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vernoit-my.sharepoint.com/personal/c_denardis_governo_it/Documents/Documenti 1/Altro da trasferire/P/Elezioni regionali 2024/"/>
    </mc:Choice>
  </mc:AlternateContent>
  <xr:revisionPtr revIDLastSave="0" documentId="8_{466D35FC-A96E-4304-95B4-9ABEF128414B}" xr6:coauthVersionLast="47" xr6:coauthVersionMax="47" xr10:uidLastSave="{00000000-0000-0000-0000-000000000000}"/>
  <bookViews>
    <workbookView xWindow="28680" yWindow="-120" windowWidth="29040" windowHeight="15840" xr2:uid="{C6C0701F-1579-44F1-B6B9-A314BD99EA49}"/>
    <workbookView xWindow="-120" yWindow="-120" windowWidth="29040" windowHeight="15840" activeTab="2" xr2:uid="{A8A7C341-E418-49BE-BA24-BCB39A13DEBF}"/>
  </bookViews>
  <sheets>
    <sheet name="Foglio1" sheetId="1" r:id="rId1"/>
    <sheet name="Foglio3" sheetId="3" r:id="rId2"/>
    <sheet name="Fogli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F3" i="1"/>
  <c r="F4" i="1"/>
  <c r="F5" i="1"/>
  <c r="F6" i="1"/>
  <c r="F7" i="1"/>
  <c r="F8" i="1"/>
  <c r="F9" i="1"/>
  <c r="F10" i="1"/>
  <c r="F11" i="1"/>
  <c r="F12" i="1"/>
  <c r="F2" i="1"/>
  <c r="B46" i="2"/>
  <c r="B47" i="2"/>
  <c r="B48" i="2"/>
  <c r="B49" i="2"/>
  <c r="B50" i="2"/>
  <c r="B51" i="2"/>
  <c r="B52" i="2"/>
  <c r="B53" i="2"/>
  <c r="B45" i="2"/>
  <c r="B44" i="2"/>
  <c r="B43" i="2"/>
  <c r="C32" i="2"/>
  <c r="K32" i="2" s="1"/>
  <c r="D32" i="2"/>
  <c r="L32" i="2" s="1"/>
  <c r="E32" i="2"/>
  <c r="M32" i="2" s="1"/>
  <c r="B32" i="2"/>
  <c r="C27" i="2"/>
  <c r="D27" i="2"/>
  <c r="E27" i="2"/>
  <c r="B27" i="2"/>
  <c r="K29" i="2"/>
  <c r="L29" i="2"/>
  <c r="M29" i="2"/>
  <c r="K30" i="2"/>
  <c r="L30" i="2"/>
  <c r="M30" i="2"/>
  <c r="K31" i="2"/>
  <c r="L31" i="2"/>
  <c r="M31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L28" i="2"/>
  <c r="M28" i="2"/>
  <c r="K28" i="2"/>
  <c r="G29" i="2"/>
  <c r="H29" i="2"/>
  <c r="I29" i="2"/>
  <c r="G30" i="2"/>
  <c r="H30" i="2"/>
  <c r="I30" i="2"/>
  <c r="G31" i="2"/>
  <c r="H31" i="2"/>
  <c r="I31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H28" i="2"/>
  <c r="I28" i="2"/>
  <c r="G28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9" i="2"/>
  <c r="M19" i="2"/>
  <c r="N19" i="2"/>
  <c r="L20" i="2"/>
  <c r="M20" i="2"/>
  <c r="N20" i="2"/>
  <c r="K5" i="2"/>
  <c r="K6" i="2"/>
  <c r="K7" i="2"/>
  <c r="K8" i="2"/>
  <c r="K9" i="2"/>
  <c r="K10" i="2"/>
  <c r="K11" i="2"/>
  <c r="K12" i="2"/>
  <c r="K13" i="2"/>
  <c r="K14" i="2"/>
  <c r="K15" i="2"/>
  <c r="K16" i="2"/>
  <c r="K19" i="2"/>
  <c r="K20" i="2"/>
  <c r="K4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9" i="2"/>
  <c r="I19" i="2"/>
  <c r="J19" i="2"/>
  <c r="H20" i="2"/>
  <c r="I20" i="2"/>
  <c r="J20" i="2"/>
  <c r="G5" i="2"/>
  <c r="G6" i="2"/>
  <c r="G7" i="2"/>
  <c r="G8" i="2"/>
  <c r="G9" i="2"/>
  <c r="G10" i="2"/>
  <c r="G11" i="2"/>
  <c r="G12" i="2"/>
  <c r="G13" i="2"/>
  <c r="G14" i="2"/>
  <c r="G15" i="2"/>
  <c r="G16" i="2"/>
  <c r="G19" i="2"/>
  <c r="G20" i="2"/>
  <c r="G4" i="2"/>
  <c r="I13" i="1" l="1"/>
  <c r="H13" i="1"/>
  <c r="G13" i="1"/>
  <c r="F13" i="1"/>
  <c r="H27" i="2"/>
  <c r="K27" i="2"/>
  <c r="L27" i="2"/>
  <c r="M27" i="2"/>
  <c r="I27" i="2"/>
  <c r="G27" i="2"/>
  <c r="G32" i="2"/>
  <c r="I32" i="2"/>
  <c r="H32" i="2"/>
  <c r="E13" i="1"/>
</calcChain>
</file>

<file path=xl/sharedStrings.xml><?xml version="1.0" encoding="utf-8"?>
<sst xmlns="http://schemas.openxmlformats.org/spreadsheetml/2006/main" count="123" uniqueCount="80">
  <si>
    <t>Nome</t>
  </si>
  <si>
    <t>Sigla</t>
  </si>
  <si>
    <t>Coalizione</t>
  </si>
  <si>
    <t>Risultato</t>
  </si>
  <si>
    <t>Ris AQ</t>
  </si>
  <si>
    <t>Ris CH</t>
  </si>
  <si>
    <t>Ris PE</t>
  </si>
  <si>
    <t>Ris TE</t>
  </si>
  <si>
    <t>fdi</t>
  </si>
  <si>
    <t>Fratelli d'Italia</t>
  </si>
  <si>
    <t>FdI</t>
  </si>
  <si>
    <t>Marsilio</t>
  </si>
  <si>
    <t>fi</t>
  </si>
  <si>
    <t>Forza Italia</t>
  </si>
  <si>
    <t>FI</t>
  </si>
  <si>
    <t>lega</t>
  </si>
  <si>
    <t>Lega</t>
  </si>
  <si>
    <t>nm</t>
  </si>
  <si>
    <t>Noi Moderati</t>
  </si>
  <si>
    <t>NM</t>
  </si>
  <si>
    <t>mp</t>
  </si>
  <si>
    <t>Marsilio Presidente</t>
  </si>
  <si>
    <t>MP</t>
  </si>
  <si>
    <t>pd</t>
  </si>
  <si>
    <t>Partito Democratico</t>
  </si>
  <si>
    <t>PD</t>
  </si>
  <si>
    <t>D'Amico</t>
  </si>
  <si>
    <t>m5s</t>
  </si>
  <si>
    <t>Movimento 5 Stelle</t>
  </si>
  <si>
    <t>M5S</t>
  </si>
  <si>
    <t>az</t>
  </si>
  <si>
    <t>Azione</t>
  </si>
  <si>
    <t>Az</t>
  </si>
  <si>
    <t>rif</t>
  </si>
  <si>
    <t>Riformisti per D'Amico</t>
  </si>
  <si>
    <t>Rif</t>
  </si>
  <si>
    <t>ai</t>
  </si>
  <si>
    <t>Abruzzo insieme</t>
  </si>
  <si>
    <t>AI</t>
  </si>
  <si>
    <t>prog</t>
  </si>
  <si>
    <t>I Progressisti</t>
  </si>
  <si>
    <t>Prog</t>
  </si>
  <si>
    <t>Sondaggio EMG 22/01</t>
  </si>
  <si>
    <t>Sondaggio Winpoll 22/12</t>
  </si>
  <si>
    <t>MARSILIO MARCO</t>
  </si>
  <si>
    <t>LEGA</t>
  </si>
  <si>
    <t>FRATELLI D'ITALIA</t>
  </si>
  <si>
    <t>FORZA ITALIA</t>
  </si>
  <si>
    <t>UNIONE DI CENTRO - DEM.CRISTIANA - IDEA</t>
  </si>
  <si>
    <t>AZIONE POLITICA</t>
  </si>
  <si>
    <t>AQ</t>
  </si>
  <si>
    <t>LEGNINI GIOVANNI</t>
  </si>
  <si>
    <t>PARTITO DEMOCRATICO</t>
  </si>
  <si>
    <t>LEGNINI PRESIDENTE</t>
  </si>
  <si>
    <t>ABRUZZO IN COMUNE - REGIONE FACILE</t>
  </si>
  <si>
    <t>PROGRESSISTI - LIBERI E UGUALI</t>
  </si>
  <si>
    <t>ABRUZZO INSIEME - ABRUZZO FUTURO</t>
  </si>
  <si>
    <t>CENTRO DEMOCRATICO +ABRUZZO</t>
  </si>
  <si>
    <t>CENTRISTI X L'EUROPA</t>
  </si>
  <si>
    <t>AVANTI ABRUZZO - ITALIA DEI VALORI</t>
  </si>
  <si>
    <t>MARCOZZI SARA</t>
  </si>
  <si>
    <t>MOVIMENTO 5 STELLE</t>
  </si>
  <si>
    <t>FLAJANI STEFANO</t>
  </si>
  <si>
    <t>CASAPOUND ITALIA</t>
  </si>
  <si>
    <t>CH</t>
  </si>
  <si>
    <t>PE</t>
  </si>
  <si>
    <t>TE</t>
  </si>
  <si>
    <t>Differenziale</t>
  </si>
  <si>
    <t>Differenziale prop.</t>
  </si>
  <si>
    <t>ELEZIONI REGIONALI 2018</t>
  </si>
  <si>
    <t>ELEZIONI POLITICHE 2022</t>
  </si>
  <si>
    <t>Centro</t>
  </si>
  <si>
    <t>AVS</t>
  </si>
  <si>
    <t>+EU</t>
  </si>
  <si>
    <t>Azione-IV</t>
  </si>
  <si>
    <t>CENTRODESTRA</t>
  </si>
  <si>
    <t>CENTROSINISTRA</t>
  </si>
  <si>
    <t>FATTORI DI PREVISIONE PROPOSTI</t>
  </si>
  <si>
    <t>IV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</si>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</sst>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</cellXfs>
  <cellStyles count="1">
    <cellStyle name="Normale" xfId="0" builtinId="0"/>
  </cellStyles>
  <dxfs count="1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19776-8063-4596-8682-A4D667770481}" name="Molt_previsione" displayName="Molt_previsione" ref="A42:F53" totalsRowShown="0">
  <autoFilter ref="A42:F53" xr:uid="{66619776-8063-4596-8682-A4D667770481}"/>
  <tableColumns count="6">
    <tableColumn id="1" xr3:uid="{C53DFFCD-9A01-4727-9E86-DC6653E124AB}" name="FATTORI DI PREVISIONE PROPOSTI"/>
    <tableColumn id="2" xr3:uid="{D590C2A6-E69A-4357-81A7-A2D8534032D6}" name="Colonna1" dataDxfId="0">
      <calculatedColumnFormula>SUMPRODUCT($C$41:$F$41,$C43:$F43)/SUM($C$41:$F$41)</calculatedColumnFormula>
    </tableColumn>
    <tableColumn id="3" xr3:uid="{67913D96-2DD5-42D8-B882-95553F8CBA82}" name="AQ"/>
    <tableColumn id="4" xr3:uid="{039A8F17-476C-4387-B495-0EC3531BF715}" name="CH"/>
    <tableColumn id="5" xr3:uid="{E044AA30-5947-43E0-899F-890F142EAC5B}" name="PE"/>
    <tableColumn id="6" xr3:uid="{4ED68066-7281-4862-AEFC-8D701FC7054D}" name="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5B07-97AD-4799-831F-3626D174DA7D}">
  <dimension ref="A1:L13"/>
  <sheetViews>
    <sheetView tabSelected="1" workbookViewId="0">
      <selection activeCell="L7" sqref="L7"/>
    </sheetView>
    <sheetView workbookViewId="1"/>
  </sheetViews>
  <sheetFormatPr defaultRowHeight="15" x14ac:dyDescent="0.25"/>
  <cols>
    <col min="2" max="2" width="38.7109375" customWidth="1"/>
  </cols>
  <sheetData>
    <row r="1" spans="1:12" ht="6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5" t="s">
        <v>42</v>
      </c>
      <c r="L1" s="5" t="s">
        <v>43</v>
      </c>
    </row>
    <row r="2" spans="1:12" x14ac:dyDescent="0.25">
      <c r="A2" s="3" t="s">
        <v>8</v>
      </c>
      <c r="B2" s="4" t="s">
        <v>9</v>
      </c>
      <c r="C2" s="4" t="s">
        <v>10</v>
      </c>
      <c r="D2" s="4" t="s">
        <v>11</v>
      </c>
      <c r="E2" s="4">
        <v>31</v>
      </c>
      <c r="F2" s="4">
        <f>$E2*Foglio2!C43</f>
        <v>33.17</v>
      </c>
      <c r="G2" s="4">
        <f>$E2*Foglio2!D43</f>
        <v>29.45</v>
      </c>
      <c r="H2" s="4">
        <f>$E2*Foglio2!E43</f>
        <v>31</v>
      </c>
      <c r="I2" s="4">
        <f>$E2*Foglio2!F43</f>
        <v>31</v>
      </c>
      <c r="K2" s="6">
        <v>31</v>
      </c>
      <c r="L2" s="6">
        <v>29.2</v>
      </c>
    </row>
    <row r="3" spans="1:12" x14ac:dyDescent="0.25">
      <c r="A3" s="3" t="s">
        <v>12</v>
      </c>
      <c r="B3" s="4" t="s">
        <v>13</v>
      </c>
      <c r="C3" s="4" t="s">
        <v>14</v>
      </c>
      <c r="D3" s="4" t="s">
        <v>11</v>
      </c>
      <c r="E3" s="4">
        <v>9.5</v>
      </c>
      <c r="F3" s="4">
        <f>$E3*Foglio2!C44</f>
        <v>10.165000000000001</v>
      </c>
      <c r="G3" s="4">
        <f>$E3*Foglio2!D44</f>
        <v>9.1199999999999992</v>
      </c>
      <c r="H3" s="4">
        <f>$E3*Foglio2!E44</f>
        <v>9.31</v>
      </c>
      <c r="I3" s="4">
        <f>$E3*Foglio2!F44</f>
        <v>9.5</v>
      </c>
      <c r="K3">
        <v>9.5</v>
      </c>
      <c r="L3" s="7">
        <v>11.6</v>
      </c>
    </row>
    <row r="4" spans="1:12" x14ac:dyDescent="0.25">
      <c r="A4" s="3" t="s">
        <v>15</v>
      </c>
      <c r="B4" s="4" t="s">
        <v>16</v>
      </c>
      <c r="C4" s="4" t="s">
        <v>16</v>
      </c>
      <c r="D4" s="4" t="s">
        <v>11</v>
      </c>
      <c r="E4" s="4">
        <v>7.5</v>
      </c>
      <c r="F4" s="4">
        <f>$E4*Foglio2!C45</f>
        <v>8.1000000000000014</v>
      </c>
      <c r="G4" s="4">
        <f>$E4*Foglio2!D45</f>
        <v>7.125</v>
      </c>
      <c r="H4" s="4">
        <f>$E4*Foglio2!E45</f>
        <v>7.1999999999999993</v>
      </c>
      <c r="I4" s="4">
        <f>$E4*Foglio2!F45</f>
        <v>7.5</v>
      </c>
      <c r="K4" s="6">
        <v>7.5</v>
      </c>
      <c r="L4" s="6">
        <v>5.8</v>
      </c>
    </row>
    <row r="5" spans="1:12" x14ac:dyDescent="0.25">
      <c r="A5" s="3" t="s">
        <v>17</v>
      </c>
      <c r="B5" s="4" t="s">
        <v>18</v>
      </c>
      <c r="C5" s="4" t="s">
        <v>19</v>
      </c>
      <c r="D5" s="4" t="s">
        <v>11</v>
      </c>
      <c r="E5" s="4">
        <v>3</v>
      </c>
      <c r="F5" s="4">
        <f>$E5*Foglio2!C46</f>
        <v>3</v>
      </c>
      <c r="G5" s="4">
        <f>$E5*Foglio2!D46</f>
        <v>3</v>
      </c>
      <c r="H5" s="4">
        <f>$E5*Foglio2!E46</f>
        <v>3</v>
      </c>
      <c r="I5" s="4">
        <f>$E5*Foglio2!F46</f>
        <v>3</v>
      </c>
      <c r="K5" s="6">
        <v>3</v>
      </c>
    </row>
    <row r="6" spans="1:12" x14ac:dyDescent="0.25">
      <c r="A6" s="3" t="s">
        <v>20</v>
      </c>
      <c r="B6" s="4" t="s">
        <v>21</v>
      </c>
      <c r="C6" s="4" t="s">
        <v>22</v>
      </c>
      <c r="D6" s="4" t="s">
        <v>11</v>
      </c>
      <c r="E6" s="4">
        <v>3</v>
      </c>
      <c r="F6" s="4">
        <f>$E6*Foglio2!C47</f>
        <v>3</v>
      </c>
      <c r="G6" s="4">
        <f>$E6*Foglio2!D47</f>
        <v>3</v>
      </c>
      <c r="H6" s="4">
        <f>$E6*Foglio2!E47</f>
        <v>3</v>
      </c>
      <c r="I6" s="4">
        <f>$E6*Foglio2!F47</f>
        <v>3</v>
      </c>
      <c r="K6" s="6">
        <v>3</v>
      </c>
    </row>
    <row r="7" spans="1:12" x14ac:dyDescent="0.25">
      <c r="A7" s="3" t="s">
        <v>23</v>
      </c>
      <c r="B7" s="4" t="s">
        <v>24</v>
      </c>
      <c r="C7" s="4" t="s">
        <v>25</v>
      </c>
      <c r="D7" s="4" t="s">
        <v>26</v>
      </c>
      <c r="E7" s="4">
        <v>15.5</v>
      </c>
      <c r="F7" s="4">
        <f>$E7*Foglio2!C48</f>
        <v>14.879999999999999</v>
      </c>
      <c r="G7" s="4">
        <f>$E7*Foglio2!D48</f>
        <v>15.5</v>
      </c>
      <c r="H7" s="4">
        <f>$E7*Foglio2!E48</f>
        <v>15.81</v>
      </c>
      <c r="I7" s="4">
        <f>$E7*Foglio2!F48</f>
        <v>15.654999999999999</v>
      </c>
      <c r="K7" s="7">
        <v>15.5</v>
      </c>
      <c r="L7" s="7">
        <v>18.600000000000001</v>
      </c>
    </row>
    <row r="8" spans="1:12" x14ac:dyDescent="0.25">
      <c r="A8" s="3" t="s">
        <v>27</v>
      </c>
      <c r="B8" s="4" t="s">
        <v>28</v>
      </c>
      <c r="C8" s="4" t="s">
        <v>29</v>
      </c>
      <c r="D8" s="4" t="s">
        <v>26</v>
      </c>
      <c r="E8" s="4">
        <v>18</v>
      </c>
      <c r="F8" s="4">
        <f>$E8*Foglio2!C49</f>
        <v>15.84</v>
      </c>
      <c r="G8" s="4">
        <f>$E8*Foglio2!D49</f>
        <v>19.8</v>
      </c>
      <c r="H8" s="4">
        <f>$E8*Foglio2!E49</f>
        <v>18</v>
      </c>
      <c r="I8" s="4">
        <f>$E8*Foglio2!F49</f>
        <v>18</v>
      </c>
      <c r="K8" s="7">
        <v>18</v>
      </c>
      <c r="L8" s="7">
        <v>17.100000000000001</v>
      </c>
    </row>
    <row r="9" spans="1:12" x14ac:dyDescent="0.25">
      <c r="A9" s="3" t="s">
        <v>30</v>
      </c>
      <c r="B9" s="4" t="s">
        <v>31</v>
      </c>
      <c r="C9" s="4" t="s">
        <v>32</v>
      </c>
      <c r="D9" s="4" t="s">
        <v>26</v>
      </c>
      <c r="E9" s="4">
        <v>4.5</v>
      </c>
      <c r="F9" s="4">
        <f>$E9*Foglio2!C50</f>
        <v>4.3650000000000002</v>
      </c>
      <c r="G9" s="4">
        <f>$E9*Foglio2!D50</f>
        <v>4.5</v>
      </c>
      <c r="H9" s="4">
        <f>$E9*Foglio2!E50</f>
        <v>4.59</v>
      </c>
      <c r="I9" s="4">
        <f>$E9*Foglio2!F50</f>
        <v>4.5449999999999999</v>
      </c>
      <c r="K9" s="7">
        <v>4.5</v>
      </c>
      <c r="L9" s="7">
        <v>2.9</v>
      </c>
    </row>
    <row r="10" spans="1:12" x14ac:dyDescent="0.25">
      <c r="A10" s="3" t="s">
        <v>33</v>
      </c>
      <c r="B10" s="4" t="s">
        <v>34</v>
      </c>
      <c r="C10" s="4" t="s">
        <v>35</v>
      </c>
      <c r="D10" s="4" t="s">
        <v>26</v>
      </c>
      <c r="E10" s="4">
        <v>2</v>
      </c>
      <c r="F10" s="4">
        <f>$E10*Foglio2!C51</f>
        <v>1.94</v>
      </c>
      <c r="G10" s="4">
        <f>$E10*Foglio2!D51</f>
        <v>2</v>
      </c>
      <c r="H10" s="4">
        <f>$E10*Foglio2!E51</f>
        <v>2.04</v>
      </c>
      <c r="I10" s="4">
        <f>$E10*Foglio2!F51</f>
        <v>2.02</v>
      </c>
      <c r="K10" s="7">
        <v>2</v>
      </c>
      <c r="L10" s="7">
        <v>3.5</v>
      </c>
    </row>
    <row r="11" spans="1:12" x14ac:dyDescent="0.25">
      <c r="A11" s="3" t="s">
        <v>36</v>
      </c>
      <c r="B11" s="4" t="s">
        <v>37</v>
      </c>
      <c r="C11" s="4" t="s">
        <v>38</v>
      </c>
      <c r="D11" s="4" t="s">
        <v>26</v>
      </c>
      <c r="E11" s="4">
        <v>3.5</v>
      </c>
      <c r="F11" s="4">
        <f>$E11*Foglio2!C52</f>
        <v>3.5</v>
      </c>
      <c r="G11" s="4">
        <f>$E11*Foglio2!D52</f>
        <v>3.5</v>
      </c>
      <c r="H11" s="4">
        <f>$E11*Foglio2!E52</f>
        <v>3.5</v>
      </c>
      <c r="I11" s="4">
        <f>$E11*Foglio2!F52</f>
        <v>3.5</v>
      </c>
      <c r="K11" s="7">
        <v>3.5</v>
      </c>
      <c r="L11" s="7">
        <v>4.8</v>
      </c>
    </row>
    <row r="12" spans="1:12" x14ac:dyDescent="0.25">
      <c r="A12" s="3" t="s">
        <v>39</v>
      </c>
      <c r="B12" s="4" t="s">
        <v>40</v>
      </c>
      <c r="C12" s="4" t="s">
        <v>41</v>
      </c>
      <c r="D12" s="4" t="s">
        <v>26</v>
      </c>
      <c r="E12" s="4">
        <v>2.5</v>
      </c>
      <c r="F12" s="4">
        <f>$E12*Foglio2!C53</f>
        <v>2.25</v>
      </c>
      <c r="G12" s="4">
        <f>$E12*Foglio2!D53</f>
        <v>2.5</v>
      </c>
      <c r="H12" s="4">
        <f>$E12*Foglio2!E53</f>
        <v>2.75</v>
      </c>
      <c r="I12" s="4">
        <f>$E12*Foglio2!F53</f>
        <v>2.5</v>
      </c>
      <c r="K12" s="7">
        <v>2.5</v>
      </c>
      <c r="L12" s="7">
        <v>3.5</v>
      </c>
    </row>
    <row r="13" spans="1:12" x14ac:dyDescent="0.25">
      <c r="E13">
        <f>SUM(E2:E12)</f>
        <v>100</v>
      </c>
      <c r="F13">
        <f>SUM(F2:F12)</f>
        <v>100.21</v>
      </c>
      <c r="G13">
        <f t="shared" ref="G13:I13" si="0">SUM(G2:G12)</f>
        <v>99.49499999999999</v>
      </c>
      <c r="H13">
        <f t="shared" si="0"/>
        <v>100.20000000000002</v>
      </c>
      <c r="I13">
        <f t="shared" si="0"/>
        <v>100.22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A348-A2DA-40FB-BA45-9ED56CCBEA9B}">
  <dimension ref="G1:J1"/>
  <sheetViews>
    <sheetView workbookViewId="0">
      <selection sqref="A1:XFD1"/>
    </sheetView>
    <sheetView workbookViewId="1"/>
  </sheetViews>
  <sheetFormatPr defaultRowHeight="15" x14ac:dyDescent="0.25"/>
  <sheetData>
    <row r="1" spans="7:10" x14ac:dyDescent="0.25">
      <c r="G1">
        <v>287806</v>
      </c>
      <c r="H1">
        <v>372640</v>
      </c>
      <c r="I1">
        <v>313110</v>
      </c>
      <c r="J1">
        <v>299071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4406-554B-405D-86BA-8F978CF632F9}">
  <dimension ref="A1:N53"/>
  <sheetViews>
    <sheetView topLeftCell="A19" workbookViewId="0">
      <selection activeCell="C43" sqref="C43:C45"/>
    </sheetView>
    <sheetView tabSelected="1" topLeftCell="A31" workbookViewId="1">
      <selection activeCell="C46" sqref="C46"/>
    </sheetView>
  </sheetViews>
  <sheetFormatPr defaultRowHeight="15" x14ac:dyDescent="0.25"/>
  <cols>
    <col min="1" max="1" width="40.28515625" bestFit="1" customWidth="1"/>
    <col min="2" max="2" width="11.5703125" bestFit="1" customWidth="1"/>
    <col min="11" max="14" width="9.140625" style="9"/>
  </cols>
  <sheetData>
    <row r="1" spans="1:14" x14ac:dyDescent="0.25">
      <c r="A1" t="s">
        <v>69</v>
      </c>
    </row>
    <row r="2" spans="1:14" x14ac:dyDescent="0.25">
      <c r="G2" t="s">
        <v>67</v>
      </c>
      <c r="K2" s="9" t="s">
        <v>68</v>
      </c>
    </row>
    <row r="3" spans="1:14" x14ac:dyDescent="0.25">
      <c r="C3" t="s">
        <v>50</v>
      </c>
      <c r="D3" t="s">
        <v>64</v>
      </c>
      <c r="E3" t="s">
        <v>65</v>
      </c>
      <c r="F3" t="s">
        <v>66</v>
      </c>
      <c r="G3" t="s">
        <v>50</v>
      </c>
      <c r="H3" t="s">
        <v>64</v>
      </c>
      <c r="I3" t="s">
        <v>65</v>
      </c>
      <c r="J3" t="s">
        <v>66</v>
      </c>
      <c r="K3" s="9" t="s">
        <v>50</v>
      </c>
      <c r="L3" s="9" t="s">
        <v>64</v>
      </c>
      <c r="M3" s="9" t="s">
        <v>65</v>
      </c>
      <c r="N3" s="9" t="s">
        <v>66</v>
      </c>
    </row>
    <row r="4" spans="1:14" s="2" customFormat="1" x14ac:dyDescent="0.25">
      <c r="A4" s="2" t="s">
        <v>44</v>
      </c>
      <c r="B4" s="2">
        <v>48.03</v>
      </c>
      <c r="C4" s="2">
        <v>53.87</v>
      </c>
      <c r="D4" s="2">
        <v>43.44</v>
      </c>
      <c r="E4" s="2">
        <v>45.28</v>
      </c>
      <c r="F4" s="2">
        <v>50.97</v>
      </c>
      <c r="G4" s="2">
        <f>C4-$B4</f>
        <v>5.8399999999999963</v>
      </c>
      <c r="H4" s="2">
        <f t="shared" ref="H4:J19" si="0">D4-$B4</f>
        <v>-4.5900000000000034</v>
      </c>
      <c r="I4" s="2">
        <f t="shared" si="0"/>
        <v>-2.75</v>
      </c>
      <c r="J4" s="2">
        <f t="shared" si="0"/>
        <v>2.9399999999999977</v>
      </c>
      <c r="K4" s="10">
        <f>C4/$B4-1</f>
        <v>0.12159067249635647</v>
      </c>
      <c r="L4" s="10">
        <f t="shared" ref="L4:N19" si="1">D4/$B4-1</f>
        <v>-9.5565271705184363E-2</v>
      </c>
      <c r="M4" s="10">
        <f t="shared" si="1"/>
        <v>-5.7255881740578829E-2</v>
      </c>
      <c r="N4" s="10">
        <f t="shared" si="1"/>
        <v>6.1211742660836954E-2</v>
      </c>
    </row>
    <row r="5" spans="1:14" s="8" customFormat="1" x14ac:dyDescent="0.25">
      <c r="A5" s="8" t="s">
        <v>45</v>
      </c>
      <c r="B5" s="8">
        <v>27.53</v>
      </c>
      <c r="C5" s="8">
        <v>23.04</v>
      </c>
      <c r="D5" s="8">
        <v>25.96</v>
      </c>
      <c r="E5" s="8">
        <v>28.4</v>
      </c>
      <c r="F5" s="8">
        <v>33.17</v>
      </c>
      <c r="G5" s="8">
        <f t="shared" ref="G5:G20" si="2">C5-$B5</f>
        <v>-4.490000000000002</v>
      </c>
      <c r="H5" s="8">
        <f t="shared" si="0"/>
        <v>-1.5700000000000003</v>
      </c>
      <c r="I5" s="8">
        <f t="shared" si="0"/>
        <v>0.86999999999999744</v>
      </c>
      <c r="J5" s="8">
        <f t="shared" si="0"/>
        <v>5.6400000000000006</v>
      </c>
      <c r="K5" s="11">
        <f t="shared" ref="K5:K20" si="3">C5/$B5-1</f>
        <v>-0.16309480566654566</v>
      </c>
      <c r="L5" s="11">
        <f t="shared" si="1"/>
        <v>-5.7028695968034837E-2</v>
      </c>
      <c r="M5" s="11">
        <f t="shared" si="1"/>
        <v>3.160188884852877E-2</v>
      </c>
      <c r="N5" s="11">
        <f t="shared" si="1"/>
        <v>0.20486741736287684</v>
      </c>
    </row>
    <row r="6" spans="1:14" s="8" customFormat="1" x14ac:dyDescent="0.25">
      <c r="A6" s="8" t="s">
        <v>47</v>
      </c>
      <c r="B6" s="8">
        <v>9.0500000000000007</v>
      </c>
      <c r="C6" s="8">
        <v>8.26</v>
      </c>
      <c r="D6" s="8">
        <v>8.6300000000000008</v>
      </c>
      <c r="E6" s="8">
        <v>8.59</v>
      </c>
      <c r="F6" s="8">
        <v>10.83</v>
      </c>
      <c r="G6" s="8">
        <f t="shared" si="2"/>
        <v>-0.79000000000000092</v>
      </c>
      <c r="H6" s="8">
        <f t="shared" si="0"/>
        <v>-0.41999999999999993</v>
      </c>
      <c r="I6" s="8">
        <f t="shared" si="0"/>
        <v>-0.46000000000000085</v>
      </c>
      <c r="J6" s="8">
        <f t="shared" si="0"/>
        <v>1.7799999999999994</v>
      </c>
      <c r="K6" s="11">
        <f t="shared" si="3"/>
        <v>-8.7292817679558099E-2</v>
      </c>
      <c r="L6" s="11">
        <f t="shared" si="1"/>
        <v>-4.6408839779005562E-2</v>
      </c>
      <c r="M6" s="11">
        <f t="shared" si="1"/>
        <v>-5.082872928176807E-2</v>
      </c>
      <c r="N6" s="11">
        <f t="shared" si="1"/>
        <v>0.19668508287292807</v>
      </c>
    </row>
    <row r="7" spans="1:14" s="8" customFormat="1" x14ac:dyDescent="0.25">
      <c r="A7" s="8" t="s">
        <v>46</v>
      </c>
      <c r="B7" s="8">
        <v>6.49</v>
      </c>
      <c r="C7" s="8">
        <v>11.71</v>
      </c>
      <c r="D7" s="8">
        <v>5</v>
      </c>
      <c r="E7" s="8">
        <v>5.6</v>
      </c>
      <c r="F7" s="8">
        <v>3.99</v>
      </c>
      <c r="G7" s="8">
        <f t="shared" si="2"/>
        <v>5.2200000000000006</v>
      </c>
      <c r="H7" s="8">
        <f t="shared" si="0"/>
        <v>-1.4900000000000002</v>
      </c>
      <c r="I7" s="8">
        <f t="shared" si="0"/>
        <v>-0.89000000000000057</v>
      </c>
      <c r="J7" s="8">
        <f t="shared" si="0"/>
        <v>-2.5</v>
      </c>
      <c r="K7" s="11">
        <f t="shared" si="3"/>
        <v>0.80431432973805861</v>
      </c>
      <c r="L7" s="11">
        <f t="shared" si="1"/>
        <v>-0.22958397534668729</v>
      </c>
      <c r="M7" s="11">
        <f t="shared" si="1"/>
        <v>-0.1371340523882898</v>
      </c>
      <c r="N7" s="11">
        <f t="shared" si="1"/>
        <v>-0.38520801232665636</v>
      </c>
    </row>
    <row r="8" spans="1:14" s="8" customFormat="1" x14ac:dyDescent="0.25">
      <c r="A8" s="8" t="s">
        <v>49</v>
      </c>
      <c r="B8" s="8">
        <v>3.24</v>
      </c>
      <c r="C8" s="8">
        <v>4.51</v>
      </c>
      <c r="D8" s="8">
        <v>3.11</v>
      </c>
      <c r="E8" s="8">
        <v>3.29</v>
      </c>
      <c r="F8" s="8">
        <v>2.0699999999999998</v>
      </c>
      <c r="G8" s="8">
        <f t="shared" si="2"/>
        <v>1.2699999999999996</v>
      </c>
      <c r="H8" s="8">
        <f t="shared" si="0"/>
        <v>-0.13000000000000034</v>
      </c>
      <c r="I8" s="8">
        <f t="shared" si="0"/>
        <v>4.9999999999999822E-2</v>
      </c>
      <c r="J8" s="8">
        <f t="shared" si="0"/>
        <v>-1.1700000000000004</v>
      </c>
      <c r="K8" s="11">
        <f t="shared" si="3"/>
        <v>0.39197530864197505</v>
      </c>
      <c r="L8" s="11">
        <f t="shared" si="1"/>
        <v>-4.0123456790123524E-2</v>
      </c>
      <c r="M8" s="11">
        <f t="shared" si="1"/>
        <v>1.5432098765431945E-2</v>
      </c>
      <c r="N8" s="11">
        <f t="shared" si="1"/>
        <v>-0.36111111111111116</v>
      </c>
    </row>
    <row r="9" spans="1:14" s="8" customFormat="1" x14ac:dyDescent="0.25">
      <c r="A9" s="8" t="s">
        <v>48</v>
      </c>
      <c r="B9" s="8">
        <v>2.89</v>
      </c>
      <c r="C9" s="8">
        <v>7.24</v>
      </c>
      <c r="D9" s="8">
        <v>2.21</v>
      </c>
      <c r="E9" s="8">
        <v>0.51</v>
      </c>
      <c r="F9" s="8">
        <v>1.81</v>
      </c>
      <c r="G9" s="8">
        <f t="shared" si="2"/>
        <v>4.3499999999999996</v>
      </c>
      <c r="H9" s="8">
        <f t="shared" si="0"/>
        <v>-0.68000000000000016</v>
      </c>
      <c r="I9" s="8">
        <f t="shared" si="0"/>
        <v>-2.38</v>
      </c>
      <c r="J9" s="8">
        <f t="shared" si="0"/>
        <v>-1.08</v>
      </c>
      <c r="K9" s="11">
        <f t="shared" si="3"/>
        <v>1.5051903114186849</v>
      </c>
      <c r="L9" s="11">
        <f t="shared" si="1"/>
        <v>-0.23529411764705888</v>
      </c>
      <c r="M9" s="11">
        <f t="shared" si="1"/>
        <v>-0.82352941176470584</v>
      </c>
      <c r="N9" s="11">
        <f t="shared" si="1"/>
        <v>-0.37370242214532878</v>
      </c>
    </row>
    <row r="10" spans="1:14" s="2" customFormat="1" x14ac:dyDescent="0.25">
      <c r="A10" s="2" t="s">
        <v>51</v>
      </c>
      <c r="B10" s="2">
        <v>31.29</v>
      </c>
      <c r="C10" s="2">
        <v>32.17</v>
      </c>
      <c r="D10" s="2">
        <v>31.65</v>
      </c>
      <c r="E10" s="2">
        <v>31</v>
      </c>
      <c r="F10" s="2">
        <v>30.24</v>
      </c>
      <c r="G10" s="2">
        <f t="shared" si="2"/>
        <v>0.88000000000000256</v>
      </c>
      <c r="H10" s="2">
        <f t="shared" si="0"/>
        <v>0.35999999999999943</v>
      </c>
      <c r="I10" s="2">
        <f t="shared" si="0"/>
        <v>-0.28999999999999915</v>
      </c>
      <c r="J10" s="2">
        <f t="shared" si="0"/>
        <v>-1.0500000000000007</v>
      </c>
      <c r="K10" s="10">
        <f t="shared" si="3"/>
        <v>2.8124001278363675E-2</v>
      </c>
      <c r="L10" s="10">
        <f t="shared" si="1"/>
        <v>1.1505273250239645E-2</v>
      </c>
      <c r="M10" s="10">
        <f t="shared" si="1"/>
        <v>-9.2681367849152263E-3</v>
      </c>
      <c r="N10" s="10">
        <f t="shared" si="1"/>
        <v>-3.3557046979865834E-2</v>
      </c>
    </row>
    <row r="11" spans="1:14" s="8" customFormat="1" x14ac:dyDescent="0.25">
      <c r="A11" s="8" t="s">
        <v>52</v>
      </c>
      <c r="B11" s="8">
        <v>11.14</v>
      </c>
      <c r="C11" s="8">
        <v>8.81</v>
      </c>
      <c r="D11" s="8">
        <v>11.85</v>
      </c>
      <c r="E11" s="8">
        <v>13.03</v>
      </c>
      <c r="F11" s="8">
        <v>10.65</v>
      </c>
      <c r="G11" s="8">
        <f t="shared" si="2"/>
        <v>-2.33</v>
      </c>
      <c r="H11" s="8">
        <f t="shared" si="0"/>
        <v>0.70999999999999908</v>
      </c>
      <c r="I11" s="8">
        <f t="shared" si="0"/>
        <v>1.8899999999999988</v>
      </c>
      <c r="J11" s="8">
        <f t="shared" si="0"/>
        <v>-0.49000000000000021</v>
      </c>
      <c r="K11" s="11">
        <f t="shared" si="3"/>
        <v>-0.2091561938958707</v>
      </c>
      <c r="L11" s="11">
        <f t="shared" si="1"/>
        <v>6.3734290843806107E-2</v>
      </c>
      <c r="M11" s="11">
        <f t="shared" si="1"/>
        <v>0.16965888689407538</v>
      </c>
      <c r="N11" s="11">
        <f t="shared" si="1"/>
        <v>-4.3985637342908501E-2</v>
      </c>
    </row>
    <row r="12" spans="1:14" s="8" customFormat="1" x14ac:dyDescent="0.25">
      <c r="A12" s="8" t="s">
        <v>53</v>
      </c>
      <c r="B12" s="8">
        <v>5.55</v>
      </c>
      <c r="C12" s="8">
        <v>6.64</v>
      </c>
      <c r="D12" s="8">
        <v>5.28</v>
      </c>
      <c r="E12" s="8">
        <v>4.26</v>
      </c>
      <c r="F12" s="8">
        <v>6.14</v>
      </c>
      <c r="G12" s="8">
        <f t="shared" si="2"/>
        <v>1.0899999999999999</v>
      </c>
      <c r="H12" s="8">
        <f t="shared" si="0"/>
        <v>-0.26999999999999957</v>
      </c>
      <c r="I12" s="8">
        <f t="shared" si="0"/>
        <v>-1.29</v>
      </c>
      <c r="J12" s="8">
        <f t="shared" si="0"/>
        <v>0.58999999999999986</v>
      </c>
      <c r="K12" s="11">
        <f t="shared" si="3"/>
        <v>0.19639639639639639</v>
      </c>
      <c r="L12" s="11">
        <f t="shared" si="1"/>
        <v>-4.8648648648648596E-2</v>
      </c>
      <c r="M12" s="11">
        <f t="shared" si="1"/>
        <v>-0.2324324324324325</v>
      </c>
      <c r="N12" s="11">
        <f t="shared" si="1"/>
        <v>0.10630630630630633</v>
      </c>
    </row>
    <row r="13" spans="1:14" s="8" customFormat="1" x14ac:dyDescent="0.25">
      <c r="A13" s="8" t="s">
        <v>54</v>
      </c>
      <c r="B13" s="8">
        <v>3.87</v>
      </c>
      <c r="C13" s="8">
        <v>5.41</v>
      </c>
      <c r="D13" s="8">
        <v>2.46</v>
      </c>
      <c r="E13" s="8">
        <v>2.5299999999999998</v>
      </c>
      <c r="F13" s="8">
        <v>5.46</v>
      </c>
      <c r="G13" s="8">
        <f t="shared" si="2"/>
        <v>1.54</v>
      </c>
      <c r="H13" s="8">
        <f t="shared" si="0"/>
        <v>-1.4100000000000001</v>
      </c>
      <c r="I13" s="8">
        <f t="shared" si="0"/>
        <v>-1.3400000000000003</v>
      </c>
      <c r="J13" s="8">
        <f t="shared" si="0"/>
        <v>1.5899999999999999</v>
      </c>
      <c r="K13" s="11">
        <f t="shared" si="3"/>
        <v>0.39793281653746759</v>
      </c>
      <c r="L13" s="11">
        <f t="shared" si="1"/>
        <v>-0.36434108527131781</v>
      </c>
      <c r="M13" s="11">
        <f t="shared" si="1"/>
        <v>-0.3462532299741603</v>
      </c>
      <c r="N13" s="11">
        <f t="shared" si="1"/>
        <v>0.41085271317829442</v>
      </c>
    </row>
    <row r="14" spans="1:14" s="8" customFormat="1" x14ac:dyDescent="0.25">
      <c r="A14" s="8" t="s">
        <v>55</v>
      </c>
      <c r="B14" s="8">
        <v>2.77</v>
      </c>
      <c r="C14" s="8">
        <v>2.09</v>
      </c>
      <c r="D14" s="8">
        <v>3.21</v>
      </c>
      <c r="E14" s="8">
        <v>3.07</v>
      </c>
      <c r="F14" s="8">
        <v>2.61</v>
      </c>
      <c r="G14" s="8">
        <f t="shared" si="2"/>
        <v>-0.68000000000000016</v>
      </c>
      <c r="H14" s="8">
        <f t="shared" si="0"/>
        <v>0.43999999999999995</v>
      </c>
      <c r="I14" s="8">
        <f t="shared" si="0"/>
        <v>0.29999999999999982</v>
      </c>
      <c r="J14" s="8">
        <f t="shared" si="0"/>
        <v>-0.16000000000000014</v>
      </c>
      <c r="K14" s="11">
        <f t="shared" si="3"/>
        <v>-0.24548736462093868</v>
      </c>
      <c r="L14" s="11">
        <f t="shared" si="1"/>
        <v>0.15884476534296033</v>
      </c>
      <c r="M14" s="11">
        <f t="shared" si="1"/>
        <v>0.10830324909747291</v>
      </c>
      <c r="N14" s="11">
        <f t="shared" si="1"/>
        <v>-5.7761732851985603E-2</v>
      </c>
    </row>
    <row r="15" spans="1:14" s="8" customFormat="1" x14ac:dyDescent="0.25">
      <c r="A15" s="8" t="s">
        <v>56</v>
      </c>
      <c r="B15" s="8">
        <v>2.68</v>
      </c>
      <c r="C15" s="8">
        <v>2.36</v>
      </c>
      <c r="D15" s="8">
        <v>2.87</v>
      </c>
      <c r="E15" s="8">
        <v>3.77</v>
      </c>
      <c r="F15" s="8">
        <v>1.63</v>
      </c>
      <c r="G15" s="8">
        <f t="shared" si="2"/>
        <v>-0.32000000000000028</v>
      </c>
      <c r="H15" s="8">
        <f t="shared" si="0"/>
        <v>0.18999999999999995</v>
      </c>
      <c r="I15" s="8">
        <f t="shared" si="0"/>
        <v>1.0899999999999999</v>
      </c>
      <c r="J15" s="8">
        <f t="shared" si="0"/>
        <v>-1.0500000000000003</v>
      </c>
      <c r="K15" s="11">
        <f t="shared" si="3"/>
        <v>-0.11940298507462699</v>
      </c>
      <c r="L15" s="11">
        <f t="shared" si="1"/>
        <v>7.0895522388059629E-2</v>
      </c>
      <c r="M15" s="11">
        <f t="shared" si="1"/>
        <v>0.40671641791044766</v>
      </c>
      <c r="N15" s="11">
        <f t="shared" si="1"/>
        <v>-0.39179104477611948</v>
      </c>
    </row>
    <row r="16" spans="1:14" s="8" customFormat="1" x14ac:dyDescent="0.25">
      <c r="A16" s="8" t="s">
        <v>57</v>
      </c>
      <c r="B16" s="8">
        <v>2.37</v>
      </c>
      <c r="C16" s="8">
        <v>2.82</v>
      </c>
      <c r="D16" s="8">
        <v>3.27</v>
      </c>
      <c r="E16" s="8">
        <v>1.44</v>
      </c>
      <c r="F16" s="8">
        <v>1.74</v>
      </c>
      <c r="G16" s="8">
        <f t="shared" si="2"/>
        <v>0.44999999999999973</v>
      </c>
      <c r="H16" s="8">
        <f t="shared" si="0"/>
        <v>0.89999999999999991</v>
      </c>
      <c r="I16" s="8">
        <f t="shared" si="0"/>
        <v>-0.93000000000000016</v>
      </c>
      <c r="J16" s="8">
        <f t="shared" si="0"/>
        <v>-0.63000000000000012</v>
      </c>
      <c r="K16" s="11">
        <f t="shared" si="3"/>
        <v>0.18987341772151889</v>
      </c>
      <c r="L16" s="11">
        <f t="shared" si="1"/>
        <v>0.379746835443038</v>
      </c>
      <c r="M16" s="11">
        <f t="shared" si="1"/>
        <v>-0.39240506329113933</v>
      </c>
      <c r="N16" s="11">
        <f t="shared" si="1"/>
        <v>-0.26582278481012667</v>
      </c>
    </row>
    <row r="17" spans="1:14" s="8" customFormat="1" x14ac:dyDescent="0.25">
      <c r="A17" s="8" t="s">
        <v>58</v>
      </c>
      <c r="B17" s="8">
        <v>1.32</v>
      </c>
      <c r="C17" s="8">
        <v>2.15</v>
      </c>
      <c r="D17" s="8">
        <v>0.96</v>
      </c>
      <c r="K17" s="11"/>
      <c r="L17" s="11"/>
      <c r="M17" s="11"/>
      <c r="N17" s="11"/>
    </row>
    <row r="18" spans="1:14" s="8" customFormat="1" x14ac:dyDescent="0.25">
      <c r="A18" s="8" t="s">
        <v>59</v>
      </c>
      <c r="B18" s="8">
        <v>0.94</v>
      </c>
      <c r="C18" s="8">
        <v>1.39</v>
      </c>
      <c r="D18" s="8">
        <v>0.63</v>
      </c>
      <c r="K18" s="11"/>
      <c r="L18" s="11"/>
      <c r="M18" s="11"/>
      <c r="N18" s="11"/>
    </row>
    <row r="19" spans="1:14" s="2" customFormat="1" x14ac:dyDescent="0.25">
      <c r="A19" s="2" t="s">
        <v>60</v>
      </c>
      <c r="B19" s="2">
        <v>20.2</v>
      </c>
      <c r="C19" s="2">
        <v>13.33</v>
      </c>
      <c r="D19" s="2">
        <v>24.32</v>
      </c>
      <c r="E19" s="2">
        <v>23.54</v>
      </c>
      <c r="F19" s="2">
        <v>18.309999999999999</v>
      </c>
      <c r="G19" s="2">
        <f t="shared" si="2"/>
        <v>-6.8699999999999992</v>
      </c>
      <c r="H19" s="2">
        <f t="shared" si="0"/>
        <v>4.120000000000001</v>
      </c>
      <c r="I19" s="2">
        <f t="shared" si="0"/>
        <v>3.34</v>
      </c>
      <c r="J19" s="2">
        <f t="shared" si="0"/>
        <v>-1.8900000000000006</v>
      </c>
      <c r="K19" s="10">
        <f t="shared" si="3"/>
        <v>-0.34009900990099007</v>
      </c>
      <c r="L19" s="10">
        <f t="shared" si="1"/>
        <v>0.20396039603960392</v>
      </c>
      <c r="M19" s="10">
        <f t="shared" si="1"/>
        <v>0.16534653465346527</v>
      </c>
      <c r="N19" s="10">
        <f t="shared" si="1"/>
        <v>-9.3564356435643647E-2</v>
      </c>
    </row>
    <row r="20" spans="1:14" s="8" customFormat="1" x14ac:dyDescent="0.25">
      <c r="A20" s="8" t="s">
        <v>61</v>
      </c>
      <c r="B20" s="8">
        <v>19.739999999999998</v>
      </c>
      <c r="C20" s="8">
        <v>12.96</v>
      </c>
      <c r="D20" s="8">
        <v>23.97</v>
      </c>
      <c r="E20" s="8">
        <v>23.1</v>
      </c>
      <c r="F20" s="8">
        <v>17.79</v>
      </c>
      <c r="G20" s="8">
        <f t="shared" si="2"/>
        <v>-6.7799999999999976</v>
      </c>
      <c r="H20" s="8">
        <f t="shared" ref="H20" si="4">D20-$B20</f>
        <v>4.2300000000000004</v>
      </c>
      <c r="I20" s="8">
        <f t="shared" ref="I20" si="5">E20-$B20</f>
        <v>3.360000000000003</v>
      </c>
      <c r="J20" s="8">
        <f t="shared" ref="J20" si="6">F20-$B20</f>
        <v>-1.9499999999999993</v>
      </c>
      <c r="K20" s="11">
        <f t="shared" si="3"/>
        <v>-0.34346504559270508</v>
      </c>
      <c r="L20" s="11">
        <f t="shared" ref="L20" si="7">D20/$B20-1</f>
        <v>0.21428571428571441</v>
      </c>
      <c r="M20" s="11">
        <f t="shared" ref="M20" si="8">E20/$B20-1</f>
        <v>0.17021276595744705</v>
      </c>
      <c r="N20" s="11">
        <f t="shared" ref="N20" si="9">F20/$B20-1</f>
        <v>-9.8784194528875324E-2</v>
      </c>
    </row>
    <row r="21" spans="1:14" s="2" customFormat="1" x14ac:dyDescent="0.25">
      <c r="A21" s="2" t="s">
        <v>62</v>
      </c>
      <c r="B21" s="2">
        <v>0.48</v>
      </c>
      <c r="C21" s="2">
        <v>0.64</v>
      </c>
      <c r="D21" s="2">
        <v>0.6</v>
      </c>
      <c r="K21" s="10"/>
      <c r="L21" s="10"/>
      <c r="M21" s="10"/>
      <c r="N21" s="10"/>
    </row>
    <row r="22" spans="1:14" x14ac:dyDescent="0.25">
      <c r="A22" t="s">
        <v>63</v>
      </c>
      <c r="B22">
        <v>0.43</v>
      </c>
      <c r="C22">
        <v>0.62</v>
      </c>
      <c r="D22">
        <v>0.59</v>
      </c>
      <c r="G22" s="2"/>
      <c r="H22" s="2"/>
      <c r="I22" s="2"/>
      <c r="J22" s="2"/>
      <c r="K22" s="10"/>
      <c r="L22" s="10"/>
      <c r="M22" s="10"/>
      <c r="N22" s="10"/>
    </row>
    <row r="25" spans="1:14" x14ac:dyDescent="0.25">
      <c r="A25" t="s">
        <v>70</v>
      </c>
    </row>
    <row r="26" spans="1:14" x14ac:dyDescent="0.25">
      <c r="C26" t="s">
        <v>50</v>
      </c>
      <c r="D26" t="s">
        <v>64</v>
      </c>
      <c r="E26" t="s">
        <v>65</v>
      </c>
      <c r="G26" t="s">
        <v>50</v>
      </c>
      <c r="H26" t="s">
        <v>64</v>
      </c>
      <c r="I26" t="s">
        <v>65</v>
      </c>
      <c r="K26" s="9" t="s">
        <v>50</v>
      </c>
      <c r="L26" s="9" t="s">
        <v>64</v>
      </c>
      <c r="M26" s="9" t="s">
        <v>65</v>
      </c>
    </row>
    <row r="27" spans="1:14" s="2" customFormat="1" x14ac:dyDescent="0.25">
      <c r="A27" s="2" t="s">
        <v>75</v>
      </c>
      <c r="B27" s="2">
        <f>SUM(B28:B31)</f>
        <v>47.72</v>
      </c>
      <c r="C27" s="2">
        <f t="shared" ref="C27:E27" si="10">SUM(C28:C31)</f>
        <v>51.48</v>
      </c>
      <c r="D27" s="2">
        <f t="shared" si="10"/>
        <v>45.9</v>
      </c>
      <c r="E27" s="2">
        <f t="shared" si="10"/>
        <v>45.910000000000004</v>
      </c>
      <c r="G27" s="2">
        <f>C27-$B27</f>
        <v>3.759999999999998</v>
      </c>
      <c r="H27" s="2">
        <f t="shared" ref="H27:I27" si="11">D27-$B27</f>
        <v>-1.8200000000000003</v>
      </c>
      <c r="I27" s="2">
        <f t="shared" si="11"/>
        <v>-1.8099999999999952</v>
      </c>
      <c r="K27" s="10">
        <f>C27/$B27-1</f>
        <v>7.8792958927074608E-2</v>
      </c>
      <c r="L27" s="10">
        <f t="shared" ref="L27:M27" si="12">D27/$B27-1</f>
        <v>-3.8139145012573317E-2</v>
      </c>
      <c r="M27" s="10">
        <f t="shared" si="12"/>
        <v>-3.7929589270745967E-2</v>
      </c>
      <c r="N27" s="10"/>
    </row>
    <row r="28" spans="1:14" x14ac:dyDescent="0.25">
      <c r="A28" t="s">
        <v>10</v>
      </c>
      <c r="B28">
        <v>27.67</v>
      </c>
      <c r="C28">
        <v>30.32</v>
      </c>
      <c r="D28">
        <v>26.39</v>
      </c>
      <c r="E28">
        <v>26.39</v>
      </c>
      <c r="G28" s="2">
        <f>C28-$B28</f>
        <v>2.6499999999999986</v>
      </c>
      <c r="H28" s="2">
        <f t="shared" ref="H28:I28" si="13">D28-$B28</f>
        <v>-1.2800000000000011</v>
      </c>
      <c r="I28" s="2">
        <f t="shared" si="13"/>
        <v>-1.2800000000000011</v>
      </c>
      <c r="K28" s="10">
        <f>C28/$B28-1</f>
        <v>9.5771593783881448E-2</v>
      </c>
      <c r="L28" s="10">
        <f t="shared" ref="L28:M28" si="14">D28/$B28-1</f>
        <v>-4.6259486808818306E-2</v>
      </c>
      <c r="M28" s="10">
        <f t="shared" si="14"/>
        <v>-4.6259486808818306E-2</v>
      </c>
    </row>
    <row r="29" spans="1:14" x14ac:dyDescent="0.25">
      <c r="A29" t="s">
        <v>16</v>
      </c>
      <c r="B29">
        <v>8.27</v>
      </c>
      <c r="C29">
        <v>8.9</v>
      </c>
      <c r="D29">
        <v>7.93</v>
      </c>
      <c r="E29">
        <v>8</v>
      </c>
      <c r="G29" s="2">
        <f t="shared" ref="G29:G37" si="15">C29-$B29</f>
        <v>0.63000000000000078</v>
      </c>
      <c r="H29" s="2">
        <f t="shared" ref="H29:H37" si="16">D29-$B29</f>
        <v>-0.33999999999999986</v>
      </c>
      <c r="I29" s="2">
        <f t="shared" ref="I29:I37" si="17">E29-$B29</f>
        <v>-0.26999999999999957</v>
      </c>
      <c r="K29" s="10">
        <f t="shared" ref="K29:K37" si="18">C29/$B29-1</f>
        <v>7.6178960096735304E-2</v>
      </c>
      <c r="L29" s="10">
        <f t="shared" ref="L29:L37" si="19">D29/$B29-1</f>
        <v>-4.1112454655380826E-2</v>
      </c>
      <c r="M29" s="10">
        <f t="shared" ref="M29:M37" si="20">E29/$B29-1</f>
        <v>-3.2648125755743607E-2</v>
      </c>
    </row>
    <row r="30" spans="1:14" x14ac:dyDescent="0.25">
      <c r="A30" t="s">
        <v>14</v>
      </c>
      <c r="B30">
        <v>11.11</v>
      </c>
      <c r="C30">
        <v>11.27</v>
      </c>
      <c r="D30">
        <v>10.95</v>
      </c>
      <c r="E30">
        <v>11.09</v>
      </c>
      <c r="G30" s="2">
        <f t="shared" si="15"/>
        <v>0.16000000000000014</v>
      </c>
      <c r="H30" s="2">
        <f t="shared" si="16"/>
        <v>-0.16000000000000014</v>
      </c>
      <c r="I30" s="2">
        <f t="shared" si="17"/>
        <v>-1.9999999999999574E-2</v>
      </c>
      <c r="K30" s="10">
        <f t="shared" si="18"/>
        <v>1.4401440144014455E-2</v>
      </c>
      <c r="L30" s="10">
        <f t="shared" si="19"/>
        <v>-1.4401440144014455E-2</v>
      </c>
      <c r="M30" s="10">
        <f t="shared" si="20"/>
        <v>-1.8001800180017513E-3</v>
      </c>
    </row>
    <row r="31" spans="1:14" x14ac:dyDescent="0.25">
      <c r="A31" t="s">
        <v>71</v>
      </c>
      <c r="B31">
        <v>0.67</v>
      </c>
      <c r="C31">
        <v>0.99</v>
      </c>
      <c r="D31">
        <v>0.63</v>
      </c>
      <c r="E31">
        <v>0.43</v>
      </c>
      <c r="G31" s="2">
        <f t="shared" si="15"/>
        <v>0.31999999999999995</v>
      </c>
      <c r="H31" s="2">
        <f t="shared" si="16"/>
        <v>-4.0000000000000036E-2</v>
      </c>
      <c r="I31" s="2">
        <f t="shared" si="17"/>
        <v>-0.24000000000000005</v>
      </c>
      <c r="K31" s="10">
        <f t="shared" si="18"/>
        <v>0.47761194029850729</v>
      </c>
      <c r="L31" s="10">
        <f t="shared" si="19"/>
        <v>-5.9701492537313494E-2</v>
      </c>
      <c r="M31" s="10">
        <f t="shared" si="20"/>
        <v>-0.35820895522388063</v>
      </c>
    </row>
    <row r="32" spans="1:14" s="2" customFormat="1" x14ac:dyDescent="0.25">
      <c r="A32" s="2" t="s">
        <v>76</v>
      </c>
      <c r="B32" s="2">
        <f>SUM(B33:B37)</f>
        <v>45.980000000000004</v>
      </c>
      <c r="C32" s="2">
        <f t="shared" ref="C32:E32" si="21">SUM(C33:C37)</f>
        <v>42.66</v>
      </c>
      <c r="D32" s="2">
        <f t="shared" si="21"/>
        <v>47.85</v>
      </c>
      <c r="E32" s="2">
        <f t="shared" si="21"/>
        <v>47.39</v>
      </c>
      <c r="G32" s="2">
        <f t="shared" si="15"/>
        <v>-3.3200000000000074</v>
      </c>
      <c r="H32" s="2">
        <f t="shared" si="16"/>
        <v>1.8699999999999974</v>
      </c>
      <c r="I32" s="2">
        <f t="shared" si="17"/>
        <v>1.4099999999999966</v>
      </c>
      <c r="K32" s="10">
        <f t="shared" si="18"/>
        <v>-7.2205306655067525E-2</v>
      </c>
      <c r="L32" s="10">
        <f t="shared" si="19"/>
        <v>4.0669856459330189E-2</v>
      </c>
      <c r="M32" s="10">
        <f t="shared" si="20"/>
        <v>3.0665506742061588E-2</v>
      </c>
      <c r="N32" s="10"/>
    </row>
    <row r="33" spans="1:13" x14ac:dyDescent="0.25">
      <c r="A33" t="s">
        <v>74</v>
      </c>
      <c r="B33">
        <v>6.28</v>
      </c>
      <c r="C33">
        <v>6.1</v>
      </c>
      <c r="D33">
        <v>6.08</v>
      </c>
      <c r="E33">
        <v>6.58</v>
      </c>
      <c r="G33" s="2">
        <f t="shared" si="15"/>
        <v>-0.1800000000000006</v>
      </c>
      <c r="H33" s="2">
        <f t="shared" si="16"/>
        <v>-0.20000000000000018</v>
      </c>
      <c r="I33" s="2">
        <f t="shared" si="17"/>
        <v>0.29999999999999982</v>
      </c>
      <c r="K33" s="10">
        <f t="shared" si="18"/>
        <v>-2.866242038216571E-2</v>
      </c>
      <c r="L33" s="10">
        <f t="shared" si="19"/>
        <v>-3.1847133757961776E-2</v>
      </c>
      <c r="M33" s="10">
        <f t="shared" si="20"/>
        <v>4.7770700636942554E-2</v>
      </c>
    </row>
    <row r="34" spans="1:13" x14ac:dyDescent="0.25">
      <c r="A34" t="s">
        <v>25</v>
      </c>
      <c r="B34">
        <v>16.61</v>
      </c>
      <c r="C34">
        <v>15.88</v>
      </c>
      <c r="D34">
        <v>16.8</v>
      </c>
      <c r="E34">
        <v>17.09</v>
      </c>
      <c r="G34" s="2">
        <f t="shared" si="15"/>
        <v>-0.72999999999999865</v>
      </c>
      <c r="H34" s="2">
        <f t="shared" si="16"/>
        <v>0.19000000000000128</v>
      </c>
      <c r="I34" s="2">
        <f t="shared" si="17"/>
        <v>0.48000000000000043</v>
      </c>
      <c r="K34" s="10">
        <f t="shared" si="18"/>
        <v>-4.3949428055388262E-2</v>
      </c>
      <c r="L34" s="10">
        <f t="shared" si="19"/>
        <v>1.14388922335944E-2</v>
      </c>
      <c r="M34" s="10">
        <f t="shared" si="20"/>
        <v>2.8898254063816964E-2</v>
      </c>
    </row>
    <row r="35" spans="1:13" x14ac:dyDescent="0.25">
      <c r="A35" t="s">
        <v>72</v>
      </c>
      <c r="B35">
        <v>2.68</v>
      </c>
      <c r="C35">
        <v>2.4300000000000002</v>
      </c>
      <c r="D35">
        <v>2.69</v>
      </c>
      <c r="E35">
        <v>2.9</v>
      </c>
      <c r="G35" s="2">
        <f t="shared" si="15"/>
        <v>-0.25</v>
      </c>
      <c r="H35" s="2">
        <f t="shared" si="16"/>
        <v>9.9999999999997868E-3</v>
      </c>
      <c r="I35" s="2">
        <f t="shared" si="17"/>
        <v>0.21999999999999975</v>
      </c>
      <c r="K35" s="10">
        <f t="shared" si="18"/>
        <v>-9.3283582089552231E-2</v>
      </c>
      <c r="L35" s="10">
        <f t="shared" si="19"/>
        <v>3.7313432835819338E-3</v>
      </c>
      <c r="M35" s="10">
        <f t="shared" si="20"/>
        <v>8.2089552238805874E-2</v>
      </c>
    </row>
    <row r="36" spans="1:13" x14ac:dyDescent="0.25">
      <c r="A36" s="1" t="s">
        <v>73</v>
      </c>
      <c r="B36">
        <v>1.98</v>
      </c>
      <c r="C36">
        <v>1.97</v>
      </c>
      <c r="D36">
        <v>1.92</v>
      </c>
      <c r="E36">
        <v>2.02</v>
      </c>
      <c r="G36" s="2">
        <f t="shared" si="15"/>
        <v>-1.0000000000000009E-2</v>
      </c>
      <c r="H36" s="2">
        <f t="shared" si="16"/>
        <v>-6.0000000000000053E-2</v>
      </c>
      <c r="I36" s="2">
        <f t="shared" si="17"/>
        <v>4.0000000000000036E-2</v>
      </c>
      <c r="K36" s="10">
        <f t="shared" si="18"/>
        <v>-5.050505050505083E-3</v>
      </c>
      <c r="L36" s="10">
        <f t="shared" si="19"/>
        <v>-3.0303030303030276E-2</v>
      </c>
      <c r="M36" s="10">
        <f t="shared" si="20"/>
        <v>2.020202020202011E-2</v>
      </c>
    </row>
    <row r="37" spans="1:13" x14ac:dyDescent="0.25">
      <c r="A37" t="s">
        <v>29</v>
      </c>
      <c r="B37">
        <v>18.43</v>
      </c>
      <c r="C37">
        <v>16.28</v>
      </c>
      <c r="D37">
        <v>20.36</v>
      </c>
      <c r="E37">
        <v>18.8</v>
      </c>
      <c r="G37" s="2">
        <f t="shared" si="15"/>
        <v>-2.1499999999999986</v>
      </c>
      <c r="H37" s="2">
        <f t="shared" si="16"/>
        <v>1.9299999999999997</v>
      </c>
      <c r="I37" s="2">
        <f t="shared" si="17"/>
        <v>0.37000000000000099</v>
      </c>
      <c r="K37" s="10">
        <f t="shared" si="18"/>
        <v>-0.11665762344004338</v>
      </c>
      <c r="L37" s="10">
        <f t="shared" si="19"/>
        <v>0.10472056429734122</v>
      </c>
      <c r="M37" s="10">
        <f t="shared" si="20"/>
        <v>2.0075963103635353E-2</v>
      </c>
    </row>
    <row r="41" spans="1:13" x14ac:dyDescent="0.25">
      <c r="C41">
        <v>287806</v>
      </c>
      <c r="D41">
        <v>372640</v>
      </c>
      <c r="E41">
        <v>313110</v>
      </c>
      <c r="F41">
        <v>299071</v>
      </c>
    </row>
    <row r="42" spans="1:13" x14ac:dyDescent="0.25">
      <c r="A42" t="s">
        <v>77</v>
      </c>
      <c r="B42" t="s">
        <v>79</v>
      </c>
      <c r="C42" t="s">
        <v>50</v>
      </c>
      <c r="D42" t="s">
        <v>64</v>
      </c>
      <c r="E42" t="s">
        <v>65</v>
      </c>
      <c r="F42" t="s">
        <v>66</v>
      </c>
    </row>
    <row r="43" spans="1:13" x14ac:dyDescent="0.25">
      <c r="A43" t="s">
        <v>10</v>
      </c>
      <c r="B43" s="4">
        <f>SUMPRODUCT($C$41:$F$41,$C43:$F43)/SUM($C$41:$F$41)</f>
        <v>1.001189995183192</v>
      </c>
      <c r="C43">
        <v>1.07</v>
      </c>
      <c r="D43">
        <v>0.95</v>
      </c>
      <c r="E43">
        <v>1</v>
      </c>
      <c r="F43">
        <v>1</v>
      </c>
    </row>
    <row r="44" spans="1:13" x14ac:dyDescent="0.25">
      <c r="A44" t="s">
        <v>14</v>
      </c>
      <c r="B44" s="4">
        <f t="shared" ref="B44:B53" si="22">SUMPRODUCT($C$41:$F$41,$C44:$F44)/SUM($C$41:$F$41)</f>
        <v>0.99919742391132682</v>
      </c>
      <c r="C44">
        <v>1.07</v>
      </c>
      <c r="D44">
        <v>0.96</v>
      </c>
      <c r="E44">
        <v>0.98</v>
      </c>
      <c r="F44">
        <v>1</v>
      </c>
    </row>
    <row r="45" spans="1:13" x14ac:dyDescent="0.25">
      <c r="A45" t="s">
        <v>16</v>
      </c>
      <c r="B45" s="4">
        <f>SUMPRODUCT($C$41:$F$41,$C45:$F45)/SUM($C$41:$F$41)</f>
        <v>0.99361013085530958</v>
      </c>
      <c r="C45">
        <v>1.08</v>
      </c>
      <c r="D45">
        <v>0.95</v>
      </c>
      <c r="E45">
        <v>0.96</v>
      </c>
      <c r="F45">
        <v>1</v>
      </c>
    </row>
    <row r="46" spans="1:13" x14ac:dyDescent="0.25">
      <c r="B46" s="4">
        <f t="shared" ref="B46:B53" si="23">SUMPRODUCT($C$41:$F$41,$C46:$F46)/SUM($C$41:$F$41)</f>
        <v>1</v>
      </c>
      <c r="C46">
        <v>1</v>
      </c>
      <c r="D46">
        <v>1</v>
      </c>
      <c r="E46">
        <v>1</v>
      </c>
      <c r="F46">
        <v>1</v>
      </c>
    </row>
    <row r="47" spans="1:13" x14ac:dyDescent="0.25">
      <c r="B47" s="4">
        <f t="shared" si="22"/>
        <v>1</v>
      </c>
      <c r="C47">
        <v>1</v>
      </c>
      <c r="D47">
        <v>1</v>
      </c>
      <c r="E47">
        <v>1</v>
      </c>
      <c r="F47">
        <v>1</v>
      </c>
    </row>
    <row r="48" spans="1:13" x14ac:dyDescent="0.25">
      <c r="A48" t="s">
        <v>25</v>
      </c>
      <c r="B48" s="4">
        <f t="shared" si="22"/>
        <v>0.99822467227239398</v>
      </c>
      <c r="C48">
        <v>0.96</v>
      </c>
      <c r="D48">
        <v>1</v>
      </c>
      <c r="E48">
        <v>1.02</v>
      </c>
      <c r="F48">
        <v>1.01</v>
      </c>
    </row>
    <row r="49" spans="1:6" x14ac:dyDescent="0.25">
      <c r="A49" t="s">
        <v>29</v>
      </c>
      <c r="B49" s="4">
        <f t="shared" si="22"/>
        <v>1.0021430316974258</v>
      </c>
      <c r="C49">
        <v>0.88</v>
      </c>
      <c r="D49">
        <v>1.1000000000000001</v>
      </c>
      <c r="E49">
        <v>1</v>
      </c>
      <c r="F49">
        <v>1</v>
      </c>
    </row>
    <row r="50" spans="1:6" x14ac:dyDescent="0.25">
      <c r="A50" t="s">
        <v>31</v>
      </c>
      <c r="B50" s="4">
        <f t="shared" si="22"/>
        <v>1.0004861833042988</v>
      </c>
      <c r="C50">
        <v>0.97</v>
      </c>
      <c r="D50">
        <v>1</v>
      </c>
      <c r="E50">
        <v>1.02</v>
      </c>
      <c r="F50">
        <v>1.01</v>
      </c>
    </row>
    <row r="51" spans="1:6" x14ac:dyDescent="0.25">
      <c r="A51" t="s">
        <v>78</v>
      </c>
      <c r="B51" s="4">
        <f t="shared" si="22"/>
        <v>1.0004861833042988</v>
      </c>
      <c r="C51">
        <v>0.97</v>
      </c>
      <c r="D51">
        <v>1</v>
      </c>
      <c r="E51">
        <v>1.02</v>
      </c>
      <c r="F51">
        <v>1.01</v>
      </c>
    </row>
    <row r="52" spans="1:6" x14ac:dyDescent="0.25">
      <c r="B52" s="4">
        <f t="shared" si="22"/>
        <v>1</v>
      </c>
      <c r="C52">
        <v>1</v>
      </c>
      <c r="D52">
        <v>1</v>
      </c>
      <c r="E52">
        <v>1</v>
      </c>
      <c r="F52">
        <v>1</v>
      </c>
    </row>
    <row r="53" spans="1:6" x14ac:dyDescent="0.25">
      <c r="A53" t="s">
        <v>72</v>
      </c>
      <c r="B53" s="4">
        <f t="shared" si="22"/>
        <v>1.0019883280804194</v>
      </c>
      <c r="C53">
        <v>0.9</v>
      </c>
      <c r="D53">
        <v>1</v>
      </c>
      <c r="E53">
        <v>1.1000000000000001</v>
      </c>
      <c r="F5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>Presidenza del Consiglio dei Ministri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Ferdinando de Nardis</dc:creator>
  <cp:lastModifiedBy>Carlo Ferdinando de Nardis</cp:lastModifiedBy>
  <dcterms:created xsi:type="dcterms:W3CDTF">2024-01-31T10:31:41Z</dcterms:created>
  <dcterms:modified xsi:type="dcterms:W3CDTF">2024-01-31T14:15:41Z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2024-01-31T14:15:04Z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4e6e4439-e4ea-422f-8e86-0e70a8578827</vt:lpwstr>
  </property>
  <property fmtid="{D5CDD505-2E9C-101B-9397-08002B2CF9AE}" pid="8" name="MSIP_Label_5097a60d-5525-435b-8989-8eb48ac0c8cd_ContentBits">
    <vt:lpwstr>0</vt:lpwstr>
  </property>
</Properties>
</file>