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ern\Documents\GitHub\Machine-Elements\latex\Parafusos\TeoricoPraticas\"/>
    </mc:Choice>
  </mc:AlternateContent>
  <xr:revisionPtr revIDLastSave="0" documentId="13_ncr:1_{CE12F42C-0B85-4DAE-A873-51F03EBFD87E}" xr6:coauthVersionLast="47" xr6:coauthVersionMax="47" xr10:uidLastSave="{00000000-0000-0000-0000-000000000000}"/>
  <bookViews>
    <workbookView xWindow="1416" yWindow="2808" windowWidth="10872" windowHeight="6000" xr2:uid="{7362E106-CDC6-44C9-A4FB-8091D3332B15}"/>
  </bookViews>
  <sheets>
    <sheet name="TP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25" i="1"/>
  <c r="B24" i="1"/>
  <c r="B26" i="1"/>
  <c r="B23" i="1"/>
  <c r="B17" i="1"/>
  <c r="B20" i="1"/>
  <c r="B21" i="1"/>
  <c r="B18" i="1"/>
  <c r="B14" i="1"/>
  <c r="B11" i="1"/>
  <c r="B12" i="1" s="1"/>
  <c r="B10" i="1"/>
  <c r="B7" i="1"/>
  <c r="B6" i="1"/>
  <c r="B3" i="1"/>
  <c r="B2" i="1"/>
  <c r="B15" i="1" l="1"/>
</calcChain>
</file>

<file path=xl/sharedStrings.xml><?xml version="1.0" encoding="utf-8"?>
<sst xmlns="http://schemas.openxmlformats.org/spreadsheetml/2006/main" count="33" uniqueCount="23">
  <si>
    <t>l</t>
  </si>
  <si>
    <t>tan gamma</t>
  </si>
  <si>
    <t>dm</t>
  </si>
  <si>
    <t>di</t>
  </si>
  <si>
    <t>n</t>
  </si>
  <si>
    <t>p</t>
  </si>
  <si>
    <t>d</t>
  </si>
  <si>
    <t>Mt</t>
  </si>
  <si>
    <t>F</t>
  </si>
  <si>
    <t>tan phi</t>
  </si>
  <si>
    <t>Mc</t>
  </si>
  <si>
    <t>Mtotal</t>
  </si>
  <si>
    <t>Desaperto</t>
  </si>
  <si>
    <t>Aperto</t>
  </si>
  <si>
    <t>Sigma</t>
  </si>
  <si>
    <t>Mpa</t>
  </si>
  <si>
    <t>Tau</t>
  </si>
  <si>
    <t>MPa</t>
  </si>
  <si>
    <t>von Mises</t>
  </si>
  <si>
    <t>sigma 3</t>
  </si>
  <si>
    <t>sigma 1</t>
  </si>
  <si>
    <t>sigma 2</t>
  </si>
  <si>
    <t>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</si>
</sst>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2C99A-C065-4D5A-8F8E-A7ACCAF02D4C}">
  <dimension ref="A1:D27"/>
  <sheetViews>
    <sheetView tabSelected="1" workbookViewId="0">
      <selection activeCell="A28" sqref="A28"/>
    </sheetView>
  </sheetViews>
  <sheetFormatPr defaultRowHeight="14.4" x14ac:dyDescent="0.3"/>
  <cols>
    <col min="1" max="1" width="10.109375" bestFit="1" customWidth="1"/>
  </cols>
  <sheetData>
    <row r="1" spans="1:4" x14ac:dyDescent="0.3">
      <c r="A1" t="s">
        <v>6</v>
      </c>
      <c r="B1">
        <v>32</v>
      </c>
      <c r="C1" t="s">
        <v>9</v>
      </c>
      <c r="D1">
        <v>0.08</v>
      </c>
    </row>
    <row r="2" spans="1:4" x14ac:dyDescent="0.3">
      <c r="A2" t="s">
        <v>2</v>
      </c>
      <c r="B2">
        <f>B1-B5/2</f>
        <v>30</v>
      </c>
      <c r="C2" t="s">
        <v>6</v>
      </c>
      <c r="D2">
        <v>40</v>
      </c>
    </row>
    <row r="3" spans="1:4" x14ac:dyDescent="0.3">
      <c r="A3" t="s">
        <v>3</v>
      </c>
      <c r="B3">
        <f>B1-B5</f>
        <v>28</v>
      </c>
    </row>
    <row r="4" spans="1:4" x14ac:dyDescent="0.3">
      <c r="A4" t="s">
        <v>4</v>
      </c>
      <c r="B4">
        <v>2</v>
      </c>
    </row>
    <row r="5" spans="1:4" x14ac:dyDescent="0.3">
      <c r="A5" t="s">
        <v>5</v>
      </c>
      <c r="B5">
        <v>4</v>
      </c>
    </row>
    <row r="6" spans="1:4" x14ac:dyDescent="0.3">
      <c r="A6" t="s">
        <v>0</v>
      </c>
      <c r="B6">
        <f>B4*B5</f>
        <v>8</v>
      </c>
    </row>
    <row r="7" spans="1:4" x14ac:dyDescent="0.3">
      <c r="A7" t="s">
        <v>1</v>
      </c>
      <c r="B7">
        <f>B6/(PI()*B2)</f>
        <v>8.4882636315677523E-2</v>
      </c>
    </row>
    <row r="8" spans="1:4" x14ac:dyDescent="0.3">
      <c r="A8" t="s">
        <v>8</v>
      </c>
      <c r="B8">
        <v>6400</v>
      </c>
    </row>
    <row r="9" spans="1:4" x14ac:dyDescent="0.3">
      <c r="A9" s="1" t="s">
        <v>13</v>
      </c>
      <c r="B9" s="1"/>
    </row>
    <row r="10" spans="1:4" x14ac:dyDescent="0.3">
      <c r="A10" t="s">
        <v>7</v>
      </c>
      <c r="B10">
        <f>B8*B2/2000*(B7+D1)/(1-B7*D1)</f>
        <v>15.936954744992933</v>
      </c>
    </row>
    <row r="11" spans="1:4" x14ac:dyDescent="0.3">
      <c r="A11" t="s">
        <v>10</v>
      </c>
      <c r="B11">
        <f>B8*D2*D1/2000</f>
        <v>10.24</v>
      </c>
    </row>
    <row r="12" spans="1:4" x14ac:dyDescent="0.3">
      <c r="A12" t="s">
        <v>11</v>
      </c>
      <c r="B12">
        <f>B10+B11</f>
        <v>26.176954744992933</v>
      </c>
    </row>
    <row r="13" spans="1:4" x14ac:dyDescent="0.3">
      <c r="A13" s="2" t="s">
        <v>12</v>
      </c>
      <c r="B13" s="2"/>
    </row>
    <row r="14" spans="1:4" x14ac:dyDescent="0.3">
      <c r="A14" t="s">
        <v>7</v>
      </c>
      <c r="B14">
        <f>B8*B2/2000*(D1-B7)/(1+B7*D1)</f>
        <v>-0.4655715709183873</v>
      </c>
    </row>
    <row r="15" spans="1:4" x14ac:dyDescent="0.3">
      <c r="A15" t="s">
        <v>11</v>
      </c>
      <c r="B15">
        <f>B11+B14</f>
        <v>9.7744284290816132</v>
      </c>
    </row>
    <row r="17" spans="1:3" x14ac:dyDescent="0.3">
      <c r="A17" t="s">
        <v>14</v>
      </c>
      <c r="B17">
        <f>-4*B8/(PI()*B3^2)</f>
        <v>-10.393792201919696</v>
      </c>
      <c r="C17" t="s">
        <v>15</v>
      </c>
    </row>
    <row r="18" spans="1:3" x14ac:dyDescent="0.3">
      <c r="A18" t="s">
        <v>16</v>
      </c>
      <c r="B18">
        <f>16*1000*B12/(PI()*B3^3)</f>
        <v>6.0731658057703646</v>
      </c>
      <c r="C18" t="s">
        <v>17</v>
      </c>
    </row>
    <row r="20" spans="1:3" x14ac:dyDescent="0.3">
      <c r="A20" t="s">
        <v>14</v>
      </c>
      <c r="B20">
        <f>3*0.38*B8*B5/(PI()*2*B3*(B5/2)^2)</f>
        <v>41.471230885659594</v>
      </c>
      <c r="C20" t="s">
        <v>15</v>
      </c>
    </row>
    <row r="21" spans="1:3" x14ac:dyDescent="0.3">
      <c r="A21" t="s">
        <v>16</v>
      </c>
      <c r="B21">
        <f>3*0.38*B8/(3*2*PI()*B3*B5/2)</f>
        <v>6.9118718142765978</v>
      </c>
      <c r="C21" t="s">
        <v>17</v>
      </c>
    </row>
    <row r="23" spans="1:3" x14ac:dyDescent="0.3">
      <c r="A23" t="s">
        <v>18</v>
      </c>
      <c r="B23">
        <f>(B20^2+B17^2+(B17-B20)^2+6*B18^2)^(0.5)/SQRT(2)</f>
        <v>48.678406839222745</v>
      </c>
    </row>
    <row r="24" spans="1:3" x14ac:dyDescent="0.3">
      <c r="A24" t="s">
        <v>20</v>
      </c>
      <c r="B24">
        <f>B20</f>
        <v>41.471230885659594</v>
      </c>
      <c r="C24" t="s">
        <v>17</v>
      </c>
    </row>
    <row r="25" spans="1:3" x14ac:dyDescent="0.3">
      <c r="A25" t="s">
        <v>21</v>
      </c>
      <c r="B25">
        <f>B17/2+SQRT((B17/2)^2+B18^2)</f>
        <v>2.7962929990521159</v>
      </c>
      <c r="C25" t="s">
        <v>15</v>
      </c>
    </row>
    <row r="26" spans="1:3" x14ac:dyDescent="0.3">
      <c r="A26" t="s">
        <v>19</v>
      </c>
      <c r="B26">
        <f>B17/2-SQRT((B17/2)^2+B18^2)</f>
        <v>-13.190085200971811</v>
      </c>
      <c r="C26" t="s">
        <v>15</v>
      </c>
    </row>
    <row r="27" spans="1:3" x14ac:dyDescent="0.3">
      <c r="A27" t="s">
        <v>22</v>
      </c>
      <c r="B27">
        <f>(B24-B26)/2</f>
        <v>27.330658043315701</v>
      </c>
    </row>
  </sheetData>
  <mergeCells count="1"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Fernandes</dc:creator>
  <cp:lastModifiedBy>Carlos Fernandes</cp:lastModifiedBy>
  <dcterms:created xsi:type="dcterms:W3CDTF">2022-05-17T12:02:52Z</dcterms:created>
  <dcterms:modified xsi:type="dcterms:W3CDTF">2022-05-17T14:42:04Z</dcterms:modified>
</cp:coreProperties>
</file>