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hidePivotFieldList="1" defaultThemeVersion="166925"/>
  <mc:AlternateContent xmlns:mc="http://schemas.openxmlformats.org/markup-compatibility/2006">
    <mc:Choice Requires="x15">
      <x15ac:absPath xmlns:x15ac="http://schemas.microsoft.com/office/spreadsheetml/2010/11/ac" url="C:\Users\cfhor\OneDrive\BUSI520\week12\"/>
    </mc:Choice>
  </mc:AlternateContent>
  <xr:revisionPtr revIDLastSave="0" documentId="13_ncr:1_{28F09324-D92F-4444-AE1E-2689D6A3A8AB}" xr6:coauthVersionLast="47" xr6:coauthVersionMax="47" xr10:uidLastSave="{00000000-0000-0000-0000-000000000000}"/>
  <bookViews>
    <workbookView xWindow="31455" yWindow="-16290" windowWidth="38580" windowHeight="15660" xr2:uid="{22087CAF-49CA-428C-B5D6-EA7B2182EFAF}"/>
  </bookViews>
  <sheets>
    <sheet name="Documentation" sheetId="2" r:id="rId1"/>
    <sheet name="ATC_Valve_Production" sheetId="3" r:id="rId2"/>
    <sheet name="1st_Run" sheetId="5" r:id="rId3"/>
    <sheet name="2nd_Run" sheetId="6" r:id="rId4"/>
    <sheet name="Scenario_Summary" sheetId="9" r:id="rId5"/>
  </sheets>
  <definedNames>
    <definedName name="AssetsChange">#REF!</definedName>
    <definedName name="Binding_Constraint">ATC_Valve_Production!$C$17</definedName>
    <definedName name="Casting_Max_Constraint">ATC_Valve_Production!$C$14</definedName>
    <definedName name="Casting_Min_Constraint">ATC_Valve_Production!$C$13</definedName>
    <definedName name="Casting_Total">ATC_Valve_Production!$C$9</definedName>
    <definedName name="Common2PreferredEquityRatio">#REF!</definedName>
    <definedName name="CommonStockChange">#REF!</definedName>
    <definedName name="Debt2">#REF!</definedName>
    <definedName name="Debt2CommonEquityRatio">#REF!</definedName>
    <definedName name="Debt2EquityRatio">#REF!</definedName>
    <definedName name="Equity2">#REF!</definedName>
    <definedName name="Final_Assembly_Max_Constraint">ATC_Valve_Production!$E$14</definedName>
    <definedName name="Final_Assembly_Min_Constraint">ATC_Valve_Production!$E$13</definedName>
    <definedName name="Final_Assembly_Total">ATC_Valve_Production!$E$9</definedName>
    <definedName name="FinancingOption">#REF!</definedName>
    <definedName name="LongDebt2CommonEquityRatio">#REF!</definedName>
    <definedName name="LongDebt2EquityRatio">#REF!</definedName>
    <definedName name="LongTermDebtChange">#REF!</definedName>
    <definedName name="Machining_Max_Constraint">ATC_Valve_Production!$D$14</definedName>
    <definedName name="Machining_Min_Constraint">ATC_Valve_Production!$D$13</definedName>
    <definedName name="Machining_Total">ATC_Valve_Production!$D$9</definedName>
    <definedName name="Max_Percent_Constraint">ATC_Valve_Production!$J$14</definedName>
    <definedName name="Max_Units_Constraint">ATC_Valve_Production!$I$14</definedName>
    <definedName name="Min_Percent_Constraint">ATC_Valve_Production!$J$13</definedName>
    <definedName name="Min_Units_Constraint">ATC_Valve_Production!$I$13</definedName>
    <definedName name="PreferredStockChange">#REF!</definedName>
    <definedName name="Scenario">ATC_Valve_Production!$I$3</definedName>
    <definedName name="solver_adj" localSheetId="1" hidden="1">ATC_Valve_Production!$I$5:$I$7</definedName>
    <definedName name="solver_cvg" localSheetId="1" hidden="1">0.0001</definedName>
    <definedName name="solver_drv" localSheetId="1" hidden="1">1</definedName>
    <definedName name="solver_eng" localSheetId="1" hidden="1">1</definedName>
    <definedName name="solver_est" localSheetId="1" hidden="1">1</definedName>
    <definedName name="solver_itr" localSheetId="1" hidden="1">2147483647</definedName>
    <definedName name="solver_lhs1" localSheetId="1" hidden="1">ATC_Valve_Production!$C$9</definedName>
    <definedName name="solver_lhs2" localSheetId="1" hidden="1">ATC_Valve_Production!$D$9</definedName>
    <definedName name="solver_lhs3" localSheetId="1" hidden="1">ATC_Valve_Production!$E$9</definedName>
    <definedName name="solver_lhs4" localSheetId="1" hidden="1">ATC_Valve_Production!$F$9</definedName>
    <definedName name="solver_lhs5" localSheetId="1" hidden="1">ATC_Valve_Production!$I$5:$I$7</definedName>
    <definedName name="solver_lhs6" localSheetId="1" hidden="1">ATC_Valve_Production!$J$5:$J$7</definedName>
    <definedName name="solver_lhs7" localSheetId="1" hidden="1">ATC_Valve_Production!$J$5:$J$7</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1</definedName>
    <definedName name="solver_nod" localSheetId="1" hidden="1">2147483647</definedName>
    <definedName name="solver_num" localSheetId="1" hidden="1">7</definedName>
    <definedName name="solver_nwt" localSheetId="1" hidden="1">1</definedName>
    <definedName name="solver_opt" localSheetId="1" hidden="1">ATC_Valve_Production!$K$9</definedName>
    <definedName name="solver_pre" localSheetId="1" hidden="1">0.000001</definedName>
    <definedName name="solver_rbv" localSheetId="1" hidden="1">1</definedName>
    <definedName name="solver_rel1" localSheetId="1" hidden="1">1</definedName>
    <definedName name="solver_rel2" localSheetId="1" hidden="1">1</definedName>
    <definedName name="solver_rel3" localSheetId="1" hidden="1">1</definedName>
    <definedName name="solver_rel4" localSheetId="1" hidden="1">1</definedName>
    <definedName name="solver_rel5" localSheetId="1" hidden="1">1</definedName>
    <definedName name="solver_rel6" localSheetId="1" hidden="1">1</definedName>
    <definedName name="solver_rel7" localSheetId="1" hidden="1">3</definedName>
    <definedName name="solver_rhs1" localSheetId="1" hidden="1">ATC_Valve_Production!$C$14</definedName>
    <definedName name="solver_rhs2" localSheetId="1" hidden="1">ATC_Valve_Production!$D$14</definedName>
    <definedName name="solver_rhs3" localSheetId="1" hidden="1">ATC_Valve_Production!$E$14</definedName>
    <definedName name="solver_rhs4" localSheetId="1" hidden="1">ATC_Valve_Production!$F$14</definedName>
    <definedName name="solver_rhs5" localSheetId="1" hidden="1">ATC_Valve_Production!$I$14</definedName>
    <definedName name="solver_rhs6" localSheetId="1" hidden="1">ATC_Valve_Production!$J$14</definedName>
    <definedName name="solver_rhs7" localSheetId="1" hidden="1">ATC_Valve_Production!$J$13</definedName>
    <definedName name="solver_rlx" localSheetId="1" hidden="1">2</definedName>
    <definedName name="solver_rsd" localSheetId="1" hidden="1">0</definedName>
    <definedName name="solver_scl" localSheetId="1" hidden="1">1</definedName>
    <definedName name="solver_sho" localSheetId="1" hidden="1">2</definedName>
    <definedName name="solver_ssz" localSheetId="1" hidden="1">100</definedName>
    <definedName name="solver_tim" localSheetId="1" hidden="1">2147483647</definedName>
    <definedName name="solver_tol" localSheetId="1" hidden="1">0.01</definedName>
    <definedName name="solver_typ" localSheetId="1" hidden="1">1</definedName>
    <definedName name="solver_val" localSheetId="1" hidden="1">0</definedName>
    <definedName name="solver_ver" localSheetId="1" hidden="1">3</definedName>
    <definedName name="Total_Assembly_Max_Constraint">ATC_Valve_Production!$F$14</definedName>
    <definedName name="Total_Assembly_Min_Constraint">ATC_Valve_Production!$F$13</definedName>
    <definedName name="Total_Assembly_Total">ATC_Valve_Production!$F$9</definedName>
    <definedName name="Total_Profit">ATC_Valve_Production!$K$9</definedName>
    <definedName name="Total_Units">ATC_Valve_Production!$I$9</definedName>
    <definedName name="TotalEquityChange">#REF!</definedName>
    <definedName name="TotalLiabilitiesChange">#REF!</definedName>
    <definedName name="Valve45_Produced">ATC_Valve_Production!$I$5</definedName>
    <definedName name="Valve45_Profit">ATC_Valve_Production!$K$5</definedName>
    <definedName name="Valve46_Produced">ATC_Valve_Production!$I$6</definedName>
    <definedName name="Valve46_Profit">ATC_Valve_Production!$K$6</definedName>
    <definedName name="Valve47_Produced">ATC_Valve_Production!$I$7</definedName>
    <definedName name="Valve47_Profit">ATC_Valve_Production!$K$7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7" i="3" l="1"/>
  <c r="K5" i="3"/>
  <c r="K6" i="3"/>
  <c r="D9" i="3"/>
  <c r="E9" i="3"/>
  <c r="F9" i="3"/>
  <c r="C9" i="3"/>
  <c r="I9" i="3"/>
  <c r="J7" i="3" s="1"/>
  <c r="H6" i="3"/>
  <c r="H7" i="3"/>
  <c r="H5" i="3"/>
  <c r="F6" i="3"/>
  <c r="F7" i="3"/>
  <c r="F5" i="3"/>
  <c r="J6" i="3" l="1"/>
  <c r="J5" i="3"/>
  <c r="K9" i="3"/>
  <c r="J9" i="3" l="1"/>
</calcChain>
</file>

<file path=xl/sharedStrings.xml><?xml version="1.0" encoding="utf-8"?>
<sst xmlns="http://schemas.openxmlformats.org/spreadsheetml/2006/main" count="291" uniqueCount="146">
  <si>
    <t>This page</t>
  </si>
  <si>
    <t>Documentation</t>
  </si>
  <si>
    <t>Worksheet Description</t>
  </si>
  <si>
    <t>Worksheet Name</t>
  </si>
  <si>
    <t>Workbook Description:</t>
  </si>
  <si>
    <t>Last Modified:</t>
  </si>
  <si>
    <t>Cheryl Hornung</t>
  </si>
  <si>
    <t>Created by:</t>
  </si>
  <si>
    <t>I, Cheryl Fawn Hornung, have abided by this honor code.</t>
  </si>
  <si>
    <t>Honor Code:
   On my honor, I have neither given nor received any unauthorized aid in completion of this assignment.  I recognize that I am allowed to help my classmates with questions or problems, and I am also allowed to seek help from classmates.  But ultimately, I have created and completed this assignment on my own.  This file is my own.  I have not referred to, used, or copied a file that has been given to me by anyone else; nor have I given a copy of my file to anyone else. 
   I have used my own computer to complete the assignment and I have not given anyone else access to my computer or to my files.  I understand that if I must use another person’s computer, or I need to lend another person my computer, I will take steps to ensure that unauthorized files are not accessible.  (For example, only lend someone your computer while logged in using a “guest” account…not using your own account.)</t>
  </si>
  <si>
    <t>Enhancing Decision Making</t>
  </si>
  <si>
    <t>ATC Valve Production</t>
  </si>
  <si>
    <t>Markup</t>
  </si>
  <si>
    <t>Production Time per Unit (in Hours)</t>
  </si>
  <si>
    <t>Original Values</t>
  </si>
  <si>
    <t>Item</t>
  </si>
  <si>
    <t>Set-Up Cost</t>
  </si>
  <si>
    <t>Casting</t>
  </si>
  <si>
    <t>Machining</t>
  </si>
  <si>
    <t>Final Assembly</t>
  </si>
  <si>
    <t>Total Assembly</t>
  </si>
  <si>
    <t>Unit Cost</t>
  </si>
  <si>
    <t>List Price</t>
  </si>
  <si>
    <t>% of Total # Produced</t>
  </si>
  <si>
    <t>Total Profit</t>
  </si>
  <si>
    <t>Valve 102-45</t>
  </si>
  <si>
    <t>Valve 102-46</t>
  </si>
  <si>
    <t>Valve 102-47</t>
  </si>
  <si>
    <t>Total</t>
  </si>
  <si>
    <t>(based on # of each valve produced)</t>
  </si>
  <si>
    <t>CONSTRAINTS</t>
  </si>
  <si>
    <t>Min Total Time Used</t>
  </si>
  <si>
    <t>Min for Each Valve</t>
  </si>
  <si>
    <t>Max Total Time Used</t>
  </si>
  <si>
    <t>Max for Each Valve</t>
  </si>
  <si>
    <t># of Units Produced</t>
  </si>
  <si>
    <t>Time Used Binding Constraint(s):</t>
  </si>
  <si>
    <t>BUSI_520_Assignment_Submission_Week_10!</t>
  </si>
  <si>
    <t>ATC Inc. is a manufacturing company that produces industrial valves. As the operations manager, you need to determine the production schedule (Number Produced) for manufacturing valves in the new 102 Series, which is used in oil refineries. Producing the 102 Series Valves is a three-part process. During the casting phase, the body of the valve and some of the attaching pieces are created; during the machining phase, the casting surfaces are finished and the inner valve flange is created; and during the final phase, the valves are assembled and inspected.</t>
  </si>
  <si>
    <t>Microsoft Excel 16.0 Answer Report</t>
  </si>
  <si>
    <t>Worksheet: [Hornung Cheryl - Week 10 Assignment.xlsx]Sheet1</t>
  </si>
  <si>
    <t>Result: Solver found a solution.  All Constraints and optimality conditions are satisfied.</t>
  </si>
  <si>
    <t>Solver Engine</t>
  </si>
  <si>
    <t>Engine: GRG Nonlinear</t>
  </si>
  <si>
    <t>Solver Options</t>
  </si>
  <si>
    <t>Max Time Unlimited,  Iterations Unlimited, Precision 0.000001, Use Automatic Scaling</t>
  </si>
  <si>
    <t xml:space="preserve"> Convergence 0.0001, Population Size 100, Random Seed 0, Derivatives Forward, Require Bounds</t>
  </si>
  <si>
    <t>Max Subproblems Unlimited, Max Integer Sols Unlimited, Integer Tolerance 1%, Assume NonNegative</t>
  </si>
  <si>
    <t>Objective Cell (Max)</t>
  </si>
  <si>
    <t>Cell</t>
  </si>
  <si>
    <t>Name</t>
  </si>
  <si>
    <t>Original Value</t>
  </si>
  <si>
    <t>Final Value</t>
  </si>
  <si>
    <t>Variable Cells</t>
  </si>
  <si>
    <t>Integer</t>
  </si>
  <si>
    <t>Constraints</t>
  </si>
  <si>
    <t>Cell Value</t>
  </si>
  <si>
    <t>Formula</t>
  </si>
  <si>
    <t>Status</t>
  </si>
  <si>
    <t>Slack</t>
  </si>
  <si>
    <t>$K$9</t>
  </si>
  <si>
    <t>Total Total Profit</t>
  </si>
  <si>
    <t>$I$5</t>
  </si>
  <si>
    <t>Valve 102-45 # of Units Produced</t>
  </si>
  <si>
    <t>Contin</t>
  </si>
  <si>
    <t>$I$6</t>
  </si>
  <si>
    <t>Valve 102-46 # of Units Produced</t>
  </si>
  <si>
    <t>$I$7</t>
  </si>
  <si>
    <t>Valve 102-47 # of Units Produced</t>
  </si>
  <si>
    <t>$C$9</t>
  </si>
  <si>
    <t>$C$9&lt;=$C$14</t>
  </si>
  <si>
    <t>Binding</t>
  </si>
  <si>
    <t>$D$9</t>
  </si>
  <si>
    <t>$D$9&lt;=$D$14</t>
  </si>
  <si>
    <t>$E$9</t>
  </si>
  <si>
    <t>$E$9&lt;=$E$14</t>
  </si>
  <si>
    <t>Not Binding</t>
  </si>
  <si>
    <t>$F$9</t>
  </si>
  <si>
    <t>$F$9&lt;=$F$14</t>
  </si>
  <si>
    <t>$I$5&lt;=$I$14</t>
  </si>
  <si>
    <t>$I$6&lt;=$I$14</t>
  </si>
  <si>
    <t>$I$7&lt;=$I$14</t>
  </si>
  <si>
    <t>$I$5:$I$7</t>
  </si>
  <si>
    <t>$I$5:$I$7 &lt;= $I$14</t>
  </si>
  <si>
    <r>
      <rPr>
        <b/>
        <sz val="11"/>
        <color theme="1"/>
        <rFont val="Arial"/>
        <family val="2"/>
      </rPr>
      <t xml:space="preserve">Total Time Used </t>
    </r>
    <r>
      <rPr>
        <sz val="11"/>
        <color theme="1"/>
        <rFont val="Arial"/>
        <family val="2"/>
      </rPr>
      <t>(all valves)</t>
    </r>
  </si>
  <si>
    <t>1st Run</t>
  </si>
  <si>
    <t>Report Created: 11/20/2022 6:53:28 AM</t>
  </si>
  <si>
    <t>Solution Time: 0.578 Seconds.</t>
  </si>
  <si>
    <t>Iterations: 6 Subproblems: 0</t>
  </si>
  <si>
    <t>Total Time Used (all valves) Casting</t>
  </si>
  <si>
    <t>Total Time Used (all valves) Machining</t>
  </si>
  <si>
    <t>Total Time Used (all valves) Final Assembly</t>
  </si>
  <si>
    <t>Total Time Used (all valves) Total Assembly</t>
  </si>
  <si>
    <t>$J$5</t>
  </si>
  <si>
    <t>Valve 102-45 % of Total # Produced</t>
  </si>
  <si>
    <t>$J$5&lt;=$J$14</t>
  </si>
  <si>
    <t>$J$6</t>
  </si>
  <si>
    <t>Valve 102-46 % of Total # Produced</t>
  </si>
  <si>
    <t>$J$6&lt;=$J$14</t>
  </si>
  <si>
    <t>$J$7</t>
  </si>
  <si>
    <t>Valve 102-47 % of Total # Produced</t>
  </si>
  <si>
    <t>$J$7&lt;=$J$14</t>
  </si>
  <si>
    <t>$J$5&gt;=$J$13</t>
  </si>
  <si>
    <t>$J$6&gt;=$J$13</t>
  </si>
  <si>
    <t>$J$7&gt;=$J$13</t>
  </si>
  <si>
    <t>$J$5:$J$7 &lt;= $J$14</t>
  </si>
  <si>
    <t>$J$5:$J$7 &gt;= $J$13</t>
  </si>
  <si>
    <t>Answer report for the first run of optimized profit</t>
  </si>
  <si>
    <t>Report Created: 11/20/2022 7:01:35 AM</t>
  </si>
  <si>
    <t>Solution Time: 0.265 Seconds.</t>
  </si>
  <si>
    <t>Iterations: 2 Subproblems: 0</t>
  </si>
  <si>
    <t>2nd Run</t>
  </si>
  <si>
    <t>Answer report for the first run of optimized profit once changing contraints for assembly</t>
  </si>
  <si>
    <t>Blank</t>
  </si>
  <si>
    <t>Created by Hornung, Cheryl on 11/20/2022</t>
  </si>
  <si>
    <t>Created by Hornung, Cheryl on 11/20/2022
Modified by Hornung, Cheryl on 11/20/2022</t>
  </si>
  <si>
    <t>Scenario Summary</t>
  </si>
  <si>
    <t>Changing Cells:</t>
  </si>
  <si>
    <t>Current Values:</t>
  </si>
  <si>
    <t>Result Cells:</t>
  </si>
  <si>
    <t>Notes:  Current Values column represents values of changing cells at</t>
  </si>
  <si>
    <t>time Scenario Summary Report was created.  Changing cells for each</t>
  </si>
  <si>
    <t>scenario are highlighted in gray.</t>
  </si>
  <si>
    <t>Scenario</t>
  </si>
  <si>
    <t>Machining Minimum</t>
  </si>
  <si>
    <t>Casting Minimum</t>
  </si>
  <si>
    <t>Final Assembly Minimum</t>
  </si>
  <si>
    <t>Total Assembly Minimum</t>
  </si>
  <si>
    <t>Casting Maximum</t>
  </si>
  <si>
    <t>Machining Maximum</t>
  </si>
  <si>
    <t>Final Assembly Maximum</t>
  </si>
  <si>
    <t>Total Assembly Maximum</t>
  </si>
  <si>
    <t>Valve45 Units Produced</t>
  </si>
  <si>
    <t>Valve46 Units Produced</t>
  </si>
  <si>
    <t>Valve47 Units Produced</t>
  </si>
  <si>
    <t>Minimum Units</t>
  </si>
  <si>
    <t>Minimum Units Produced (%)</t>
  </si>
  <si>
    <t>Maximum Units</t>
  </si>
  <si>
    <t>Maximum Units Produced (%)</t>
  </si>
  <si>
    <t>Binding Constraint</t>
  </si>
  <si>
    <t>Profit for Valve45</t>
  </si>
  <si>
    <t>Profit for Valve46</t>
  </si>
  <si>
    <t>Profit for Valve47</t>
  </si>
  <si>
    <t>Total Profit for 102 Series Valve</t>
  </si>
  <si>
    <t>N/A</t>
  </si>
  <si>
    <t>A scenario summary of "original", "1st run" and "2nd run" scenarios for ATC Inc.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</si>
</sst>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quot;x&quot;"/>
  </numFmts>
  <fonts count="28" x14ac:knownFonts="1">
    <font>
      <sz val="11"/>
      <color theme="1"/>
      <name val="Calibri"/>
      <family val="2"/>
      <scheme val="minor"/>
    </font>
    <font>
      <sz val="11"/>
      <color theme="1"/>
      <name val="Arial"/>
      <family val="2"/>
    </font>
    <font>
      <sz val="14"/>
      <color theme="1"/>
      <name val="Arial"/>
      <family val="2"/>
    </font>
    <font>
      <b/>
      <u/>
      <sz val="14"/>
      <color theme="1"/>
      <name val="Arial"/>
      <family val="2"/>
    </font>
    <font>
      <b/>
      <sz val="14"/>
      <color theme="1"/>
      <name val="Arial"/>
      <family val="2"/>
    </font>
    <font>
      <b/>
      <sz val="22"/>
      <color theme="1"/>
      <name val="Arial"/>
      <family val="2"/>
    </font>
    <font>
      <u/>
      <sz val="11"/>
      <color theme="10"/>
      <name val="Calibri"/>
      <family val="2"/>
      <scheme val="minor"/>
    </font>
    <font>
      <sz val="12"/>
      <color theme="1"/>
      <name val="Arial"/>
      <family val="2"/>
    </font>
    <font>
      <u/>
      <sz val="22"/>
      <color theme="10"/>
      <name val="Arial"/>
      <family val="2"/>
    </font>
    <font>
      <sz val="18"/>
      <color theme="1"/>
      <name val="Arial"/>
      <family val="2"/>
    </font>
    <font>
      <sz val="12"/>
      <name val="Arial"/>
      <family val="2"/>
    </font>
    <font>
      <sz val="11"/>
      <color theme="1"/>
      <name val="Calibri"/>
      <family val="2"/>
      <scheme val="minor"/>
    </font>
    <font>
      <b/>
      <sz val="11"/>
      <color theme="1"/>
      <name val="Calibri"/>
      <family val="2"/>
      <scheme val="minor"/>
    </font>
    <font>
      <b/>
      <sz val="16"/>
      <color rgb="FF000000"/>
      <name val="Arial"/>
      <family val="2"/>
    </font>
    <font>
      <b/>
      <sz val="16"/>
      <color theme="1"/>
      <name val="Arial"/>
      <family val="2"/>
    </font>
    <font>
      <b/>
      <sz val="10"/>
      <color rgb="FF000000"/>
      <name val="Arial"/>
      <family val="2"/>
    </font>
    <font>
      <b/>
      <sz val="11"/>
      <color theme="1"/>
      <name val="Arial"/>
      <family val="2"/>
    </font>
    <font>
      <b/>
      <sz val="11"/>
      <color rgb="FF0000FF"/>
      <name val="Arial"/>
      <family val="2"/>
    </font>
    <font>
      <sz val="11"/>
      <color rgb="FF0000FF"/>
      <name val="Arial"/>
      <family val="2"/>
    </font>
    <font>
      <sz val="10"/>
      <color rgb="FF000000"/>
      <name val="Arial"/>
      <family val="2"/>
    </font>
    <font>
      <sz val="10"/>
      <color rgb="FF0000FF"/>
      <name val="Arial"/>
      <family val="2"/>
    </font>
    <font>
      <b/>
      <sz val="11"/>
      <color indexed="18"/>
      <name val="Calibri"/>
      <family val="2"/>
      <scheme val="minor"/>
    </font>
    <font>
      <b/>
      <sz val="11"/>
      <name val="Calibri"/>
      <family val="2"/>
      <scheme val="minor"/>
    </font>
    <font>
      <b/>
      <sz val="12"/>
      <color indexed="9"/>
      <name val="Calibri"/>
      <family val="2"/>
      <scheme val="minor"/>
    </font>
    <font>
      <b/>
      <sz val="11"/>
      <color indexed="8"/>
      <name val="Calibri"/>
      <family val="2"/>
      <scheme val="minor"/>
    </font>
    <font>
      <sz val="10"/>
      <color indexed="9"/>
      <name val="Calibri"/>
      <family val="2"/>
      <scheme val="minor"/>
    </font>
    <font>
      <sz val="8"/>
      <color theme="1"/>
      <name val="Calibri"/>
      <family val="2"/>
      <scheme val="minor"/>
    </font>
    <font>
      <b/>
      <i/>
      <sz val="11"/>
      <color rgb="FF000000"/>
      <name val="Calibri"/>
      <family val="2"/>
      <scheme val="minor"/>
    </font>
  </fonts>
  <fills count="9">
    <fill>
      <patternFill patternType="none"/>
    </fill>
    <fill>
      <patternFill patternType="gray125"/>
    </fill>
    <fill>
      <patternFill patternType="solid">
        <fgColor rgb="FFF7FABC"/>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rgb="FFDED5ED"/>
        <bgColor indexed="64"/>
      </patternFill>
    </fill>
    <fill>
      <patternFill patternType="solid">
        <fgColor indexed="20"/>
        <bgColor indexed="24"/>
      </patternFill>
    </fill>
    <fill>
      <patternFill patternType="solid">
        <fgColor indexed="22"/>
        <bgColor indexed="24"/>
      </patternFill>
    </fill>
    <fill>
      <patternFill patternType="solid">
        <fgColor indexed="22"/>
        <bgColor indexed="7"/>
      </patternFill>
    </fill>
  </fills>
  <borders count="15">
    <border>
      <left/>
      <right/>
      <top/>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right style="thin">
        <color indexed="64"/>
      </right>
      <top/>
      <bottom/>
      <diagonal/>
    </border>
    <border>
      <left/>
      <right/>
      <top style="medium">
        <color indexed="23"/>
      </top>
      <bottom style="medium">
        <color indexed="23"/>
      </bottom>
      <diagonal/>
    </border>
    <border>
      <left/>
      <right/>
      <top style="thin">
        <color indexed="23"/>
      </top>
      <bottom style="medium">
        <color indexed="23"/>
      </bottom>
      <diagonal/>
    </border>
    <border>
      <left/>
      <right/>
      <top style="thin">
        <color indexed="23"/>
      </top>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style="thin">
        <color indexed="64"/>
      </bottom>
      <diagonal/>
    </border>
  </borders>
  <cellStyleXfs count="3">
    <xf numFmtId="0" fontId="0" fillId="0" borderId="0"/>
    <xf numFmtId="0" fontId="6" fillId="0" borderId="0" applyNumberFormat="0" applyFill="0" applyBorder="0" applyAlignment="0" applyProtection="0"/>
    <xf numFmtId="9" fontId="11" fillId="0" borderId="0" applyFont="0" applyFill="0" applyBorder="0" applyAlignment="0" applyProtection="0"/>
  </cellStyleXfs>
  <cellXfs count="99">
    <xf numFmtId="0" fontId="0" fillId="0" borderId="0" xfId="0"/>
    <xf numFmtId="0" fontId="1" fillId="0" borderId="0" xfId="0" applyFont="1"/>
    <xf numFmtId="0" fontId="1" fillId="0" borderId="1" xfId="0" applyFont="1" applyBorder="1"/>
    <xf numFmtId="0" fontId="1" fillId="0" borderId="2" xfId="0" applyFont="1" applyBorder="1"/>
    <xf numFmtId="0" fontId="5" fillId="3" borderId="4" xfId="0" applyFont="1" applyFill="1" applyBorder="1" applyAlignment="1">
      <alignment horizontal="centerContinuous"/>
    </xf>
    <xf numFmtId="0" fontId="1" fillId="3" borderId="3" xfId="0" applyFont="1" applyFill="1" applyBorder="1" applyAlignment="1">
      <alignment horizontal="centerContinuous"/>
    </xf>
    <xf numFmtId="0" fontId="4" fillId="3" borderId="2" xfId="0" applyFont="1" applyFill="1" applyBorder="1"/>
    <xf numFmtId="0" fontId="4" fillId="3" borderId="2" xfId="0" applyFont="1" applyFill="1" applyBorder="1" applyAlignment="1">
      <alignment vertical="top"/>
    </xf>
    <xf numFmtId="0" fontId="3" fillId="3" borderId="2" xfId="0" applyFont="1" applyFill="1" applyBorder="1" applyAlignment="1">
      <alignment horizontal="center"/>
    </xf>
    <xf numFmtId="0" fontId="3" fillId="3" borderId="1" xfId="0" applyFont="1" applyFill="1" applyBorder="1" applyAlignment="1">
      <alignment horizontal="center"/>
    </xf>
    <xf numFmtId="0" fontId="7" fillId="0" borderId="1" xfId="0" applyFont="1" applyBorder="1" applyAlignment="1">
      <alignment wrapText="1"/>
    </xf>
    <xf numFmtId="0" fontId="2" fillId="2" borderId="1" xfId="0" applyFont="1" applyFill="1" applyBorder="1"/>
    <xf numFmtId="22" fontId="2" fillId="2" borderId="1" xfId="0" applyNumberFormat="1" applyFont="1" applyFill="1" applyBorder="1" applyAlignment="1">
      <alignment horizontal="left"/>
    </xf>
    <xf numFmtId="0" fontId="2" fillId="2" borderId="1" xfId="0" applyFont="1" applyFill="1" applyBorder="1" applyAlignment="1">
      <alignment wrapText="1"/>
    </xf>
    <xf numFmtId="0" fontId="9" fillId="0" borderId="2" xfId="0" applyFont="1" applyBorder="1" applyAlignment="1">
      <alignment horizontal="center" vertical="center" wrapText="1"/>
    </xf>
    <xf numFmtId="0" fontId="8" fillId="0" borderId="2" xfId="1" applyFont="1" applyBorder="1" applyAlignment="1">
      <alignment vertical="center"/>
    </xf>
    <xf numFmtId="0" fontId="7" fillId="0" borderId="1" xfId="0" applyFont="1" applyBorder="1" applyAlignment="1">
      <alignment vertical="center"/>
    </xf>
    <xf numFmtId="0" fontId="10" fillId="0" borderId="1" xfId="0" applyFont="1" applyBorder="1" applyAlignment="1">
      <alignment vertical="center" wrapText="1"/>
    </xf>
    <xf numFmtId="0" fontId="8" fillId="0" borderId="5" xfId="1" applyFont="1" applyBorder="1" applyAlignment="1">
      <alignment vertical="center"/>
    </xf>
    <xf numFmtId="0" fontId="10" fillId="0" borderId="6" xfId="0" applyFont="1" applyBorder="1" applyAlignment="1">
      <alignment vertical="center" wrapText="1"/>
    </xf>
    <xf numFmtId="0" fontId="12" fillId="0" borderId="0" xfId="0" applyFont="1"/>
    <xf numFmtId="0" fontId="13" fillId="0" borderId="0" xfId="0" applyFont="1" applyAlignment="1">
      <alignment horizontal="centerContinuous" vertical="center"/>
    </xf>
    <xf numFmtId="0" fontId="14" fillId="0" borderId="0" xfId="0" applyFont="1" applyAlignment="1">
      <alignment horizontal="centerContinuous"/>
    </xf>
    <xf numFmtId="0" fontId="15" fillId="0" borderId="0" xfId="0" applyFont="1" applyAlignment="1">
      <alignment vertical="center"/>
    </xf>
    <xf numFmtId="0" fontId="16" fillId="0" borderId="0" xfId="0" applyFont="1"/>
    <xf numFmtId="0" fontId="19" fillId="0" borderId="0" xfId="0" applyFont="1" applyAlignment="1">
      <alignment vertical="center"/>
    </xf>
    <xf numFmtId="0" fontId="16" fillId="0" borderId="0" xfId="0" applyFont="1" applyAlignment="1">
      <alignment horizontal="right"/>
    </xf>
    <xf numFmtId="0" fontId="16" fillId="0" borderId="7" xfId="0" applyFont="1" applyBorder="1"/>
    <xf numFmtId="0" fontId="15" fillId="4" borderId="0" xfId="0" applyFont="1" applyFill="1"/>
    <xf numFmtId="0" fontId="16" fillId="4" borderId="7" xfId="0" applyFont="1" applyFill="1" applyBorder="1" applyAlignment="1">
      <alignment horizontal="right"/>
    </xf>
    <xf numFmtId="0" fontId="16" fillId="4" borderId="0" xfId="0" applyFont="1" applyFill="1" applyAlignment="1">
      <alignment horizontal="center"/>
    </xf>
    <xf numFmtId="0" fontId="16" fillId="4" borderId="0" xfId="0" applyFont="1" applyFill="1" applyAlignment="1">
      <alignment horizontal="center" wrapText="1"/>
    </xf>
    <xf numFmtId="0" fontId="16" fillId="4" borderId="7" xfId="0" applyFont="1" applyFill="1" applyBorder="1" applyAlignment="1">
      <alignment horizontal="center" wrapText="1"/>
    </xf>
    <xf numFmtId="0" fontId="19" fillId="4" borderId="0" xfId="0" applyFont="1" applyFill="1" applyAlignment="1">
      <alignment vertical="center"/>
    </xf>
    <xf numFmtId="0" fontId="1" fillId="4" borderId="0" xfId="0" applyFont="1" applyFill="1"/>
    <xf numFmtId="0" fontId="16" fillId="4" borderId="7" xfId="0" applyFont="1" applyFill="1" applyBorder="1"/>
    <xf numFmtId="0" fontId="16" fillId="4" borderId="0" xfId="0" applyFont="1" applyFill="1" applyAlignment="1">
      <alignment horizontal="right"/>
    </xf>
    <xf numFmtId="0" fontId="16" fillId="4" borderId="0" xfId="0" applyFont="1" applyFill="1"/>
    <xf numFmtId="2" fontId="1" fillId="0" borderId="7" xfId="0" applyNumberFormat="1" applyFont="1" applyBorder="1" applyAlignment="1">
      <alignment horizontal="center"/>
    </xf>
    <xf numFmtId="164" fontId="18" fillId="0" borderId="0" xfId="0" applyNumberFormat="1" applyFont="1" applyAlignment="1">
      <alignment horizontal="center"/>
    </xf>
    <xf numFmtId="164" fontId="1" fillId="0" borderId="0" xfId="0" applyNumberFormat="1" applyFont="1" applyAlignment="1">
      <alignment horizontal="center"/>
    </xf>
    <xf numFmtId="2" fontId="1" fillId="4" borderId="0" xfId="0" applyNumberFormat="1" applyFont="1" applyFill="1"/>
    <xf numFmtId="2" fontId="1" fillId="4" borderId="7" xfId="0" applyNumberFormat="1" applyFont="1" applyFill="1" applyBorder="1"/>
    <xf numFmtId="3" fontId="1" fillId="0" borderId="0" xfId="0" applyNumberFormat="1" applyFont="1" applyAlignment="1">
      <alignment horizontal="center"/>
    </xf>
    <xf numFmtId="3" fontId="1" fillId="4" borderId="0" xfId="0" applyNumberFormat="1" applyFont="1" applyFill="1"/>
    <xf numFmtId="0" fontId="16" fillId="4" borderId="0" xfId="0" applyFont="1" applyFill="1" applyAlignment="1">
      <alignment horizontal="centerContinuous"/>
    </xf>
    <xf numFmtId="0" fontId="16" fillId="4" borderId="7" xfId="0" applyFont="1" applyFill="1" applyBorder="1" applyAlignment="1">
      <alignment horizontal="centerContinuous"/>
    </xf>
    <xf numFmtId="0" fontId="18" fillId="0" borderId="0" xfId="0" applyFont="1" applyAlignment="1">
      <alignment horizontal="center"/>
    </xf>
    <xf numFmtId="3" fontId="18" fillId="0" borderId="0" xfId="0" applyNumberFormat="1" applyFont="1" applyAlignment="1">
      <alignment horizontal="center"/>
    </xf>
    <xf numFmtId="10" fontId="18" fillId="0" borderId="0" xfId="0" applyNumberFormat="1" applyFont="1" applyAlignment="1">
      <alignment horizontal="center"/>
    </xf>
    <xf numFmtId="165" fontId="17" fillId="0" borderId="0" xfId="0" applyNumberFormat="1" applyFont="1" applyAlignment="1">
      <alignment horizontal="right"/>
    </xf>
    <xf numFmtId="2" fontId="1" fillId="0" borderId="0" xfId="0" applyNumberFormat="1" applyFont="1" applyAlignment="1">
      <alignment horizontal="center"/>
    </xf>
    <xf numFmtId="3" fontId="18" fillId="5" borderId="0" xfId="0" applyNumberFormat="1" applyFont="1" applyFill="1" applyAlignment="1">
      <alignment horizontal="center"/>
    </xf>
    <xf numFmtId="10" fontId="1" fillId="0" borderId="0" xfId="2" applyNumberFormat="1" applyFont="1" applyAlignment="1">
      <alignment horizontal="center"/>
    </xf>
    <xf numFmtId="10" fontId="1" fillId="4" borderId="0" xfId="2" applyNumberFormat="1" applyFont="1" applyFill="1"/>
    <xf numFmtId="164" fontId="1" fillId="0" borderId="0" xfId="0" applyNumberFormat="1" applyFont="1" applyAlignment="1">
      <alignment horizontal="right"/>
    </xf>
    <xf numFmtId="164" fontId="1" fillId="4" borderId="0" xfId="0" applyNumberFormat="1" applyFont="1" applyFill="1" applyAlignment="1">
      <alignment horizontal="right"/>
    </xf>
    <xf numFmtId="0" fontId="20" fillId="0" borderId="0" xfId="0" applyFont="1" applyAlignment="1">
      <alignment vertical="center"/>
    </xf>
    <xf numFmtId="2" fontId="18" fillId="0" borderId="0" xfId="0" applyNumberFormat="1" applyFont="1" applyAlignment="1">
      <alignment horizontal="center"/>
    </xf>
    <xf numFmtId="2" fontId="1" fillId="0" borderId="0" xfId="0" applyNumberFormat="1" applyFont="1"/>
    <xf numFmtId="0" fontId="0" fillId="0" borderId="9" xfId="0" applyBorder="1"/>
    <xf numFmtId="0" fontId="21" fillId="0" borderId="8" xfId="0" applyFont="1" applyBorder="1" applyAlignment="1">
      <alignment horizontal="center"/>
    </xf>
    <xf numFmtId="0" fontId="0" fillId="0" borderId="10" xfId="0" applyBorder="1"/>
    <xf numFmtId="164" fontId="0" fillId="0" borderId="9" xfId="0" applyNumberFormat="1" applyBorder="1"/>
    <xf numFmtId="3" fontId="0" fillId="0" borderId="10" xfId="0" applyNumberFormat="1" applyBorder="1"/>
    <xf numFmtId="3" fontId="0" fillId="0" borderId="9" xfId="0" applyNumberFormat="1" applyBorder="1"/>
    <xf numFmtId="3" fontId="0" fillId="0" borderId="0" xfId="0" applyNumberFormat="1"/>
    <xf numFmtId="2" fontId="0" fillId="0" borderId="10" xfId="0" applyNumberFormat="1" applyBorder="1"/>
    <xf numFmtId="0" fontId="21" fillId="0" borderId="0" xfId="0" applyFont="1" applyAlignment="1">
      <alignment horizontal="center"/>
    </xf>
    <xf numFmtId="0" fontId="22" fillId="0" borderId="0" xfId="0" applyFont="1" applyAlignment="1">
      <alignment horizontal="left"/>
    </xf>
    <xf numFmtId="0" fontId="22" fillId="0" borderId="10" xfId="0" applyFont="1" applyBorder="1" applyAlignment="1">
      <alignment horizontal="left"/>
    </xf>
    <xf numFmtId="164" fontId="18" fillId="0" borderId="7" xfId="0" applyNumberFormat="1" applyFont="1" applyBorder="1"/>
    <xf numFmtId="164" fontId="1" fillId="4" borderId="7" xfId="0" applyNumberFormat="1" applyFont="1" applyFill="1" applyBorder="1"/>
    <xf numFmtId="0" fontId="17" fillId="5" borderId="0" xfId="0" applyFont="1" applyFill="1" applyAlignment="1">
      <alignment horizontal="center"/>
    </xf>
    <xf numFmtId="0" fontId="18" fillId="5" borderId="0" xfId="0" applyFont="1" applyFill="1"/>
    <xf numFmtId="10" fontId="0" fillId="0" borderId="0" xfId="0" applyNumberFormat="1"/>
    <xf numFmtId="10" fontId="0" fillId="0" borderId="10" xfId="0" applyNumberFormat="1" applyBorder="1"/>
    <xf numFmtId="164" fontId="0" fillId="0" borderId="0" xfId="0" applyNumberFormat="1"/>
    <xf numFmtId="164" fontId="0" fillId="0" borderId="12" xfId="0" applyNumberFormat="1" applyBorder="1"/>
    <xf numFmtId="0" fontId="23" fillId="6" borderId="13" xfId="0" applyFont="1" applyFill="1" applyBorder="1" applyAlignment="1">
      <alignment horizontal="left"/>
    </xf>
    <xf numFmtId="0" fontId="23" fillId="6" borderId="11" xfId="0" applyFont="1" applyFill="1" applyBorder="1" applyAlignment="1">
      <alignment horizontal="left"/>
    </xf>
    <xf numFmtId="0" fontId="0" fillId="0" borderId="14" xfId="0" applyBorder="1"/>
    <xf numFmtId="0" fontId="24" fillId="7" borderId="0" xfId="0" applyFont="1" applyFill="1" applyAlignment="1">
      <alignment horizontal="left"/>
    </xf>
    <xf numFmtId="0" fontId="21" fillId="7" borderId="14" xfId="0" applyFont="1" applyFill="1" applyBorder="1" applyAlignment="1">
      <alignment horizontal="left"/>
    </xf>
    <xf numFmtId="0" fontId="24" fillId="7" borderId="12" xfId="0" applyFont="1" applyFill="1" applyBorder="1" applyAlignment="1">
      <alignment horizontal="left"/>
    </xf>
    <xf numFmtId="0" fontId="25" fillId="6" borderId="11" xfId="0" applyFont="1" applyFill="1" applyBorder="1" applyAlignment="1">
      <alignment horizontal="right"/>
    </xf>
    <xf numFmtId="0" fontId="25" fillId="6" borderId="13" xfId="0" applyFont="1" applyFill="1" applyBorder="1" applyAlignment="1">
      <alignment horizontal="right"/>
    </xf>
    <xf numFmtId="0" fontId="0" fillId="8" borderId="0" xfId="0" applyFill="1"/>
    <xf numFmtId="3" fontId="0" fillId="8" borderId="0" xfId="0" applyNumberFormat="1" applyFill="1"/>
    <xf numFmtId="10" fontId="0" fillId="8" borderId="0" xfId="0" applyNumberFormat="1" applyFill="1"/>
    <xf numFmtId="0" fontId="26" fillId="0" borderId="0" xfId="0" applyFont="1" applyAlignment="1">
      <alignment vertical="top" wrapText="1"/>
    </xf>
    <xf numFmtId="0" fontId="0" fillId="8" borderId="0" xfId="0" applyFill="1" applyAlignment="1">
      <alignment horizontal="center"/>
    </xf>
    <xf numFmtId="0" fontId="25" fillId="6" borderId="13" xfId="0" applyFont="1" applyFill="1" applyBorder="1" applyAlignment="1">
      <alignment horizontal="center"/>
    </xf>
    <xf numFmtId="0" fontId="27" fillId="7" borderId="0" xfId="0" applyFont="1" applyFill="1" applyAlignment="1">
      <alignment horizontal="left"/>
    </xf>
    <xf numFmtId="0" fontId="0" fillId="8" borderId="0" xfId="0" applyFill="1" applyAlignment="1">
      <alignment horizontal="right"/>
    </xf>
    <xf numFmtId="0" fontId="19" fillId="0" borderId="0" xfId="0" applyFont="1" applyAlignment="1">
      <alignment horizontal="right" vertical="center"/>
    </xf>
    <xf numFmtId="0" fontId="0" fillId="0" borderId="0" xfId="0" applyAlignment="1">
      <alignment horizontal="right"/>
    </xf>
    <xf numFmtId="0" fontId="1" fillId="0" borderId="0" xfId="0" applyFont="1" applyAlignment="1">
      <alignment horizontal="right" vertical="center"/>
    </xf>
    <xf numFmtId="0" fontId="0" fillId="0" borderId="7" xfId="0" applyBorder="1" applyAlignment="1">
      <alignment horizontal="right"/>
    </xf>
  </cellXfs>
  <cellStyles count="3">
    <cellStyle name="Hyperlink" xfId="1" builtinId="8"/>
    <cellStyle name="Normal" xfId="0" builtinId="0"/>
    <cellStyle name="Percent" xfId="2" builtinId="5"/>
  </cellStyles>
  <dxfs count="0"/>
  <tableStyles count="0" defaultTableStyle="TableStyleMedium2" defaultPivotStyle="PivotStyleLight16"/>
  <colors>
    <mruColors>
      <color rgb="FFDED5ED"/>
      <color rgb="FFCCBFE3"/>
      <color rgb="FFDDA8FA"/>
      <color rgb="FF0000FF"/>
      <color rgb="FFCCECFF"/>
      <color rgb="FFFFFFCC"/>
      <color rgb="FF19893C"/>
      <color rgb="FFCCCCFF"/>
      <color rgb="FFFFCCCC"/>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8AF63-C520-431D-8DDE-8F76518DEA9C}">
  <sheetPr codeName="Sheet1"/>
  <dimension ref="A1:B17"/>
  <sheetViews>
    <sheetView tabSelected="1" zoomScaleNormal="100" workbookViewId="0">
      <selection activeCell="B4" sqref="B4"/>
    </sheetView>
  </sheetViews>
  <sheetFormatPr defaultColWidth="8.7265625" defaultRowHeight="14.25" x14ac:dyDescent="0.65"/>
  <cols>
    <col min="1" max="1" width="41.40625" style="1" customWidth="1"/>
    <col min="2" max="2" width="124.7265625" style="1" customWidth="1"/>
    <col min="3" max="16384" width="8.7265625" style="1"/>
  </cols>
  <sheetData>
    <row r="1" spans="1:2" ht="27.75" x14ac:dyDescent="1.1499999999999999">
      <c r="A1" s="4" t="s">
        <v>37</v>
      </c>
      <c r="B1" s="5"/>
    </row>
    <row r="2" spans="1:2" x14ac:dyDescent="0.65">
      <c r="A2" s="3"/>
      <c r="B2" s="2"/>
    </row>
    <row r="3" spans="1:2" ht="18" x14ac:dyDescent="0.8">
      <c r="A3" s="6" t="s">
        <v>7</v>
      </c>
      <c r="B3" s="11" t="s">
        <v>6</v>
      </c>
    </row>
    <row r="4" spans="1:2" ht="18" x14ac:dyDescent="0.8">
      <c r="A4" s="6" t="s">
        <v>5</v>
      </c>
      <c r="B4" s="12">
        <v>44885.327009259257</v>
      </c>
    </row>
    <row r="5" spans="1:2" ht="18" x14ac:dyDescent="0.8">
      <c r="A5" s="7" t="s">
        <v>4</v>
      </c>
      <c r="B5" s="13" t="s">
        <v>10</v>
      </c>
    </row>
    <row r="6" spans="1:2" ht="137.25" x14ac:dyDescent="0.65">
      <c r="A6" s="14" t="s">
        <v>8</v>
      </c>
      <c r="B6" s="10" t="s">
        <v>9</v>
      </c>
    </row>
    <row r="7" spans="1:2" ht="18" x14ac:dyDescent="0.8">
      <c r="A7" s="8" t="s">
        <v>3</v>
      </c>
      <c r="B7" s="9" t="s">
        <v>2</v>
      </c>
    </row>
    <row r="8" spans="1:2" ht="38.9" customHeight="1" x14ac:dyDescent="0.65">
      <c r="A8" s="15" t="s">
        <v>1</v>
      </c>
      <c r="B8" s="16" t="s">
        <v>0</v>
      </c>
    </row>
    <row r="9" spans="1:2" ht="83.5" customHeight="1" x14ac:dyDescent="0.65">
      <c r="A9" s="15" t="s">
        <v>11</v>
      </c>
      <c r="B9" s="17" t="s">
        <v>38</v>
      </c>
    </row>
    <row r="10" spans="1:2" ht="52.5" customHeight="1" x14ac:dyDescent="0.65">
      <c r="A10" s="15" t="s">
        <v>85</v>
      </c>
      <c r="B10" s="17" t="s">
        <v>107</v>
      </c>
    </row>
    <row r="11" spans="1:2" ht="51.5" customHeight="1" x14ac:dyDescent="0.65">
      <c r="A11" s="15" t="s">
        <v>111</v>
      </c>
      <c r="B11" s="17" t="s">
        <v>112</v>
      </c>
    </row>
    <row r="12" spans="1:2" ht="63.75" customHeight="1" x14ac:dyDescent="0.65">
      <c r="A12" s="15" t="s">
        <v>116</v>
      </c>
      <c r="B12" s="17" t="s">
        <v>145</v>
      </c>
    </row>
    <row r="13" spans="1:2" ht="130.25" customHeight="1" x14ac:dyDescent="0.65">
      <c r="A13" s="15"/>
      <c r="B13" s="17"/>
    </row>
    <row r="14" spans="1:2" ht="43.5" customHeight="1" x14ac:dyDescent="0.65">
      <c r="A14" s="15"/>
      <c r="B14" s="17"/>
    </row>
    <row r="15" spans="1:2" ht="91" customHeight="1" x14ac:dyDescent="0.65">
      <c r="A15" s="15"/>
      <c r="B15" s="17"/>
    </row>
    <row r="16" spans="1:2" ht="33.4" customHeight="1" x14ac:dyDescent="0.65">
      <c r="A16" s="15"/>
      <c r="B16" s="17"/>
    </row>
    <row r="17" spans="1:2" ht="33.4" customHeight="1" x14ac:dyDescent="0.65">
      <c r="A17" s="18"/>
      <c r="B17" s="19"/>
    </row>
  </sheetData>
  <hyperlinks>
    <hyperlink ref="A8" location="Documentation!A1" display="Documentation" xr:uid="{968E99E0-8384-4C32-A987-5027981C0775}"/>
    <hyperlink ref="A10" location="'1st_Run'!A1" display="1st Run" xr:uid="{B2F1E3AC-61E9-4A16-839B-2BFD396B43D4}"/>
    <hyperlink ref="A11" location="'2nd_Run'!A1" display="2nd Run" xr:uid="{4444C379-01DC-4E90-9D99-79E42D761A5F}"/>
    <hyperlink ref="A9" location="ATC_Valve_Production!A1" display="ATC Valve Production" xr:uid="{BE5094EE-6E9D-41EC-A145-2AF772584E40}"/>
    <hyperlink ref="A12" location="Scenario_Summary!A1" display="Scenario Summary" xr:uid="{A36FCA07-CA46-451A-9916-D4521CF164EF}"/>
  </hyperlinks>
  <pageMargins left="0.7" right="0.7" top="0.75" bottom="0.75" header="0.3" footer="0.3"/>
  <pageSetup orientation="portrait" horizontalDpi="4294967293" verticalDpi="0" r:id="rId1"/>
  <headerFooter>
    <oddHeader>&amp;CCheryl Hornung</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F2D6B-4B22-4B14-9DFC-768C801255D7}">
  <dimension ref="A1:M17"/>
  <sheetViews>
    <sheetView workbookViewId="0">
      <selection activeCell="I8" sqref="I8"/>
    </sheetView>
  </sheetViews>
  <sheetFormatPr defaultRowHeight="14.25" x14ac:dyDescent="0.65"/>
  <cols>
    <col min="1" max="1" width="13.7265625" style="1" bestFit="1" customWidth="1"/>
    <col min="2" max="2" width="16.54296875" style="1" customWidth="1"/>
    <col min="3" max="11" width="14.453125" style="1" customWidth="1"/>
    <col min="12" max="12" width="8.7265625" style="1"/>
    <col min="13" max="13" width="9.81640625" style="1" customWidth="1"/>
    <col min="14" max="16384" width="8.7265625" style="1"/>
  </cols>
  <sheetData>
    <row r="1" spans="1:13" ht="20.5" x14ac:dyDescent="0.9">
      <c r="A1" s="21" t="s">
        <v>11</v>
      </c>
      <c r="B1" s="22"/>
      <c r="C1" s="22"/>
      <c r="D1" s="22"/>
      <c r="E1" s="22"/>
      <c r="F1" s="22"/>
      <c r="G1" s="22"/>
      <c r="H1" s="22"/>
      <c r="I1" s="22"/>
      <c r="J1" s="22"/>
      <c r="K1" s="22"/>
    </row>
    <row r="2" spans="1:13" s="24" customFormat="1" ht="14.5" x14ac:dyDescent="0.7">
      <c r="A2" s="23"/>
      <c r="G2" s="36" t="s">
        <v>12</v>
      </c>
      <c r="M2" s="1"/>
    </row>
    <row r="3" spans="1:13" s="24" customFormat="1" ht="14.5" x14ac:dyDescent="0.7">
      <c r="A3" s="23"/>
      <c r="B3" s="27"/>
      <c r="C3" s="45" t="s">
        <v>13</v>
      </c>
      <c r="D3" s="45"/>
      <c r="E3" s="45"/>
      <c r="F3" s="46"/>
      <c r="G3" s="50">
        <v>3</v>
      </c>
      <c r="I3" s="73" t="s">
        <v>14</v>
      </c>
      <c r="M3" s="1"/>
    </row>
    <row r="4" spans="1:13" s="24" customFormat="1" ht="29" x14ac:dyDescent="0.7">
      <c r="A4" s="28" t="s">
        <v>15</v>
      </c>
      <c r="B4" s="29" t="s">
        <v>16</v>
      </c>
      <c r="C4" s="30" t="s">
        <v>17</v>
      </c>
      <c r="D4" s="30" t="s">
        <v>18</v>
      </c>
      <c r="E4" s="31" t="s">
        <v>19</v>
      </c>
      <c r="F4" s="32" t="s">
        <v>20</v>
      </c>
      <c r="G4" s="30" t="s">
        <v>21</v>
      </c>
      <c r="H4" s="30" t="s">
        <v>22</v>
      </c>
      <c r="I4" s="31" t="s">
        <v>35</v>
      </c>
      <c r="J4" s="31" t="s">
        <v>23</v>
      </c>
      <c r="K4" s="30" t="s">
        <v>24</v>
      </c>
      <c r="M4" s="1"/>
    </row>
    <row r="5" spans="1:13" x14ac:dyDescent="0.65">
      <c r="A5" s="57" t="s">
        <v>25</v>
      </c>
      <c r="B5" s="71">
        <v>950</v>
      </c>
      <c r="C5" s="58">
        <v>1.2</v>
      </c>
      <c r="D5" s="58">
        <v>1.7</v>
      </c>
      <c r="E5" s="58">
        <v>0.3</v>
      </c>
      <c r="F5" s="38">
        <f>SUM(C5:E5)</f>
        <v>3.1999999999999997</v>
      </c>
      <c r="G5" s="39">
        <v>35</v>
      </c>
      <c r="H5" s="40">
        <f>(G5*$G$3)</f>
        <v>105</v>
      </c>
      <c r="I5" s="52">
        <v>75</v>
      </c>
      <c r="J5" s="53">
        <f>(I5/$I$9)</f>
        <v>0.36585365853658536</v>
      </c>
      <c r="K5" s="55">
        <f>IF(I5=0, 0, (((H5-G5)*I5)-B5))</f>
        <v>4300</v>
      </c>
    </row>
    <row r="6" spans="1:13" x14ac:dyDescent="0.65">
      <c r="A6" s="57" t="s">
        <v>26</v>
      </c>
      <c r="B6" s="71">
        <v>1000</v>
      </c>
      <c r="C6" s="58">
        <v>3.2</v>
      </c>
      <c r="D6" s="58">
        <v>1.5</v>
      </c>
      <c r="E6" s="58">
        <v>0.3</v>
      </c>
      <c r="F6" s="38">
        <f t="shared" ref="F6:F7" si="0">SUM(C6:E6)</f>
        <v>5</v>
      </c>
      <c r="G6" s="39">
        <v>44</v>
      </c>
      <c r="H6" s="40">
        <f t="shared" ref="H6:H7" si="1">(G6*$G$3)</f>
        <v>132</v>
      </c>
      <c r="I6" s="52">
        <v>75</v>
      </c>
      <c r="J6" s="53">
        <f t="shared" ref="J6:J7" si="2">(I6/$I$9)</f>
        <v>0.36585365853658536</v>
      </c>
      <c r="K6" s="55">
        <f>IF(I6=0, 0, (((H6-G6)*I6)-B6))</f>
        <v>5600</v>
      </c>
    </row>
    <row r="7" spans="1:13" x14ac:dyDescent="0.65">
      <c r="A7" s="57" t="s">
        <v>27</v>
      </c>
      <c r="B7" s="71">
        <v>1000</v>
      </c>
      <c r="C7" s="58">
        <v>3</v>
      </c>
      <c r="D7" s="58">
        <v>1.2</v>
      </c>
      <c r="E7" s="58">
        <v>0.3</v>
      </c>
      <c r="F7" s="38">
        <f t="shared" si="0"/>
        <v>4.5</v>
      </c>
      <c r="G7" s="39">
        <v>41</v>
      </c>
      <c r="H7" s="40">
        <f t="shared" si="1"/>
        <v>123</v>
      </c>
      <c r="I7" s="52">
        <v>55</v>
      </c>
      <c r="J7" s="53">
        <f t="shared" si="2"/>
        <v>0.26829268292682928</v>
      </c>
      <c r="K7" s="55">
        <f>IF(I7=0, 0, (((H7-G7)*I7)-B7))</f>
        <v>3510</v>
      </c>
    </row>
    <row r="8" spans="1:13" x14ac:dyDescent="0.65">
      <c r="A8" s="33"/>
      <c r="B8" s="72"/>
      <c r="C8" s="41"/>
      <c r="D8" s="41"/>
      <c r="E8" s="41"/>
      <c r="F8" s="42"/>
      <c r="G8" s="44"/>
      <c r="H8" s="44"/>
      <c r="I8" s="44"/>
      <c r="J8" s="54"/>
      <c r="K8" s="56"/>
    </row>
    <row r="9" spans="1:13" ht="14.75" x14ac:dyDescent="0.75">
      <c r="A9" s="97" t="s">
        <v>84</v>
      </c>
      <c r="B9" s="98"/>
      <c r="C9" s="51">
        <f>SUMPRODUCT(C5:C8,$I$5:$I$8)</f>
        <v>495</v>
      </c>
      <c r="D9" s="51">
        <f t="shared" ref="D9:F9" si="3">SUMPRODUCT(D5:D8,$I$5:$I$8)</f>
        <v>306</v>
      </c>
      <c r="E9" s="51">
        <f t="shared" si="3"/>
        <v>61.5</v>
      </c>
      <c r="F9" s="51">
        <f t="shared" si="3"/>
        <v>862.5</v>
      </c>
      <c r="H9" s="26" t="s">
        <v>28</v>
      </c>
      <c r="I9" s="43">
        <f>SUM(I5:I8)</f>
        <v>205</v>
      </c>
      <c r="J9" s="53">
        <f t="shared" ref="J9:K9" si="4">SUM(J5:J8)</f>
        <v>1</v>
      </c>
      <c r="K9" s="55">
        <f t="shared" si="4"/>
        <v>13410</v>
      </c>
    </row>
    <row r="10" spans="1:13" ht="14.75" x14ac:dyDescent="0.75">
      <c r="A10" s="95" t="s">
        <v>29</v>
      </c>
      <c r="B10" s="96"/>
      <c r="F10" s="59"/>
    </row>
    <row r="11" spans="1:13" x14ac:dyDescent="0.65">
      <c r="A11" s="25"/>
    </row>
    <row r="12" spans="1:13" s="24" customFormat="1" ht="29" x14ac:dyDescent="0.7">
      <c r="A12" s="28" t="s">
        <v>30</v>
      </c>
      <c r="B12" s="35"/>
      <c r="C12" s="30" t="s">
        <v>17</v>
      </c>
      <c r="D12" s="30" t="s">
        <v>18</v>
      </c>
      <c r="E12" s="31" t="s">
        <v>19</v>
      </c>
      <c r="F12" s="32" t="s">
        <v>20</v>
      </c>
      <c r="G12" s="37"/>
      <c r="H12" s="37"/>
      <c r="I12" s="31" t="s">
        <v>35</v>
      </c>
      <c r="J12" s="31" t="s">
        <v>23</v>
      </c>
    </row>
    <row r="13" spans="1:13" ht="14.5" x14ac:dyDescent="0.7">
      <c r="A13" s="33"/>
      <c r="B13" s="36" t="s">
        <v>31</v>
      </c>
      <c r="C13" s="47">
        <v>0</v>
      </c>
      <c r="D13" s="47">
        <v>0</v>
      </c>
      <c r="E13" s="47">
        <v>0</v>
      </c>
      <c r="F13" s="47">
        <v>0</v>
      </c>
      <c r="G13" s="34"/>
      <c r="H13" s="36" t="s">
        <v>32</v>
      </c>
      <c r="I13" s="48">
        <v>0</v>
      </c>
      <c r="J13" s="49">
        <v>0.1</v>
      </c>
    </row>
    <row r="14" spans="1:13" ht="14.5" x14ac:dyDescent="0.7">
      <c r="A14" s="33"/>
      <c r="B14" s="36" t="s">
        <v>33</v>
      </c>
      <c r="C14" s="47">
        <v>500</v>
      </c>
      <c r="D14" s="47">
        <v>500</v>
      </c>
      <c r="E14" s="47">
        <v>100</v>
      </c>
      <c r="F14" s="47">
        <v>1100</v>
      </c>
      <c r="G14" s="34"/>
      <c r="H14" s="36" t="s">
        <v>34</v>
      </c>
      <c r="I14" s="48">
        <v>1000</v>
      </c>
      <c r="J14" s="49">
        <v>0.5</v>
      </c>
    </row>
    <row r="17" spans="1:3" ht="13" customHeight="1" x14ac:dyDescent="0.65">
      <c r="A17" s="1" t="s">
        <v>36</v>
      </c>
      <c r="C17" s="74"/>
    </row>
  </sheetData>
  <scenarios current="1" show="1" sqref="K5:K7 K9">
    <scenario name="Blank" locked="1" count="4" user="Hornung, Cheryl" comment="Created by Hornung, Cheryl on 11/20/2022">
      <inputCells r="I3" val=""/>
      <inputCells r="I5" val=""/>
      <inputCells r="I6" val=""/>
      <inputCells r="I7" val=""/>
    </scenario>
    <scenario name="Original Values" locked="1" count="18" user="Hornung, Cheryl" comment="Created by Hornung, Cheryl on 11/20/2022_x000a_Modified by Hornung, Cheryl on 11/20/2022">
      <inputCells r="I3" val="Original Values"/>
      <inputCells r="I5" val="75"/>
      <inputCells r="I6" val="75"/>
      <inputCells r="I7" val="55"/>
      <inputCells r="I8" val=""/>
      <inputCells r="C13" val="0"/>
      <inputCells r="D13" val="0"/>
      <inputCells r="E13" val="0"/>
      <inputCells r="F13" val="0"/>
      <inputCells r="C14" val="500"/>
      <inputCells r="D14" val="500"/>
      <inputCells r="E14" val="100"/>
      <inputCells r="F14" val="1100"/>
      <inputCells r="I13" val="0" numFmtId="3"/>
      <inputCells r="J13" val="0.1" numFmtId="10"/>
      <inputCells r="I14" val="1000" numFmtId="3"/>
      <inputCells r="J14" val="0.5" numFmtId="10"/>
      <inputCells r="C17" val=""/>
    </scenario>
    <scenario name="1st Run" locked="1" count="17" user="Hornung, Cheryl" comment="Created by Hornung, Cheryl on 11/20/2022">
      <inputCells r="I3" val="1st Run"/>
      <inputCells r="I5" val="117.924507639322" numFmtId="3"/>
      <inputCells r="I6" val="23.5849044288012" numFmtId="3"/>
      <inputCells r="I7" val="94.3396322202141" numFmtId="3"/>
      <inputCells r="C13" val="0"/>
      <inputCells r="D13" val="0"/>
      <inputCells r="E13" val="0"/>
      <inputCells r="F13" val="0"/>
      <inputCells r="C14" val="500"/>
      <inputCells r="D14" val="500"/>
      <inputCells r="E14" val="100"/>
      <inputCells r="F14" val="1100"/>
      <inputCells r="I13" val="0" numFmtId="3"/>
      <inputCells r="J13" val="0.1" numFmtId="10"/>
      <inputCells r="I14" val="1000" numFmtId="3"/>
      <inputCells r="J14" val="0.5" numFmtId="10"/>
      <inputCells r="C17" val="Casting"/>
    </scenario>
    <scenario name="2nd Run" locked="1" count="17" user="Hornung, Cheryl" comment="Created by Hornung, Cheryl on 11/20/2022">
      <inputCells r="I3" val="2nd Run"/>
      <inputCells r="I5" val="141.025625391304" numFmtId="3"/>
      <inputCells r="I6" val="28.2051248986078" numFmtId="3"/>
      <inputCells r="I7" val="112.820527612175" numFmtId="3"/>
      <inputCells r="C13" val="0"/>
      <inputCells r="D13" val="0"/>
      <inputCells r="E13" val="0"/>
      <inputCells r="F13" val="0"/>
      <inputCells r="C14" val="1100"/>
      <inputCells r="D14" val="1100"/>
      <inputCells r="E14" val="1100"/>
      <inputCells r="F14" val="1100"/>
      <inputCells r="I13" val="0" numFmtId="3"/>
      <inputCells r="J13" val="0.1" numFmtId="10"/>
      <inputCells r="I14" val="1000" numFmtId="3"/>
      <inputCells r="J14" val="0.5" numFmtId="10"/>
      <inputCells r="C17" val="Total Assembly"/>
    </scenario>
  </scenarios>
  <mergeCells count="2">
    <mergeCell ref="A10:B10"/>
    <mergeCell ref="A9:B9"/>
  </mergeCells>
  <pageMargins left="0.7" right="0.7" top="0.75" bottom="0.75" header="0.3" footer="0.3"/>
  <pageSetup orientation="portrait" horizontalDpi="4294967293" verticalDpi="0" r:id="rId1"/>
  <ignoredErrors>
    <ignoredError sqref="F5:F7"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6566C-3630-4B46-BB0D-A3E032158936}">
  <dimension ref="A1:G48"/>
  <sheetViews>
    <sheetView showGridLines="0" workbookViewId="0"/>
  </sheetViews>
  <sheetFormatPr defaultRowHeight="14.75" outlineLevelRow="1" x14ac:dyDescent="0.75"/>
  <cols>
    <col min="1" max="1" width="2.1796875" customWidth="1"/>
    <col min="2" max="2" width="4.90625" bestFit="1" customWidth="1"/>
    <col min="3" max="3" width="35.6796875" bestFit="1" customWidth="1"/>
    <col min="4" max="4" width="12.54296875" bestFit="1" customWidth="1"/>
    <col min="5" max="5" width="12.1328125" bestFit="1" customWidth="1"/>
    <col min="6" max="6" width="10.2265625" bestFit="1" customWidth="1"/>
    <col min="7" max="7" width="11.6796875" bestFit="1" customWidth="1"/>
  </cols>
  <sheetData>
    <row r="1" spans="1:5" x14ac:dyDescent="0.75">
      <c r="A1" s="20" t="s">
        <v>39</v>
      </c>
    </row>
    <row r="2" spans="1:5" x14ac:dyDescent="0.75">
      <c r="A2" s="20" t="s">
        <v>40</v>
      </c>
    </row>
    <row r="3" spans="1:5" x14ac:dyDescent="0.75">
      <c r="A3" s="20" t="s">
        <v>86</v>
      </c>
    </row>
    <row r="4" spans="1:5" x14ac:dyDescent="0.75">
      <c r="A4" s="20" t="s">
        <v>41</v>
      </c>
    </row>
    <row r="5" spans="1:5" x14ac:dyDescent="0.75">
      <c r="A5" s="20" t="s">
        <v>42</v>
      </c>
    </row>
    <row r="6" spans="1:5" hidden="1" outlineLevel="1" x14ac:dyDescent="0.75">
      <c r="A6" s="20"/>
      <c r="B6" t="s">
        <v>43</v>
      </c>
    </row>
    <row r="7" spans="1:5" hidden="1" outlineLevel="1" x14ac:dyDescent="0.75">
      <c r="A7" s="20"/>
      <c r="B7" t="s">
        <v>87</v>
      </c>
    </row>
    <row r="8" spans="1:5" hidden="1" outlineLevel="1" x14ac:dyDescent="0.75">
      <c r="A8" s="20"/>
      <c r="B8" t="s">
        <v>88</v>
      </c>
    </row>
    <row r="9" spans="1:5" collapsed="1" x14ac:dyDescent="0.75">
      <c r="A9" s="20" t="s">
        <v>44</v>
      </c>
    </row>
    <row r="10" spans="1:5" hidden="1" outlineLevel="1" x14ac:dyDescent="0.75">
      <c r="B10" t="s">
        <v>45</v>
      </c>
    </row>
    <row r="11" spans="1:5" hidden="1" outlineLevel="1" x14ac:dyDescent="0.75">
      <c r="B11" t="s">
        <v>46</v>
      </c>
    </row>
    <row r="12" spans="1:5" hidden="1" outlineLevel="1" x14ac:dyDescent="0.75">
      <c r="B12" t="s">
        <v>47</v>
      </c>
    </row>
    <row r="13" spans="1:5" collapsed="1" x14ac:dyDescent="0.75"/>
    <row r="14" spans="1:5" ht="15.5" thickBot="1" x14ac:dyDescent="0.9">
      <c r="A14" t="s">
        <v>48</v>
      </c>
    </row>
    <row r="15" spans="1:5" ht="15.5" thickBot="1" x14ac:dyDescent="0.9">
      <c r="B15" s="61" t="s">
        <v>49</v>
      </c>
      <c r="C15" s="61" t="s">
        <v>50</v>
      </c>
      <c r="D15" s="61" t="s">
        <v>51</v>
      </c>
      <c r="E15" s="61" t="s">
        <v>52</v>
      </c>
    </row>
    <row r="16" spans="1:5" ht="15.5" thickBot="1" x14ac:dyDescent="0.9">
      <c r="B16" s="60" t="s">
        <v>60</v>
      </c>
      <c r="C16" s="60" t="s">
        <v>61</v>
      </c>
      <c r="D16" s="63">
        <v>20864.207600000002</v>
      </c>
      <c r="E16" s="63">
        <v>15116.037</v>
      </c>
    </row>
    <row r="19" spans="1:7" ht="15.5" thickBot="1" x14ac:dyDescent="0.9">
      <c r="A19" t="s">
        <v>53</v>
      </c>
    </row>
    <row r="20" spans="1:7" ht="15.5" thickBot="1" x14ac:dyDescent="0.9">
      <c r="B20" s="61" t="s">
        <v>49</v>
      </c>
      <c r="C20" s="61" t="s">
        <v>50</v>
      </c>
      <c r="D20" s="61" t="s">
        <v>51</v>
      </c>
      <c r="E20" s="61" t="s">
        <v>52</v>
      </c>
      <c r="F20" s="61" t="s">
        <v>54</v>
      </c>
    </row>
    <row r="21" spans="1:7" x14ac:dyDescent="0.75">
      <c r="B21" s="69" t="s">
        <v>82</v>
      </c>
      <c r="C21" s="68"/>
      <c r="D21" s="68"/>
      <c r="E21" s="68"/>
      <c r="F21" s="68"/>
    </row>
    <row r="22" spans="1:7" hidden="1" outlineLevel="1" x14ac:dyDescent="0.75">
      <c r="B22" s="62" t="s">
        <v>62</v>
      </c>
      <c r="C22" s="62" t="s">
        <v>63</v>
      </c>
      <c r="D22" s="64">
        <v>245.90163896570701</v>
      </c>
      <c r="E22" s="64">
        <v>117.924507639322</v>
      </c>
      <c r="F22" s="62" t="s">
        <v>64</v>
      </c>
    </row>
    <row r="23" spans="1:7" hidden="1" outlineLevel="1" x14ac:dyDescent="0.75">
      <c r="B23" s="62" t="s">
        <v>65</v>
      </c>
      <c r="C23" s="62" t="s">
        <v>66</v>
      </c>
      <c r="D23" s="64">
        <v>0</v>
      </c>
      <c r="E23" s="64">
        <v>23.584904428801249</v>
      </c>
      <c r="F23" s="62" t="s">
        <v>64</v>
      </c>
    </row>
    <row r="24" spans="1:7" ht="15.5" hidden="1" outlineLevel="1" thickBot="1" x14ac:dyDescent="0.9">
      <c r="B24" s="60" t="s">
        <v>67</v>
      </c>
      <c r="C24" s="60" t="s">
        <v>68</v>
      </c>
      <c r="D24" s="65">
        <v>68.306011080383797</v>
      </c>
      <c r="E24" s="65">
        <v>94.339632220214057</v>
      </c>
      <c r="F24" s="60" t="s">
        <v>64</v>
      </c>
    </row>
    <row r="25" spans="1:7" collapsed="1" x14ac:dyDescent="0.75">
      <c r="D25" s="66"/>
      <c r="E25" s="66"/>
    </row>
    <row r="28" spans="1:7" ht="15.5" thickBot="1" x14ac:dyDescent="0.9">
      <c r="A28" t="s">
        <v>55</v>
      </c>
    </row>
    <row r="29" spans="1:7" ht="15.5" thickBot="1" x14ac:dyDescent="0.9">
      <c r="B29" s="61" t="s">
        <v>49</v>
      </c>
      <c r="C29" s="61" t="s">
        <v>50</v>
      </c>
      <c r="D29" s="61" t="s">
        <v>56</v>
      </c>
      <c r="E29" s="61" t="s">
        <v>57</v>
      </c>
      <c r="F29" s="61" t="s">
        <v>58</v>
      </c>
      <c r="G29" s="61" t="s">
        <v>59</v>
      </c>
    </row>
    <row r="30" spans="1:7" x14ac:dyDescent="0.75">
      <c r="B30" s="62" t="s">
        <v>69</v>
      </c>
      <c r="C30" s="62" t="s">
        <v>89</v>
      </c>
      <c r="D30" s="67">
        <v>499.99999999999255</v>
      </c>
      <c r="E30" s="62" t="s">
        <v>70</v>
      </c>
      <c r="F30" s="62" t="s">
        <v>71</v>
      </c>
      <c r="G30" s="62">
        <v>0</v>
      </c>
    </row>
    <row r="31" spans="1:7" x14ac:dyDescent="0.75">
      <c r="B31" s="62" t="s">
        <v>72</v>
      </c>
      <c r="C31" s="62" t="s">
        <v>90</v>
      </c>
      <c r="D31" s="67">
        <v>349.05657829430612</v>
      </c>
      <c r="E31" s="62" t="s">
        <v>73</v>
      </c>
      <c r="F31" s="62" t="s">
        <v>76</v>
      </c>
      <c r="G31" s="62">
        <v>150.94342170569388</v>
      </c>
    </row>
    <row r="32" spans="1:7" x14ac:dyDescent="0.75">
      <c r="B32" s="62" t="s">
        <v>74</v>
      </c>
      <c r="C32" s="62" t="s">
        <v>91</v>
      </c>
      <c r="D32" s="67">
        <v>70.754713286501186</v>
      </c>
      <c r="E32" s="62" t="s">
        <v>75</v>
      </c>
      <c r="F32" s="62" t="s">
        <v>76</v>
      </c>
      <c r="G32" s="62">
        <v>29.245286713498814</v>
      </c>
    </row>
    <row r="33" spans="2:7" x14ac:dyDescent="0.75">
      <c r="B33" s="62" t="s">
        <v>77</v>
      </c>
      <c r="C33" s="62" t="s">
        <v>92</v>
      </c>
      <c r="D33" s="67">
        <v>919.81129158079989</v>
      </c>
      <c r="E33" s="62" t="s">
        <v>78</v>
      </c>
      <c r="F33" s="62" t="s">
        <v>76</v>
      </c>
      <c r="G33" s="62">
        <v>180.18870841920011</v>
      </c>
    </row>
    <row r="34" spans="2:7" x14ac:dyDescent="0.75">
      <c r="B34" s="70" t="s">
        <v>105</v>
      </c>
      <c r="C34" s="62"/>
      <c r="D34" s="67"/>
      <c r="E34" s="62"/>
      <c r="F34" s="62"/>
      <c r="G34" s="62"/>
    </row>
    <row r="35" spans="2:7" hidden="1" outlineLevel="1" x14ac:dyDescent="0.75">
      <c r="B35" s="62" t="s">
        <v>93</v>
      </c>
      <c r="C35" s="62" t="s">
        <v>94</v>
      </c>
      <c r="D35" s="76">
        <v>0.49999993849944696</v>
      </c>
      <c r="E35" s="62" t="s">
        <v>95</v>
      </c>
      <c r="F35" s="62" t="s">
        <v>71</v>
      </c>
      <c r="G35" s="62">
        <v>0</v>
      </c>
    </row>
    <row r="36" spans="2:7" hidden="1" outlineLevel="1" x14ac:dyDescent="0.75">
      <c r="B36" s="62" t="s">
        <v>96</v>
      </c>
      <c r="C36" s="62" t="s">
        <v>97</v>
      </c>
      <c r="D36" s="76">
        <v>9.9999999999862269E-2</v>
      </c>
      <c r="E36" s="62" t="s">
        <v>98</v>
      </c>
      <c r="F36" s="62" t="s">
        <v>76</v>
      </c>
      <c r="G36" s="62">
        <v>0.40000000000013775</v>
      </c>
    </row>
    <row r="37" spans="2:7" hidden="1" outlineLevel="1" x14ac:dyDescent="0.75">
      <c r="B37" s="62" t="s">
        <v>99</v>
      </c>
      <c r="C37" s="62" t="s">
        <v>100</v>
      </c>
      <c r="D37" s="76">
        <v>0.40000006150069073</v>
      </c>
      <c r="E37" s="62" t="s">
        <v>101</v>
      </c>
      <c r="F37" s="62" t="s">
        <v>76</v>
      </c>
      <c r="G37" s="62">
        <v>9.9999938499309271E-2</v>
      </c>
    </row>
    <row r="38" spans="2:7" collapsed="1" x14ac:dyDescent="0.75">
      <c r="B38" s="62"/>
      <c r="C38" s="62"/>
      <c r="D38" s="76"/>
      <c r="E38" s="62"/>
      <c r="F38" s="62"/>
      <c r="G38" s="62"/>
    </row>
    <row r="39" spans="2:7" x14ac:dyDescent="0.75">
      <c r="B39" s="70" t="s">
        <v>106</v>
      </c>
      <c r="C39" s="62"/>
      <c r="D39" s="76"/>
      <c r="E39" s="62"/>
      <c r="F39" s="62"/>
      <c r="G39" s="62"/>
    </row>
    <row r="40" spans="2:7" hidden="1" outlineLevel="1" x14ac:dyDescent="0.75">
      <c r="B40" s="62" t="s">
        <v>93</v>
      </c>
      <c r="C40" s="62" t="s">
        <v>94</v>
      </c>
      <c r="D40" s="76">
        <v>0.49999993849944696</v>
      </c>
      <c r="E40" s="62" t="s">
        <v>102</v>
      </c>
      <c r="F40" s="62" t="s">
        <v>76</v>
      </c>
      <c r="G40" s="76">
        <v>0.39999993849944693</v>
      </c>
    </row>
    <row r="41" spans="2:7" hidden="1" outlineLevel="1" x14ac:dyDescent="0.75">
      <c r="B41" s="62" t="s">
        <v>96</v>
      </c>
      <c r="C41" s="62" t="s">
        <v>97</v>
      </c>
      <c r="D41" s="76">
        <v>9.9999999999862269E-2</v>
      </c>
      <c r="E41" s="62" t="s">
        <v>103</v>
      </c>
      <c r="F41" s="62" t="s">
        <v>71</v>
      </c>
      <c r="G41" s="76">
        <v>0</v>
      </c>
    </row>
    <row r="42" spans="2:7" hidden="1" outlineLevel="1" x14ac:dyDescent="0.75">
      <c r="B42" s="62" t="s">
        <v>99</v>
      </c>
      <c r="C42" s="62" t="s">
        <v>100</v>
      </c>
      <c r="D42" s="76">
        <v>0.40000006150069073</v>
      </c>
      <c r="E42" s="62" t="s">
        <v>104</v>
      </c>
      <c r="F42" s="62" t="s">
        <v>76</v>
      </c>
      <c r="G42" s="76">
        <v>0.3000000615006907</v>
      </c>
    </row>
    <row r="43" spans="2:7" collapsed="1" x14ac:dyDescent="0.75">
      <c r="B43" s="62"/>
      <c r="C43" s="62"/>
      <c r="D43" s="76"/>
      <c r="E43" s="62"/>
      <c r="F43" s="62"/>
      <c r="G43" s="76"/>
    </row>
    <row r="44" spans="2:7" x14ac:dyDescent="0.75">
      <c r="B44" s="70" t="s">
        <v>83</v>
      </c>
      <c r="C44" s="62"/>
      <c r="D44" s="76"/>
      <c r="E44" s="62"/>
      <c r="F44" s="62"/>
      <c r="G44" s="76"/>
    </row>
    <row r="45" spans="2:7" hidden="1" outlineLevel="1" x14ac:dyDescent="0.75">
      <c r="B45" s="62" t="s">
        <v>62</v>
      </c>
      <c r="C45" s="62" t="s">
        <v>63</v>
      </c>
      <c r="D45" s="64">
        <v>117.924507639322</v>
      </c>
      <c r="E45" s="62" t="s">
        <v>79</v>
      </c>
      <c r="F45" s="62" t="s">
        <v>76</v>
      </c>
      <c r="G45" s="62">
        <v>882.07549236067803</v>
      </c>
    </row>
    <row r="46" spans="2:7" hidden="1" outlineLevel="1" x14ac:dyDescent="0.75">
      <c r="B46" s="62" t="s">
        <v>65</v>
      </c>
      <c r="C46" s="62" t="s">
        <v>66</v>
      </c>
      <c r="D46" s="64">
        <v>23.584904428801249</v>
      </c>
      <c r="E46" s="62" t="s">
        <v>80</v>
      </c>
      <c r="F46" s="62" t="s">
        <v>76</v>
      </c>
      <c r="G46" s="62">
        <v>976.41509557119878</v>
      </c>
    </row>
    <row r="47" spans="2:7" ht="15.5" hidden="1" outlineLevel="1" thickBot="1" x14ac:dyDescent="0.9">
      <c r="B47" s="60" t="s">
        <v>67</v>
      </c>
      <c r="C47" s="60" t="s">
        <v>68</v>
      </c>
      <c r="D47" s="65">
        <v>94.339632220214057</v>
      </c>
      <c r="E47" s="60" t="s">
        <v>81</v>
      </c>
      <c r="F47" s="60" t="s">
        <v>76</v>
      </c>
      <c r="G47" s="60">
        <v>905.66036777978593</v>
      </c>
    </row>
    <row r="48" spans="2:7" collapsed="1" x14ac:dyDescent="0.75">
      <c r="D48" s="6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8DDB8-E37C-432F-82C7-AED0B059BBDB}">
  <dimension ref="A1:G48"/>
  <sheetViews>
    <sheetView showGridLines="0" workbookViewId="0"/>
  </sheetViews>
  <sheetFormatPr defaultRowHeight="14.75" outlineLevelRow="1" x14ac:dyDescent="0.75"/>
  <cols>
    <col min="1" max="1" width="2.1796875" customWidth="1"/>
    <col min="2" max="2" width="4.90625" bestFit="1" customWidth="1"/>
    <col min="3" max="3" width="35.6796875" bestFit="1" customWidth="1"/>
    <col min="4" max="4" width="12.54296875" bestFit="1" customWidth="1"/>
    <col min="5" max="5" width="12.1328125" bestFit="1" customWidth="1"/>
    <col min="6" max="6" width="10.2265625" bestFit="1" customWidth="1"/>
    <col min="7" max="7" width="11.6796875" bestFit="1" customWidth="1"/>
  </cols>
  <sheetData>
    <row r="1" spans="1:5" x14ac:dyDescent="0.75">
      <c r="A1" s="20" t="s">
        <v>39</v>
      </c>
    </row>
    <row r="2" spans="1:5" x14ac:dyDescent="0.75">
      <c r="A2" s="20" t="s">
        <v>40</v>
      </c>
    </row>
    <row r="3" spans="1:5" x14ac:dyDescent="0.75">
      <c r="A3" s="20" t="s">
        <v>108</v>
      </c>
    </row>
    <row r="4" spans="1:5" x14ac:dyDescent="0.75">
      <c r="A4" s="20" t="s">
        <v>41</v>
      </c>
    </row>
    <row r="5" spans="1:5" x14ac:dyDescent="0.75">
      <c r="A5" s="20" t="s">
        <v>42</v>
      </c>
    </row>
    <row r="6" spans="1:5" hidden="1" outlineLevel="1" x14ac:dyDescent="0.75">
      <c r="A6" s="20"/>
      <c r="B6" t="s">
        <v>43</v>
      </c>
    </row>
    <row r="7" spans="1:5" hidden="1" outlineLevel="1" x14ac:dyDescent="0.75">
      <c r="A7" s="20"/>
      <c r="B7" t="s">
        <v>109</v>
      </c>
    </row>
    <row r="8" spans="1:5" hidden="1" outlineLevel="1" x14ac:dyDescent="0.75">
      <c r="A8" s="20"/>
      <c r="B8" t="s">
        <v>110</v>
      </c>
    </row>
    <row r="9" spans="1:5" collapsed="1" x14ac:dyDescent="0.75">
      <c r="A9" s="20" t="s">
        <v>44</v>
      </c>
    </row>
    <row r="10" spans="1:5" hidden="1" outlineLevel="1" x14ac:dyDescent="0.75">
      <c r="B10" t="s">
        <v>45</v>
      </c>
    </row>
    <row r="11" spans="1:5" hidden="1" outlineLevel="1" x14ac:dyDescent="0.75">
      <c r="B11" t="s">
        <v>46</v>
      </c>
    </row>
    <row r="12" spans="1:5" hidden="1" outlineLevel="1" x14ac:dyDescent="0.75">
      <c r="B12" t="s">
        <v>47</v>
      </c>
    </row>
    <row r="13" spans="1:5" collapsed="1" x14ac:dyDescent="0.75"/>
    <row r="14" spans="1:5" ht="15.5" thickBot="1" x14ac:dyDescent="0.9">
      <c r="A14" t="s">
        <v>48</v>
      </c>
    </row>
    <row r="15" spans="1:5" ht="15.5" thickBot="1" x14ac:dyDescent="0.9">
      <c r="B15" s="61" t="s">
        <v>49</v>
      </c>
      <c r="C15" s="61" t="s">
        <v>50</v>
      </c>
      <c r="D15" s="61" t="s">
        <v>51</v>
      </c>
      <c r="E15" s="61" t="s">
        <v>52</v>
      </c>
    </row>
    <row r="16" spans="1:5" ht="15.5" thickBot="1" x14ac:dyDescent="0.9">
      <c r="B16" s="60" t="s">
        <v>60</v>
      </c>
      <c r="C16" s="60" t="s">
        <v>61</v>
      </c>
      <c r="D16" s="63">
        <v>15116.037</v>
      </c>
      <c r="E16" s="63">
        <v>18655.128000000001</v>
      </c>
    </row>
    <row r="19" spans="1:7" ht="15.5" thickBot="1" x14ac:dyDescent="0.9">
      <c r="A19" t="s">
        <v>53</v>
      </c>
    </row>
    <row r="20" spans="1:7" ht="15.5" thickBot="1" x14ac:dyDescent="0.9">
      <c r="B20" s="61" t="s">
        <v>49</v>
      </c>
      <c r="C20" s="61" t="s">
        <v>50</v>
      </c>
      <c r="D20" s="61" t="s">
        <v>51</v>
      </c>
      <c r="E20" s="61" t="s">
        <v>52</v>
      </c>
      <c r="F20" s="61" t="s">
        <v>54</v>
      </c>
    </row>
    <row r="21" spans="1:7" x14ac:dyDescent="0.75">
      <c r="B21" s="69" t="s">
        <v>82</v>
      </c>
      <c r="C21" s="68"/>
      <c r="D21" s="68"/>
      <c r="E21" s="68"/>
      <c r="F21" s="68"/>
    </row>
    <row r="22" spans="1:7" hidden="1" outlineLevel="1" x14ac:dyDescent="0.75">
      <c r="B22" s="62" t="s">
        <v>62</v>
      </c>
      <c r="C22" s="62" t="s">
        <v>63</v>
      </c>
      <c r="D22" s="64">
        <v>117.924507639322</v>
      </c>
      <c r="E22" s="64">
        <v>141.02562539130417</v>
      </c>
      <c r="F22" s="62" t="s">
        <v>64</v>
      </c>
    </row>
    <row r="23" spans="1:7" hidden="1" outlineLevel="1" x14ac:dyDescent="0.75">
      <c r="B23" s="62" t="s">
        <v>65</v>
      </c>
      <c r="C23" s="62" t="s">
        <v>66</v>
      </c>
      <c r="D23" s="64">
        <v>23.584904428801199</v>
      </c>
      <c r="E23" s="64">
        <v>28.205124898607792</v>
      </c>
      <c r="F23" s="62" t="s">
        <v>64</v>
      </c>
    </row>
    <row r="24" spans="1:7" ht="15.5" hidden="1" outlineLevel="1" thickBot="1" x14ac:dyDescent="0.9">
      <c r="B24" s="60" t="s">
        <v>67</v>
      </c>
      <c r="C24" s="60" t="s">
        <v>68</v>
      </c>
      <c r="D24" s="65">
        <v>94.339632220214099</v>
      </c>
      <c r="E24" s="65">
        <v>112.82052761217501</v>
      </c>
      <c r="F24" s="60" t="s">
        <v>64</v>
      </c>
    </row>
    <row r="25" spans="1:7" collapsed="1" x14ac:dyDescent="0.75">
      <c r="D25" s="66"/>
      <c r="E25" s="66"/>
    </row>
    <row r="28" spans="1:7" ht="15.5" thickBot="1" x14ac:dyDescent="0.9">
      <c r="A28" t="s">
        <v>55</v>
      </c>
    </row>
    <row r="29" spans="1:7" ht="15.5" thickBot="1" x14ac:dyDescent="0.9">
      <c r="B29" s="61" t="s">
        <v>49</v>
      </c>
      <c r="C29" s="61" t="s">
        <v>50</v>
      </c>
      <c r="D29" s="61" t="s">
        <v>56</v>
      </c>
      <c r="E29" s="61" t="s">
        <v>57</v>
      </c>
      <c r="F29" s="61" t="s">
        <v>58</v>
      </c>
      <c r="G29" s="61" t="s">
        <v>59</v>
      </c>
    </row>
    <row r="30" spans="1:7" x14ac:dyDescent="0.75">
      <c r="B30" s="62" t="s">
        <v>69</v>
      </c>
      <c r="C30" s="62" t="s">
        <v>89</v>
      </c>
      <c r="D30" s="67">
        <v>597.94873298163498</v>
      </c>
      <c r="E30" s="62" t="s">
        <v>70</v>
      </c>
      <c r="F30" s="62" t="s">
        <v>76</v>
      </c>
      <c r="G30" s="62">
        <v>502.05126701836502</v>
      </c>
    </row>
    <row r="31" spans="1:7" x14ac:dyDescent="0.75">
      <c r="B31" s="62" t="s">
        <v>72</v>
      </c>
      <c r="C31" s="62" t="s">
        <v>90</v>
      </c>
      <c r="D31" s="67">
        <v>417.43588364773876</v>
      </c>
      <c r="E31" s="62" t="s">
        <v>73</v>
      </c>
      <c r="F31" s="62" t="s">
        <v>76</v>
      </c>
      <c r="G31" s="62">
        <v>682.56411635226118</v>
      </c>
    </row>
    <row r="32" spans="1:7" x14ac:dyDescent="0.75">
      <c r="B32" s="62" t="s">
        <v>74</v>
      </c>
      <c r="C32" s="62" t="s">
        <v>91</v>
      </c>
      <c r="D32" s="67">
        <v>84.615383370626091</v>
      </c>
      <c r="E32" s="62" t="s">
        <v>75</v>
      </c>
      <c r="F32" s="62" t="s">
        <v>76</v>
      </c>
      <c r="G32" s="62">
        <v>1015.3846166293739</v>
      </c>
    </row>
    <row r="33" spans="2:7" x14ac:dyDescent="0.75">
      <c r="B33" s="62" t="s">
        <v>77</v>
      </c>
      <c r="C33" s="62" t="s">
        <v>92</v>
      </c>
      <c r="D33" s="67">
        <v>1099.9999999999998</v>
      </c>
      <c r="E33" s="62" t="s">
        <v>78</v>
      </c>
      <c r="F33" s="62" t="s">
        <v>71</v>
      </c>
      <c r="G33" s="62">
        <v>0</v>
      </c>
    </row>
    <row r="34" spans="2:7" x14ac:dyDescent="0.75">
      <c r="B34" s="70" t="s">
        <v>105</v>
      </c>
      <c r="C34" s="62"/>
      <c r="D34" s="67"/>
      <c r="E34" s="62"/>
      <c r="F34" s="62"/>
      <c r="G34" s="62"/>
    </row>
    <row r="35" spans="2:7" hidden="1" outlineLevel="1" x14ac:dyDescent="0.75">
      <c r="B35" s="62" t="s">
        <v>93</v>
      </c>
      <c r="C35" s="62" t="s">
        <v>94</v>
      </c>
      <c r="D35" s="76">
        <v>0.49999995192455993</v>
      </c>
      <c r="E35" s="62" t="s">
        <v>95</v>
      </c>
      <c r="F35" s="62" t="s">
        <v>71</v>
      </c>
      <c r="G35" s="62">
        <v>0</v>
      </c>
    </row>
    <row r="36" spans="2:7" hidden="1" outlineLevel="1" x14ac:dyDescent="0.75">
      <c r="B36" s="62" t="s">
        <v>96</v>
      </c>
      <c r="C36" s="62" t="s">
        <v>97</v>
      </c>
      <c r="D36" s="76">
        <v>9.9999989747960288E-2</v>
      </c>
      <c r="E36" s="62" t="s">
        <v>98</v>
      </c>
      <c r="F36" s="62" t="s">
        <v>76</v>
      </c>
      <c r="G36" s="62">
        <v>0.40000001025203968</v>
      </c>
    </row>
    <row r="37" spans="2:7" hidden="1" outlineLevel="1" x14ac:dyDescent="0.75">
      <c r="B37" s="62" t="s">
        <v>99</v>
      </c>
      <c r="C37" s="62" t="s">
        <v>100</v>
      </c>
      <c r="D37" s="76">
        <v>0.40000005832747987</v>
      </c>
      <c r="E37" s="62" t="s">
        <v>101</v>
      </c>
      <c r="F37" s="62" t="s">
        <v>76</v>
      </c>
      <c r="G37" s="62">
        <v>9.9999941672520076E-2</v>
      </c>
    </row>
    <row r="38" spans="2:7" collapsed="1" x14ac:dyDescent="0.75">
      <c r="B38" s="62"/>
      <c r="C38" s="62"/>
      <c r="D38" s="76"/>
      <c r="E38" s="62"/>
      <c r="F38" s="62"/>
      <c r="G38" s="62"/>
    </row>
    <row r="39" spans="2:7" x14ac:dyDescent="0.75">
      <c r="B39" s="70" t="s">
        <v>106</v>
      </c>
      <c r="C39" s="62"/>
      <c r="D39" s="76"/>
      <c r="E39" s="62"/>
      <c r="F39" s="62"/>
      <c r="G39" s="62"/>
    </row>
    <row r="40" spans="2:7" hidden="1" outlineLevel="1" x14ac:dyDescent="0.75">
      <c r="B40" s="62" t="s">
        <v>93</v>
      </c>
      <c r="C40" s="62" t="s">
        <v>94</v>
      </c>
      <c r="D40" s="76">
        <v>0.49999995192455993</v>
      </c>
      <c r="E40" s="62" t="s">
        <v>102</v>
      </c>
      <c r="F40" s="62" t="s">
        <v>76</v>
      </c>
      <c r="G40" s="76">
        <v>0.39999995192455995</v>
      </c>
    </row>
    <row r="41" spans="2:7" hidden="1" outlineLevel="1" x14ac:dyDescent="0.75">
      <c r="B41" s="62" t="s">
        <v>96</v>
      </c>
      <c r="C41" s="62" t="s">
        <v>97</v>
      </c>
      <c r="D41" s="76">
        <v>9.9999989747960288E-2</v>
      </c>
      <c r="E41" s="62" t="s">
        <v>103</v>
      </c>
      <c r="F41" s="62" t="s">
        <v>71</v>
      </c>
      <c r="G41" s="76">
        <v>0</v>
      </c>
    </row>
    <row r="42" spans="2:7" hidden="1" outlineLevel="1" x14ac:dyDescent="0.75">
      <c r="B42" s="62" t="s">
        <v>99</v>
      </c>
      <c r="C42" s="62" t="s">
        <v>100</v>
      </c>
      <c r="D42" s="76">
        <v>0.40000005832747987</v>
      </c>
      <c r="E42" s="62" t="s">
        <v>104</v>
      </c>
      <c r="F42" s="62" t="s">
        <v>76</v>
      </c>
      <c r="G42" s="76">
        <v>0.30000005832747989</v>
      </c>
    </row>
    <row r="43" spans="2:7" collapsed="1" x14ac:dyDescent="0.75">
      <c r="B43" s="62"/>
      <c r="C43" s="62"/>
      <c r="D43" s="76"/>
      <c r="E43" s="62"/>
      <c r="F43" s="62"/>
      <c r="G43" s="76"/>
    </row>
    <row r="44" spans="2:7" x14ac:dyDescent="0.75">
      <c r="B44" s="70" t="s">
        <v>83</v>
      </c>
      <c r="C44" s="62"/>
      <c r="D44" s="76"/>
      <c r="E44" s="62"/>
      <c r="F44" s="62"/>
      <c r="G44" s="76"/>
    </row>
    <row r="45" spans="2:7" hidden="1" outlineLevel="1" x14ac:dyDescent="0.75">
      <c r="B45" s="62" t="s">
        <v>62</v>
      </c>
      <c r="C45" s="62" t="s">
        <v>63</v>
      </c>
      <c r="D45" s="64">
        <v>141.02562539130417</v>
      </c>
      <c r="E45" s="62" t="s">
        <v>79</v>
      </c>
      <c r="F45" s="62" t="s">
        <v>76</v>
      </c>
      <c r="G45" s="62">
        <v>858.97437460869583</v>
      </c>
    </row>
    <row r="46" spans="2:7" hidden="1" outlineLevel="1" x14ac:dyDescent="0.75">
      <c r="B46" s="62" t="s">
        <v>65</v>
      </c>
      <c r="C46" s="62" t="s">
        <v>66</v>
      </c>
      <c r="D46" s="64">
        <v>28.205124898607792</v>
      </c>
      <c r="E46" s="62" t="s">
        <v>80</v>
      </c>
      <c r="F46" s="62" t="s">
        <v>76</v>
      </c>
      <c r="G46" s="62">
        <v>971.79487510139211</v>
      </c>
    </row>
    <row r="47" spans="2:7" ht="15.5" hidden="1" outlineLevel="1" thickBot="1" x14ac:dyDescent="0.9">
      <c r="B47" s="60" t="s">
        <v>67</v>
      </c>
      <c r="C47" s="60" t="s">
        <v>68</v>
      </c>
      <c r="D47" s="65">
        <v>112.82052761217501</v>
      </c>
      <c r="E47" s="60" t="s">
        <v>81</v>
      </c>
      <c r="F47" s="60" t="s">
        <v>76</v>
      </c>
      <c r="G47" s="60">
        <v>887.17947238782494</v>
      </c>
    </row>
    <row r="48" spans="2:7" collapsed="1" x14ac:dyDescent="0.75">
      <c r="D48" s="6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26E0E-0B66-4AB7-9016-CCF1FA1291B8}">
  <sheetPr>
    <outlinePr summaryBelow="0"/>
  </sheetPr>
  <dimension ref="B1:H31"/>
  <sheetViews>
    <sheetView showGridLines="0" workbookViewId="0"/>
  </sheetViews>
  <sheetFormatPr defaultRowHeight="14.75" outlineLevelRow="1" outlineLevelCol="1" x14ac:dyDescent="0.75"/>
  <cols>
    <col min="3" max="3" width="28.54296875" bestFit="1" customWidth="1"/>
    <col min="4" max="5" width="12.953125" hidden="1" customWidth="1" outlineLevel="1"/>
    <col min="6" max="8" width="19.2265625" customWidth="1" outlineLevel="1"/>
  </cols>
  <sheetData>
    <row r="1" spans="2:8" ht="15.5" thickBot="1" x14ac:dyDescent="0.9"/>
    <row r="2" spans="2:8" ht="16" x14ac:dyDescent="0.8">
      <c r="B2" s="80" t="s">
        <v>116</v>
      </c>
      <c r="C2" s="80"/>
      <c r="D2" s="85"/>
      <c r="E2" s="85"/>
      <c r="F2" s="85"/>
      <c r="G2" s="85"/>
      <c r="H2" s="85"/>
    </row>
    <row r="3" spans="2:8" ht="16" collapsed="1" x14ac:dyDescent="0.8">
      <c r="B3" s="79"/>
      <c r="C3" s="79"/>
      <c r="D3" s="86" t="s">
        <v>118</v>
      </c>
      <c r="E3" s="86" t="s">
        <v>113</v>
      </c>
      <c r="F3" s="92" t="s">
        <v>14</v>
      </c>
      <c r="G3" s="92" t="s">
        <v>85</v>
      </c>
      <c r="H3" s="92" t="s">
        <v>111</v>
      </c>
    </row>
    <row r="4" spans="2:8" ht="44" hidden="1" outlineLevel="1" x14ac:dyDescent="0.75">
      <c r="B4" s="82"/>
      <c r="C4" s="82"/>
      <c r="E4" s="90" t="s">
        <v>114</v>
      </c>
      <c r="F4" s="90" t="s">
        <v>115</v>
      </c>
      <c r="G4" s="90" t="s">
        <v>114</v>
      </c>
      <c r="H4" s="90" t="s">
        <v>114</v>
      </c>
    </row>
    <row r="5" spans="2:8" x14ac:dyDescent="0.75">
      <c r="B5" s="83" t="s">
        <v>117</v>
      </c>
      <c r="C5" s="83"/>
      <c r="D5" s="81"/>
      <c r="E5" s="81"/>
      <c r="F5" s="81"/>
      <c r="G5" s="81"/>
      <c r="H5" s="81"/>
    </row>
    <row r="6" spans="2:8" hidden="1" outlineLevel="1" x14ac:dyDescent="0.75">
      <c r="B6" s="82"/>
      <c r="C6" s="82" t="s">
        <v>123</v>
      </c>
      <c r="D6" t="s">
        <v>14</v>
      </c>
      <c r="E6" s="87"/>
      <c r="F6" s="91" t="s">
        <v>14</v>
      </c>
      <c r="G6" s="91" t="s">
        <v>85</v>
      </c>
      <c r="H6" s="91" t="s">
        <v>111</v>
      </c>
    </row>
    <row r="7" spans="2:8" outlineLevel="1" x14ac:dyDescent="0.75">
      <c r="B7" s="82"/>
      <c r="C7" s="82" t="s">
        <v>132</v>
      </c>
      <c r="D7" s="66">
        <v>75</v>
      </c>
      <c r="E7" s="87"/>
      <c r="F7" s="88">
        <v>75</v>
      </c>
      <c r="G7" s="88">
        <v>117.924507639322</v>
      </c>
      <c r="H7" s="88">
        <v>141.025625391304</v>
      </c>
    </row>
    <row r="8" spans="2:8" outlineLevel="1" x14ac:dyDescent="0.75">
      <c r="B8" s="82"/>
      <c r="C8" s="82" t="s">
        <v>133</v>
      </c>
      <c r="D8" s="66">
        <v>75</v>
      </c>
      <c r="E8" s="87"/>
      <c r="F8" s="88">
        <v>75</v>
      </c>
      <c r="G8" s="88">
        <v>23.584904428801199</v>
      </c>
      <c r="H8" s="88">
        <v>28.205124898607799</v>
      </c>
    </row>
    <row r="9" spans="2:8" outlineLevel="1" x14ac:dyDescent="0.75">
      <c r="B9" s="82"/>
      <c r="C9" s="82" t="s">
        <v>134</v>
      </c>
      <c r="D9" s="66">
        <v>55</v>
      </c>
      <c r="E9" s="87"/>
      <c r="F9" s="88">
        <v>55</v>
      </c>
      <c r="G9" s="88">
        <v>94.339632220214099</v>
      </c>
      <c r="H9" s="88">
        <v>112.820527612175</v>
      </c>
    </row>
    <row r="10" spans="2:8" outlineLevel="1" x14ac:dyDescent="0.75">
      <c r="B10" s="82"/>
      <c r="C10" s="93" t="s">
        <v>55</v>
      </c>
    </row>
    <row r="11" spans="2:8" outlineLevel="1" x14ac:dyDescent="0.75">
      <c r="B11" s="82"/>
      <c r="C11" s="82" t="s">
        <v>125</v>
      </c>
      <c r="D11">
        <v>0</v>
      </c>
      <c r="E11">
        <v>0</v>
      </c>
      <c r="F11" s="87">
        <v>0</v>
      </c>
      <c r="G11" s="87">
        <v>0</v>
      </c>
      <c r="H11" s="87">
        <v>0</v>
      </c>
    </row>
    <row r="12" spans="2:8" outlineLevel="1" x14ac:dyDescent="0.75">
      <c r="B12" s="82"/>
      <c r="C12" s="82" t="s">
        <v>124</v>
      </c>
      <c r="D12">
        <v>0</v>
      </c>
      <c r="E12">
        <v>0</v>
      </c>
      <c r="F12" s="87">
        <v>0</v>
      </c>
      <c r="G12" s="87">
        <v>0</v>
      </c>
      <c r="H12" s="87">
        <v>0</v>
      </c>
    </row>
    <row r="13" spans="2:8" outlineLevel="1" x14ac:dyDescent="0.75">
      <c r="B13" s="82"/>
      <c r="C13" s="82" t="s">
        <v>126</v>
      </c>
      <c r="D13">
        <v>0</v>
      </c>
      <c r="E13">
        <v>0</v>
      </c>
      <c r="F13" s="87">
        <v>0</v>
      </c>
      <c r="G13" s="87">
        <v>0</v>
      </c>
      <c r="H13" s="87">
        <v>0</v>
      </c>
    </row>
    <row r="14" spans="2:8" outlineLevel="1" x14ac:dyDescent="0.75">
      <c r="B14" s="82"/>
      <c r="C14" s="82" t="s">
        <v>127</v>
      </c>
      <c r="D14">
        <v>0</v>
      </c>
      <c r="E14">
        <v>0</v>
      </c>
      <c r="F14" s="87">
        <v>0</v>
      </c>
      <c r="G14" s="87">
        <v>0</v>
      </c>
      <c r="H14" s="87">
        <v>0</v>
      </c>
    </row>
    <row r="15" spans="2:8" outlineLevel="1" x14ac:dyDescent="0.75">
      <c r="B15" s="82"/>
      <c r="C15" s="82" t="s">
        <v>128</v>
      </c>
      <c r="D15">
        <v>500</v>
      </c>
      <c r="E15">
        <v>500</v>
      </c>
      <c r="F15" s="87">
        <v>500</v>
      </c>
      <c r="G15" s="87">
        <v>500</v>
      </c>
      <c r="H15" s="87">
        <v>1100</v>
      </c>
    </row>
    <row r="16" spans="2:8" outlineLevel="1" x14ac:dyDescent="0.75">
      <c r="B16" s="82"/>
      <c r="C16" s="82" t="s">
        <v>129</v>
      </c>
      <c r="D16">
        <v>500</v>
      </c>
      <c r="E16">
        <v>500</v>
      </c>
      <c r="F16" s="87">
        <v>500</v>
      </c>
      <c r="G16" s="87">
        <v>500</v>
      </c>
      <c r="H16" s="87">
        <v>1100</v>
      </c>
    </row>
    <row r="17" spans="2:8" outlineLevel="1" x14ac:dyDescent="0.75">
      <c r="B17" s="82"/>
      <c r="C17" s="82" t="s">
        <v>130</v>
      </c>
      <c r="D17">
        <v>100</v>
      </c>
      <c r="E17">
        <v>100</v>
      </c>
      <c r="F17" s="87">
        <v>100</v>
      </c>
      <c r="G17" s="87">
        <v>100</v>
      </c>
      <c r="H17" s="87">
        <v>1100</v>
      </c>
    </row>
    <row r="18" spans="2:8" outlineLevel="1" x14ac:dyDescent="0.75">
      <c r="B18" s="82"/>
      <c r="C18" s="82" t="s">
        <v>131</v>
      </c>
      <c r="D18">
        <v>1100</v>
      </c>
      <c r="E18">
        <v>1100</v>
      </c>
      <c r="F18" s="87">
        <v>1100</v>
      </c>
      <c r="G18" s="87">
        <v>1100</v>
      </c>
      <c r="H18" s="87">
        <v>1100</v>
      </c>
    </row>
    <row r="19" spans="2:8" outlineLevel="1" x14ac:dyDescent="0.75">
      <c r="B19" s="82"/>
      <c r="C19" s="82" t="s">
        <v>135</v>
      </c>
      <c r="D19" s="66">
        <v>0</v>
      </c>
      <c r="E19" s="66">
        <v>0</v>
      </c>
      <c r="F19" s="88">
        <v>0</v>
      </c>
      <c r="G19" s="88">
        <v>0</v>
      </c>
      <c r="H19" s="88">
        <v>0</v>
      </c>
    </row>
    <row r="20" spans="2:8" outlineLevel="1" x14ac:dyDescent="0.75">
      <c r="B20" s="82"/>
      <c r="C20" s="82" t="s">
        <v>136</v>
      </c>
      <c r="D20" s="75">
        <v>0.1</v>
      </c>
      <c r="E20" s="75">
        <v>0.1</v>
      </c>
      <c r="F20" s="89">
        <v>0.1</v>
      </c>
      <c r="G20" s="89">
        <v>0.1</v>
      </c>
      <c r="H20" s="89">
        <v>0.1</v>
      </c>
    </row>
    <row r="21" spans="2:8" outlineLevel="1" x14ac:dyDescent="0.75">
      <c r="B21" s="82"/>
      <c r="C21" s="82" t="s">
        <v>137</v>
      </c>
      <c r="D21" s="66">
        <v>1000</v>
      </c>
      <c r="E21" s="66">
        <v>1000</v>
      </c>
      <c r="F21" s="88">
        <v>1000</v>
      </c>
      <c r="G21" s="88">
        <v>1000</v>
      </c>
      <c r="H21" s="88">
        <v>1000</v>
      </c>
    </row>
    <row r="22" spans="2:8" outlineLevel="1" x14ac:dyDescent="0.75">
      <c r="B22" s="82"/>
      <c r="C22" s="82" t="s">
        <v>138</v>
      </c>
      <c r="D22" s="75">
        <v>0.5</v>
      </c>
      <c r="E22" s="75">
        <v>0.5</v>
      </c>
      <c r="F22" s="89">
        <v>0.5</v>
      </c>
      <c r="G22" s="89">
        <v>0.5</v>
      </c>
      <c r="H22" s="89">
        <v>0.5</v>
      </c>
    </row>
    <row r="23" spans="2:8" outlineLevel="1" x14ac:dyDescent="0.75">
      <c r="B23" s="82"/>
      <c r="C23" s="82" t="s">
        <v>139</v>
      </c>
      <c r="F23" s="94" t="s">
        <v>144</v>
      </c>
      <c r="G23" s="94" t="s">
        <v>17</v>
      </c>
      <c r="H23" s="94" t="s">
        <v>20</v>
      </c>
    </row>
    <row r="24" spans="2:8" x14ac:dyDescent="0.75">
      <c r="B24" s="83" t="s">
        <v>119</v>
      </c>
      <c r="C24" s="83"/>
      <c r="D24" s="81"/>
      <c r="E24" s="81"/>
      <c r="F24" s="81"/>
      <c r="G24" s="81"/>
      <c r="H24" s="81"/>
    </row>
    <row r="25" spans="2:8" outlineLevel="1" x14ac:dyDescent="0.75">
      <c r="B25" s="82"/>
      <c r="C25" s="82" t="s">
        <v>140</v>
      </c>
      <c r="D25" s="77">
        <v>4300</v>
      </c>
      <c r="E25" s="77">
        <v>0</v>
      </c>
      <c r="F25" s="77">
        <v>4300</v>
      </c>
      <c r="G25" s="77">
        <v>7304.7155347525404</v>
      </c>
      <c r="H25" s="77">
        <v>8921.7937773912799</v>
      </c>
    </row>
    <row r="26" spans="2:8" outlineLevel="1" x14ac:dyDescent="0.75">
      <c r="B26" s="82"/>
      <c r="C26" s="82" t="s">
        <v>141</v>
      </c>
      <c r="D26" s="77">
        <v>5600</v>
      </c>
      <c r="E26" s="77">
        <v>0</v>
      </c>
      <c r="F26" s="77">
        <v>5600</v>
      </c>
      <c r="G26" s="77">
        <v>1075.47158973451</v>
      </c>
      <c r="H26" s="77">
        <v>1482.0509910774899</v>
      </c>
    </row>
    <row r="27" spans="2:8" outlineLevel="1" x14ac:dyDescent="0.75">
      <c r="B27" s="82"/>
      <c r="C27" s="82" t="s">
        <v>142</v>
      </c>
      <c r="D27" s="77">
        <v>3510</v>
      </c>
      <c r="E27" s="77">
        <v>0</v>
      </c>
      <c r="F27" s="77">
        <v>3510</v>
      </c>
      <c r="G27" s="77">
        <v>6735.8498420575597</v>
      </c>
      <c r="H27" s="77">
        <v>8251.2832641983496</v>
      </c>
    </row>
    <row r="28" spans="2:8" ht="15.5" outlineLevel="1" thickBot="1" x14ac:dyDescent="0.9">
      <c r="B28" s="84"/>
      <c r="C28" s="84" t="s">
        <v>143</v>
      </c>
      <c r="D28" s="78">
        <v>13410</v>
      </c>
      <c r="E28" s="78">
        <v>0</v>
      </c>
      <c r="F28" s="78">
        <v>13410</v>
      </c>
      <c r="G28" s="78">
        <v>15116.0369665446</v>
      </c>
      <c r="H28" s="78">
        <v>18655.1280326671</v>
      </c>
    </row>
    <row r="29" spans="2:8" x14ac:dyDescent="0.75">
      <c r="B29" t="s">
        <v>120</v>
      </c>
    </row>
    <row r="30" spans="2:8" x14ac:dyDescent="0.75">
      <c r="B30" t="s">
        <v>121</v>
      </c>
    </row>
    <row r="31" spans="2:8" x14ac:dyDescent="0.75">
      <c r="B31" t="s">
        <v>122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26</vt:i4>
      </vt:variant>
    </vt:vector>
  </HeadingPairs>
  <TitlesOfParts>
    <vt:vector size="31" baseType="lpstr">
      <vt:lpstr>Documentation</vt:lpstr>
      <vt:lpstr>ATC_Valve_Production</vt:lpstr>
      <vt:lpstr>1st_Run</vt:lpstr>
      <vt:lpstr>2nd_Run</vt:lpstr>
      <vt:lpstr>Scenario_Summary</vt:lpstr>
      <vt:lpstr>Binding_Constraint</vt:lpstr>
      <vt:lpstr>Casting_Max_Constraint</vt:lpstr>
      <vt:lpstr>Casting_Min_Constraint</vt:lpstr>
      <vt:lpstr>Casting_Total</vt:lpstr>
      <vt:lpstr>Final_Assembly_Max_Constraint</vt:lpstr>
      <vt:lpstr>Final_Assembly_Min_Constraint</vt:lpstr>
      <vt:lpstr>Final_Assembly_Total</vt:lpstr>
      <vt:lpstr>Machining_Max_Constraint</vt:lpstr>
      <vt:lpstr>Machining_Min_Constraint</vt:lpstr>
      <vt:lpstr>Machining_Total</vt:lpstr>
      <vt:lpstr>Max_Percent_Constraint</vt:lpstr>
      <vt:lpstr>Max_Units_Constraint</vt:lpstr>
      <vt:lpstr>Min_Percent_Constraint</vt:lpstr>
      <vt:lpstr>Min_Units_Constraint</vt:lpstr>
      <vt:lpstr>Scenario</vt:lpstr>
      <vt:lpstr>Total_Assembly_Max_Constraint</vt:lpstr>
      <vt:lpstr>Total_Assembly_Min_Constraint</vt:lpstr>
      <vt:lpstr>Total_Assembly_Total</vt:lpstr>
      <vt:lpstr>Total_Profit</vt:lpstr>
      <vt:lpstr>Total_Units</vt:lpstr>
      <vt:lpstr>Valve45_Produced</vt:lpstr>
      <vt:lpstr>Valve45_Profit</vt:lpstr>
      <vt:lpstr>Valve46_Produced</vt:lpstr>
      <vt:lpstr>Valve46_Profit</vt:lpstr>
      <vt:lpstr>Valve47_Produced</vt:lpstr>
      <vt:lpstr>Valve47_Profit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Hornung, Cheryl</dc:creator>
  <cp:lastModifiedBy>Hornung, Cheryl</cp:lastModifiedBy>
  <cp:lastPrinted>2022-10-31T01:54:32Z</cp:lastPrinted>
  <dcterms:created xsi:type="dcterms:W3CDTF">2022-09-18T00:41:18Z</dcterms:created>
  <dcterms:modified xsi:type="dcterms:W3CDTF">2022-11-20T12:50:53Z</dcterms:modified>
</cp:coreProperties>
</file>