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https://adminliveunc-my.sharepoint.com/personal/dayt_ad_unc_edu/Documents/Documents/Class/Notes/"/>
    </mc:Choice>
  </mc:AlternateContent>
  <xr:revisionPtr revIDLastSave="7774" documentId="8_{E7AF0E62-5A0F-4E04-BC78-D9C96C75EAAD}" xr6:coauthVersionLast="47" xr6:coauthVersionMax="47" xr10:uidLastSave="{AA219DE5-2BF5-472A-B6F1-27745A834873}"/>
  <bookViews>
    <workbookView minimized="1" xWindow="5100" yWindow="3930" windowWidth="21600" windowHeight="12645" tabRatio="862" xr2:uid="{00000000-000D-0000-FFFF-FFFF00000000}"/>
  </bookViews>
  <sheets>
    <sheet name="Documentation" sheetId="81" r:id="rId1"/>
    <sheet name="Objectives" sheetId="22" state="hidden" r:id="rId2"/>
    <sheet name="Chapter_Functions" sheetId="89" state="hidden" r:id="rId3"/>
    <sheet name="_Introduction" sheetId="124" r:id="rId4"/>
    <sheet name="Intro" sheetId="88" r:id="rId5"/>
    <sheet name="Honor" sheetId="74" r:id="rId6"/>
    <sheet name="Code" sheetId="130" r:id="rId7"/>
    <sheet name="Terminology" sheetId="9" r:id="rId8"/>
    <sheet name="Options" sheetId="87" r:id="rId9"/>
    <sheet name="AutoSave" sheetId="104" r:id="rId10"/>
    <sheet name="_Shortcuts" sheetId="116" r:id="rId11"/>
    <sheet name="Shortcuts" sheetId="82" r:id="rId12"/>
    <sheet name="Fn_Key" sheetId="102" r:id="rId13"/>
    <sheet name="Mac_Shortcuts" sheetId="97" r:id="rId14"/>
    <sheet name="Alt_shortcuts" sheetId="105" r:id="rId15"/>
    <sheet name="QAT" sheetId="85" r:id="rId16"/>
    <sheet name="Navigating" sheetId="60" r:id="rId17"/>
    <sheet name="Delete" sheetId="62" r:id="rId18"/>
    <sheet name="Find" sheetId="86" r:id="rId19"/>
    <sheet name="Paste_Special" sheetId="107" r:id="rId20"/>
    <sheet name="Level_1" sheetId="90" state="hidden" r:id="rId21"/>
    <sheet name="_Proper_Formatting" sheetId="111" r:id="rId22"/>
    <sheet name="Formatting" sheetId="5" r:id="rId23"/>
    <sheet name="Error_Messages" sheetId="4" r:id="rId24"/>
    <sheet name="Error_Checking" sheetId="29" r:id="rId25"/>
    <sheet name="Error_Alerts" sheetId="68" r:id="rId26"/>
    <sheet name="Centering" sheetId="31" r:id="rId27"/>
    <sheet name="Merging" sheetId="92" r:id="rId28"/>
    <sheet name="Col_Width" sheetId="28" r:id="rId29"/>
    <sheet name="Col_Autosize" sheetId="61" r:id="rId30"/>
    <sheet name="Wrap_Text_1" sheetId="128" r:id="rId31"/>
    <sheet name="Wrap_Text_2" sheetId="126" r:id="rId32"/>
    <sheet name="_Formatting_Numbers" sheetId="125" r:id="rId33"/>
    <sheet name="Number_formats" sheetId="30" r:id="rId34"/>
    <sheet name="Regional" sheetId="119" r:id="rId35"/>
    <sheet name="Num_format_shortcuts" sheetId="120" r:id="rId36"/>
    <sheet name="Custom" sheetId="121" r:id="rId37"/>
    <sheet name="Dollar" sheetId="108" r:id="rId38"/>
    <sheet name="Dollar_2" sheetId="122" r:id="rId39"/>
    <sheet name="_Formulas" sheetId="109" r:id="rId40"/>
    <sheet name="Troubleshooting" sheetId="35" r:id="rId41"/>
    <sheet name="Show_Formulas" sheetId="36" r:id="rId42"/>
    <sheet name="Operators" sheetId="40" r:id="rId43"/>
    <sheet name="Order_of_Precedence" sheetId="47" r:id="rId44"/>
    <sheet name="Precision" sheetId="48" r:id="rId45"/>
    <sheet name="_Flexibility" sheetId="110" r:id="rId46"/>
    <sheet name="Copying" sheetId="65" r:id="rId47"/>
    <sheet name="Cursor_Shapes" sheetId="66" r:id="rId48"/>
    <sheet name="Inflexible" sheetId="44" r:id="rId49"/>
    <sheet name="Flexible" sheetId="45" r:id="rId50"/>
    <sheet name="Cell_Refs" sheetId="41" r:id="rId51"/>
    <sheet name="Cell_Ref_Types" sheetId="25" r:id="rId52"/>
    <sheet name="Relative" sheetId="79" r:id="rId53"/>
    <sheet name="Abs_&amp;_Mixed" sheetId="80" r:id="rId54"/>
    <sheet name="Mixed_Refs" sheetId="26" r:id="rId55"/>
    <sheet name="Functions" sheetId="63" r:id="rId56"/>
    <sheet name="Function_List" sheetId="123" r:id="rId57"/>
    <sheet name="Dummy_Row" sheetId="76" r:id="rId58"/>
    <sheet name="_Design" sheetId="112" r:id="rId59"/>
    <sheet name="Colors" sheetId="106" r:id="rId60"/>
    <sheet name="Design" sheetId="67" r:id="rId61"/>
    <sheet name="Sorting" sheetId="64" r:id="rId62"/>
    <sheet name="Text_Files" sheetId="72" r:id="rId63"/>
    <sheet name="Headers" sheetId="34" state="hidden" r:id="rId64"/>
    <sheet name="Notes_Doc" sheetId="99" r:id="rId65"/>
    <sheet name="Sample_Doc" sheetId="129" r:id="rId66"/>
    <sheet name="Copy_Sheets" sheetId="56" r:id="rId67"/>
    <sheet name="Dates" sheetId="49" state="hidden" r:id="rId68"/>
    <sheet name="Level 2" sheetId="93" state="hidden" r:id="rId69"/>
    <sheet name="Level 3" sheetId="94" state="hidden" r:id="rId70"/>
    <sheet name="Blanks_vs_Zeros" sheetId="101" state="hidden" r:id="rId71"/>
    <sheet name="Naming" sheetId="96" state="hidden" r:id="rId72"/>
    <sheet name="Grouping" sheetId="14" state="hidden" r:id="rId73"/>
    <sheet name="1stQTR" sheetId="17" state="hidden" r:id="rId74"/>
    <sheet name="2ndQTR" sheetId="18" state="hidden" r:id="rId75"/>
    <sheet name="3rdQTR" sheetId="19" state="hidden" r:id="rId76"/>
    <sheet name="4thQTR" sheetId="20" state="hidden" r:id="rId77"/>
    <sheet name="Key" sheetId="98" r:id="rId78"/>
  </sheets>
  <definedNames>
    <definedName name="_1" localSheetId="77">Key!$B$6</definedName>
    <definedName name="_Consolidate_Problems_into" localSheetId="62">Text_Files!$A$1</definedName>
    <definedName name="_xlnm._FilterDatabase" localSheetId="59" hidden="1">Colors!$I$21:$I$21</definedName>
    <definedName name="_xlnm._FilterDatabase" localSheetId="0" hidden="1">Documentation!$A$10:$I$88</definedName>
    <definedName name="_xlnm._FilterDatabase" localSheetId="56" hidden="1">Function_List!$A$8:$D$486</definedName>
    <definedName name="_xlnm._FilterDatabase" localSheetId="77" hidden="1">Key!$A$6:$GE$494</definedName>
    <definedName name="_xlnm._FilterDatabase" localSheetId="13" hidden="1">Mac_Shortcuts!$A$8:$A$11</definedName>
    <definedName name="anscount" hidden="1">1</definedName>
    <definedName name="BigNum" comment="Biggest # Excel recognizes">9.99999999999999E+307</definedName>
    <definedName name="Columns_Widths_and_Row_Heights" localSheetId="31">Wrap_Text_2!$A$1</definedName>
    <definedName name="Columns_Widths_and_Row_Heights">#REF!</definedName>
    <definedName name="cut">Shortcuts!$A$11</definedName>
    <definedName name="DDFileRows1011201092123AM" localSheetId="70" hidden="1">#REF!</definedName>
    <definedName name="DDFileRows1011201092123AM" localSheetId="59" hidden="1">#REF!</definedName>
    <definedName name="DDFileRows1011201092123AM" localSheetId="77" hidden="1">#REF!</definedName>
    <definedName name="DDFileRows1011201092123AM" hidden="1">#REF!</definedName>
    <definedName name="DDFileRows101201073822PM" localSheetId="70" hidden="1">#REF!</definedName>
    <definedName name="DDFileRows101201073822PM" localSheetId="59" hidden="1">#REF!</definedName>
    <definedName name="DDFileRows101201073822PM" localSheetId="77" hidden="1">#REF!</definedName>
    <definedName name="DDFileRows101201073822PM" hidden="1">#REF!</definedName>
    <definedName name="DDFileRows101201075817PM" localSheetId="70" hidden="1">#REF!</definedName>
    <definedName name="DDFileRows101201075817PM" localSheetId="59" hidden="1">#REF!</definedName>
    <definedName name="DDFileRows101201075817PM" localSheetId="77" hidden="1">#REF!</definedName>
    <definedName name="DDFileRows101201075817PM" hidden="1">#REF!</definedName>
    <definedName name="DDFileRows1025201084604PM" localSheetId="70" hidden="1">#REF!</definedName>
    <definedName name="DDFileRows1025201084604PM" localSheetId="59" hidden="1">#REF!</definedName>
    <definedName name="DDFileRows1025201084604PM" localSheetId="77" hidden="1">#REF!</definedName>
    <definedName name="DDFileRows1025201084604PM" hidden="1">#REF!</definedName>
    <definedName name="DDFileRows104201064449AM" localSheetId="70" hidden="1">#REF!</definedName>
    <definedName name="DDFileRows104201064449AM" localSheetId="59" hidden="1">#REF!</definedName>
    <definedName name="DDFileRows104201064449AM" localSheetId="77" hidden="1">#REF!</definedName>
    <definedName name="DDFileRows104201064449AM" hidden="1">#REF!</definedName>
    <definedName name="Disable_Video_Hyperlinks">Documentation!$G$2</definedName>
    <definedName name="Double">".."</definedName>
    <definedName name="Entering_and_Editing_Data">Col_Autosize!$A$1</definedName>
    <definedName name="ErrorMsg">"ERR"</definedName>
    <definedName name="Graded_row">Key!$9:$9</definedName>
    <definedName name="HW_Name" localSheetId="77">Key!$B$14</definedName>
    <definedName name="Insert_and_Delete_Commands">Delete!$A$1</definedName>
    <definedName name="Last_Modified" localSheetId="65">Sample_Doc!$B$5</definedName>
    <definedName name="Last_Modified">Documentation!$B$6</definedName>
    <definedName name="MyAnswer" localSheetId="70">#REF!</definedName>
    <definedName name="MyList" localSheetId="70">#REF!</definedName>
    <definedName name="pair">Naming!$B$3</definedName>
    <definedName name="_xlnm.Print_Area" localSheetId="59">Colors!$A$1:$J$37</definedName>
    <definedName name="_xlnm.Print_Area" localSheetId="36">Custom!$A$1:$K$25</definedName>
    <definedName name="_xlnm.Print_Area" localSheetId="37">Dollar!$A$1:$K$56</definedName>
    <definedName name="_xlnm.Print_Area" localSheetId="38">Dollar_2!$A$1:$K$56</definedName>
    <definedName name="_xlnm.Print_Area" localSheetId="35">Num_format_shortcuts!$A$1:$K$34</definedName>
    <definedName name="_xlnm.Print_Area" localSheetId="33">Number_formats!$A$1:$K$34</definedName>
    <definedName name="Received_row">Key!$8:$8</definedName>
    <definedName name="segment_designator">"_"</definedName>
    <definedName name="Sh">Shortcuts!$A$1</definedName>
    <definedName name="Spreadsheet_Navigation">Cursor_Shapes!$A$1</definedName>
    <definedName name="Tally" localSheetId="77">Key!A1:INDEX(Key!A1:A1000001,MATCH(".",Key!$C1:$C1000001,0))</definedName>
    <definedName name="Template_Column">Key!$E:$E</definedName>
    <definedName name="TOC">Documentation!$A$10</definedName>
    <definedName name="Video_Lengths_Description">"Length of video clips in this segment: "</definedName>
    <definedName name="Video_website">"https://public.kenan-flagler.unc.edu/faculty/dayt/class/video/"</definedName>
    <definedName name="Z_008EBCEB_327A_EE4C_A6B5_9F5F7DE4FAB7_.wvu.Cols" localSheetId="77" hidden="1">Key!#REF!,Key!#REF!,Key!#REF!,Key!$H:$H,Key!$AK:$AK,Key!$BN:$BN,Key!$DG:$DG</definedName>
    <definedName name="Z_008EBCEB_327A_EE4C_A6B5_9F5F7DE4FAB7_.wvu.FilterData" localSheetId="77" hidden="1">Key!$A$6:$IB$494</definedName>
    <definedName name="Z_008EBCEB_327A_EE4C_A6B5_9F5F7DE4FAB7_.wvu.Rows" localSheetId="77" hidden="1">Key!#REF!,Key!#REF!,Key!#REF!,Key!#REF!,Key!#REF!,Key!#REF!,Key!#REF!,Key!#REF!,Key!#REF!,Key!#REF!,Key!#REF!,Key!#REF!,Key!#REF!,Key!$224:$238,Key!$250:$271,Key!#REF!,Key!#REF!,Key!$243:$248,Key!#REF!,Key!$256:$259,Key!#REF!</definedName>
    <definedName name="Z_015EDA8F_8A5D_41E8_9495_F781E3639FAA_.wvu.FilterData" localSheetId="77" hidden="1">Key!$A$6:$E$406</definedName>
    <definedName name="Z_042461A4_31C2_4084_A717_2E9CFC3B597E_.wvu.FilterData" localSheetId="77" hidden="1">Key!$A$6:$E$406</definedName>
    <definedName name="Z_047D62AC_0543_4328_8EFB_416C4E08E51D_.wvu.Cols" localSheetId="77" hidden="1">Key!$CL:$CL</definedName>
    <definedName name="Z_047D62AC_0543_4328_8EFB_416C4E08E51D_.wvu.FilterData" localSheetId="77" hidden="1">Key!$A$6:$IB$494</definedName>
    <definedName name="Z_06B0DE77_A869_4F17_8253_6BF6B8DD4025_.wvu.FilterData" localSheetId="77" hidden="1">Key!$A$6:$EE$518</definedName>
    <definedName name="Z_06D0E8C4_0D0E_4AD1_98E7_8E365EC8B929_.wvu.FilterData" localSheetId="77" hidden="1">Key!$A$6:$E$402</definedName>
    <definedName name="Z_07DAF1AB_E203_4B97_BFD5_49D7E7CD45C7_.wvu.Cols" localSheetId="77" hidden="1">Key!#REF!</definedName>
    <definedName name="Z_07DAF1AB_E203_4B97_BFD5_49D7E7CD45C7_.wvu.FilterData" localSheetId="77" hidden="1">Key!$A$6:$E$686</definedName>
    <definedName name="Z_09E241F4_A229_4587_B708_C7ED5C41CACD_.wvu.Cols" localSheetId="77" hidden="1">Key!#REF!,Key!#REF!,Key!#REF!,Key!$H:$H,Key!$AK:$AK,Key!$BN:$BN,Key!$DG:$DG</definedName>
    <definedName name="Z_09E241F4_A229_4587_B708_C7ED5C41CACD_.wvu.FilterData" localSheetId="77" hidden="1">Key!$A$6:$IB$494</definedName>
    <definedName name="Z_09E241F4_A229_4587_B708_C7ED5C41CACD_.wvu.Rows" localSheetId="77" hidden="1">Key!#REF!,Key!#REF!,Key!#REF!,Key!#REF!,Key!#REF!,Key!#REF!,Key!#REF!,Key!#REF!,Key!#REF!,Key!#REF!,Key!#REF!,Key!#REF!,Key!#REF!,Key!$224:$238,Key!$250:$271,Key!#REF!,Key!#REF!,Key!$243:$248,Key!#REF!,Key!$256:$259,Key!#REF!</definedName>
    <definedName name="Z_09F24002_6535_4921_BA97_FECB7F273AAD_.wvu.FilterData" localSheetId="77" hidden="1">Key!$A$6:$EF$518</definedName>
    <definedName name="Z_0AF88E4A_26DD_415E_9864_8C9DF5B50DAB_.wvu.FilterData" localSheetId="77" hidden="1">Key!$A$6:$E$686</definedName>
    <definedName name="Z_107746A4_F417_A348_9AEF_86A42DDD41F0_.wvu.Cols" localSheetId="77" hidden="1">Key!#REF!,Key!#REF!,Key!#REF!,Key!$H:$H,Key!$AK:$AK,Key!$BN:$BN,Key!$DG:$DG</definedName>
    <definedName name="Z_107746A4_F417_A348_9AEF_86A42DDD41F0_.wvu.FilterData" localSheetId="77" hidden="1">Key!$A$6:$IB$494</definedName>
    <definedName name="Z_107746A4_F417_A348_9AEF_86A42DDD41F0_.wvu.Rows" localSheetId="77" hidden="1">Key!#REF!,Key!#REF!,Key!#REF!,Key!#REF!,Key!#REF!,Key!#REF!,Key!#REF!,Key!#REF!,Key!#REF!,Key!#REF!,Key!#REF!,Key!#REF!,Key!#REF!,Key!$224:$238,Key!$250:$271,Key!#REF!,Key!#REF!,Key!$243:$248,Key!#REF!,Key!$256:$259,Key!#REF!</definedName>
    <definedName name="Z_11876ADF_1C41_407D_8A75_FE1501148D95_.wvu.FilterData" localSheetId="77" hidden="1">Key!$A$6:$E$406</definedName>
    <definedName name="Z_1322B75C_FA11_4B31_9B95_DEB9F03E7462_.wvu.FilterData" localSheetId="77" hidden="1">Key!$A$6:$EF$518</definedName>
    <definedName name="Z_155D9E7A_E895_49D6_B5D6_D2ABBB72AAA7_.wvu.FilterData" localSheetId="77" hidden="1">Key!$A$6:$EF$518</definedName>
    <definedName name="Z_15D920EC_2CA1_431D_9FF1_84708E3A06C7_.wvu.FilterData" localSheetId="77" hidden="1">Key!$B$6:$E$682</definedName>
    <definedName name="Z_17D05EA4_B5F3_4441_BA48_52C8811B24FD_.wvu.FilterData" localSheetId="77" hidden="1">Key!$6:$406</definedName>
    <definedName name="Z_18B0CDE8_1963_46F8_99ED_B01DC94B3605_.wvu.FilterData" localSheetId="77" hidden="1">Key!$A$6:$IB$494</definedName>
    <definedName name="Z_1B776497_E6EA_406E_AA3E_7EF3234FB537_.wvu.Cols" localSheetId="77" hidden="1">Key!#REF!,Key!$H:$H,Key!$AK:$AK,Key!$BN:$BN,Key!$DG:$DG</definedName>
    <definedName name="Z_1B776497_E6EA_406E_AA3E_7EF3234FB537_.wvu.FilterData" localSheetId="77" hidden="1">Key!$A$6:$GE$494</definedName>
    <definedName name="Z_1DB68BF3_62F8_49F8_8439_1BFDF5FAEBEA_.wvu.FilterData" localSheetId="77" hidden="1">Key!$A$6:$E$406</definedName>
    <definedName name="Z_1E232A5F_A27C_4885_9C0D_D35380CB92DC_.wvu.FilterData" localSheetId="77" hidden="1">Key!$A$6:$IB$494</definedName>
    <definedName name="Z_1E34777C_0ADB_4827_972D_2C1EF6E078FD_.wvu.FilterData" localSheetId="77" hidden="1">Key!$A$6:$E$406</definedName>
    <definedName name="Z_1EF3B01D_7A17_48DB_BDDB_222717754C7D_.wvu.FilterData" localSheetId="77" hidden="1">Key!$A$6:$E$406</definedName>
    <definedName name="Z_1F6FEC0B_74F7_4DFB_8E33_8FFF36673FA6_.wvu.FilterData" localSheetId="77" hidden="1">Key!$A$6:$IB$494</definedName>
    <definedName name="Z_1F804BF3_7148_11D3_A82B_00C04FBFA16C_.wvu.FilterData" localSheetId="77" hidden="1">Key!#REF!</definedName>
    <definedName name="Z_206F538E_C141_49DE_A5ED_CE14257557B1_.wvu.FilterData" localSheetId="77" hidden="1">Key!$A$6:$EF$518</definedName>
    <definedName name="Z_208595B0_2698_4988_996F_309C29EF36CB_.wvu.FilterData" localSheetId="77" hidden="1">Key!$A$6:$E$1001</definedName>
    <definedName name="Z_209C57E6_2467_470B_9555_428FBB24EFD0_.wvu.Cols" localSheetId="77" hidden="1">Key!$C:$D</definedName>
    <definedName name="Z_209C57E6_2467_470B_9555_428FBB24EFD0_.wvu.FilterData" localSheetId="77" hidden="1">Key!$A$6:$E$668</definedName>
    <definedName name="Z_20DBDB6C_2F87_4ABE_B966_B6B8E07987C7_.wvu.FilterData" localSheetId="77" hidden="1">Key!$A$6:$EE$494</definedName>
    <definedName name="Z_210DE0CB_01EB_4A8C_9F25_2CBA226A8BE1_.wvu.FilterData" localSheetId="77" hidden="1">Key!$A$6:$E$402</definedName>
    <definedName name="Z_2254804A_6AE8_4D09_AAB5_8C8B7F0AFF7F_.wvu.FilterData" localSheetId="77" hidden="1">Key!$A$6:$IB$494</definedName>
    <definedName name="Z_23E30F02_BC10_4FD7_9974_9B445AD056C7_.wvu.FilterData" localSheetId="77" hidden="1">Key!$A$6:$EF$518</definedName>
    <definedName name="Z_256D754E_6F2E_4F71_8BD2_FFFA141239AB_.wvu.FilterData" localSheetId="77" hidden="1">Key!$A$6:$IB$494</definedName>
    <definedName name="Z_26C7BB21_70FD_4B71_9B2E_F2478C2D0F27_.wvu.FilterData" localSheetId="77" hidden="1">Key!$A$6:$E$406</definedName>
    <definedName name="Z_27F45B48_F9AD_4ED6_AD92_BC6E3649A983_.wvu.FilterData" localSheetId="77" hidden="1">Key!$A$6:$E$402</definedName>
    <definedName name="Z_28071020_B6D3_4499_92F3_4A02471505DC_.wvu.Cols" localSheetId="77" hidden="1">Key!#REF!,Key!$H:$H,Key!$AK:$AK,Key!$BN:$BN,Key!$DG:$DG</definedName>
    <definedName name="Z_28071020_B6D3_4499_92F3_4A02471505DC_.wvu.FilterData" localSheetId="77" hidden="1">Key!$A$6:$GE$494</definedName>
    <definedName name="Z_28071020_B6D3_4499_92F3_4A02471505DC_.wvu.Rows" localSheetId="77" hidden="1">Key!$16:$24,Key!$26:$30,Key!$34:$46,Key!$51:$55,Key!$79:$79,Key!$81:$132,Key!#REF!,Key!#REF!,Key!#REF!,Key!#REF!,Key!#REF!,Key!#REF!,Key!#REF!,Key!#REF!,Key!$136:$208,Key!$224:$238,Key!$272:$272,Key!#REF!,Key!#REF!,Key!$250:$271,Key!$243:$248,Key!$256:$261,Key!$274:$493</definedName>
    <definedName name="Z_29452934_1D6B_44E7_AC7B_F1DE21953405_.wvu.FilterData" localSheetId="77" hidden="1">Key!$A$6:$IB$494</definedName>
    <definedName name="Z_2A082521_3D10_47C9_9D50_DA685BAB9481_.wvu.FilterData" localSheetId="77" hidden="1">Key!$A$6:$IB$494</definedName>
    <definedName name="Z_2A09270D_D158_4189_8A07_8BFECEB8DB24_.wvu.FilterData" localSheetId="77" hidden="1">Key!$A$6:$E$406</definedName>
    <definedName name="Z_2A6B8F49_5BD1_40E8_8C5D_5438BB857558_.wvu.FilterData" localSheetId="77" hidden="1">Key!$A$6:$IB$494</definedName>
    <definedName name="Z_2AA231E1_C348_11D2_9C16_C0B9E269D206_.wvu.FilterData" localSheetId="77" hidden="1">Key!#REF!</definedName>
    <definedName name="Z_2AA231E1_C348_11D2_9C16_C0B9E269D206_.wvu.PrintArea" localSheetId="77" hidden="1">Key!$B$6:$E$274</definedName>
    <definedName name="Z_2AA231E1_C348_11D2_9C16_C0B9E269D206_.wvu.PrintTitles" localSheetId="77" hidden="1">Key!$B:$D</definedName>
    <definedName name="Z_2BAD0B19_8690_44CF_AC15_A336317058ED_.wvu.FilterData" localSheetId="77" hidden="1">Key!$A$6:$IB$494</definedName>
    <definedName name="Z_2C83F13B_8ABD_4BB5_B3EE_B7DE9F21C6A9_.wvu.Cols" localSheetId="77" hidden="1">Key!#REF!,Key!#REF!,Key!#REF!,Key!$H:$H,Key!$AK:$AK,Key!$BN:$BN,Key!$DG:$DG</definedName>
    <definedName name="Z_2C83F13B_8ABD_4BB5_B3EE_B7DE9F21C6A9_.wvu.FilterData" localSheetId="77" hidden="1">Key!$A$6:$IB$494</definedName>
    <definedName name="Z_2C83F13B_8ABD_4BB5_B3EE_B7DE9F21C6A9_.wvu.Rows" localSheetId="77" hidden="1">Key!#REF!,Key!#REF!,Key!#REF!,Key!#REF!,Key!#REF!,Key!#REF!,Key!#REF!,Key!#REF!,Key!#REF!,Key!#REF!,Key!#REF!,Key!#REF!,Key!#REF!,Key!$224:$238,Key!$250:$271,Key!#REF!,Key!#REF!,Key!$243:$248,Key!#REF!,Key!$256:$259,Key!#REF!</definedName>
    <definedName name="Z_2CBF6927_9A31_4BA4_A145_6A979699472E_.wvu.FilterData" localSheetId="77" hidden="1">Key!$A$6:$E$406</definedName>
    <definedName name="Z_2D3C6AD6_7167_4114_AAAB_AD263A2457AC_.wvu.FilterData" localSheetId="77" hidden="1">Key!$A$6:$EF$518</definedName>
    <definedName name="Z_2D52D3C9_709B_4021_83E4_A853D9F06FF2_.wvu.Cols" localSheetId="77" hidden="1">Key!$C:$D</definedName>
    <definedName name="Z_2D52D3C9_709B_4021_83E4_A853D9F06FF2_.wvu.FilterData" localSheetId="77" hidden="1">Key!$A$6:$E$699</definedName>
    <definedName name="Z_2E810D4D_5F75_4EDE_87B0_F3460DD3188B_.wvu.Cols" localSheetId="77" hidden="1">Key!#REF!,Key!$H:$H,Key!$AK:$AK,Key!$BN:$BN,Key!$DG:$DG</definedName>
    <definedName name="Z_2E810D4D_5F75_4EDE_87B0_F3460DD3188B_.wvu.FilterData" localSheetId="77" hidden="1">Key!$A$6:$GE$494</definedName>
    <definedName name="Z_2E810D4D_5F75_4EDE_87B0_F3460DD3188B_.wvu.Rows" localSheetId="77" hidden="1">Key!$16:$24,Key!$26:$30,Key!$34:$46,Key!$51:$55,Key!$79:$79,Key!$81:$132,Key!#REF!,Key!#REF!,Key!#REF!,Key!#REF!,Key!#REF!,Key!#REF!,Key!#REF!,Key!#REF!,Key!$136:$208,Key!$224:$238,Key!$272:$272,Key!#REF!,Key!#REF!,Key!$250:$271,Key!$243:$248,Key!$256:$261,Key!$274:$493</definedName>
    <definedName name="Z_2FEE3CAC_A6E2_4630_A388_16D9CECE16A4_.wvu.FilterData" localSheetId="77" hidden="1">Key!$A$6:$IB$494</definedName>
    <definedName name="Z_30318476_E7A3_42E8_BD34_162C70C0418B_.wvu.FilterData" localSheetId="77" hidden="1">Key!$B$6:$E$647</definedName>
    <definedName name="Z_315FC76A_6C03_4D6E_B6F8_3CEBDCFEB5A9_.wvu.FilterData" localSheetId="77" hidden="1">Key!$A$6:$E$668</definedName>
    <definedName name="Z_31F3F734_3009_44D0_9ADA_C3AA8C36B7A8_.wvu.FilterData" localSheetId="77" hidden="1">Key!$A$6:$IB$494</definedName>
    <definedName name="Z_3409DB5B_24E7_4EA7_BA48_CB8CB0BF4953_.wvu.FilterData" localSheetId="77" hidden="1">Key!$A$6:$E$668</definedName>
    <definedName name="Z_342F6559_ABA3_4FFD_ADBF_82D035E6783C_.wvu.FilterData" localSheetId="77" hidden="1">Key!$A$6:$EE$494</definedName>
    <definedName name="Z_34541978_0B44_4A27_B65D_2F86ACFF109E_.wvu.FilterData" localSheetId="77" hidden="1">Key!$A$6:$E$686</definedName>
    <definedName name="Z_35648BEF_B40C_4519_AE9E_250EE2842D2A_.wvu.Cols" localSheetId="77" hidden="1">Key!$C:$D</definedName>
    <definedName name="Z_35648BEF_B40C_4519_AE9E_250EE2842D2A_.wvu.FilterData" localSheetId="77" hidden="1">Key!$A$6:$E$699</definedName>
    <definedName name="Z_35648BEF_B40C_4519_AE9E_250EE2842D2A_.wvu.Rows" localSheetId="77" hidden="1">Key!$7:$7</definedName>
    <definedName name="Z_35BE6354_12FD_496F_92F7_08D55790FE26_.wvu.FilterData" localSheetId="77" hidden="1">Key!$A$6:$E$406</definedName>
    <definedName name="Z_379F08D1_E393_4167_B729_1FEAE1336309_.wvu.Cols" localSheetId="77" hidden="1">Key!$C:$D</definedName>
    <definedName name="Z_379F08D1_E393_4167_B729_1FEAE1336309_.wvu.FilterData" localSheetId="77" hidden="1">Key!$A$6:$E$668</definedName>
    <definedName name="Z_37C89220_4441_4FF8_B6AE_FD99CD0626B7_.wvu.FilterData" localSheetId="77" hidden="1">Key!$A$6:$EE$494</definedName>
    <definedName name="Z_3906E051_B6DC_44EC_8C6F_FA210D5D5356_.wvu.FilterData" localSheetId="77" hidden="1">Key!$6:$406</definedName>
    <definedName name="Z_39152E38_CB2E_4162_9523_BF3296205A45_.wvu.FilterData" localSheetId="77" hidden="1">Key!$6:$406</definedName>
    <definedName name="Z_3972A90D_DB84_451C_BE37_9672CF9F4989_.wvu.FilterData" localSheetId="77" hidden="1">Key!$A$6:$EF$518</definedName>
    <definedName name="Z_3972A90D_DB84_451C_BE37_9672CF9F4989_.wvu.Rows" localSheetId="77" hidden="1">Key!#REF!,Key!#REF!,Key!#REF!,Key!#REF!,Key!#REF!,Key!#REF!,Key!$224:$238,Key!#REF!,Key!#REF!,Key!$239:$248,Key!$255:$259,Key!#REF!</definedName>
    <definedName name="Z_3A7105F0_94D1_4886_8260_CCB840CBDD28_.wvu.FilterData" localSheetId="77" hidden="1">Key!$A$6:$E$686</definedName>
    <definedName name="Z_3B4594DE_01FE_4DF1_846C_A6E00D9A3C82_.wvu.FilterData" localSheetId="77" hidden="1">Key!$A$6:$E$499</definedName>
    <definedName name="Z_3B73F011_47CA_4DE2_B8A5_0A892907001C_.wvu.FilterData" localSheetId="77" hidden="1">Key!$A$6:$EE$494</definedName>
    <definedName name="Z_3B9CB385_0F08_4868_B7AC_BA6C8AD79C70_.wvu.FilterData" localSheetId="77" hidden="1">Key!$A$6:$E$699</definedName>
    <definedName name="Z_3BD08C3A_E757_403C_A484_69662E47A39A_.wvu.Cols" localSheetId="77" hidden="1">Key!$C:$D</definedName>
    <definedName name="Z_3BD08C3A_E757_403C_A484_69662E47A39A_.wvu.FilterData" localSheetId="77" hidden="1">Key!$A$6:$E$668</definedName>
    <definedName name="Z_3BE54570_D892_4CB2_848B_41E02B765749_.wvu.FilterData" localSheetId="77" hidden="1">Key!$6:$406</definedName>
    <definedName name="Z_3D8276D6_2267_11D3_800F_00C04FBFF82D_.wvu.FilterData" localSheetId="77" hidden="1">Key!$A$6:$E$402</definedName>
    <definedName name="Z_3DA2B443_771B_4A65_BE00_9982CC56B453_.wvu.Cols" localSheetId="77" hidden="1">Key!$C:$D</definedName>
    <definedName name="Z_3DA2B443_771B_4A65_BE00_9982CC56B453_.wvu.FilterData" localSheetId="77" hidden="1">Key!$A$6:$E$699</definedName>
    <definedName name="Z_3DF9D10F_FD07_4171_AF5E_B3D5F8869287_.wvu.FilterData" localSheetId="77" hidden="1">Key!$A$6:$EF$518</definedName>
    <definedName name="Z_3E7E289C_E090_4BE9_8528_84637850B615_.wvu.Cols" localSheetId="77" hidden="1">Key!#REF!,Key!#REF!,Key!#REF!,Key!$H:$H,Key!$AK:$AK,Key!$BN:$BN,Key!$DG:$DG</definedName>
    <definedName name="Z_3E7E289C_E090_4BE9_8528_84637850B615_.wvu.FilterData" localSheetId="77" hidden="1">Key!$A$6:$IB$494</definedName>
    <definedName name="Z_3E7E289C_E090_4BE9_8528_84637850B615_.wvu.Rows" localSheetId="77" hidden="1">Key!#REF!,Key!#REF!,Key!#REF!,Key!#REF!,Key!#REF!,Key!#REF!,Key!#REF!,Key!#REF!,Key!#REF!,Key!#REF!,Key!#REF!,Key!#REF!,Key!#REF!,Key!$224:$238,Key!$250:$271,Key!#REF!,Key!#REF!,Key!$243:$248,Key!#REF!,Key!$256:$259,Key!#REF!</definedName>
    <definedName name="Z_3EDC2117_DE28_48FB_AFB2_6D25DF710684_.wvu.FilterData" localSheetId="77" hidden="1">Key!$6:$406</definedName>
    <definedName name="Z_3F26A89C_9F1B_4923_927A_E39397375B93_.wvu.FilterData" localSheetId="77" hidden="1">Key!$A$6:$IB$494</definedName>
    <definedName name="Z_3F96EDCA_E0B1_492B_A857_75A0148F75D9_.wvu.FilterData" localSheetId="77" hidden="1">Key!$A$6:$EF$518</definedName>
    <definedName name="Z_3F9848BF_7B5D_4195_9983_2917E1D5B234_.wvu.FilterData" localSheetId="77" hidden="1">Key!$A$6:$EE$494</definedName>
    <definedName name="Z_40491276_E0DD_45FB_B583_B0679AB54B05_.wvu.FilterData" localSheetId="77" hidden="1">Key!$A$6:$IB$494</definedName>
    <definedName name="Z_4055A212_C954_4AA7_AEB5_504F4430A794_.wvu.FilterData" localSheetId="77" hidden="1">Key!$A$6:$IB$494</definedName>
    <definedName name="Z_408DF980_84BE_4F17_867C_8412E4012065_.wvu.FilterData" localSheetId="77" hidden="1">Key!$A$6:$IB$494</definedName>
    <definedName name="Z_41AD497B_5529_4568_8574_4074D7AE7BC1_.wvu.FilterData" localSheetId="77" hidden="1">Key!$A$6:$IB$494</definedName>
    <definedName name="Z_436FBF85_5F32_452F_A98E_139DB941DFEF_.wvu.FilterData" localSheetId="77" hidden="1">Key!$A$6:$EF$518</definedName>
    <definedName name="Z_45185589_E714_440D_8BEA_FA66F7985183_.wvu.FilterData" localSheetId="77" hidden="1">Key!$A$6:$IB$494</definedName>
    <definedName name="Z_45F4F4D9_E457_42D5_873B_99D43241BBBD_.wvu.FilterData" localSheetId="77" hidden="1">Key!$A$6:$IB$494</definedName>
    <definedName name="Z_47F9C232_3843_4B09_AEBA_FD95F6C6A9E8_.wvu.FilterData" localSheetId="77" hidden="1">Key!$A$6:$E$406</definedName>
    <definedName name="Z_48059B89_7DFC_46A0_8D7D_18300484924B_.wvu.FilterData" localSheetId="77" hidden="1">Key!$A$6:$E$402</definedName>
    <definedName name="Z_48422418_5CC1_4A35_97B8_98C60EC9A1D0_.wvu.FilterData" localSheetId="77" hidden="1">Key!$A$6:$E$406</definedName>
    <definedName name="Z_4869FD7A_FE77_4587_A21A_44C9189889F6_.wvu.FilterData" localSheetId="77" hidden="1">Key!$A$6:$IB$494</definedName>
    <definedName name="Z_48BDF627_5D67_4EA9_8FD2_347341FFDED2_.wvu.FilterData" localSheetId="77" hidden="1">Key!$A$6:$EF$518</definedName>
    <definedName name="Z_49ACDA4A_DEAB_4EE0_BBE0_DC5483D66E18_.wvu.FilterData" localSheetId="77" hidden="1">Key!$6:$406</definedName>
    <definedName name="Z_4A1D30DF_132F_4845_B77F_69007A922342_.wvu.FilterData" localSheetId="77" hidden="1">Key!$A$6:$IB$494</definedName>
    <definedName name="Z_4B0E308F_D46E_4D37_B158_0123C73916BE_.wvu.FilterData" localSheetId="77" hidden="1">Key!$A$6:$IB$494</definedName>
    <definedName name="Z_4B2689C9_EF23_44C2_B896_D67F4DD5798E_.wvu.FilterData" localSheetId="77" hidden="1">Key!$A$6:$E$406</definedName>
    <definedName name="Z_4D4D3070_FA11_466F_B38F_AFBAD983FD71_.wvu.Cols" localSheetId="77" hidden="1">Key!$C:$D</definedName>
    <definedName name="Z_4D4D3070_FA11_466F_B38F_AFBAD983FD71_.wvu.FilterData" localSheetId="77" hidden="1">Key!$A$6:$E$699</definedName>
    <definedName name="Z_4E500DA3_75C8_4386_9FAF_D9AA0A23E334_.wvu.FilterData" localSheetId="77" hidden="1">Key!$A$6:$E$406</definedName>
    <definedName name="Z_4E500DA3_75C8_4386_9FAF_D9AA0A23E334_.wvu.Rows" localSheetId="77" hidden="1">Key!#REF!,Key!#REF!,Key!#REF!,Key!#REF!,Key!#REF!,Key!$239:$259,Key!$239:$248,Key!$255:$259,Key!#REF!</definedName>
    <definedName name="Z_51006727_CA44_40B8_A4C3_8435AA5BFBD6_.wvu.FilterData" localSheetId="77" hidden="1">Key!$A$6:$IB$494</definedName>
    <definedName name="Z_52235EDC_6B6C_4D69_9148_452BA956AA80_.wvu.FilterData" localSheetId="77" hidden="1">Key!$A$6:$E$406</definedName>
    <definedName name="Z_52D5950C_9324_4E4F_B6D8_DB868B409D63_.wvu.FilterData" localSheetId="77" hidden="1">Key!$A$6:$E$668</definedName>
    <definedName name="Z_533F1A64_454D_4403_B912_ED4F716CA63C_.wvu.Cols" localSheetId="77" hidden="1">Key!#REF!,Key!$H:$H,Key!$AK:$AK,Key!$BN:$BN,Key!$DG:$DG</definedName>
    <definedName name="Z_533F1A64_454D_4403_B912_ED4F716CA63C_.wvu.FilterData" localSheetId="77" hidden="1">Key!$A$6:$IB$494</definedName>
    <definedName name="Z_533F1A64_454D_4403_B912_ED4F716CA63C_.wvu.Rows" localSheetId="77" hidden="1">Key!#REF!,Key!#REF!,Key!#REF!,Key!#REF!,Key!#REF!,Key!#REF!,Key!#REF!,Key!#REF!,Key!#REF!,Key!#REF!,Key!$182:$208,Key!#REF!,Key!#REF!,Key!$250:$271,Key!$243:$248,Key!$256:$259</definedName>
    <definedName name="Z_54C5FD72_81BB_4E2B_AE5D_0201173BB1A0_.wvu.FilterData" localSheetId="77" hidden="1">Key!$A$6:$IB$494</definedName>
    <definedName name="Z_54D840C8_B28A_4BD5_90B1_44F7C7893992_.wvu.FilterData" localSheetId="77" hidden="1">Key!$A$6:$E$686</definedName>
    <definedName name="Z_55758A42_4597_415D_8239_8A4142B5ABA4_.wvu.Cols" localSheetId="77" hidden="1">Key!$CL:$CL</definedName>
    <definedName name="Z_55758A42_4597_415D_8239_8A4142B5ABA4_.wvu.FilterData" localSheetId="77" hidden="1">Key!$A$6:$IB$494</definedName>
    <definedName name="Z_55758A42_4597_415D_8239_8A4142B5ABA4_.wvu.Rows" localSheetId="77" hidden="1">Key!#REF!,Key!#REF!,Key!#REF!,Key!#REF!,Key!#REF!,Key!#REF!,Key!#REF!,Key!#REF!,Key!$250:$271</definedName>
    <definedName name="Z_591C0C0D_CD6C_4900_92D0_1D3B135C543D_.wvu.FilterData" localSheetId="77" hidden="1">Key!$A$6:$IB$494</definedName>
    <definedName name="Z_59342437_9DF3_41F2_99D9_EF01AC200633_.wvu.FilterData" localSheetId="77" hidden="1">Key!$A$6:$E$406</definedName>
    <definedName name="Z_59A77F73_AD73_4EC8_9726_5711EB8C0E62_.wvu.FilterData" localSheetId="77" hidden="1">Key!$A$6:$EE$494</definedName>
    <definedName name="Z_5DE9ECE1_CCCD_4846_9F02_C84DCCEF3BCE_.wvu.FilterData" localSheetId="77" hidden="1">Key!$A$6:$IB$494</definedName>
    <definedName name="Z_5EE7A28D_BC8E_4D88_98A9_3A2898D6A186_.wvu.FilterData" localSheetId="77" hidden="1">Key!$A$6:$E$406</definedName>
    <definedName name="Z_6079385F_6A81_4582_ACFE_93AAC21BB591_.wvu.FilterData" localSheetId="77" hidden="1">Key!$6:$406</definedName>
    <definedName name="Z_6098F948_224A_44FB_9AAB_5158B9634079_.wvu.FilterData" localSheetId="77" hidden="1">Key!$A$6:$IB$494</definedName>
    <definedName name="Z_6180B910_8969_4E02_B4F9_6F88D8CF57A4_.wvu.Cols" localSheetId="77" hidden="1">Key!#REF!,Key!$AP:$AP,Key!$BY:$BY</definedName>
    <definedName name="Z_6180B910_8969_4E02_B4F9_6F88D8CF57A4_.wvu.FilterData" localSheetId="77" hidden="1">Key!$A$6:$IB$494</definedName>
    <definedName name="Z_621B929A_C401_45FA_A19D_53858DE3F7E3_.wvu.FilterData" localSheetId="77" hidden="1">Key!$A$6:$IB$494</definedName>
    <definedName name="Z_632E75DF_6ADE_4084_BFCA_D3A0376F4308_.wvu.FilterData" localSheetId="77" hidden="1">Key!$A$6:$IB$494</definedName>
    <definedName name="Z_645FEB4A_042A_470C_BA8A_9D602E18E617_.wvu.Cols" localSheetId="77" hidden="1">Key!$C:$D</definedName>
    <definedName name="Z_645FEB4A_042A_470C_BA8A_9D602E18E617_.wvu.FilterData" localSheetId="77" hidden="1">Key!$A$6:$E$668</definedName>
    <definedName name="Z_6480124D_E00B_471F_B4C2_F1123D9C842D_.wvu.FilterData" localSheetId="77" hidden="1">Key!$A$6:$E$406</definedName>
    <definedName name="Z_648F148B_CBA2_41FB_9858_8C40FB29444F_.wvu.Cols" localSheetId="77" hidden="1">Key!#REF!,Key!#REF!,Key!#REF!,Key!$H:$H,Key!$AK:$AK,Key!$BN:$BN,Key!$DG:$DG</definedName>
    <definedName name="Z_648F148B_CBA2_41FB_9858_8C40FB29444F_.wvu.FilterData" localSheetId="77" hidden="1">Key!$A$6:$IB$494</definedName>
    <definedName name="Z_648F148B_CBA2_41FB_9858_8C40FB29444F_.wvu.Rows" localSheetId="77" hidden="1">Key!#REF!,Key!#REF!,Key!#REF!,Key!#REF!,Key!#REF!,Key!#REF!,Key!#REF!,Key!#REF!,Key!#REF!,Key!#REF!,Key!#REF!,Key!#REF!,Key!#REF!,Key!$224:$238,Key!$250:$271,Key!#REF!,Key!#REF!,Key!$243:$248,Key!#REF!,Key!$256:$259,Key!#REF!</definedName>
    <definedName name="Z_64EEFB2A_CF37_46A7_A9CC_38779E69749E_.wvu.FilterData" localSheetId="77" hidden="1">Key!$A$6:$E$699</definedName>
    <definedName name="Z_655C3DE8_16B8_453B_9015_77762F140252_.wvu.FilterData" localSheetId="77" hidden="1">Key!$A$6:$EE$494</definedName>
    <definedName name="Z_65D6C394_D652_4A1E_BC30_ACA351DC15B1_.wvu.FilterData" localSheetId="77" hidden="1">Key!$A$6:$E$402</definedName>
    <definedName name="Z_65F9CD72_765A_4872_828B_F5F9ABDF54D8_.wvu.FilterData" localSheetId="77" hidden="1">Key!$6:$406</definedName>
    <definedName name="Z_66265259_E1DC_4C4D_8249_9300DD9A81B6_.wvu.FilterData" localSheetId="77" hidden="1">Key!$A$6:$IB$494</definedName>
    <definedName name="Z_697C3761_B7A8_4B09_845C_BBAE535A98DC_.wvu.FilterData" localSheetId="77" hidden="1">Key!$6:$406</definedName>
    <definedName name="Z_6991838C_AEC0_4108_9C46_045854250409_.wvu.FilterData" localSheetId="77" hidden="1">Key!$A$6:$IB$494</definedName>
    <definedName name="Z_69C70A14_AFC0_4E15_B12E_D37FFE3B19E3_.wvu.FilterData" localSheetId="77" hidden="1">Key!$A$6:$IB$494</definedName>
    <definedName name="Z_6AB9B7BA_20CC_4F5C_AB7C_748B329AE12A_.wvu.FilterData" localSheetId="77" hidden="1">Key!$A$6:$E$406</definedName>
    <definedName name="Z_6ADF07DB_0A60_4A0C_A52C_899D4DFE5905_.wvu.FilterData" localSheetId="77" hidden="1">Key!$A$6:$E$406</definedName>
    <definedName name="Z_6B76076E_3271_4A30_9AB9_C1550769BFBF_.wvu.FilterData" localSheetId="77" hidden="1">Key!$6:$647</definedName>
    <definedName name="Z_6C18AAE7_3B97_4942_BCC8_A0FDD6ABD245_.wvu.Cols" localSheetId="77" hidden="1">Key!#REF!,Key!$H:$H,Key!$AK:$AK,Key!$BN:$BN,Key!$DG:$DG</definedName>
    <definedName name="Z_6C18AAE7_3B97_4942_BCC8_A0FDD6ABD245_.wvu.FilterData" localSheetId="77" hidden="1">Key!$A$6:$GE$494</definedName>
    <definedName name="Z_6C18AAE7_3B97_4942_BCC8_A0FDD6ABD245_.wvu.Rows" localSheetId="77" hidden="1">Key!$16:$24,Key!$26:$30,Key!$34:$46,Key!$51:$55,Key!$79:$79,Key!$81:$132,Key!$137:$145,Key!$164:$171,Key!$173:$180,Key!$182:$189,Key!$202:$208,Key!#REF!,Key!$224:$238,Key!$272:$272,Key!#REF!,Key!$250:$271,Key!$243:$248,Key!$256:$261,Key!$274:$493</definedName>
    <definedName name="Z_6DD8DE2B_881C_4209_84FF_E24B760E64BD_.wvu.FilterData" localSheetId="77" hidden="1">Key!$A$6:$EF$518</definedName>
    <definedName name="Z_6E876161_EC4C_48DB_A929_770937D04E16_.wvu.FilterData" localSheetId="77" hidden="1">Key!$A$6:$E$406</definedName>
    <definedName name="Z_6F11A635_0249_41C4_A801_50F2468A899E_.wvu.FilterData" localSheetId="77" hidden="1">Key!$A$6:$IB$494</definedName>
    <definedName name="Z_6FBD87AF_3618_43DB_B914_7AEE87FAF706_.wvu.FilterData" localSheetId="77" hidden="1">Key!$A$6:$EF$518</definedName>
    <definedName name="Z_702F6A20_8275_45CA_941F_A6389733CCBD_.wvu.FilterData" localSheetId="77" hidden="1">Key!$A$6:$EF$518</definedName>
    <definedName name="Z_71A62A17_2FD9_41F8_8BA9_D060EF719FF8_.wvu.FilterData" localSheetId="77" hidden="1">Key!$B$6:$E$665</definedName>
    <definedName name="Z_71C74DF4_97C3_4BC5_92CE_70471DF9AFE5_.wvu.FilterData" localSheetId="77" hidden="1">Key!$A$6:$E$668</definedName>
    <definedName name="Z_725B6AE4_5EC5_47A4_9569_248D872259E8_.wvu.Cols" localSheetId="77" hidden="1">Key!$CL:$CL</definedName>
    <definedName name="Z_725B6AE4_5EC5_47A4_9569_248D872259E8_.wvu.FilterData" localSheetId="77" hidden="1">Key!$A$6:$IB$494</definedName>
    <definedName name="Z_736B2E07_1722_44A5_96DF_85435422D0DC_.wvu.FilterData" localSheetId="77" hidden="1">Key!$A$6:$EE$494</definedName>
    <definedName name="Z_73B13036_5E8D_45E2_B5F2_6A4980FF3FF8_.wvu.FilterData" localSheetId="77" hidden="1">Key!$A$6:$IB$494</definedName>
    <definedName name="Z_75622436_AD07_4678_8FE7_E2EFF2310810_.wvu.Cols" localSheetId="77" hidden="1">Key!$C:$D</definedName>
    <definedName name="Z_75622436_AD07_4678_8FE7_E2EFF2310810_.wvu.FilterData" localSheetId="77" hidden="1">Key!$A$6:$E$668</definedName>
    <definedName name="Z_76D098B9_4AD8_43E1_962B_408E78F2E877_.wvu.FilterData" localSheetId="77" hidden="1">Key!$A$6:$E$406</definedName>
    <definedName name="Z_76E4FED8_8268_4871_A5A7_B30092D7DC69_.wvu.FilterData" localSheetId="77" hidden="1">Key!$A$6:$E$406</definedName>
    <definedName name="Z_7941158A_88FF_4E6A_9031_31DF20F7B32D_.wvu.FilterData" localSheetId="77" hidden="1">Key!$A$6:$IB$494</definedName>
    <definedName name="Z_79C06098_7726_445D_8F7F_33AF2DFCF177_.wvu.FilterData" localSheetId="77" hidden="1">Key!$A$6:$E$406</definedName>
    <definedName name="Z_7BBA038F_4871_405F_9F97_56071AAC0148_.wvu.FilterData" localSheetId="77" hidden="1">Key!$A$6:$E$668</definedName>
    <definedName name="Z_7D36ABCC_C911_49DF_BAC8_51F51FBCEDAE_.wvu.FilterData" localSheetId="77" hidden="1">Key!$A$6:$IB$494</definedName>
    <definedName name="Z_7DCDEC50_F543_4E6D_9B82_970E847939D1_.wvu.FilterData" localSheetId="77" hidden="1">Key!$A$6:$E$406</definedName>
    <definedName name="Z_7E2E4360_887B_4A42_A56F_58018503D889_.wvu.FilterData" localSheetId="77" hidden="1">Key!$B$6:$E$647</definedName>
    <definedName name="Z_7E30ABA8_3F62_468D_8134_70716A3AF23F_.wvu.Cols" localSheetId="77" hidden="1">Key!#REF!,Key!#REF!,Key!#REF!,Key!$H:$H,Key!$AK:$AK,Key!$BN:$BN,Key!$DG:$DG</definedName>
    <definedName name="Z_7E30ABA8_3F62_468D_8134_70716A3AF23F_.wvu.FilterData" localSheetId="77" hidden="1">Key!$A$6:$IB$494</definedName>
    <definedName name="Z_7E30ABA8_3F62_468D_8134_70716A3AF23F_.wvu.Rows" localSheetId="77" hidden="1">Key!#REF!,Key!#REF!,Key!#REF!,Key!#REF!,Key!#REF!,Key!#REF!,Key!#REF!,Key!#REF!,Key!#REF!,Key!#REF!,Key!#REF!,Key!#REF!,Key!#REF!,Key!$224:$238,Key!$250:$271,Key!#REF!,Key!#REF!,Key!$243:$248,Key!#REF!,Key!$256:$259,Key!#REF!</definedName>
    <definedName name="Z_7E3A8331_4C53_4EC4_AFF2_8CAEA1B4DFA0_.wvu.FilterData" localSheetId="77" hidden="1">Key!$A$6:$IB$494</definedName>
    <definedName name="Z_7F32A77F_1527_4CF6_8A43_38BB28BBE252_.wvu.FilterData" localSheetId="77" hidden="1">Key!$A$6:$E$406</definedName>
    <definedName name="Z_7F7F1BFB_33BF_4409_956A_F4CC22BE7C27_.wvu.FilterData" localSheetId="77" hidden="1">Key!$A$6:$IB$494</definedName>
    <definedName name="Z_802055E9_5F93_46AB_92A6_D1385AF83491_.wvu.FilterData" localSheetId="77" hidden="1">Key!$A$6:$EF$518</definedName>
    <definedName name="Z_802B74C9_1A93_40FD_A7CC_DDECFF606B9F_.wvu.FilterData" localSheetId="77" hidden="1">Key!$A$6:$E$406</definedName>
    <definedName name="Z_803D7872_77FB_4062_A80F_3ACDC2906333_.wvu.Cols" localSheetId="77" hidden="1">Key!$C:$D</definedName>
    <definedName name="Z_803D7872_77FB_4062_A80F_3ACDC2906333_.wvu.FilterData" localSheetId="77" hidden="1">Key!$A$6:$E$668</definedName>
    <definedName name="Z_8105752D_38E8_4F09_A584_269BDA67CA2E_.wvu.Cols" localSheetId="77" hidden="1">Key!$C:$D</definedName>
    <definedName name="Z_8105752D_38E8_4F09_A584_269BDA67CA2E_.wvu.FilterData" localSheetId="77" hidden="1">Key!$A$6:$E$699</definedName>
    <definedName name="Z_8105752D_38E8_4F09_A584_269BDA67CA2E_.wvu.Rows" localSheetId="77" hidden="1">Key!$7:$7</definedName>
    <definedName name="Z_815EC301_A651_4E3B_B038_4E76D11A5A8C_.wvu.FilterData" localSheetId="77" hidden="1">Key!$A$6:$IB$494</definedName>
    <definedName name="Z_84D61A1E_35A6_11D4_A862_00C04FBFA006_.wvu.FilterData" localSheetId="77" hidden="1">Key!$B$6:$E$682</definedName>
    <definedName name="Z_85013D19_8641_4A60_9087_9F40D3A59A53_.wvu.FilterData" localSheetId="77" hidden="1">Key!$A$6:$EE$494</definedName>
    <definedName name="Z_85AD429C_19A8_4FB8_B8EB_56467A1792E6_.wvu.FilterData" localSheetId="77" hidden="1">Key!$A$6:$IB$494</definedName>
    <definedName name="Z_88443895_9309_4360_85A2_3516017608BA_.wvu.FilterData" localSheetId="77" hidden="1">Key!$A$6:$IB$494</definedName>
    <definedName name="Z_898E4708_0351_4A97_97DE_2B8FECB4E02B_.wvu.FilterData" localSheetId="77" hidden="1">Key!$A$6:$IB$494</definedName>
    <definedName name="Z_8B30F88F_9225_472C_9516_2756DDA6B144_.wvu.FilterData" localSheetId="77" hidden="1">Key!$A$6:$IB$494</definedName>
    <definedName name="Z_8F2166CC_19FC_4025_912C_C4103684922D_.wvu.FilterData" localSheetId="77" hidden="1">Key!$A$6:$IB$494</definedName>
    <definedName name="Z_8FF91C7E_5322_4EB5_B001_8608A5FB5C95_.wvu.Cols" localSheetId="77" hidden="1">Key!$CL:$CL</definedName>
    <definedName name="Z_8FF91C7E_5322_4EB5_B001_8608A5FB5C95_.wvu.FilterData" localSheetId="77" hidden="1">Key!$A$6:$IB$494</definedName>
    <definedName name="Z_911813FC_4C4C_4214_BD24_1BEE8CD9EBB0_.wvu.FilterData" localSheetId="77" hidden="1">Key!$A$6:$IB$494</definedName>
    <definedName name="Z_912029BB_3A19_4397_BA48_8A3B75FC607C_.wvu.Cols" localSheetId="77" hidden="1">Key!#REF!,Key!$H:$H,Key!$AK:$AK,Key!$BN:$BN,Key!$DG:$DG</definedName>
    <definedName name="Z_912029BB_3A19_4397_BA48_8A3B75FC607C_.wvu.FilterData" localSheetId="77" hidden="1">Key!$A$6:$GE$494</definedName>
    <definedName name="Z_912029BB_3A19_4397_BA48_8A3B75FC607C_.wvu.Rows" localSheetId="77" hidden="1">Key!$16:$24,Key!$26:$30,Key!$34:$46,Key!$51:$55,Key!$79:$79,Key!$81:$132,Key!#REF!,Key!#REF!,Key!#REF!,Key!#REF!,Key!#REF!,Key!#REF!,Key!#REF!,Key!#REF!,Key!$136:$208,Key!$224:$238,Key!$272:$272,Key!#REF!,Key!#REF!,Key!$250:$271,Key!$243:$248,Key!$256:$261,Key!$274:$493</definedName>
    <definedName name="Z_92AF3B79_4A12_4D92_B4EC_758E42821135_.wvu.FilterData" localSheetId="77" hidden="1">Key!$B$6:$E$665</definedName>
    <definedName name="Z_93633F6C_994D_4BE5_ABF8_FFB3C44DA7EB_.wvu.FilterData" localSheetId="77" hidden="1">Key!$A$6:$EF$518</definedName>
    <definedName name="Z_95D09342_4C82_43D4_B157_85C54FD4DFCD_.wvu.FilterData" localSheetId="77" hidden="1">Key!$A$6:$IB$494</definedName>
    <definedName name="Z_95D14C85_85F2_4268_A0B2_8AD8C69C3B5E_.wvu.FilterData" localSheetId="77" hidden="1">Key!$A$6:$EE$494</definedName>
    <definedName name="Z_96E5EA79_4C23_48F6_BE1F_ACA126BBBD76_.wvu.Cols" localSheetId="77" hidden="1">Key!$C:$D</definedName>
    <definedName name="Z_96E5EA79_4C23_48F6_BE1F_ACA126BBBD76_.wvu.FilterData" localSheetId="77" hidden="1">Key!$A$6:$E$699</definedName>
    <definedName name="Z_9917BE03_2AC7_4EED_B57F_B8CDA791A6A0_.wvu.FilterData" localSheetId="77" hidden="1">Key!$A$6:$E$406</definedName>
    <definedName name="Z_99FC6B59_8232_4AEB_8D15_EFE85C8CB8BD_.wvu.FilterData" localSheetId="77" hidden="1">Key!$A$6:$E$499</definedName>
    <definedName name="Z_9A2526FC_7756_4781_A49D_1D63BEF6B460_.wvu.FilterData" localSheetId="77" hidden="1">Key!$A$6:$E$406</definedName>
    <definedName name="Z_9AC6A9B9_2541_40AB_A0BC_545C860F04A9_.wvu.Cols" localSheetId="77" hidden="1">Key!$CL:$CL</definedName>
    <definedName name="Z_9AC6A9B9_2541_40AB_A0BC_545C860F04A9_.wvu.FilterData" localSheetId="77" hidden="1">Key!$A$6:$IB$494</definedName>
    <definedName name="Z_9BAD7D22_92B8_4B22_A282_5CD189B50313_.wvu.FilterData" localSheetId="77" hidden="1">Key!$A$6:$E$406</definedName>
    <definedName name="Z_9C23389F_AAFA_4E9A_9C32_D5EBCDD1A7D5_.wvu.FilterData" localSheetId="77" hidden="1">Key!$A$6:$E$406</definedName>
    <definedName name="Z_9D64E109_5A5D_467F_89A1_2A13E9345260_.wvu.FilterData" localSheetId="77" hidden="1">Key!$A$6:$E$668</definedName>
    <definedName name="Z_9DBCC7F9_D6BC_4308_826B_3006234C2181_.wvu.FilterData" localSheetId="77" hidden="1">Key!$A$6:$E$402</definedName>
    <definedName name="Z_9FC8495C_AAA4_4626_B850_7101EF409329_.wvu.FilterData" localSheetId="77" hidden="1">Key!$A$6:$IB$494</definedName>
    <definedName name="Z_9FD9CBCD_ACDB_44E0_ACF9_4BAA7027335E_.wvu.FilterData" localSheetId="77" hidden="1">Key!$A$6:$E$406</definedName>
    <definedName name="Z_9FDC585B_0933_4FDE_8236_905F5D251C75_.wvu.FilterData" localSheetId="77" hidden="1">Key!$A$6:$E$402</definedName>
    <definedName name="Z_A0241BD6_6351_4B91_A3A4_0AE295A759DC_.wvu.FilterData" localSheetId="77" hidden="1">Key!$A$6:$E$402</definedName>
    <definedName name="Z_A024D894_8A9F_4AEC_8C10_A462403927C9_.wvu.FilterData" localSheetId="77" hidden="1">Key!$A$6:$E$402</definedName>
    <definedName name="Z_A05D27F5_68A4_4ED7_9EB4_8CF4015E2341_.wvu.FilterData" localSheetId="77" hidden="1">Key!$A$6:$E$699</definedName>
    <definedName name="Z_A202E9FF_77A8_4DAB_B9B3_1213E3EACDFD_.wvu.FilterData" localSheetId="77" hidden="1">Key!$A$6:$IB$494</definedName>
    <definedName name="Z_A2750B9A_32BC_4CB0_988F_3DCBB272908E_.wvu.Cols" localSheetId="77" hidden="1">Key!#REF!,Key!#REF!,Key!#REF!,Key!$H:$H,Key!$AK:$AK,Key!$BN:$BN,Key!$DG:$DG</definedName>
    <definedName name="Z_A2750B9A_32BC_4CB0_988F_3DCBB272908E_.wvu.FilterData" localSheetId="77" hidden="1">Key!$A$6:$IB$494</definedName>
    <definedName name="Z_A2750B9A_32BC_4CB0_988F_3DCBB272908E_.wvu.Rows" localSheetId="77" hidden="1">Key!#REF!,Key!#REF!,Key!#REF!,Key!#REF!,Key!#REF!,Key!#REF!,Key!#REF!,Key!#REF!,Key!#REF!,Key!#REF!,Key!#REF!,Key!#REF!,Key!#REF!,Key!$224:$238,Key!$250:$271,Key!#REF!,Key!#REF!,Key!$243:$248,Key!#REF!,Key!$256:$259,Key!#REF!</definedName>
    <definedName name="Z_A2E73F2D_0938_4825_941E_ABC295C275F6_.wvu.FilterData" localSheetId="77" hidden="1">Key!$A$6:$IB$494</definedName>
    <definedName name="Z_A2F1D8BE_6E21_46BC_ADA6_79F5BD0B415F_.wvu.FilterData" localSheetId="77" hidden="1">Key!$A$6:$E$406</definedName>
    <definedName name="Z_A30BBD02_0ECE_4846_8983_05E8DD87989E_.wvu.FilterData" localSheetId="77" hidden="1">Key!$A$6:$EF$518</definedName>
    <definedName name="Z_A3C65DE1_DA4E_4C3A_87BA_3CE3487FD1E9_.wvu.FilterData" localSheetId="77" hidden="1">Key!$A$6:$E$1001</definedName>
    <definedName name="Z_A45AC257_7185_4612_98B5_40B0C15BAF01_.wvu.FilterData" localSheetId="77" hidden="1">Key!$A$6:$IB$494</definedName>
    <definedName name="Z_A6FBAE14_AD54_4983_9D8D_664A321FEABB_.wvu.FilterData" localSheetId="77" hidden="1">Key!$A$6:$E$699</definedName>
    <definedName name="Z_A728C4DF_570A_4275_A5BF_95189EF7CC99_.wvu.FilterData" localSheetId="77" hidden="1">Key!$A$6:$IB$494</definedName>
    <definedName name="Z_A7293C41_B481_4994_9BBE_C9A6887C5C95_.wvu.FilterData" localSheetId="77" hidden="1">Key!$A$6:$EF$518</definedName>
    <definedName name="Z_A7F222D3_0B7A_49FA_A2F0_728F856A203A_.wvu.FilterData" localSheetId="77" hidden="1">Key!$A$6:$IB$494</definedName>
    <definedName name="Z_A9A4DA7A_AB0C_4FDE_8B36_C75C426412BA_.wvu.Cols" localSheetId="77" hidden="1">Key!$C:$D</definedName>
    <definedName name="Z_A9A4DA7A_AB0C_4FDE_8B36_C75C426412BA_.wvu.FilterData" localSheetId="77" hidden="1">Key!$A$6:$E$402</definedName>
    <definedName name="Z_A9E5DE0F_9D54_46D8_A19B_902C757A7A10_.wvu.FilterData" localSheetId="77" hidden="1">Key!$A$6:$E$406</definedName>
    <definedName name="Z_A9F2BAD1_78B7_4F12_BDE0_F7673F010248_.wvu.FilterData" localSheetId="77" hidden="1">Key!$A$6:$IB$494</definedName>
    <definedName name="Z_ABC70C91_D2F5_4C60_88B3_77AA13DC3580_.wvu.FilterData" localSheetId="77" hidden="1">Key!$A$6:$E$402</definedName>
    <definedName name="Z_ABF20861_0A1B_4008_96F6_F7B2F02B376C_.wvu.Cols" localSheetId="77" hidden="1">Key!$C:$D</definedName>
    <definedName name="Z_ABF20861_0A1B_4008_96F6_F7B2F02B376C_.wvu.FilterData" localSheetId="77" hidden="1">Key!$A$6:$E$668</definedName>
    <definedName name="Z_AC2C9478_5775_413F_800B_C23D3DD1A26D_.wvu.FilterData" localSheetId="77" hidden="1">Key!$A$6:$E$406</definedName>
    <definedName name="Z_AC2C9478_5775_413F_800B_C23D3DD1A26D_.wvu.Rows" localSheetId="77" hidden="1">Key!#REF!</definedName>
    <definedName name="Z_AC886593_1F0E_4534_A2A3_968932D906BD_.wvu.FilterData" localSheetId="77" hidden="1">Key!$A$6:$EF$518</definedName>
    <definedName name="Z_AD7A0971_4926_4758_9D99_885533426E9E_.wvu.Cols" localSheetId="77" hidden="1">Key!#REF!,Key!$H:$H,Key!$AK:$AK,Key!$BN:$BN,Key!$DG:$DG</definedName>
    <definedName name="Z_AD7A0971_4926_4758_9D99_885533426E9E_.wvu.FilterData" localSheetId="77" hidden="1">Key!$A$6:$GE$494</definedName>
    <definedName name="Z_AE00DA2D_DE66_496F_B947_065168EC8F27_.wvu.FilterData" localSheetId="77" hidden="1">Key!$A$6:$E$402</definedName>
    <definedName name="Z_AE6AF418_1C75_4FF9_94FD_9DA6A170FB7E_.wvu.FilterData" localSheetId="77" hidden="1">Key!$A$6:$EF$518</definedName>
    <definedName name="Z_B11FECF9_CE59_4A58_AEB2_0301C84408FA_.wvu.FilterData" localSheetId="77" hidden="1">Key!$A$6:$E$406</definedName>
    <definedName name="Z_B14511D6_C653_4C5F_97D6_2F708F2B9E0D_.wvu.FilterData" localSheetId="77" hidden="1">Key!$A$6:$IB$494</definedName>
    <definedName name="Z_B2005B5A_F603_4FA1_93A1_EB20E86E88B4_.wvu.FilterData" localSheetId="77" hidden="1">Key!$6:$406</definedName>
    <definedName name="Z_B3463580_2924_4EA3_A9B2_53EB0D4DFEF1_.wvu.FilterData" localSheetId="77" hidden="1">Key!$A$6:$IB$494</definedName>
    <definedName name="Z_B43B69F9_DCB2_454B_8D6B_0F0735BB4872_.wvu.FilterData" localSheetId="77" hidden="1">Key!$A$6:$IB$494</definedName>
    <definedName name="Z_B573DC3F_1BDE_47F1_A412_6A773AC3D0F3_.wvu.FilterData" localSheetId="77" hidden="1">Key!$A$6:$IB$494</definedName>
    <definedName name="Z_B5757F8B_7E11_4637_8CE7_94B99ECFB398_.wvu.FilterData" localSheetId="77" hidden="1">Key!$6:$406</definedName>
    <definedName name="Z_B5E0A154_6F85_11D3_88A6_00C04F934B2C_.wvu.Cols" localSheetId="77" hidden="1">Key!#REF!</definedName>
    <definedName name="Z_B5E0A154_6F85_11D3_88A6_00C04F934B2C_.wvu.FilterData" localSheetId="77" hidden="1">Key!$7:$274</definedName>
    <definedName name="Z_B70ED3EE_66CF_44BA_9B49_43E999F2DCF6_.wvu.Cols" localSheetId="77" hidden="1">Key!#REF!,Key!#REF!,Key!#REF!,Key!$H:$H,Key!$AK:$AK,Key!$BN:$BN,Key!$DG:$DG</definedName>
    <definedName name="Z_B70ED3EE_66CF_44BA_9B49_43E999F2DCF6_.wvu.FilterData" localSheetId="77" hidden="1">Key!$A$6:$IB$494</definedName>
    <definedName name="Z_B7D30362_55F5_461B_B5FC_979EB27EE94A_.wvu.FilterData" localSheetId="77" hidden="1">Key!$A$6:$IB$494</definedName>
    <definedName name="Z_B8B54BF7_28E5_4DF0_BE22_46763A45A97B_.wvu.FilterData" localSheetId="77" hidden="1">Key!$A$6:$EF$518</definedName>
    <definedName name="Z_B93DA45F_E566_4F58_A6F3_1FC719797F2A_.wvu.Cols" localSheetId="77" hidden="1">Key!#REF!,Key!#REF!,Key!#REF!,Key!$H:$H,Key!$AK:$AK,Key!$BN:$BN,Key!$DG:$DG</definedName>
    <definedName name="Z_B93DA45F_E566_4F58_A6F3_1FC719797F2A_.wvu.FilterData" localSheetId="77" hidden="1">Key!$A$6:$IB$494</definedName>
    <definedName name="Z_B93DA45F_E566_4F58_A6F3_1FC719797F2A_.wvu.Rows" localSheetId="77" hidden="1">Key!#REF!,Key!#REF!,Key!#REF!,Key!#REF!,Key!#REF!,Key!#REF!,Key!#REF!,Key!#REF!,Key!#REF!,Key!#REF!,Key!#REF!,Key!#REF!,Key!#REF!,Key!$224:$238,Key!$250:$271,Key!#REF!,Key!#REF!,Key!$243:$248,Key!#REF!,Key!$256:$259,Key!#REF!</definedName>
    <definedName name="Z_B95631AA_8A18_4FD8_9E8F_5472CE20269D_.wvu.FilterData" localSheetId="77" hidden="1">Key!$A$6:$IB$494</definedName>
    <definedName name="Z_B9FFBE9C_8780_427F_81A5_61EEBB149439_.wvu.FilterData" localSheetId="77" hidden="1">Key!$A$6:$E$406</definedName>
    <definedName name="Z_BB4191C5_A3C2_4E60_94DF_52D623E7F89B_.wvu.FilterData" localSheetId="77" hidden="1">Key!$A$6:$EF$518</definedName>
    <definedName name="Z_BBB786B1_76E2_42D1_BDA1_2F9D9B1528D5_.wvu.FilterData" localSheetId="77" hidden="1">Key!$A$6:$IB$494</definedName>
    <definedName name="Z_BC08F117_209F_493E_8C61_418CE232BA45_.wvu.FilterData" localSheetId="77" hidden="1">Key!$A$6:$E$406</definedName>
    <definedName name="Z_BCDAE331_1D28_415F_8CAC_046C84E468AE_.wvu.FilterData" localSheetId="77" hidden="1">Key!$A$6:$IB$494</definedName>
    <definedName name="Z_BCE123B1_A1A6_47F2_A84E_79133A1C2C2A_.wvu.FilterData" localSheetId="77" hidden="1">Key!$A$6:$E$1001</definedName>
    <definedName name="Z_BCF355B6_9EB0_46E3_8479_33470240C27B_.wvu.FilterData" localSheetId="77" hidden="1">Key!$6:$406</definedName>
    <definedName name="Z_BFD4A104_D706_47F7_8348_AB2A1D6637B7_.wvu.FilterData" localSheetId="77" hidden="1">Key!$A$6:$E$406</definedName>
    <definedName name="Z_BFF4C2FD_4B58_4BD8_AE4C_906D6F3A4B6A_.wvu.FilterData" localSheetId="77" hidden="1">Key!$A$6:$EF$518</definedName>
    <definedName name="Z_C061BC6F_9230_433F_8392_D965B6B939EE_.wvu.FilterData" localSheetId="77" hidden="1">Key!$A$6:$E$402</definedName>
    <definedName name="Z_C31515A4_13BC_40B8_86F3_C7B019472DCA_.wvu.FilterData" localSheetId="77" hidden="1">Key!$A$6:$IB$494</definedName>
    <definedName name="Z_C369E2AC_E536_44C7_9737_2224618D959B_.wvu.FilterData" localSheetId="77" hidden="1">Key!$A$6:$IB$494</definedName>
    <definedName name="Z_C422498C_4639_4426_97CA_5609982FC437_.wvu.FilterData" localSheetId="77" hidden="1">Key!$A$6:$IB$494</definedName>
    <definedName name="Z_C4AC21F2_35D4_49FA_8ED3_FC8A2A9DDFBF_.wvu.Cols" localSheetId="77" hidden="1">Key!#REF!,Key!#REF!,Key!#REF!,Key!$H:$H,Key!$AK:$AK,Key!$BN:$BN,Key!$DG:$DG</definedName>
    <definedName name="Z_C4AC21F2_35D4_49FA_8ED3_FC8A2A9DDFBF_.wvu.FilterData" localSheetId="77" hidden="1">Key!$A$6:$IB$494</definedName>
    <definedName name="Z_C4AC21F2_35D4_49FA_8ED3_FC8A2A9DDFBF_.wvu.Rows" localSheetId="77" hidden="1">Key!#REF!,Key!#REF!,Key!#REF!,Key!#REF!,Key!#REF!,Key!#REF!,Key!#REF!,Key!#REF!,Key!#REF!,Key!#REF!,Key!#REF!,Key!#REF!,Key!#REF!,Key!$224:$238,Key!$250:$271,Key!#REF!,Key!#REF!,Key!$243:$248,Key!#REF!,Key!$256:$259,Key!#REF!</definedName>
    <definedName name="Z_C621DE81_9A68_4577_A401_B874ACAD2F74_.wvu.FilterData" localSheetId="77" hidden="1">Key!$6:$406</definedName>
    <definedName name="Z_C68B57CB_4F5A_4D1B_974D_F61260FBC54B_.wvu.FilterData" localSheetId="77" hidden="1">Key!$A$6:$E$406</definedName>
    <definedName name="Z_C71B07A2_706C_11D3_A81E_0060080D6EAB_.wvu.FilterData" localSheetId="77" hidden="1">Key!#REF!</definedName>
    <definedName name="Z_C766F5DB_ABDA_46AF_BD0E_F739BB04D1EB_.wvu.FilterData" localSheetId="77" hidden="1">Key!$A$6:$E$406</definedName>
    <definedName name="Z_C830538B_31B6_4569_A3F1_EB67570330C5_.wvu.FilterData" localSheetId="77" hidden="1">Key!$A$6:$IB$494</definedName>
    <definedName name="Z_C848B20A_4C13_4711_BB50_EF822815CB75_.wvu.FilterData" localSheetId="77" hidden="1">Key!$A$6:$IB$494</definedName>
    <definedName name="Z_C8B6E103_BAE7_4C62_8FFE_B496133E7A22_.wvu.FilterData" localSheetId="77" hidden="1">Key!$B$6:$E$665</definedName>
    <definedName name="Z_CA45B2F8_8476_49D9_82C1_49639D4501B5_.wvu.FilterData" localSheetId="77" hidden="1">Key!$A$6:$EE$518</definedName>
    <definedName name="Z_CA499F66_B31E_4CC9_8B43_287A4E8A03E4_.wvu.Cols" localSheetId="77" hidden="1">Key!$C:$D</definedName>
    <definedName name="Z_CA499F66_B31E_4CC9_8B43_287A4E8A03E4_.wvu.FilterData" localSheetId="77" hidden="1">Key!$A$6:$E$699</definedName>
    <definedName name="Z_CCA4A373_9FB9_4F75_ABD3_0A85D5DF1AAF_.wvu.FilterData" localSheetId="77" hidden="1">Key!$A$6:$EE$494</definedName>
    <definedName name="Z_CDFDB191_A4F5_4A7A_A103_148EB7D11A9A_.wvu.FilterData" localSheetId="77" hidden="1">Key!$A$6:$IB$494</definedName>
    <definedName name="Z_CED82747_151F_49E7_BB61_F51280D427FF_.wvu.Cols" localSheetId="77" hidden="1">Key!$CL:$CL</definedName>
    <definedName name="Z_CED82747_151F_49E7_BB61_F51280D427FF_.wvu.FilterData" localSheetId="77" hidden="1">Key!$A$6:$IB$494</definedName>
    <definedName name="Z_D022D780_87EC_4279_9E65_1B4D352CCFE3_.wvu.Cols" localSheetId="77" hidden="1">Key!#REF!,Key!#REF!,Key!#REF!,Key!$H:$H,Key!$AK:$AK,Key!$BN:$BN,Key!$DG:$DG</definedName>
    <definedName name="Z_D022D780_87EC_4279_9E65_1B4D352CCFE3_.wvu.FilterData" localSheetId="77" hidden="1">Key!$A$6:$IB$494</definedName>
    <definedName name="Z_D2C62F48_6312_4958_AE83_74CE35493B14_.wvu.FilterData" localSheetId="77" hidden="1">Key!$6:$406</definedName>
    <definedName name="Z_D3FD8E50_84A9_4BA0_830E_9FD0DCD02EB0_.wvu.FilterData" localSheetId="77" hidden="1">Key!$A$6:$EE$494</definedName>
    <definedName name="Z_D523C52C_3A2A_4E2D_8ED5_969ECF5D542C_.wvu.FilterData" localSheetId="77" hidden="1">Key!$A$6:$E$699</definedName>
    <definedName name="Z_D61665AA_B33E_4DE7_BA3B_A5C8ACF69F1A_.wvu.Cols" localSheetId="77" hidden="1">Key!$D:$D</definedName>
    <definedName name="Z_D61665AA_B33E_4DE7_BA3B_A5C8ACF69F1A_.wvu.FilterData" localSheetId="77" hidden="1">Key!$A$6:$E$402</definedName>
    <definedName name="Z_D61665AA_B33E_4DE7_BA3B_A5C8ACF69F1A_.wvu.Rows" localSheetId="77" hidden="1">Key!#REF!,Key!#REF!,Key!#REF!,Key!#REF!,Key!#REF!,Key!#REF!,Key!#REF!,Key!#REF!,Key!#REF!,Key!#REF!,Key!#REF!,Key!#REF!,Key!#REF!,Key!$224:$238,Key!#REF!,Key!$239:$259,Key!$239:$248,Key!$255:$259,Key!#REF!,Key!#REF!</definedName>
    <definedName name="Z_D692EF48_912A_4A82_A063_C53D2278A3B1_.wvu.FilterData" localSheetId="77" hidden="1">Key!$A$6:$E$402</definedName>
    <definedName name="Z_D740DC20_7D5E_45F3_B81C_A1A598DF72C5_.wvu.Cols" localSheetId="77" hidden="1">Key!#REF!</definedName>
    <definedName name="Z_D740DC20_7D5E_45F3_B81C_A1A598DF72C5_.wvu.FilterData" localSheetId="77" hidden="1">Key!$A$6:$EF$518</definedName>
    <definedName name="Z_D74B1EF7_1FA6_4D14_BE37_57BAA8E33EBD_.wvu.Cols" localSheetId="77" hidden="1">Key!#REF!</definedName>
    <definedName name="Z_D74B1EF7_1FA6_4D14_BE37_57BAA8E33EBD_.wvu.FilterData" localSheetId="77" hidden="1">Key!$A$6:$E$406</definedName>
    <definedName name="Z_D7EFF34F_E7F1_43A4_A003_47CF8DF20298_.wvu.Cols" localSheetId="77" hidden="1">Key!#REF!,Key!$AP:$AP,Key!$BY:$BY</definedName>
    <definedName name="Z_D7EFF34F_E7F1_43A4_A003_47CF8DF20298_.wvu.FilterData" localSheetId="77" hidden="1">Key!$A$6:$IB$494</definedName>
    <definedName name="Z_D7FB96B3_FB34_42F0_959B_B4FB44B5FDB0_.wvu.FilterData" localSheetId="77" hidden="1">Key!$A$6:$IB$494</definedName>
    <definedName name="Z_D9EE4074_E504_4121_965C_03AD6F3B70DD_.wvu.Cols" localSheetId="77" hidden="1">Key!$C:$D</definedName>
    <definedName name="Z_D9EE4074_E504_4121_965C_03AD6F3B70DD_.wvu.FilterData" localSheetId="77" hidden="1">Key!$A$6:$E$668</definedName>
    <definedName name="Z_D9F47EF6_73EC_427B_9246_DDB9D9F5D7B7_.wvu.Cols" localSheetId="77" hidden="1">Key!#REF!,Key!#REF!,Key!#REF!,Key!$H:$H,Key!$AK:$AK,Key!$BN:$BN,Key!$DG:$DG</definedName>
    <definedName name="Z_D9F47EF6_73EC_427B_9246_DDB9D9F5D7B7_.wvu.FilterData" localSheetId="77" hidden="1">Key!$A$6:$IB$494</definedName>
    <definedName name="Z_D9F47EF6_73EC_427B_9246_DDB9D9F5D7B7_.wvu.Rows" localSheetId="77" hidden="1">Key!#REF!,Key!#REF!,Key!#REF!,Key!#REF!,Key!#REF!,Key!#REF!,Key!#REF!,Key!#REF!,Key!#REF!,Key!#REF!,Key!#REF!,Key!#REF!,Key!#REF!,Key!$224:$238,Key!$250:$271,Key!#REF!,Key!#REF!,Key!$243:$248,Key!#REF!,Key!$256:$259,Key!#REF!</definedName>
    <definedName name="Z_DA8F550D_E556_4E27_8329_B4786911A59F_.wvu.FilterData" localSheetId="77" hidden="1">Key!$A$6:$EF$518</definedName>
    <definedName name="Z_DA8F550D_E556_4E27_8329_B4786911A59F_.wvu.Rows" localSheetId="77" hidden="1">Key!#REF!</definedName>
    <definedName name="Z_DC7EA51F_0C0F_4C84_A428_61A1B9BA2C4B_.wvu.FilterData" localSheetId="77" hidden="1">Key!$B$6:$E$665</definedName>
    <definedName name="Z_DD9CE2B2_87D3_4E84_A9D6_D1D077711577_.wvu.FilterData" localSheetId="77" hidden="1">Key!$6:$406</definedName>
    <definedName name="Z_DEE8E46A_2792_4A15_94DD_F0ED5FE9103B_.wvu.FilterData" localSheetId="77" hidden="1">Key!$A$6:$IB$494</definedName>
    <definedName name="Z_E0972C04_0C01_416D_B3DD_D8C55B0B660F_.wvu.FilterData" localSheetId="77" hidden="1">Key!$A$6:$IB$494</definedName>
    <definedName name="Z_E1344AD6_335C_47A2_BBE1_F2BAF27ACB30_.wvu.FilterData" localSheetId="77" hidden="1">Key!$A$6:$IB$494</definedName>
    <definedName name="Z_E21E0FE1_6801_4305_A17F_8C048579ED62_.wvu.FilterData" localSheetId="77" hidden="1">Key!$A$6:$EF$518</definedName>
    <definedName name="Z_E367ED3B_33A0_47CB_B746_BB66D2991DA1_.wvu.FilterData" localSheetId="77" hidden="1">Key!$A$6:$EF$518</definedName>
    <definedName name="Z_E40A92F6_2066_4C18_BDB2_6684965D8042_.wvu.FilterData" localSheetId="77" hidden="1">Key!$A$6:$IB$494</definedName>
    <definedName name="Z_E51A12AA_9BEB_4550_B97F_003ACBDDF61C_.wvu.FilterData" localSheetId="77" hidden="1">Key!$A$6:$IB$494</definedName>
    <definedName name="Z_E5EFBA8D_1519_4468_9CD6_7A67289B6E9D_.wvu.FilterData" localSheetId="77" hidden="1">Key!$A$6:$IB$494</definedName>
    <definedName name="Z_E68D3C3B_1742_4DB5_B43A_63E16FA13CA1_.wvu.Cols" localSheetId="77" hidden="1">Key!#REF!</definedName>
    <definedName name="Z_E68D3C3B_1742_4DB5_B43A_63E16FA13CA1_.wvu.FilterData" localSheetId="77" hidden="1">Key!$A$6:$E$406</definedName>
    <definedName name="Z_E8492AB1_D727_4807_A730_0178061A0569_.wvu.FilterData" localSheetId="77" hidden="1">Key!$A$6:$IB$494</definedName>
    <definedName name="Z_E9315FC1_D86B_448A_BA14_5EC3246A3EBC_.wvu.Cols" localSheetId="77" hidden="1">Key!$C:$D</definedName>
    <definedName name="Z_E9315FC1_D86B_448A_BA14_5EC3246A3EBC_.wvu.FilterData" localSheetId="77" hidden="1">Key!$A$6:$E$699</definedName>
    <definedName name="Z_E9DF6CAE_2133_4600_8954_4200E3F876AE_.wvu.FilterData" localSheetId="77" hidden="1">Key!$A$6:$IB$494</definedName>
    <definedName name="Z_EA477A00_619C_4601_9DC5_64D53C7F3D12_.wvu.FilterData" localSheetId="77" hidden="1">Key!$A$6:$E$406</definedName>
    <definedName name="Z_EA522EDD_CC44_401F_BDAA_7865D7B1D611_.wvu.FilterData" localSheetId="77" hidden="1">Key!$A$6:$E$406</definedName>
    <definedName name="Z_EA8455AC_E1EC_4876_A94A_3F1E6BFF02E3_.wvu.Cols" localSheetId="77" hidden="1">Key!#REF!,Key!#REF!,Key!#REF!,Key!$H:$H,Key!$AK:$AK,Key!$BN:$BN,Key!$DG:$DG</definedName>
    <definedName name="Z_EA8455AC_E1EC_4876_A94A_3F1E6BFF02E3_.wvu.FilterData" localSheetId="77" hidden="1">Key!$A$6:$IB$494</definedName>
    <definedName name="Z_EA8455AC_E1EC_4876_A94A_3F1E6BFF02E3_.wvu.Rows" localSheetId="77" hidden="1">Key!#REF!,Key!#REF!,Key!#REF!,Key!#REF!,Key!#REF!,Key!#REF!,Key!#REF!,Key!#REF!,Key!#REF!,Key!#REF!,Key!#REF!,Key!#REF!,Key!#REF!,Key!$224:$238,Key!$250:$271,Key!#REF!,Key!#REF!,Key!$243:$248,Key!#REF!,Key!$256:$259,Key!#REF!</definedName>
    <definedName name="Z_EAB0D6C8_0F37_4AA6_95B3_CE6F0544ED1C_.wvu.FilterData" localSheetId="77" hidden="1">Key!$A$6:$IB$494</definedName>
    <definedName name="Z_EACB8847_DFFB_4574_B152_D38EBF1078F3_.wvu.FilterData" localSheetId="77" hidden="1">Key!$A$6:$E$406</definedName>
    <definedName name="Z_EADAEB91_95B5_4A4D_82D2_D5291E985850_.wvu.FilterData" localSheetId="77" hidden="1">Key!$A$6:$IB$494</definedName>
    <definedName name="Z_ECE0C4DE_813F_48F8_A00F_4442146E93E0_.wvu.FilterData" localSheetId="77" hidden="1">Key!$6:$406</definedName>
    <definedName name="Z_EE8C9E57_0142_4F4F_AB41_BB50FDF30DFD_.wvu.FilterData" localSheetId="77" hidden="1">Key!$A$6:$E$499</definedName>
    <definedName name="Z_EF86BBB9_1D0F_4F53_8BB6_852503523069_.wvu.FilterData" localSheetId="77" hidden="1">Key!$A$6:$IB$494</definedName>
    <definedName name="Z_F024FD28_623A_417E_AA4B_3A0508D86B3A_.wvu.FilterData" localSheetId="77" hidden="1">Key!$A$6:$IB$494</definedName>
    <definedName name="Z_F14C88D5_5933_4A33_B392_2D9E18BD7043_.wvu.FilterData" localSheetId="77" hidden="1">Key!$A$6:$IB$494</definedName>
    <definedName name="Z_F245E5A2_BC1C_4DCA_B1A7_56DB35DBC8EB_.wvu.FilterData" localSheetId="77" hidden="1">Key!$A$6:$E$406</definedName>
    <definedName name="Z_F245E5A2_BC1C_4DCA_B1A7_56DB35DBC8EB_.wvu.Rows" localSheetId="77" hidden="1">Key!#REF!,Key!#REF!,Key!#REF!,Key!#REF!,Key!#REF!</definedName>
    <definedName name="Z_F277B9E1_7B8A_11D3_A835_00C04FBFA16C_.wvu.FilterData" localSheetId="77" hidden="1">Key!#REF!</definedName>
    <definedName name="Z_F2B9B051_91B2_41C9_B012_01F05168A608_.wvu.Cols" localSheetId="77" hidden="1">Key!#REF!,Key!$H:$H,Key!$AK:$AK,Key!$BN:$BN,Key!$DG:$DG</definedName>
    <definedName name="Z_F2B9B051_91B2_41C9_B012_01F05168A608_.wvu.FilterData" localSheetId="77" hidden="1">Key!$A$6:$GE$494</definedName>
    <definedName name="Z_F2B9B051_91B2_41C9_B012_01F05168A608_.wvu.Rows" localSheetId="77" hidden="1">Key!$16:$24,Key!$26:$30,Key!$34:$46,Key!$51:$55,Key!$79:$79,Key!$81:$132,Key!#REF!,Key!#REF!,Key!#REF!,Key!#REF!,Key!#REF!,Key!#REF!,Key!#REF!,Key!#REF!,Key!$136:$208,Key!$224:$238,Key!$272:$272,Key!#REF!,Key!#REF!,Key!$250:$271,Key!$243:$248,Key!$256:$261,Key!$274:$493</definedName>
    <definedName name="Z_F4000027_552D_49A5_874A_ADC4B8A7F8AE_.wvu.Cols" localSheetId="77" hidden="1">Key!$CL:$CL</definedName>
    <definedName name="Z_F4000027_552D_49A5_874A_ADC4B8A7F8AE_.wvu.FilterData" localSheetId="77" hidden="1">Key!$A$6:$IB$494</definedName>
    <definedName name="Z_F443ED95_9AA5_4AB9_AC27_773EB2327FC6_.wvu.FilterData" localSheetId="77" hidden="1">Key!$A$6:$E$402</definedName>
    <definedName name="Z_F48A5741_5BD0_4230_B596_01A46F0545A9_.wvu.FilterData" localSheetId="77" hidden="1">Key!$A$6:$IB$494</definedName>
    <definedName name="Z_F5EE6B61_767C_445A_B0E4_AFE8992EDB9B_.wvu.FilterData" localSheetId="77" hidden="1">Key!$6:$406</definedName>
    <definedName name="Z_F6886558_AF9B_4F82_8A1D_02410F036C46_.wvu.FilterData" localSheetId="77" hidden="1">Key!$B$6:$E$665</definedName>
    <definedName name="Z_FA2FE202_230F_11D3_9C16_006008D2C181_.wvu.Cols" localSheetId="77" hidden="1">Key!#REF!</definedName>
    <definedName name="Z_FA2FE202_230F_11D3_9C16_006008D2C181_.wvu.FilterData" localSheetId="77" hidden="1">Key!$E$6:$E$208</definedName>
    <definedName name="Z_FA2FE202_230F_11D3_9C16_006008D2C181_.wvu.PrintArea" localSheetId="77" hidden="1">Key!$B$6:$E$274</definedName>
    <definedName name="Z_FA2FE202_230F_11D3_9C16_006008D2C181_.wvu.PrintTitles" localSheetId="77" hidden="1">Key!$B:$D</definedName>
    <definedName name="Z_FA4C5153_DB42_439F_804A_4A217730C057_.wvu.FilterData" localSheetId="77" hidden="1">Key!$A$6:$E$402</definedName>
    <definedName name="Z_FAE621E1_6156_4FF3_9519_3507DC08D007_.wvu.Cols" localSheetId="77" hidden="1">Key!#REF!,Key!#REF!,Key!#REF!,Key!$H:$H,Key!$AK:$AK,Key!$BN:$BN,Key!$DG:$DG</definedName>
    <definedName name="Z_FAE621E1_6156_4FF3_9519_3507DC08D007_.wvu.FilterData" localSheetId="77" hidden="1">Key!$A$6:$IB$494</definedName>
    <definedName name="Z_FAE621E1_6156_4FF3_9519_3507DC08D007_.wvu.Rows" localSheetId="77" hidden="1">Key!#REF!,Key!#REF!,Key!#REF!,Key!#REF!,Key!#REF!,Key!#REF!,Key!#REF!,Key!#REF!,Key!#REF!,Key!#REF!,Key!#REF!,Key!#REF!,Key!#REF!,Key!$224:$238,Key!$250:$271,Key!#REF!,Key!#REF!,Key!$243:$248,Key!#REF!,Key!$256:$259,Key!#REF!</definedName>
    <definedName name="Z_FAE7DBC1_8382_4F68_9269_38C09AD50AFA_.wvu.FilterData" localSheetId="77" hidden="1">Key!$6:$406</definedName>
    <definedName name="Z_FC65B236_425B_46D0_BA3B_22781C495705_.wvu.FilterData" localSheetId="77" hidden="1">Key!$A$6:$IB$494</definedName>
    <definedName name="Z_FC79DB6C_4702_4C97_BB41_9D4E0358DE54_.wvu.FilterData" localSheetId="77" hidden="1">Key!$A$6:$E$668</definedName>
    <definedName name="Z_FD477546_0BEB_407E_BFC5_7365B20652B1_.wvu.FilterData" localSheetId="77" hidden="1">Key!$A$6:$E$406</definedName>
    <definedName name="Z_FD493890_C672_4F99_AB90_0978AFF4398B_.wvu.FilterData" localSheetId="77" hidden="1">Key!$A$6:$EE$494</definedName>
    <definedName name="Z_FE007459_D511_4808_B05B_810537C6D03F_.wvu.FilterData" localSheetId="77" hidden="1">Key!$A$6:$EF$518</definedName>
    <definedName name="Z_FF52D610_833E_4A35_A55B_B7198906A920_.wvu.FilterData" localSheetId="77" hidden="1">Key!$A$6:$EE$494</definedName>
    <definedName name="Z_FF7EB61F_8306_45DF_9F9E_09BD47C70526_.wvu.FilterData" localSheetId="77" hidden="1">Key!$A$6:$E$668</definedName>
    <definedName name="Z_FFBB0ED2_E458_4727_A7A4_C77C02D60CFC_.wvu.FilterData" localSheetId="77" hidden="1">Key!$A$6:$EF$518</definedName>
  </definedNames>
  <calcPr calcId="191029" calcMode="autoNoTable"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 i="130" l="1"/>
  <c r="A10" i="130" s="1"/>
  <c r="A12" i="130" s="1"/>
  <c r="A14" i="130" s="1"/>
  <c r="A16" i="130" s="1"/>
  <c r="A4" i="130"/>
  <c r="A3" i="130"/>
  <c r="D74" i="81"/>
  <c r="C74" i="81"/>
  <c r="B74" i="81"/>
  <c r="C18" i="129"/>
  <c r="C17" i="129"/>
  <c r="B16" i="129"/>
  <c r="C16" i="129"/>
  <c r="A74" i="81"/>
  <c r="M7" i="68" l="1"/>
  <c r="M8" i="68"/>
  <c r="M9" i="68"/>
  <c r="M10" i="68"/>
  <c r="M11" i="68"/>
  <c r="M12" i="68"/>
  <c r="M13" i="68"/>
  <c r="M14" i="68"/>
  <c r="M15" i="68"/>
  <c r="M16" i="68"/>
  <c r="M17" i="68"/>
  <c r="M18" i="68"/>
  <c r="M19" i="68"/>
  <c r="M20" i="68"/>
  <c r="M21" i="68"/>
  <c r="M22" i="68"/>
  <c r="M23" i="68"/>
  <c r="M24" i="68"/>
  <c r="M25" i="68"/>
  <c r="M26" i="68"/>
  <c r="M27" i="68"/>
  <c r="M28" i="68"/>
  <c r="M29" i="68"/>
  <c r="M30" i="68"/>
  <c r="M31" i="68"/>
  <c r="M32" i="68"/>
  <c r="M33" i="68"/>
  <c r="M34" i="68"/>
  <c r="M35" i="68"/>
  <c r="M36" i="68"/>
  <c r="M37" i="68"/>
  <c r="M38" i="68"/>
  <c r="D87" i="81"/>
  <c r="C87" i="81"/>
  <c r="B87" i="81"/>
  <c r="D86" i="81"/>
  <c r="C86" i="81"/>
  <c r="B86" i="81"/>
  <c r="D85" i="81"/>
  <c r="C85" i="81"/>
  <c r="B85" i="81"/>
  <c r="D84" i="81"/>
  <c r="C84" i="81"/>
  <c r="B84" i="81"/>
  <c r="D83" i="81"/>
  <c r="C83" i="81"/>
  <c r="B83" i="81"/>
  <c r="D82" i="81"/>
  <c r="C82" i="81"/>
  <c r="B82" i="81"/>
  <c r="D81" i="81"/>
  <c r="C81" i="81"/>
  <c r="B81" i="81"/>
  <c r="D80" i="81"/>
  <c r="C80" i="81"/>
  <c r="B80" i="81"/>
  <c r="D79" i="81"/>
  <c r="C79" i="81"/>
  <c r="B79" i="81"/>
  <c r="D78" i="81"/>
  <c r="C78" i="81"/>
  <c r="B78" i="81"/>
  <c r="D77" i="81"/>
  <c r="C77" i="81"/>
  <c r="B77" i="81"/>
  <c r="D76" i="81"/>
  <c r="C76" i="81"/>
  <c r="B76" i="81"/>
  <c r="D75" i="81"/>
  <c r="C75" i="81"/>
  <c r="B75" i="81"/>
  <c r="D73" i="81"/>
  <c r="C73" i="81"/>
  <c r="B73" i="81"/>
  <c r="D72" i="81"/>
  <c r="C72" i="81"/>
  <c r="B72" i="81"/>
  <c r="D71" i="81"/>
  <c r="C71" i="81"/>
  <c r="B71" i="81"/>
  <c r="D70" i="81"/>
  <c r="C70" i="81"/>
  <c r="B70" i="81"/>
  <c r="D69" i="81"/>
  <c r="C69" i="81"/>
  <c r="B69" i="81"/>
  <c r="B68" i="81"/>
  <c r="D68" i="81"/>
  <c r="B2" i="112"/>
  <c r="C68" i="81" s="1"/>
  <c r="D67" i="81"/>
  <c r="C67" i="81"/>
  <c r="B67" i="81"/>
  <c r="D66" i="81"/>
  <c r="C66" i="81"/>
  <c r="B66" i="81"/>
  <c r="D65" i="81"/>
  <c r="C65" i="81"/>
  <c r="B65" i="81"/>
  <c r="D64" i="81"/>
  <c r="C64" i="81"/>
  <c r="B64" i="81"/>
  <c r="D63" i="81"/>
  <c r="C63" i="81"/>
  <c r="B63" i="81"/>
  <c r="D62" i="81"/>
  <c r="C62" i="81"/>
  <c r="B62" i="81"/>
  <c r="D61" i="81"/>
  <c r="C61" i="81"/>
  <c r="B61" i="81"/>
  <c r="D60" i="81"/>
  <c r="C60" i="81"/>
  <c r="B60" i="81"/>
  <c r="D59" i="81"/>
  <c r="C59" i="81"/>
  <c r="B59" i="81"/>
  <c r="D58" i="81"/>
  <c r="C58" i="81"/>
  <c r="B58" i="81"/>
  <c r="D57" i="81"/>
  <c r="C57" i="81"/>
  <c r="B57" i="81"/>
  <c r="D56" i="81"/>
  <c r="C56" i="81"/>
  <c r="B56" i="81"/>
  <c r="B55" i="81"/>
  <c r="D55" i="81"/>
  <c r="B2" i="110"/>
  <c r="A4" i="110" s="1"/>
  <c r="D54" i="81"/>
  <c r="C54" i="81"/>
  <c r="B54" i="81"/>
  <c r="D53" i="81"/>
  <c r="C53" i="81"/>
  <c r="B53" i="81"/>
  <c r="D52" i="81"/>
  <c r="C52" i="81"/>
  <c r="B52" i="81"/>
  <c r="D51" i="81"/>
  <c r="C51" i="81"/>
  <c r="B51" i="81"/>
  <c r="D50" i="81"/>
  <c r="C50" i="81"/>
  <c r="B50" i="81"/>
  <c r="B49" i="81"/>
  <c r="D49" i="81"/>
  <c r="B2" i="109"/>
  <c r="A4" i="109" s="1"/>
  <c r="D48" i="81"/>
  <c r="C48" i="81"/>
  <c r="B48" i="81"/>
  <c r="D47" i="81"/>
  <c r="C47" i="81"/>
  <c r="B47" i="81"/>
  <c r="D46" i="81"/>
  <c r="C46" i="81"/>
  <c r="B46" i="81"/>
  <c r="D45" i="81"/>
  <c r="C45" i="81"/>
  <c r="B45" i="81"/>
  <c r="D44" i="81"/>
  <c r="C44" i="81"/>
  <c r="B44" i="81"/>
  <c r="D43" i="81"/>
  <c r="C43" i="81"/>
  <c r="B43" i="81"/>
  <c r="B42" i="81"/>
  <c r="D42" i="81"/>
  <c r="B2" i="125"/>
  <c r="C42" i="81" s="1"/>
  <c r="D41" i="81"/>
  <c r="C41" i="81"/>
  <c r="B41" i="81"/>
  <c r="D40" i="81"/>
  <c r="C40" i="81"/>
  <c r="B40" i="81"/>
  <c r="D39" i="81"/>
  <c r="C39" i="81"/>
  <c r="B39" i="81"/>
  <c r="D38" i="81"/>
  <c r="C38" i="81"/>
  <c r="B38" i="81"/>
  <c r="D37" i="81"/>
  <c r="C37" i="81"/>
  <c r="B37" i="81"/>
  <c r="D36" i="81"/>
  <c r="C36" i="81"/>
  <c r="B36" i="81"/>
  <c r="D35" i="81"/>
  <c r="C35" i="81"/>
  <c r="B35" i="81"/>
  <c r="D34" i="81"/>
  <c r="C34" i="81"/>
  <c r="B34" i="81"/>
  <c r="D33" i="81"/>
  <c r="C33" i="81"/>
  <c r="B33" i="81"/>
  <c r="D32" i="81"/>
  <c r="C32" i="81"/>
  <c r="B32" i="81"/>
  <c r="B31" i="81"/>
  <c r="D31" i="81"/>
  <c r="B2" i="111"/>
  <c r="C31" i="81" s="1"/>
  <c r="D30" i="81"/>
  <c r="C30" i="81"/>
  <c r="B30" i="81"/>
  <c r="D29" i="81"/>
  <c r="C29" i="81"/>
  <c r="B29" i="81"/>
  <c r="D28" i="81"/>
  <c r="C28" i="81"/>
  <c r="B28" i="81"/>
  <c r="D27" i="81"/>
  <c r="C27" i="81"/>
  <c r="B27" i="81"/>
  <c r="D26" i="81"/>
  <c r="C26" i="81"/>
  <c r="B26" i="81"/>
  <c r="D25" i="81"/>
  <c r="C25" i="81"/>
  <c r="B25" i="81"/>
  <c r="D24" i="81"/>
  <c r="C24" i="81"/>
  <c r="B24" i="81"/>
  <c r="D23" i="81"/>
  <c r="C23" i="81"/>
  <c r="B23" i="81"/>
  <c r="D22" i="81"/>
  <c r="C22" i="81"/>
  <c r="B22" i="81"/>
  <c r="D21" i="81"/>
  <c r="C21" i="81"/>
  <c r="B21" i="81"/>
  <c r="B20" i="81"/>
  <c r="D20" i="81"/>
  <c r="B2" i="116"/>
  <c r="C20" i="81" s="1"/>
  <c r="D19" i="81"/>
  <c r="C19" i="81"/>
  <c r="B19" i="81"/>
  <c r="D18" i="81"/>
  <c r="C18" i="81"/>
  <c r="B18" i="81"/>
  <c r="D17" i="81"/>
  <c r="C17" i="81"/>
  <c r="B17" i="81"/>
  <c r="D16" i="81"/>
  <c r="C16" i="81"/>
  <c r="B16" i="81"/>
  <c r="D15" i="81"/>
  <c r="C15" i="81"/>
  <c r="B15" i="81"/>
  <c r="B14" i="81"/>
  <c r="D14" i="81"/>
  <c r="B2" i="124"/>
  <c r="C14" i="81" s="1"/>
  <c r="D13" i="81"/>
  <c r="C13" i="81"/>
  <c r="B13" i="81"/>
  <c r="D12" i="81"/>
  <c r="C12" i="81"/>
  <c r="B12" i="81"/>
  <c r="A11" i="81"/>
  <c r="F11" i="81" s="1"/>
  <c r="D11" i="81"/>
  <c r="C11" i="81"/>
  <c r="A1" i="81"/>
  <c r="B11" i="81" s="1"/>
  <c r="E10" i="81"/>
  <c r="A4" i="88"/>
  <c r="A4" i="74"/>
  <c r="A4" i="9"/>
  <c r="A4" i="87"/>
  <c r="A4" i="104"/>
  <c r="A4" i="82"/>
  <c r="A4" i="102"/>
  <c r="A4" i="97"/>
  <c r="A4" i="105"/>
  <c r="A4" i="85"/>
  <c r="A4" i="60"/>
  <c r="A4" i="62"/>
  <c r="A4" i="86"/>
  <c r="A4" i="107"/>
  <c r="A4" i="5"/>
  <c r="A4" i="4"/>
  <c r="A4" i="29"/>
  <c r="A4" i="68"/>
  <c r="A4" i="31"/>
  <c r="A4" i="92"/>
  <c r="A4" i="28"/>
  <c r="A4" i="61"/>
  <c r="A4" i="128"/>
  <c r="A4" i="126"/>
  <c r="A4" i="125"/>
  <c r="A4" i="30"/>
  <c r="A4" i="119"/>
  <c r="A4" i="120"/>
  <c r="A4" i="121"/>
  <c r="A4" i="108"/>
  <c r="A4" i="122"/>
  <c r="A4" i="35"/>
  <c r="A4" i="36"/>
  <c r="A4" i="40"/>
  <c r="A4" i="47"/>
  <c r="A4" i="48"/>
  <c r="A4" i="65"/>
  <c r="A4" i="66"/>
  <c r="A4" i="44"/>
  <c r="A4" i="45"/>
  <c r="A4" i="41"/>
  <c r="A4" i="25"/>
  <c r="A4" i="79"/>
  <c r="A4" i="80"/>
  <c r="A4" i="26"/>
  <c r="A4" i="63"/>
  <c r="A4" i="123"/>
  <c r="A4" i="76"/>
  <c r="A4" i="106"/>
  <c r="A4" i="67"/>
  <c r="A4" i="64"/>
  <c r="A4" i="72"/>
  <c r="A4" i="99"/>
  <c r="A4" i="56"/>
  <c r="A4" i="98"/>
  <c r="J21" i="128"/>
  <c r="G21" i="128"/>
  <c r="F21" i="128"/>
  <c r="E21" i="128"/>
  <c r="D21" i="128"/>
  <c r="C21" i="128"/>
  <c r="H19" i="128"/>
  <c r="H18" i="128"/>
  <c r="H17" i="128"/>
  <c r="H16" i="128"/>
  <c r="H15" i="128"/>
  <c r="A3" i="128"/>
  <c r="J21" i="126"/>
  <c r="G21" i="126"/>
  <c r="F21" i="126"/>
  <c r="E21" i="126"/>
  <c r="D21" i="126"/>
  <c r="C21" i="126"/>
  <c r="H19" i="126"/>
  <c r="H18" i="126"/>
  <c r="H17" i="126"/>
  <c r="H16" i="126"/>
  <c r="H15" i="126"/>
  <c r="A3" i="126"/>
  <c r="A3" i="68"/>
  <c r="A3" i="124"/>
  <c r="A3" i="116"/>
  <c r="A3" i="111"/>
  <c r="A3" i="125"/>
  <c r="A3" i="109"/>
  <c r="A3" i="110"/>
  <c r="A3" i="112"/>
  <c r="A3" i="120"/>
  <c r="C136" i="98"/>
  <c r="A3" i="98"/>
  <c r="E22" i="28"/>
  <c r="E21" i="28"/>
  <c r="E20" i="28"/>
  <c r="E19" i="28"/>
  <c r="E18" i="28"/>
  <c r="A21" i="107"/>
  <c r="A3" i="82"/>
  <c r="A3" i="74"/>
  <c r="A3" i="9"/>
  <c r="A3" i="87"/>
  <c r="A3" i="104"/>
  <c r="A3" i="102"/>
  <c r="A3" i="97"/>
  <c r="A3" i="105"/>
  <c r="A3" i="85"/>
  <c r="A3" i="60"/>
  <c r="A3" i="62"/>
  <c r="A3" i="86"/>
  <c r="A3" i="107"/>
  <c r="A3" i="5"/>
  <c r="A3" i="4"/>
  <c r="A3" i="29"/>
  <c r="A3" i="31"/>
  <c r="A3" i="92"/>
  <c r="A3" i="28"/>
  <c r="A3" i="61"/>
  <c r="A3" i="30"/>
  <c r="A3" i="119"/>
  <c r="A3" i="121"/>
  <c r="A3" i="108"/>
  <c r="A3" i="122"/>
  <c r="A3" i="65"/>
  <c r="A3" i="66"/>
  <c r="A3" i="41"/>
  <c r="A3" i="44"/>
  <c r="A3" i="45"/>
  <c r="A3" i="25"/>
  <c r="A3" i="79"/>
  <c r="A3" i="80"/>
  <c r="A3" i="26"/>
  <c r="A3" i="63"/>
  <c r="A3" i="76"/>
  <c r="A3" i="106"/>
  <c r="A3" i="67"/>
  <c r="A3" i="64"/>
  <c r="A3" i="72"/>
  <c r="A3" i="99"/>
  <c r="A3" i="56"/>
  <c r="A3" i="35"/>
  <c r="A3" i="40"/>
  <c r="A3" i="47"/>
  <c r="A3" i="48"/>
  <c r="A3" i="88"/>
  <c r="A3" i="81"/>
  <c r="E22" i="122"/>
  <c r="E21" i="122"/>
  <c r="E20" i="122"/>
  <c r="E19" i="122"/>
  <c r="E18" i="122"/>
  <c r="E22" i="121"/>
  <c r="E21" i="121"/>
  <c r="E20" i="121"/>
  <c r="E19" i="121"/>
  <c r="E18" i="121"/>
  <c r="E22" i="120"/>
  <c r="E21" i="120"/>
  <c r="E20" i="120"/>
  <c r="E19" i="120"/>
  <c r="E18" i="120"/>
  <c r="E18" i="108"/>
  <c r="E19" i="108"/>
  <c r="E20" i="108"/>
  <c r="E21" i="108"/>
  <c r="E22" i="108"/>
  <c r="A29" i="4"/>
  <c r="F16" i="66"/>
  <c r="F27" i="62"/>
  <c r="F28" i="62"/>
  <c r="F29" i="62"/>
  <c r="F30" i="62"/>
  <c r="F26" i="62"/>
  <c r="E32" i="62"/>
  <c r="J11" i="87"/>
  <c r="E22" i="106"/>
  <c r="E21" i="106"/>
  <c r="E20" i="106"/>
  <c r="E19" i="106"/>
  <c r="E18" i="106"/>
  <c r="F18" i="63"/>
  <c r="F14" i="63"/>
  <c r="D20" i="63"/>
  <c r="F17" i="63"/>
  <c r="F9" i="101"/>
  <c r="F10" i="101"/>
  <c r="F11" i="101"/>
  <c r="J5" i="101"/>
  <c r="K5" i="101"/>
  <c r="J6" i="101"/>
  <c r="K6" i="101" s="1"/>
  <c r="K7" i="101"/>
  <c r="M7" i="101" s="1"/>
  <c r="J8" i="101"/>
  <c r="K8" i="101"/>
  <c r="M9" i="101"/>
  <c r="M10" i="101"/>
  <c r="M11" i="101"/>
  <c r="J12" i="101"/>
  <c r="K12" i="101"/>
  <c r="H14" i="101"/>
  <c r="I14" i="101"/>
  <c r="I15" i="101"/>
  <c r="I16" i="101"/>
  <c r="B16" i="101"/>
  <c r="B15" i="101"/>
  <c r="B14" i="101"/>
  <c r="A14" i="101"/>
  <c r="D12" i="101"/>
  <c r="C12" i="101"/>
  <c r="D8" i="101"/>
  <c r="C8" i="101"/>
  <c r="D7" i="101"/>
  <c r="C6" i="101"/>
  <c r="D6" i="101" s="1"/>
  <c r="F6" i="101" s="1"/>
  <c r="D5" i="101"/>
  <c r="C5" i="101"/>
  <c r="F20" i="45"/>
  <c r="E18" i="45"/>
  <c r="D18" i="45"/>
  <c r="C18" i="45"/>
  <c r="D18" i="44"/>
  <c r="E18" i="44"/>
  <c r="C18" i="44"/>
  <c r="M38" i="60"/>
  <c r="M39" i="60"/>
  <c r="M40" i="60"/>
  <c r="M41" i="60"/>
  <c r="M42" i="60"/>
  <c r="M43" i="60"/>
  <c r="M44" i="60"/>
  <c r="M45" i="60"/>
  <c r="M46" i="60"/>
  <c r="M47" i="60"/>
  <c r="M48" i="60"/>
  <c r="M49" i="60"/>
  <c r="M50" i="60"/>
  <c r="M51" i="60"/>
  <c r="M52" i="60"/>
  <c r="M53" i="60"/>
  <c r="M54" i="60"/>
  <c r="M55" i="60"/>
  <c r="M56" i="60"/>
  <c r="M57" i="60"/>
  <c r="M58" i="60"/>
  <c r="M59" i="60"/>
  <c r="M60" i="60"/>
  <c r="M61" i="60"/>
  <c r="M62" i="60"/>
  <c r="M63" i="60"/>
  <c r="M64" i="60"/>
  <c r="M65" i="60"/>
  <c r="M66" i="60"/>
  <c r="M67" i="60"/>
  <c r="M68" i="60"/>
  <c r="M69" i="60"/>
  <c r="M70" i="60"/>
  <c r="M71" i="60"/>
  <c r="M72" i="60"/>
  <c r="M73" i="60"/>
  <c r="M74" i="60"/>
  <c r="M75" i="60"/>
  <c r="M76" i="60"/>
  <c r="M77" i="60"/>
  <c r="M78" i="60"/>
  <c r="P78" i="60" s="1"/>
  <c r="M79" i="60"/>
  <c r="M80" i="60"/>
  <c r="M81" i="60"/>
  <c r="M82" i="60"/>
  <c r="M83" i="60"/>
  <c r="M84" i="60"/>
  <c r="M85" i="60"/>
  <c r="M86" i="60"/>
  <c r="M87" i="60"/>
  <c r="O87" i="60"/>
  <c r="M88" i="60"/>
  <c r="M89" i="60"/>
  <c r="M90" i="60"/>
  <c r="M91" i="60"/>
  <c r="O91" i="60"/>
  <c r="M92" i="60"/>
  <c r="M93" i="60"/>
  <c r="M94" i="60"/>
  <c r="M95" i="60"/>
  <c r="M96" i="60"/>
  <c r="M97" i="60"/>
  <c r="M98" i="60"/>
  <c r="M99" i="60"/>
  <c r="M100" i="60"/>
  <c r="M101" i="60"/>
  <c r="M102" i="60"/>
  <c r="M103" i="60"/>
  <c r="M104" i="60"/>
  <c r="M105" i="60"/>
  <c r="M106" i="60"/>
  <c r="M107" i="60"/>
  <c r="O107" i="60"/>
  <c r="M108" i="60"/>
  <c r="M109" i="60"/>
  <c r="M110" i="60"/>
  <c r="M111" i="60"/>
  <c r="M112" i="60"/>
  <c r="M113" i="60"/>
  <c r="M114" i="60"/>
  <c r="M115" i="60"/>
  <c r="M116" i="60"/>
  <c r="M117" i="60"/>
  <c r="M118" i="60"/>
  <c r="M119" i="60"/>
  <c r="M120" i="60"/>
  <c r="M121" i="60"/>
  <c r="M122" i="60"/>
  <c r="M123" i="60"/>
  <c r="M124" i="60"/>
  <c r="M125" i="60"/>
  <c r="M126" i="60"/>
  <c r="M127" i="60"/>
  <c r="M128" i="60"/>
  <c r="M129" i="60"/>
  <c r="M130" i="60"/>
  <c r="M131" i="60"/>
  <c r="M132" i="60"/>
  <c r="M133" i="60"/>
  <c r="M37" i="60"/>
  <c r="O49" i="60"/>
  <c r="L42" i="68"/>
  <c r="K42" i="68"/>
  <c r="J42" i="68"/>
  <c r="I42" i="68"/>
  <c r="I41" i="68"/>
  <c r="H42" i="68"/>
  <c r="G42" i="68"/>
  <c r="F42" i="68"/>
  <c r="E42" i="68"/>
  <c r="D42" i="68"/>
  <c r="C42" i="68"/>
  <c r="L41" i="68"/>
  <c r="K41" i="68"/>
  <c r="J41" i="68"/>
  <c r="H41" i="68"/>
  <c r="G41" i="68"/>
  <c r="F41" i="68"/>
  <c r="E41" i="68"/>
  <c r="D41" i="68"/>
  <c r="C41" i="68"/>
  <c r="L40" i="68"/>
  <c r="K40" i="68"/>
  <c r="J40" i="68"/>
  <c r="I40" i="68"/>
  <c r="H40" i="68"/>
  <c r="G40" i="68"/>
  <c r="F40" i="68"/>
  <c r="E40" i="68"/>
  <c r="D40" i="68"/>
  <c r="C40" i="68"/>
  <c r="L137" i="60"/>
  <c r="K137" i="60"/>
  <c r="J137" i="60"/>
  <c r="I137" i="60"/>
  <c r="H137" i="60"/>
  <c r="G137" i="60"/>
  <c r="F137" i="60"/>
  <c r="E137" i="60"/>
  <c r="D137" i="60"/>
  <c r="C137" i="60"/>
  <c r="L136" i="60"/>
  <c r="K136" i="60"/>
  <c r="J136" i="60"/>
  <c r="I136" i="60"/>
  <c r="H136" i="60"/>
  <c r="G136" i="60"/>
  <c r="F136" i="60"/>
  <c r="E136" i="60"/>
  <c r="D136" i="60"/>
  <c r="C136" i="60"/>
  <c r="L135" i="60"/>
  <c r="K135" i="60"/>
  <c r="J135" i="60"/>
  <c r="I135" i="60"/>
  <c r="H135" i="60"/>
  <c r="G135" i="60"/>
  <c r="F135" i="60"/>
  <c r="E135" i="60"/>
  <c r="D135" i="60"/>
  <c r="C135" i="60"/>
  <c r="D18" i="76"/>
  <c r="E18" i="76"/>
  <c r="C18" i="76"/>
  <c r="B18" i="96"/>
  <c r="D18" i="96" s="1"/>
  <c r="E14" i="96"/>
  <c r="D14" i="96"/>
  <c r="C14" i="96"/>
  <c r="B13" i="96"/>
  <c r="E13" i="96" s="1"/>
  <c r="E10" i="96"/>
  <c r="D10" i="96"/>
  <c r="C10" i="96"/>
  <c r="B4" i="96"/>
  <c r="B15" i="96" s="1"/>
  <c r="E22" i="92"/>
  <c r="E21" i="92"/>
  <c r="E20" i="92"/>
  <c r="E19" i="92"/>
  <c r="E18" i="92"/>
  <c r="B18" i="20"/>
  <c r="E18" i="20" s="1"/>
  <c r="E14" i="20"/>
  <c r="D14" i="20"/>
  <c r="C14" i="20"/>
  <c r="B13" i="20"/>
  <c r="D13" i="20" s="1"/>
  <c r="E10" i="20"/>
  <c r="D10" i="20"/>
  <c r="C10" i="20"/>
  <c r="B4" i="20"/>
  <c r="B15" i="20" s="1"/>
  <c r="C15" i="20" s="1"/>
  <c r="B18" i="19"/>
  <c r="C18" i="19" s="1"/>
  <c r="E14" i="19"/>
  <c r="D14" i="19"/>
  <c r="C14" i="19"/>
  <c r="B13" i="19"/>
  <c r="C13" i="19" s="1"/>
  <c r="E10" i="19"/>
  <c r="D10" i="19"/>
  <c r="C10" i="19"/>
  <c r="B4" i="19"/>
  <c r="B15" i="19" s="1"/>
  <c r="B18" i="18"/>
  <c r="D18" i="18" s="1"/>
  <c r="E14" i="18"/>
  <c r="D14" i="18"/>
  <c r="C14" i="18"/>
  <c r="B13" i="18"/>
  <c r="C13" i="18" s="1"/>
  <c r="E10" i="18"/>
  <c r="D10" i="18"/>
  <c r="C10" i="18"/>
  <c r="B4" i="18"/>
  <c r="B15" i="18" s="1"/>
  <c r="B18" i="17"/>
  <c r="D18" i="17" s="1"/>
  <c r="E14" i="17"/>
  <c r="D14" i="17"/>
  <c r="C14" i="17"/>
  <c r="B13" i="17"/>
  <c r="C13" i="17" s="1"/>
  <c r="E10" i="17"/>
  <c r="D10" i="17"/>
  <c r="C10" i="17"/>
  <c r="B4" i="17"/>
  <c r="B15" i="17" s="1"/>
  <c r="B13" i="14"/>
  <c r="B4" i="14"/>
  <c r="B15" i="14" s="1"/>
  <c r="E14" i="64"/>
  <c r="D14" i="64"/>
  <c r="C14" i="64"/>
  <c r="F13" i="64"/>
  <c r="F12" i="64"/>
  <c r="F11" i="64"/>
  <c r="F10" i="64"/>
  <c r="F9" i="64"/>
  <c r="F8" i="64"/>
  <c r="B21" i="80"/>
  <c r="E21" i="80" s="1"/>
  <c r="E17" i="80"/>
  <c r="D17" i="80"/>
  <c r="C17" i="80"/>
  <c r="B16" i="80"/>
  <c r="D16" i="80" s="1"/>
  <c r="E13" i="80"/>
  <c r="D13" i="80"/>
  <c r="C13" i="80"/>
  <c r="B7" i="80"/>
  <c r="B18" i="80" s="1"/>
  <c r="B21" i="79"/>
  <c r="E21" i="79" s="1"/>
  <c r="E17" i="79"/>
  <c r="D17" i="79"/>
  <c r="C17" i="79"/>
  <c r="B16" i="79"/>
  <c r="E16" i="79" s="1"/>
  <c r="E13" i="79"/>
  <c r="D13" i="79"/>
  <c r="C13" i="79"/>
  <c r="B7" i="79"/>
  <c r="B18" i="79" s="1"/>
  <c r="D18" i="79" s="1"/>
  <c r="K36" i="25"/>
  <c r="J36" i="25"/>
  <c r="I36" i="25"/>
  <c r="E36" i="25"/>
  <c r="D36" i="25"/>
  <c r="C36" i="25"/>
  <c r="L29" i="25"/>
  <c r="F29" i="25"/>
  <c r="K22" i="25"/>
  <c r="J22" i="25"/>
  <c r="I22" i="25"/>
  <c r="E22" i="25"/>
  <c r="D22" i="25"/>
  <c r="C22" i="25"/>
  <c r="L15" i="25"/>
  <c r="F15" i="25"/>
  <c r="E22" i="66"/>
  <c r="D22" i="66"/>
  <c r="C22" i="66"/>
  <c r="C22" i="65"/>
  <c r="F16" i="65"/>
  <c r="F16" i="76"/>
  <c r="F15" i="76"/>
  <c r="F14" i="76"/>
  <c r="F13" i="76"/>
  <c r="F12" i="76"/>
  <c r="E20" i="63"/>
  <c r="C20" i="63"/>
  <c r="F16" i="63"/>
  <c r="F15" i="63"/>
  <c r="B26" i="49"/>
  <c r="B25" i="49"/>
  <c r="B24" i="49"/>
  <c r="B22" i="49"/>
  <c r="B21" i="49"/>
  <c r="B20" i="49"/>
  <c r="B15" i="49"/>
  <c r="B14" i="49"/>
  <c r="B13" i="49"/>
  <c r="B11" i="49"/>
  <c r="B10" i="49"/>
  <c r="B9" i="49"/>
  <c r="E6" i="49"/>
  <c r="E5" i="49"/>
  <c r="E4" i="49"/>
  <c r="E3" i="49"/>
  <c r="F22" i="48"/>
  <c r="D22" i="48"/>
  <c r="F21" i="48"/>
  <c r="D21" i="48"/>
  <c r="F20" i="48"/>
  <c r="D20" i="48"/>
  <c r="F19" i="48"/>
  <c r="D19" i="48"/>
  <c r="F18" i="48"/>
  <c r="D18" i="48"/>
  <c r="B18" i="67"/>
  <c r="B17" i="67"/>
  <c r="B16" i="67"/>
  <c r="J14" i="67"/>
  <c r="I14" i="67"/>
  <c r="H14" i="67"/>
  <c r="K12" i="67"/>
  <c r="E12" i="67"/>
  <c r="K11" i="67"/>
  <c r="E11" i="67"/>
  <c r="K10" i="67"/>
  <c r="E10" i="67"/>
  <c r="K9" i="67"/>
  <c r="E9" i="67"/>
  <c r="K8" i="67"/>
  <c r="E8" i="67"/>
  <c r="K7" i="67"/>
  <c r="E7" i="67"/>
  <c r="F16" i="45"/>
  <c r="F15" i="45"/>
  <c r="F14" i="45"/>
  <c r="F13" i="45"/>
  <c r="F12" i="45"/>
  <c r="F11" i="45"/>
  <c r="F16" i="44"/>
  <c r="F15" i="44"/>
  <c r="F14" i="44"/>
  <c r="F13" i="44"/>
  <c r="F12" i="44"/>
  <c r="F11" i="44"/>
  <c r="E22" i="41"/>
  <c r="E21" i="41"/>
  <c r="E20" i="41"/>
  <c r="E19" i="41"/>
  <c r="E18" i="41"/>
  <c r="E22" i="40"/>
  <c r="E21" i="40"/>
  <c r="E20" i="40"/>
  <c r="E19" i="40"/>
  <c r="E18" i="40"/>
  <c r="D22" i="36"/>
  <c r="D21" i="36"/>
  <c r="D20" i="36"/>
  <c r="D19" i="36"/>
  <c r="D18" i="36"/>
  <c r="E22" i="35"/>
  <c r="E21" i="35"/>
  <c r="E20" i="35"/>
  <c r="E19" i="35"/>
  <c r="E18" i="35"/>
  <c r="E23" i="31"/>
  <c r="E22" i="31"/>
  <c r="E21" i="31"/>
  <c r="E20" i="31"/>
  <c r="E19" i="31"/>
  <c r="E22" i="30"/>
  <c r="E21" i="30"/>
  <c r="E20" i="30"/>
  <c r="E19" i="30"/>
  <c r="E18" i="30"/>
  <c r="O38" i="68"/>
  <c r="O37" i="68"/>
  <c r="O36" i="68"/>
  <c r="O35" i="68"/>
  <c r="O34" i="68"/>
  <c r="O33" i="68"/>
  <c r="P33" i="68" s="1"/>
  <c r="O32" i="68"/>
  <c r="P32" i="68" s="1"/>
  <c r="O31" i="68"/>
  <c r="P31" i="68" s="1"/>
  <c r="O30" i="68"/>
  <c r="O29" i="68"/>
  <c r="O28" i="68"/>
  <c r="O27" i="68"/>
  <c r="O26" i="68"/>
  <c r="O25" i="68"/>
  <c r="O24" i="68"/>
  <c r="P24" i="68" s="1"/>
  <c r="O23" i="68"/>
  <c r="P23" i="68" s="1"/>
  <c r="O22" i="68"/>
  <c r="O21" i="68"/>
  <c r="O20" i="68"/>
  <c r="O19" i="68"/>
  <c r="O18" i="68"/>
  <c r="O17" i="68"/>
  <c r="O16" i="68"/>
  <c r="P16" i="68"/>
  <c r="O15" i="68"/>
  <c r="P15" i="68" s="1"/>
  <c r="O14" i="68"/>
  <c r="O13" i="68"/>
  <c r="O12" i="68"/>
  <c r="O11" i="68"/>
  <c r="P11" i="68" s="1"/>
  <c r="O10" i="68"/>
  <c r="O9" i="68"/>
  <c r="O8" i="68"/>
  <c r="P8" i="68" s="1"/>
  <c r="O7" i="68"/>
  <c r="P7" i="68" s="1"/>
  <c r="E22" i="29"/>
  <c r="E21" i="29"/>
  <c r="E20" i="29"/>
  <c r="E19" i="29"/>
  <c r="E18" i="29"/>
  <c r="A31" i="4"/>
  <c r="A30" i="4"/>
  <c r="A28" i="4"/>
  <c r="A27" i="4"/>
  <c r="E21" i="4"/>
  <c r="I9" i="4"/>
  <c r="I8" i="4"/>
  <c r="D32" i="62"/>
  <c r="C32" i="62"/>
  <c r="O133" i="60"/>
  <c r="O132" i="60"/>
  <c r="O131" i="60"/>
  <c r="O130" i="60"/>
  <c r="O129" i="60"/>
  <c r="O128" i="60"/>
  <c r="O127" i="60"/>
  <c r="O126" i="60"/>
  <c r="O125" i="60"/>
  <c r="O124" i="60"/>
  <c r="O123" i="60"/>
  <c r="O122" i="60"/>
  <c r="O121" i="60"/>
  <c r="O120" i="60"/>
  <c r="O119" i="60"/>
  <c r="O118" i="60"/>
  <c r="O117" i="60"/>
  <c r="O116" i="60"/>
  <c r="O115" i="60"/>
  <c r="O114" i="60"/>
  <c r="O113" i="60"/>
  <c r="O112" i="60"/>
  <c r="O111" i="60"/>
  <c r="O110" i="60"/>
  <c r="O109" i="60"/>
  <c r="O108" i="60"/>
  <c r="O106" i="60"/>
  <c r="O105" i="60"/>
  <c r="O104" i="60"/>
  <c r="O103" i="60"/>
  <c r="O102" i="60"/>
  <c r="O101" i="60"/>
  <c r="O100" i="60"/>
  <c r="O99" i="60"/>
  <c r="O98" i="60"/>
  <c r="O97" i="60"/>
  <c r="O96" i="60"/>
  <c r="O95" i="60"/>
  <c r="P95" i="60" s="1"/>
  <c r="O94" i="60"/>
  <c r="O93" i="60"/>
  <c r="O92" i="60"/>
  <c r="O90" i="60"/>
  <c r="O89" i="60"/>
  <c r="O88" i="60"/>
  <c r="O86" i="60"/>
  <c r="O85" i="60"/>
  <c r="O84" i="60"/>
  <c r="O83" i="60"/>
  <c r="O82" i="60"/>
  <c r="O81" i="60"/>
  <c r="O80" i="60"/>
  <c r="O79" i="60"/>
  <c r="O78" i="60"/>
  <c r="O77" i="60"/>
  <c r="O76" i="60"/>
  <c r="O75" i="60"/>
  <c r="O74" i="60"/>
  <c r="O73" i="60"/>
  <c r="O72" i="60"/>
  <c r="O71" i="60"/>
  <c r="P71" i="60" s="1"/>
  <c r="O70" i="60"/>
  <c r="O69" i="60"/>
  <c r="O68" i="60"/>
  <c r="O67" i="60"/>
  <c r="O66" i="60"/>
  <c r="O65" i="60"/>
  <c r="O64" i="60"/>
  <c r="O63" i="60"/>
  <c r="O62" i="60"/>
  <c r="O61" i="60"/>
  <c r="O60" i="60"/>
  <c r="O59" i="60"/>
  <c r="O58" i="60"/>
  <c r="O57" i="60"/>
  <c r="O56" i="60"/>
  <c r="O55" i="60"/>
  <c r="O54" i="60"/>
  <c r="O53" i="60"/>
  <c r="O52" i="60"/>
  <c r="O51" i="60"/>
  <c r="O50" i="60"/>
  <c r="O48" i="60"/>
  <c r="O47" i="60"/>
  <c r="O46" i="60"/>
  <c r="O45" i="60"/>
  <c r="O44" i="60"/>
  <c r="O43" i="60"/>
  <c r="O42" i="60"/>
  <c r="O41" i="60"/>
  <c r="O40" i="60"/>
  <c r="O39" i="60"/>
  <c r="O38" i="60"/>
  <c r="O37" i="60"/>
  <c r="D15" i="9"/>
  <c r="C15" i="9"/>
  <c r="D11" i="9"/>
  <c r="C11" i="9"/>
  <c r="D10" i="9"/>
  <c r="C9" i="9"/>
  <c r="D9" i="9" s="1"/>
  <c r="D8" i="9"/>
  <c r="C8" i="9"/>
  <c r="A26" i="4"/>
  <c r="C18" i="18"/>
  <c r="A12" i="81"/>
  <c r="A44" i="81"/>
  <c r="A33" i="81"/>
  <c r="A14" i="81"/>
  <c r="A82" i="81"/>
  <c r="A59" i="81"/>
  <c r="A41" i="81"/>
  <c r="A72" i="81"/>
  <c r="A69" i="81"/>
  <c r="A62" i="81"/>
  <c r="A19" i="81"/>
  <c r="A66" i="81"/>
  <c r="A68" i="81"/>
  <c r="A24" i="81"/>
  <c r="A42" i="81"/>
  <c r="A55" i="81"/>
  <c r="A49" i="81"/>
  <c r="A20" i="81"/>
  <c r="A37" i="81"/>
  <c r="A47" i="81"/>
  <c r="A38" i="81"/>
  <c r="A45" i="81"/>
  <c r="A54" i="81"/>
  <c r="A46" i="81"/>
  <c r="A60" i="81"/>
  <c r="A22" i="81"/>
  <c r="A32" i="81"/>
  <c r="A39" i="81"/>
  <c r="A75" i="81"/>
  <c r="A27" i="81"/>
  <c r="A80" i="81"/>
  <c r="A18" i="81"/>
  <c r="A13" i="81"/>
  <c r="A34" i="81"/>
  <c r="A86" i="81"/>
  <c r="A21" i="81"/>
  <c r="A35" i="81"/>
  <c r="A77" i="81"/>
  <c r="A25" i="81"/>
  <c r="A76" i="81"/>
  <c r="A79" i="81"/>
  <c r="A63" i="81"/>
  <c r="A83" i="81"/>
  <c r="A29" i="81"/>
  <c r="A85" i="81"/>
  <c r="A36" i="81"/>
  <c r="A58" i="81"/>
  <c r="A43" i="81"/>
  <c r="A50" i="81"/>
  <c r="A40" i="81"/>
  <c r="A78" i="81"/>
  <c r="A51" i="81"/>
  <c r="A64" i="81"/>
  <c r="A87" i="81"/>
  <c r="A73" i="81"/>
  <c r="A61" i="81"/>
  <c r="A30" i="81"/>
  <c r="A31" i="81"/>
  <c r="A56" i="81"/>
  <c r="A65" i="81"/>
  <c r="A67" i="81"/>
  <c r="A16" i="81"/>
  <c r="A53" i="81"/>
  <c r="A26" i="81"/>
  <c r="A17" i="81"/>
  <c r="A15" i="81"/>
  <c r="A57" i="81"/>
  <c r="A23" i="81"/>
  <c r="A28" i="81"/>
  <c r="A81" i="81"/>
  <c r="A84" i="81"/>
  <c r="A70" i="81"/>
  <c r="A71" i="81"/>
  <c r="A52" i="81"/>
  <c r="A48" i="81"/>
  <c r="E13" i="18" l="1"/>
  <c r="P121" i="60"/>
  <c r="E18" i="96"/>
  <c r="C8" i="81"/>
  <c r="P83" i="60"/>
  <c r="P19" i="68"/>
  <c r="P27" i="68"/>
  <c r="P35" i="68"/>
  <c r="P13" i="68"/>
  <c r="P37" i="68"/>
  <c r="C13" i="20"/>
  <c r="C16" i="20" s="1"/>
  <c r="P52" i="60"/>
  <c r="P60" i="60"/>
  <c r="P68" i="60"/>
  <c r="P76" i="60"/>
  <c r="P44" i="60"/>
  <c r="P41" i="60"/>
  <c r="E18" i="19"/>
  <c r="E13" i="20"/>
  <c r="P118" i="60"/>
  <c r="P49" i="60"/>
  <c r="P38" i="68"/>
  <c r="P30" i="68"/>
  <c r="P22" i="68"/>
  <c r="P64" i="60"/>
  <c r="P80" i="60"/>
  <c r="F12" i="101"/>
  <c r="M12" i="101"/>
  <c r="P100" i="60"/>
  <c r="C18" i="101"/>
  <c r="P34" i="68"/>
  <c r="P109" i="60"/>
  <c r="P133" i="60"/>
  <c r="P107" i="60"/>
  <c r="D13" i="17"/>
  <c r="P94" i="60"/>
  <c r="P102" i="60"/>
  <c r="P59" i="60"/>
  <c r="P25" i="68"/>
  <c r="E138" i="60"/>
  <c r="C16" i="101"/>
  <c r="E13" i="19"/>
  <c r="H43" i="68"/>
  <c r="P90" i="60"/>
  <c r="L43" i="68"/>
  <c r="C14" i="101"/>
  <c r="J138" i="60"/>
  <c r="P67" i="60"/>
  <c r="P75" i="60"/>
  <c r="P120" i="60"/>
  <c r="F43" i="68"/>
  <c r="P127" i="60"/>
  <c r="P111" i="60"/>
  <c r="P89" i="60"/>
  <c r="P12" i="68"/>
  <c r="D138" i="60"/>
  <c r="L138" i="60"/>
  <c r="P103" i="60"/>
  <c r="P65" i="60"/>
  <c r="D13" i="18"/>
  <c r="P112" i="60"/>
  <c r="P128" i="60"/>
  <c r="P119" i="60"/>
  <c r="P55" i="60"/>
  <c r="P63" i="60"/>
  <c r="P97" i="60"/>
  <c r="P105" i="60"/>
  <c r="P122" i="60"/>
  <c r="P20" i="68"/>
  <c r="P28" i="68"/>
  <c r="P36" i="68"/>
  <c r="A4" i="124"/>
  <c r="P126" i="60"/>
  <c r="P110" i="60"/>
  <c r="P88" i="60"/>
  <c r="A4" i="116"/>
  <c r="C15" i="101"/>
  <c r="C21" i="79"/>
  <c r="D18" i="19"/>
  <c r="P131" i="60"/>
  <c r="D16" i="79"/>
  <c r="P53" i="60"/>
  <c r="P57" i="60"/>
  <c r="P81" i="60"/>
  <c r="A4" i="112"/>
  <c r="C16" i="79"/>
  <c r="P104" i="60"/>
  <c r="P96" i="60"/>
  <c r="P82" i="60"/>
  <c r="P66" i="60"/>
  <c r="P62" i="60"/>
  <c r="P58" i="60"/>
  <c r="P50" i="60"/>
  <c r="P46" i="60"/>
  <c r="P42" i="60"/>
  <c r="P38" i="60"/>
  <c r="F20" i="63"/>
  <c r="M42" i="68"/>
  <c r="M40" i="68"/>
  <c r="M41" i="68"/>
  <c r="P10" i="68"/>
  <c r="P14" i="68"/>
  <c r="P18" i="68"/>
  <c r="P26" i="68"/>
  <c r="C15" i="17"/>
  <c r="C16" i="17" s="1"/>
  <c r="E15" i="17"/>
  <c r="D15" i="19"/>
  <c r="C15" i="19"/>
  <c r="C16" i="19" s="1"/>
  <c r="C20" i="19" s="1"/>
  <c r="E15" i="19"/>
  <c r="D13" i="19"/>
  <c r="O135" i="60"/>
  <c r="C43" i="68"/>
  <c r="G43" i="68"/>
  <c r="P37" i="60"/>
  <c r="P114" i="60"/>
  <c r="P77" i="60"/>
  <c r="P73" i="60"/>
  <c r="P61" i="60"/>
  <c r="P45" i="60"/>
  <c r="J16" i="101"/>
  <c r="P70" i="60"/>
  <c r="P74" i="60"/>
  <c r="P85" i="60"/>
  <c r="P99" i="60"/>
  <c r="P115" i="60"/>
  <c r="P123" i="60"/>
  <c r="P130" i="60"/>
  <c r="E24" i="29"/>
  <c r="E23" i="35"/>
  <c r="E23" i="40"/>
  <c r="F18" i="45"/>
  <c r="F23" i="48"/>
  <c r="F18" i="76"/>
  <c r="C138" i="60"/>
  <c r="K138" i="60"/>
  <c r="E43" i="68"/>
  <c r="J43" i="68"/>
  <c r="P125" i="60"/>
  <c r="P117" i="60"/>
  <c r="P113" i="60"/>
  <c r="M5" i="101"/>
  <c r="P17" i="68"/>
  <c r="P9" i="68"/>
  <c r="D23" i="48"/>
  <c r="P51" i="60"/>
  <c r="P43" i="60"/>
  <c r="D14" i="101"/>
  <c r="E24" i="106"/>
  <c r="F32" i="62"/>
  <c r="E24" i="108"/>
  <c r="E24" i="120"/>
  <c r="E24" i="121"/>
  <c r="C18" i="80"/>
  <c r="E18" i="80"/>
  <c r="D18" i="80"/>
  <c r="D19" i="80" s="1"/>
  <c r="O42" i="68"/>
  <c r="E24" i="30"/>
  <c r="D23" i="36"/>
  <c r="D15" i="17"/>
  <c r="D15" i="20"/>
  <c r="D16" i="20" s="1"/>
  <c r="I138" i="60"/>
  <c r="G138" i="60"/>
  <c r="P92" i="60"/>
  <c r="P86" i="60"/>
  <c r="P47" i="60"/>
  <c r="P39" i="60"/>
  <c r="F7" i="101"/>
  <c r="E23" i="28"/>
  <c r="D19" i="79"/>
  <c r="O137" i="60"/>
  <c r="E23" i="41"/>
  <c r="E24" i="122"/>
  <c r="O136" i="60"/>
  <c r="M136" i="60"/>
  <c r="P21" i="68"/>
  <c r="P29" i="68"/>
  <c r="F18" i="44"/>
  <c r="D43" i="68"/>
  <c r="P129" i="60"/>
  <c r="P106" i="60"/>
  <c r="P98" i="60"/>
  <c r="P91" i="60"/>
  <c r="P84" i="60"/>
  <c r="P69" i="60"/>
  <c r="D16" i="101"/>
  <c r="H21" i="126"/>
  <c r="H21" i="128"/>
  <c r="J15" i="101"/>
  <c r="J14" i="101"/>
  <c r="C18" i="96"/>
  <c r="E18" i="18"/>
  <c r="P54" i="60"/>
  <c r="E23" i="92"/>
  <c r="H138" i="60"/>
  <c r="F138" i="60"/>
  <c r="K43" i="68"/>
  <c r="I43" i="68"/>
  <c r="P132" i="60"/>
  <c r="P124" i="60"/>
  <c r="P116" i="60"/>
  <c r="P108" i="60"/>
  <c r="P101" i="60"/>
  <c r="P93" i="60"/>
  <c r="P87" i="60"/>
  <c r="P79" i="60"/>
  <c r="P72" i="60"/>
  <c r="P56" i="60"/>
  <c r="P48" i="60"/>
  <c r="M135" i="60"/>
  <c r="F8" i="101"/>
  <c r="M8" i="101"/>
  <c r="A4" i="111"/>
  <c r="E24" i="31"/>
  <c r="C55" i="81"/>
  <c r="F17" i="81"/>
  <c r="F31" i="81"/>
  <c r="F13" i="81"/>
  <c r="F18" i="81"/>
  <c r="F21" i="81"/>
  <c r="F29" i="81"/>
  <c r="F32" i="81"/>
  <c r="F40" i="81"/>
  <c r="F43" i="81"/>
  <c r="F54" i="81"/>
  <c r="F57" i="81"/>
  <c r="F65" i="81"/>
  <c r="F68" i="81"/>
  <c r="F76" i="81"/>
  <c r="F84" i="81"/>
  <c r="F39" i="81"/>
  <c r="F56" i="81"/>
  <c r="F12" i="81"/>
  <c r="F15" i="81"/>
  <c r="F26" i="81"/>
  <c r="F37" i="81"/>
  <c r="F48" i="81"/>
  <c r="F51" i="81"/>
  <c r="F62" i="81"/>
  <c r="F73" i="81"/>
  <c r="F81" i="81"/>
  <c r="F20" i="81"/>
  <c r="F23" i="81"/>
  <c r="F34" i="81"/>
  <c r="F45" i="81"/>
  <c r="F59" i="81"/>
  <c r="F67" i="81"/>
  <c r="F70" i="81"/>
  <c r="F78" i="81"/>
  <c r="F86" i="81"/>
  <c r="F83" i="81"/>
  <c r="F28" i="81"/>
  <c r="F53" i="81"/>
  <c r="F14" i="81"/>
  <c r="F25" i="81"/>
  <c r="F36" i="81"/>
  <c r="F47" i="81"/>
  <c r="F50" i="81"/>
  <c r="F61" i="81"/>
  <c r="F72" i="81"/>
  <c r="F80" i="81"/>
  <c r="F42" i="81"/>
  <c r="F64" i="81"/>
  <c r="F75" i="81"/>
  <c r="F19" i="81"/>
  <c r="F22" i="81"/>
  <c r="F30" i="81"/>
  <c r="F33" i="81"/>
  <c r="F41" i="81"/>
  <c r="F44" i="81"/>
  <c r="F58" i="81"/>
  <c r="F66" i="81"/>
  <c r="F69" i="81"/>
  <c r="F77" i="81"/>
  <c r="F85" i="81"/>
  <c r="F16" i="81"/>
  <c r="F27" i="81"/>
  <c r="F38" i="81"/>
  <c r="F52" i="81"/>
  <c r="F55" i="81"/>
  <c r="F63" i="81"/>
  <c r="F74" i="81"/>
  <c r="F82" i="81"/>
  <c r="F24" i="81"/>
  <c r="F35" i="81"/>
  <c r="F46" i="81"/>
  <c r="F49" i="81"/>
  <c r="F60" i="81"/>
  <c r="F71" i="81"/>
  <c r="F79" i="81"/>
  <c r="F87" i="81"/>
  <c r="K16" i="101"/>
  <c r="M6" i="101"/>
  <c r="J18" i="101"/>
  <c r="K14" i="101"/>
  <c r="K15" i="101"/>
  <c r="J19" i="101"/>
  <c r="E15" i="96"/>
  <c r="E16" i="96" s="1"/>
  <c r="D15" i="96"/>
  <c r="C15" i="96"/>
  <c r="C15" i="18"/>
  <c r="C16" i="18" s="1"/>
  <c r="C20" i="18" s="1"/>
  <c r="E15" i="18"/>
  <c r="E16" i="18" s="1"/>
  <c r="D15" i="18"/>
  <c r="O40" i="68"/>
  <c r="C13" i="96"/>
  <c r="C18" i="17"/>
  <c r="C18" i="20"/>
  <c r="C16" i="80"/>
  <c r="F5" i="101"/>
  <c r="E15" i="20"/>
  <c r="P40" i="60"/>
  <c r="C21" i="80"/>
  <c r="C19" i="101"/>
  <c r="E13" i="17"/>
  <c r="D15" i="101"/>
  <c r="M137" i="60"/>
  <c r="D21" i="80"/>
  <c r="D13" i="96"/>
  <c r="C18" i="79"/>
  <c r="C19" i="79" s="1"/>
  <c r="C23" i="79" s="1"/>
  <c r="E18" i="17"/>
  <c r="C49" i="81"/>
  <c r="O41" i="68"/>
  <c r="E18" i="79"/>
  <c r="E19" i="79" s="1"/>
  <c r="E23" i="79" s="1"/>
  <c r="D21" i="79"/>
  <c r="E16" i="80"/>
  <c r="D18" i="20"/>
  <c r="E20" i="96" l="1"/>
  <c r="E16" i="101"/>
  <c r="E16" i="20"/>
  <c r="E20" i="20" s="1"/>
  <c r="D16" i="17"/>
  <c r="D20" i="17" s="1"/>
  <c r="C19" i="80"/>
  <c r="C23" i="80" s="1"/>
  <c r="E16" i="19"/>
  <c r="E20" i="19" s="1"/>
  <c r="D20" i="20"/>
  <c r="O43" i="68"/>
  <c r="D16" i="96"/>
  <c r="D20" i="96" s="1"/>
  <c r="D16" i="18"/>
  <c r="D20" i="18" s="1"/>
  <c r="E15" i="101"/>
  <c r="C20" i="20"/>
  <c r="E19" i="80"/>
  <c r="E23" i="80" s="1"/>
  <c r="L15" i="101"/>
  <c r="P42" i="68"/>
  <c r="C20" i="17"/>
  <c r="E16" i="17"/>
  <c r="E20" i="17" s="1"/>
  <c r="C16" i="96"/>
  <c r="C20" i="96" s="1"/>
  <c r="L16" i="101"/>
  <c r="M43" i="68"/>
  <c r="D23" i="79"/>
  <c r="P40" i="68"/>
  <c r="D23" i="80"/>
  <c r="P41" i="68"/>
  <c r="P43" i="68" s="1"/>
  <c r="O138" i="60"/>
  <c r="E20" i="18"/>
  <c r="D16" i="19"/>
  <c r="D20" i="19" s="1"/>
  <c r="P136" i="60"/>
  <c r="M138" i="60"/>
  <c r="P137" i="60"/>
  <c r="P135" i="60"/>
  <c r="F16" i="101"/>
  <c r="F15" i="101"/>
  <c r="M16" i="101"/>
  <c r="M15" i="101"/>
  <c r="P138" i="6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Day, Travis</author>
    <author>Travis Day</author>
    <author>dayt</author>
  </authors>
  <commentList>
    <comment ref="C1" authorId="0" shapeId="0" xr:uid="{89ECE577-FBE9-484E-8517-768128898D45}">
      <text>
        <r>
          <rPr>
            <b/>
            <sz val="9"/>
            <color indexed="81"/>
            <rFont val="Tahoma"/>
            <family val="2"/>
          </rPr>
          <t>Day, Travis:</t>
        </r>
        <r>
          <rPr>
            <sz val="9"/>
            <color indexed="81"/>
            <rFont val="Tahoma"/>
            <family val="2"/>
          </rPr>
          <t xml:space="preserve">
List created by Travis Day
http://pulbic.kenan-flagler.unc.edu/faculty/dayt</t>
        </r>
      </text>
    </comment>
    <comment ref="F14" authorId="1" shapeId="0" xr:uid="{A9AAC8CB-31E7-421C-BEA5-B3260575A89B}">
      <text>
        <r>
          <rPr>
            <sz val="9"/>
            <color indexed="81"/>
            <rFont val="Tahoma"/>
            <family val="2"/>
          </rPr>
          <t>Activates the most recently used Windows application. Multiple presses, go back to activate previously used apps.</t>
        </r>
      </text>
    </comment>
    <comment ref="G14" authorId="1" shapeId="0" xr:uid="{B7B13311-64C0-4130-AFFD-536B04358343}">
      <text>
        <r>
          <rPr>
            <sz val="9"/>
            <color indexed="81"/>
            <rFont val="Tahoma"/>
            <family val="2"/>
          </rPr>
          <t>Activates the most recently used Windows application. Multiple presses, go back to activate previously used apps.</t>
        </r>
      </text>
    </comment>
    <comment ref="H14" authorId="1" shapeId="0" xr:uid="{15D9C909-FF00-4B87-81A5-CB046C1EED5E}">
      <text>
        <r>
          <rPr>
            <sz val="9"/>
            <color indexed="81"/>
            <rFont val="Tahoma"/>
            <family val="2"/>
          </rPr>
          <t>Activates the most recently used Windows application. Multiple presses, go back to activate previously used apps.</t>
        </r>
      </text>
    </comment>
    <comment ref="I14" authorId="1" shapeId="0" xr:uid="{0EB652E5-B1DF-4E4A-B34C-2D4103DD0AF8}">
      <text>
        <r>
          <rPr>
            <sz val="9"/>
            <color indexed="81"/>
            <rFont val="Tahoma"/>
            <family val="2"/>
          </rPr>
          <t>Activates the oldest used Windows application. Multiple presses, activate the second oldest app, and so forth.</t>
        </r>
      </text>
    </comment>
    <comment ref="B16" authorId="2" shapeId="0" xr:uid="{134D87D9-2E72-43F4-B4E9-322AECD23B5B}">
      <text>
        <r>
          <rPr>
            <sz val="8"/>
            <color indexed="81"/>
            <rFont val="Tahoma"/>
            <family val="2"/>
          </rPr>
          <t>Edits the active cell and positions the insertion point at the end of the cell contents. It also moves the insertion point into the Formula Bar when editing in a cell is turned off.
(on a mac…ctrl+u)</t>
        </r>
      </text>
    </comment>
    <comment ref="C17" authorId="1" shapeId="0" xr:uid="{8D682D69-DF63-4387-8FAE-43B8D754F862}">
      <text>
        <r>
          <rPr>
            <sz val="8"/>
            <color indexed="81"/>
            <rFont val="Tahoma"/>
            <family val="2"/>
          </rPr>
          <t xml:space="preserve">Displays the </t>
        </r>
        <r>
          <rPr>
            <b/>
            <sz val="8"/>
            <color indexed="81"/>
            <rFont val="Tahoma"/>
            <family val="2"/>
          </rPr>
          <t xml:space="preserve">Insert Function </t>
        </r>
        <r>
          <rPr>
            <sz val="8"/>
            <color indexed="81"/>
            <rFont val="Tahoma"/>
            <family val="2"/>
          </rPr>
          <t xml:space="preserve">or </t>
        </r>
        <r>
          <rPr>
            <b/>
            <sz val="8"/>
            <color indexed="81"/>
            <rFont val="Tahoma"/>
            <family val="2"/>
          </rPr>
          <t xml:space="preserve">Function Arguments </t>
        </r>
        <r>
          <rPr>
            <sz val="8"/>
            <color indexed="81"/>
            <rFont val="Tahoma"/>
            <family val="2"/>
          </rPr>
          <t xml:space="preserve">dialog box.
Shift+F3 will display the Insert Function dialog box if the cell contains no function.  If the cell contains a single function, Shift+F3 will display the Function Arguments dialog box for that function.  (If the cell contains more than just a single function, the Function Arguments dialog box will be displayed for the last item in the formula, or for whatever function contains the cursor insertion point.) </t>
        </r>
      </text>
    </comment>
    <comment ref="B18" authorId="0" shapeId="0" xr:uid="{5C2CC7DD-15F7-4585-95C9-8FE8A60B4EA5}">
      <text>
        <r>
          <rPr>
            <b/>
            <sz val="9"/>
            <color indexed="81"/>
            <rFont val="Tahoma"/>
            <family val="2"/>
          </rPr>
          <t>While editing:</t>
        </r>
        <r>
          <rPr>
            <sz val="9"/>
            <color indexed="81"/>
            <rFont val="Tahoma"/>
            <family val="2"/>
          </rPr>
          <t xml:space="preserve">  changes cell reference type from relative to absolute to mixed (row locked) to mixed (column locked) &amp; back to relative….  
(on a mac, this shortcut is Cmd+6 or Apple+t)</t>
        </r>
      </text>
    </comment>
    <comment ref="D18" authorId="1" shapeId="0" xr:uid="{157685F5-33F4-4928-8838-8C101F94FD6B}">
      <text>
        <r>
          <rPr>
            <b/>
            <sz val="8"/>
            <color indexed="81"/>
            <rFont val="Tahoma"/>
            <family val="2"/>
          </rPr>
          <t>Travis Day:</t>
        </r>
        <r>
          <rPr>
            <sz val="8"/>
            <color indexed="81"/>
            <rFont val="Tahoma"/>
            <family val="2"/>
          </rPr>
          <t xml:space="preserve">
Typically closes the active file.  But if multiple windows of the same file are open (using New Window), only the current window is closed.</t>
        </r>
      </text>
    </comment>
    <comment ref="D19" authorId="0" shapeId="0" xr:uid="{5A46FE9F-4C9A-4AFB-B876-A02E4560B58C}">
      <text>
        <r>
          <rPr>
            <b/>
            <sz val="9"/>
            <color indexed="81"/>
            <rFont val="Tahoma"/>
            <family val="2"/>
          </rPr>
          <t>Day, Travis:</t>
        </r>
        <r>
          <rPr>
            <sz val="9"/>
            <color indexed="81"/>
            <rFont val="Tahoma"/>
            <family val="2"/>
          </rPr>
          <t xml:space="preserve">
Restore the window size of the selected workbook window.</t>
        </r>
      </text>
    </comment>
    <comment ref="B20" authorId="2" shapeId="0" xr:uid="{01921FF3-CBC5-409D-8E15-533432362142}">
      <text>
        <r>
          <rPr>
            <sz val="8"/>
            <color indexed="81"/>
            <rFont val="Tahoma"/>
            <family val="2"/>
          </rPr>
          <t xml:space="preserve">Switches to the next pane in a worksheet that has been split (Window menu, Split command).
Note  When the task pane is visible, F6 and SHIFT+F6 include that pane when switching between panes.
</t>
        </r>
      </text>
    </comment>
    <comment ref="C20" authorId="2" shapeId="0" xr:uid="{8EF0A1F7-2764-4ABB-85DE-9B847D9B6075}">
      <text>
        <r>
          <rPr>
            <sz val="8"/>
            <color indexed="81"/>
            <rFont val="Tahoma"/>
            <family val="2"/>
          </rPr>
          <t xml:space="preserve">Switches to the next pane in a worksheet that has been split (Window menu, Split command).
Note  When the task pane is visible, F6 and SHIFT+F6 include that pane when switching between panes.
</t>
        </r>
      </text>
    </comment>
    <comment ref="D20" authorId="2" shapeId="0" xr:uid="{D89C7F09-E86C-4038-A1A6-9094EBBCD3EF}">
      <text>
        <r>
          <rPr>
            <sz val="8"/>
            <color indexed="81"/>
            <rFont val="Tahoma"/>
            <family val="2"/>
          </rPr>
          <t>CTRL+F6 switches to the next workbook window when more than one workbook window is open.
NOTE:  This shortcut ONLY applies to workbooks open within the current instance of Excel.  If the Excel program is started a second time, it is treated as a separate "application" and the shortcut will only work for workbooks open within that instance of Excel.  (Along the same lines, worksheets can only be copied between workbooks open in the same instance of Excel.)
(Ctrl+Tab performs the same function.)</t>
        </r>
      </text>
    </comment>
    <comment ref="E20" authorId="0" shapeId="0" xr:uid="{75244C23-B10E-4D8E-B0C7-CF33A0F11728}">
      <text>
        <r>
          <rPr>
            <b/>
            <sz val="9"/>
            <color indexed="81"/>
            <rFont val="Tahoma"/>
            <family val="2"/>
          </rPr>
          <t>Day, Travis:</t>
        </r>
        <r>
          <rPr>
            <sz val="9"/>
            <color indexed="81"/>
            <rFont val="Tahoma"/>
            <family val="2"/>
          </rPr>
          <t xml:space="preserve">
Switch to the previous workbook window.</t>
        </r>
      </text>
    </comment>
    <comment ref="D21" authorId="0" shapeId="0" xr:uid="{71EA14AA-012C-4829-92CF-6A3E70E8DFAE}">
      <text>
        <r>
          <rPr>
            <b/>
            <sz val="9"/>
            <color indexed="81"/>
            <rFont val="Tahoma"/>
            <family val="2"/>
          </rPr>
          <t>Day, Travis:</t>
        </r>
        <r>
          <rPr>
            <sz val="9"/>
            <color indexed="81"/>
            <rFont val="Tahoma"/>
            <family val="2"/>
          </rPr>
          <t xml:space="preserve">
When a workbook window is not maximized, perform the Move command (on the Control menu for the workbook window). Use the arrow keys to move the window, and when finished press ESC.</t>
        </r>
      </text>
    </comment>
    <comment ref="B22" authorId="2" shapeId="0" xr:uid="{595B40B2-7474-4F48-B4D5-B73BED0A4C92}">
      <text>
        <r>
          <rPr>
            <sz val="8"/>
            <color indexed="81"/>
            <rFont val="Tahoma"/>
            <family val="2"/>
          </rPr>
          <t>Turns extend mode on or off. In extend mode, EXT appears in the status line, and the arrow keys extend the selection without having to press the Shift key.</t>
        </r>
      </text>
    </comment>
    <comment ref="C22" authorId="2" shapeId="0" xr:uid="{E2B15EF6-1EB5-4973-93DA-15674E4CE843}">
      <text>
        <r>
          <rPr>
            <sz val="8"/>
            <color indexed="81"/>
            <rFont val="Tahoma"/>
            <family val="2"/>
          </rPr>
          <t>SHIFT+F8 enables you to add a non-adjacent cell or range to a selection of cells by using the arrow keys.</t>
        </r>
      </text>
    </comment>
    <comment ref="D22" authorId="2" shapeId="0" xr:uid="{B392B631-7B00-46BF-A9DD-BB79AE87F884}">
      <text>
        <r>
          <rPr>
            <sz val="8"/>
            <color indexed="81"/>
            <rFont val="Tahoma"/>
            <family val="2"/>
          </rPr>
          <t>CTRL+F8 performs the Size command (on the Control menu for the workbook window) when a workbook is not maximized.</t>
        </r>
      </text>
    </comment>
    <comment ref="B23" authorId="2" shapeId="0" xr:uid="{8F68EA23-C235-48A7-BC73-BF1D380F63DA}">
      <text>
        <r>
          <rPr>
            <sz val="8"/>
            <color indexed="81"/>
            <rFont val="Tahoma"/>
            <family val="2"/>
          </rPr>
          <t>F9 followed by ENTER (or followed by CTRL+SHIFT+ENTER for array formulas) calculates the selected portion of a formula and replaces the selected portion with the calculated value.</t>
        </r>
      </text>
    </comment>
    <comment ref="J23" authorId="2" shapeId="0" xr:uid="{2B1D8D01-AA39-43FD-87C8-E854D455AC78}">
      <text>
        <r>
          <rPr>
            <sz val="8"/>
            <color indexed="81"/>
            <rFont val="Tahoma"/>
            <family val="2"/>
          </rPr>
          <t>CTRL+ALT+F9 calculates all worksheets in all open workbooks, regardless of whether they have changed since the last calculation.</t>
        </r>
      </text>
    </comment>
    <comment ref="K23" authorId="2" shapeId="0" xr:uid="{73B4A6FA-17A7-4F84-8FD7-7BDC65B55FE8}">
      <text>
        <r>
          <rPr>
            <sz val="8"/>
            <color indexed="81"/>
            <rFont val="Tahoma"/>
            <family val="2"/>
          </rPr>
          <t>CTRL+ALT+SHIFT+F9 rechecks dependent formulas, and then calculates all cells in all open workbooks, including cells not marked as needing to be calculated.</t>
        </r>
      </text>
    </comment>
    <comment ref="B24" authorId="2" shapeId="0" xr:uid="{E16DF56B-40ED-4789-9130-C3574CFA00C3}">
      <text>
        <r>
          <rPr>
            <sz val="8"/>
            <color indexed="81"/>
            <rFont val="Tahoma"/>
            <family val="2"/>
          </rPr>
          <t>Selects the menu bar or closes an open menu and submenu at the same time.</t>
        </r>
      </text>
    </comment>
    <comment ref="C24" authorId="2" shapeId="0" xr:uid="{156D3FA6-EAF2-4580-A308-E96CD7883473}">
      <text>
        <r>
          <rPr>
            <sz val="8"/>
            <color indexed="81"/>
            <rFont val="Tahoma"/>
            <family val="2"/>
          </rPr>
          <t>SHIFT+F10 displays the shortcut menu for a selected item.</t>
        </r>
      </text>
    </comment>
    <comment ref="I24" authorId="2" shapeId="0" xr:uid="{20A8403B-AB18-49CC-A69D-AA97270F0602}">
      <text>
        <r>
          <rPr>
            <sz val="8"/>
            <color indexed="81"/>
            <rFont val="Tahoma"/>
            <family val="2"/>
          </rPr>
          <t>ALT+SHIFT+F10 displays the menu or message for a smart tag. If more than one smart tag is present, it switches to the next smart tag and displays its menu or message.</t>
        </r>
      </text>
    </comment>
    <comment ref="I25" authorId="2" shapeId="0" xr:uid="{082BF323-2A1C-41A1-B452-142E9DE3FDD6}">
      <text>
        <r>
          <rPr>
            <sz val="8"/>
            <color indexed="81"/>
            <rFont val="Tahoma"/>
            <family val="2"/>
          </rPr>
          <t>ALT+SHIFT+F11 opens the Microsoft Script Editor, where you can add text, edit HTML tags, and modify any script code.</t>
        </r>
      </text>
    </comment>
    <comment ref="B27" authorId="1" shapeId="0" xr:uid="{3B6E33E7-4415-464E-83F3-1ADB683557B4}">
      <text>
        <r>
          <rPr>
            <sz val="9"/>
            <color indexed="81"/>
            <rFont val="Tahoma"/>
            <family val="2"/>
          </rPr>
          <t>"grave accent"</t>
        </r>
      </text>
    </comment>
    <comment ref="E28" authorId="2" shapeId="0" xr:uid="{83063DDE-B62E-462D-A0D5-A569E93BFA5A}">
      <text>
        <r>
          <rPr>
            <sz val="8"/>
            <color indexed="81"/>
            <rFont val="Tahoma"/>
            <family val="2"/>
          </rPr>
          <t>Applies the Number format with thousands separator, 2 decimals places, and minus sign (-) for negative values.</t>
        </r>
      </text>
    </comment>
    <comment ref="H28" authorId="1" shapeId="0" xr:uid="{1907AB11-38E1-4039-A4EF-ECED1A69F0AC}">
      <text>
        <r>
          <rPr>
            <b/>
            <sz val="9"/>
            <color indexed="81"/>
            <rFont val="Tahoma"/>
            <family val="2"/>
          </rPr>
          <t>Travis Day:</t>
        </r>
        <r>
          <rPr>
            <sz val="9"/>
            <color indexed="81"/>
            <rFont val="Tahoma"/>
            <family val="2"/>
          </rPr>
          <t xml:space="preserve">
Opens shortcut in QAT relative to number input.</t>
        </r>
      </text>
    </comment>
    <comment ref="L28" authorId="1" shapeId="0" xr:uid="{2B442394-17B9-4CA4-9E64-76376B1DDEA0}">
      <text>
        <r>
          <rPr>
            <b/>
            <sz val="9"/>
            <color indexed="81"/>
            <rFont val="Tahoma"/>
            <family val="2"/>
          </rPr>
          <t>Travis Day:</t>
        </r>
        <r>
          <rPr>
            <sz val="9"/>
            <color indexed="81"/>
            <rFont val="Tahoma"/>
            <family val="2"/>
          </rPr>
          <t xml:space="preserve">
Opens app in taskbar relative to number input.</t>
        </r>
      </text>
    </comment>
    <comment ref="D29" authorId="0" shapeId="0" xr:uid="{AA686CC9-EFA6-4BD9-807A-821D7CC2FB63}">
      <text>
        <r>
          <rPr>
            <b/>
            <sz val="9"/>
            <color indexed="81"/>
            <rFont val="Tahoma"/>
            <family val="2"/>
          </rPr>
          <t>Day, Travis:</t>
        </r>
        <r>
          <rPr>
            <sz val="9"/>
            <color indexed="81"/>
            <rFont val="Tahoma"/>
            <family val="2"/>
          </rPr>
          <t xml:space="preserve">
Excel's default shortcut for Ctrl+2 is to </t>
        </r>
        <r>
          <rPr>
            <b/>
            <sz val="9"/>
            <color indexed="81"/>
            <rFont val="Tahoma"/>
            <family val="2"/>
          </rPr>
          <t>Toggle Bold</t>
        </r>
        <r>
          <rPr>
            <sz val="9"/>
            <color indexed="81"/>
            <rFont val="Tahoma"/>
            <family val="2"/>
          </rPr>
          <t>.  But this shortcut is already available via Ctrl+b.</t>
        </r>
      </text>
    </comment>
    <comment ref="D30" authorId="0" shapeId="0" xr:uid="{7B1A8B59-E351-4CA6-8CD7-820C841CA7B6}">
      <text>
        <r>
          <rPr>
            <b/>
            <sz val="9"/>
            <color indexed="81"/>
            <rFont val="Tahoma"/>
            <family val="2"/>
          </rPr>
          <t>Day, Travis:</t>
        </r>
        <r>
          <rPr>
            <sz val="9"/>
            <color indexed="81"/>
            <rFont val="Tahoma"/>
            <family val="2"/>
          </rPr>
          <t xml:space="preserve">
Excel's default shortcut for Ctrl+3 is to </t>
        </r>
        <r>
          <rPr>
            <b/>
            <sz val="9"/>
            <color indexed="81"/>
            <rFont val="Tahoma"/>
            <family val="2"/>
          </rPr>
          <t>Toggle Italics</t>
        </r>
        <r>
          <rPr>
            <sz val="9"/>
            <color indexed="81"/>
            <rFont val="Tahoma"/>
            <family val="2"/>
          </rPr>
          <t>.  But this shortcut is already available via Ctrl+i.</t>
        </r>
      </text>
    </comment>
    <comment ref="D31" authorId="0" shapeId="0" xr:uid="{94989FB3-65F5-4382-8676-ABC12F85E14A}">
      <text>
        <r>
          <rPr>
            <b/>
            <sz val="9"/>
            <color indexed="81"/>
            <rFont val="Tahoma"/>
            <family val="2"/>
          </rPr>
          <t>Day, Travis:</t>
        </r>
        <r>
          <rPr>
            <sz val="9"/>
            <color indexed="81"/>
            <rFont val="Tahoma"/>
            <family val="2"/>
          </rPr>
          <t xml:space="preserve">
Excel's default shortcut for Ctrl+2 is to </t>
        </r>
        <r>
          <rPr>
            <b/>
            <sz val="9"/>
            <color indexed="81"/>
            <rFont val="Tahoma"/>
            <family val="2"/>
          </rPr>
          <t>Toggle Underline</t>
        </r>
        <r>
          <rPr>
            <sz val="9"/>
            <color indexed="81"/>
            <rFont val="Tahoma"/>
            <family val="2"/>
          </rPr>
          <t>.  But this shortcut is already available via Ctrl+u.</t>
        </r>
      </text>
    </comment>
    <comment ref="E31" authorId="2" shapeId="0" xr:uid="{B078B2AB-E1B8-4BA6-B7AB-1FC1CF87314B}">
      <text>
        <r>
          <rPr>
            <sz val="8"/>
            <color indexed="81"/>
            <rFont val="Tahoma"/>
            <family val="2"/>
          </rPr>
          <t>Applies the Currency format with negative numbers in parentheses.
(# of decimal places depends on Language setting in Windows Control Panel.</t>
        </r>
      </text>
    </comment>
    <comment ref="D33" authorId="2" shapeId="0" xr:uid="{4F52891A-B6F5-4130-9368-42A552B652C8}">
      <text>
        <r>
          <rPr>
            <sz val="8"/>
            <color indexed="81"/>
            <rFont val="Tahoma"/>
            <family val="2"/>
          </rPr>
          <t>Alternates between hiding objects, displaying objects, and displaying placeholders for objects.</t>
        </r>
      </text>
    </comment>
    <comment ref="E34" authorId="0" shapeId="0" xr:uid="{39AB6C5E-71BF-41D7-AFA8-3C56AE243439}">
      <text>
        <r>
          <rPr>
            <b/>
            <sz val="9"/>
            <color indexed="81"/>
            <rFont val="Tahoma"/>
            <family val="2"/>
          </rPr>
          <t>Day, Travis:</t>
        </r>
        <r>
          <rPr>
            <sz val="9"/>
            <color indexed="81"/>
            <rFont val="Tahoma"/>
            <family val="2"/>
          </rPr>
          <t xml:space="preserve">
Ctrl+&amp; applies the outline border to seleted cells.
Ctrl+Shift+_ Removes the outside border from  selected cells.</t>
        </r>
      </text>
    </comment>
    <comment ref="E35" authorId="2" shapeId="0" xr:uid="{5367A5C4-BCE1-4F8F-A679-2AEF2278F6E0}">
      <text>
        <r>
          <rPr>
            <sz val="8"/>
            <color indexed="81"/>
            <rFont val="Tahoma"/>
            <family val="2"/>
          </rPr>
          <t>Selects the current region around the active cell (the data area enclosed by blank rows and blank columns).</t>
        </r>
      </text>
    </comment>
    <comment ref="E36" authorId="0" shapeId="0" xr:uid="{66927456-238A-401B-9937-0213FBBA7F89}">
      <text>
        <r>
          <rPr>
            <sz val="9"/>
            <color indexed="81"/>
            <rFont val="Tahoma"/>
            <family val="2"/>
          </rPr>
          <t xml:space="preserve">Unhides any hidden columns within the selection. 
</t>
        </r>
        <r>
          <rPr>
            <b/>
            <sz val="9"/>
            <color indexed="81"/>
            <rFont val="Tahoma"/>
            <family val="2"/>
          </rPr>
          <t>If Unhide Column shortcut key doesn’t work:</t>
        </r>
        <r>
          <rPr>
            <sz val="9"/>
            <color indexed="81"/>
            <rFont val="Tahoma"/>
            <family val="2"/>
          </rPr>
          <t xml:space="preserve">
Microsoft Windows Vista and Windows 7 operating systems have assigned the ‘CTRL+SHIFT’ keys for Regional/ Language settings for changing the keyboard layouts. 
So, whenever you press the column un-hiding shortcut key your OS interferes with the functionality of Microsoft Excel.
</t>
        </r>
        <r>
          <rPr>
            <b/>
            <sz val="9"/>
            <color indexed="81"/>
            <rFont val="Tahoma"/>
            <family val="2"/>
          </rPr>
          <t>How to resolve this issue:</t>
        </r>
        <r>
          <rPr>
            <sz val="9"/>
            <color indexed="81"/>
            <rFont val="Tahoma"/>
            <family val="2"/>
          </rPr>
          <t xml:space="preserve">
1.First open the ‘Control Panel’, navigate to the ‘Change keyboards or other input methods’ link.
2.Now a ‘Region and Language’ dialog box opens, select the ‘Keyboard and Language’ Tab and click on the ‘Change Keyboard’ button.
3.Next, a new window ‘Text Services and Input Languages’ opens, here select the ‘Advance Key Settings’ tab and then click the ‘Change Key Sequence’ button.
4.Under ‘Switch Keyboard Layout’, set the radio button to Not Assigned (or one of the other options, if you need this feature to be available).
5.Click the ‘Ok’ button and now the unhide column shortcut key will start working in Excel.
This resolution is suggested in the Microsoft Knowledge Base article:
http://support.microsoft.com/kb/967893 
This fix was found here:  http://www.exceltrick.com/how_to/unhide-columns-in-excel/ </t>
        </r>
      </text>
    </comment>
    <comment ref="E37" authorId="0" shapeId="0" xr:uid="{9FE447B9-A086-44A0-BD97-2F79F04456E4}">
      <text>
        <r>
          <rPr>
            <sz val="9"/>
            <color indexed="81"/>
            <rFont val="Tahoma"/>
            <family val="2"/>
          </rPr>
          <t xml:space="preserve">Unhides any hidden columns within the selection. 
</t>
        </r>
        <r>
          <rPr>
            <b/>
            <sz val="9"/>
            <color indexed="81"/>
            <rFont val="Tahoma"/>
            <family val="2"/>
          </rPr>
          <t>If Unhide Column shortcut key doesn’t work:</t>
        </r>
        <r>
          <rPr>
            <sz val="9"/>
            <color indexed="81"/>
            <rFont val="Tahoma"/>
            <family val="2"/>
          </rPr>
          <t xml:space="preserve">
More recent Microsoft Windows operating systems have assigned the ‘CTRL+SHIFT’ keys for Regional/ Language settings for changing the keyboard layouts. 
So, whenever you press the column un-hiding shortcut key your OS interferes with the functionality of Microsoft Excel.
</t>
        </r>
        <r>
          <rPr>
            <b/>
            <sz val="9"/>
            <color indexed="81"/>
            <rFont val="Tahoma"/>
            <family val="2"/>
          </rPr>
          <t>How to resolve this issue:
Windows 7</t>
        </r>
        <r>
          <rPr>
            <sz val="9"/>
            <color indexed="81"/>
            <rFont val="Tahoma"/>
            <family val="2"/>
          </rPr>
          <t xml:space="preserve">
1.First open the ‘Control Panel’, navigate to the ‘Change keyboards or other input methods’ link.
2.Now a ‘Region and Language’ dialog box opens, select the ‘Keyboard and Language’ Tab and click on the ‘Change Keyboard’ button.
3.Next, a new window ‘Text Services and Input Languages’ opens, here select the ‘Advance Key Settings’ tab and then click the ‘Change Key Sequence’ button.
4.Under ‘Switch Keyboard Layout’, set the radio button to Not Assigned (or one of the other options, if you need this feature to be available).
5.Click the ‘Ok’ button and now the unhide column shortcut key will start working in Excel.
</t>
        </r>
        <r>
          <rPr>
            <b/>
            <sz val="9"/>
            <color indexed="81"/>
            <rFont val="Tahoma"/>
            <family val="2"/>
          </rPr>
          <t>Windows 10</t>
        </r>
        <r>
          <rPr>
            <sz val="9"/>
            <color indexed="81"/>
            <rFont val="Tahoma"/>
            <family val="2"/>
          </rPr>
          <t xml:space="preserve">
• Settings • Time &amp; Language • Region &amp; Language • Advanced Keyboard Setting • Language Bar Options • Advanced Key Settings; Highlight = Between input languages • Change Key Sequence . . . • Switch Keyboard Layout Radio Button should = Not Assigned
This resolution is suggested in the Microsoft Knowledge Base article:
http://support.microsoft.com/kb/967893 
This fix was found here:  http://www.exceltrick.com/how_to/unhide-columns-in-excel/ </t>
        </r>
      </text>
    </comment>
    <comment ref="E38" authorId="0" shapeId="0" xr:uid="{3EEB2474-AD55-444A-8B97-790639E8A9AC}">
      <text>
        <r>
          <rPr>
            <b/>
            <sz val="9"/>
            <color indexed="81"/>
            <rFont val="Tahoma"/>
            <family val="2"/>
          </rPr>
          <t>Day, Travis:</t>
        </r>
        <r>
          <rPr>
            <sz val="9"/>
            <color indexed="81"/>
            <rFont val="Tahoma"/>
            <family val="2"/>
          </rPr>
          <t xml:space="preserve">
Ctrol+&amp; applies the outline border to seleted cells.
Ctrl+Shift+_ Removes the outside border from  selected cells.</t>
        </r>
      </text>
    </comment>
    <comment ref="E39" authorId="1" shapeId="0" xr:uid="{0ABC8604-6D74-48DA-AC14-558C0EE74A34}">
      <text>
        <r>
          <rPr>
            <sz val="9"/>
            <color indexed="81"/>
            <rFont val="Tahoma"/>
            <family val="2"/>
          </rPr>
          <t>If data exists in clipboard, insert pasted cells</t>
        </r>
      </text>
    </comment>
    <comment ref="B40" authorId="2" shapeId="0" xr:uid="{A78262AD-13E9-4F40-88B1-2C3172CC850B}">
      <text>
        <r>
          <rPr>
            <sz val="8"/>
            <color indexed="81"/>
            <rFont val="Tahoma"/>
            <family val="2"/>
          </rPr>
          <t>Deletes one character to the left in the Formula Bar.
Also clears the content of the active cell.</t>
        </r>
      </text>
    </comment>
    <comment ref="C40" authorId="1" shapeId="0" xr:uid="{A01DF8BD-53E3-456F-9CCE-F472BEFB95EF}">
      <text>
        <r>
          <rPr>
            <sz val="9"/>
            <color indexed="81"/>
            <rFont val="Tahoma"/>
            <family val="2"/>
          </rPr>
          <t>…when multiple cells are selected</t>
        </r>
      </text>
    </comment>
    <comment ref="D40" authorId="1" shapeId="0" xr:uid="{5AE1FB0B-1B38-44A0-BB04-23CC52E290A1}">
      <text>
        <r>
          <rPr>
            <sz val="9"/>
            <color indexed="81"/>
            <rFont val="Tahoma"/>
            <family val="2"/>
          </rPr>
          <t>…when multiple cells are selected</t>
        </r>
      </text>
    </comment>
    <comment ref="H44" authorId="0" shapeId="0" xr:uid="{23AAF8DC-ADCA-410E-B3C6-25A1C2531E7F}">
      <text>
        <r>
          <rPr>
            <b/>
            <sz val="9"/>
            <color indexed="81"/>
            <rFont val="Tahoma"/>
            <family val="2"/>
          </rPr>
          <t>Day, Travis:</t>
        </r>
        <r>
          <rPr>
            <sz val="9"/>
            <color indexed="81"/>
            <rFont val="Tahoma"/>
            <family val="2"/>
          </rPr>
          <t xml:space="preserve">
Selects visible cells only. You can use this before you copy to ensure that what you are only copying the visible cells and not any hidden rows or columns. If you have used Excel’s Data Subtotal feature and you only wish to only copy the Subtotals, you can use Data Grouping to hide the detail and display only the Subtotals and then select the range and press ALT + ; to the visible cells only and then copy and paste to paste the Subtotals only.</t>
        </r>
      </text>
    </comment>
    <comment ref="B46" authorId="2" shapeId="0" xr:uid="{52D2E524-7045-41B0-B1D6-EB9772630D3D}">
      <text>
        <r>
          <rPr>
            <sz val="8"/>
            <color indexed="81"/>
            <rFont val="Tahoma"/>
            <family val="2"/>
          </rPr>
          <t>ENTER completes a cell entry and selects the cell below (unless default Excel options have been changed.</t>
        </r>
      </text>
    </comment>
    <comment ref="C46" authorId="2" shapeId="0" xr:uid="{2BFE30D2-8702-4520-B71E-9C1A915323AF}">
      <text>
        <r>
          <rPr>
            <sz val="8"/>
            <color indexed="81"/>
            <rFont val="Tahoma"/>
            <family val="2"/>
          </rPr>
          <t xml:space="preserve">SHIFT+ENTER completes a cell entry and selects the cell above.
</t>
        </r>
      </text>
    </comment>
    <comment ref="D46" authorId="1" shapeId="0" xr:uid="{AEB3CA97-175E-47D9-ADD6-2AD29341BCB6}">
      <text>
        <r>
          <rPr>
            <sz val="9"/>
            <color indexed="81"/>
            <rFont val="Tahoma"/>
            <family val="2"/>
          </rPr>
          <t>When only a single cell is selected, Ctrl+Enter will complete the cell entry and the active cell will remain as the current cell rather than moving down a cell.</t>
        </r>
      </text>
    </comment>
    <comment ref="F46" authorId="2" shapeId="0" xr:uid="{A5AC5211-9F22-46E7-BEE6-7FCFC1B1F9AC}">
      <text>
        <r>
          <rPr>
            <sz val="8"/>
            <color indexed="81"/>
            <rFont val="Tahoma"/>
            <family val="2"/>
          </rPr>
          <t>ALT+ENTER starts a new line in the same cell.</t>
        </r>
      </text>
    </comment>
    <comment ref="G46" authorId="2" shapeId="0" xr:uid="{7BCD8065-35D8-4562-BAFB-3CB665B77DB7}">
      <text>
        <r>
          <rPr>
            <sz val="8"/>
            <color indexed="81"/>
            <rFont val="Tahoma"/>
            <family val="2"/>
          </rPr>
          <t>ALT+ENTER starts a new line in the same cell.</t>
        </r>
      </text>
    </comment>
    <comment ref="H46" authorId="2" shapeId="0" xr:uid="{843A8F74-D4B1-4C36-A1B9-02ED2169DE45}">
      <text>
        <r>
          <rPr>
            <sz val="8"/>
            <color indexed="81"/>
            <rFont val="Tahoma"/>
            <family val="2"/>
          </rPr>
          <t>ALT+ENTER starts a new line in the same cell.</t>
        </r>
      </text>
    </comment>
    <comment ref="D48" authorId="1" shapeId="0" xr:uid="{6A2F39C8-9A41-4177-B176-A26A1A54862C}">
      <text>
        <r>
          <rPr>
            <sz val="8"/>
            <color indexed="81"/>
            <rFont val="Tahoma"/>
            <family val="2"/>
          </rPr>
          <t xml:space="preserve">Each time you press Ctrl+. it jumps to the next corner of a selected range.
</t>
        </r>
      </text>
    </comment>
    <comment ref="B50" authorId="2" shapeId="0" xr:uid="{3BE6884B-DE82-4834-87C0-6B997457CA9C}">
      <text>
        <r>
          <rPr>
            <sz val="8"/>
            <color indexed="81"/>
            <rFont val="Tahoma"/>
            <family val="2"/>
          </rPr>
          <t>Completes a cell entry and selects the cell to the right.</t>
        </r>
      </text>
    </comment>
    <comment ref="C50" authorId="2" shapeId="0" xr:uid="{1676C14A-38F6-4490-8338-A33C027DA521}">
      <text>
        <r>
          <rPr>
            <sz val="8"/>
            <color indexed="81"/>
            <rFont val="Tahoma"/>
            <family val="2"/>
          </rPr>
          <t>Completes a cell entry and selects the cell to the left.</t>
        </r>
      </text>
    </comment>
    <comment ref="D50" authorId="1" shapeId="0" xr:uid="{75440309-ECAA-40BC-ACA3-9811D64EAEA2}">
      <text>
        <r>
          <rPr>
            <sz val="8"/>
            <color indexed="81"/>
            <rFont val="Tahoma"/>
            <family val="2"/>
          </rPr>
          <t>Ctrl+Tab switches to the next open workbook window when more than one workbook window is open.
NOTE:  This shortcut ONLY applies to workbooks open within the current instance of Excel.  If the Excel program is started a second time, it is treated as a separate "application" and the shortcut will only work for workbooks open within that instance of Excel.  (Along the same lines, worksheets can only be copied between workbooks open in the same instance of Excel.)
(Ctrl+F6 performs the same function.)</t>
        </r>
      </text>
    </comment>
    <comment ref="E50" authorId="1" shapeId="0" xr:uid="{5161E19C-E6DA-4E4E-95C9-CF018493DFDF}">
      <text>
        <r>
          <rPr>
            <sz val="8"/>
            <color indexed="81"/>
            <rFont val="Tahoma"/>
            <family val="2"/>
          </rPr>
          <t>Cycles through currently open Excel files in reverse order.</t>
        </r>
      </text>
    </comment>
    <comment ref="F50" authorId="1" shapeId="0" xr:uid="{1B4648C6-04CF-49BC-B536-5491365FC613}">
      <text>
        <r>
          <rPr>
            <sz val="8"/>
            <color indexed="81"/>
            <rFont val="Tahoma"/>
            <family val="2"/>
          </rPr>
          <t>Windows application manager…switches to next open Windows application.</t>
        </r>
      </text>
    </comment>
    <comment ref="G50" authorId="1" shapeId="0" xr:uid="{6A0971F5-2170-4C10-9CAA-A551358DF68F}">
      <text>
        <r>
          <rPr>
            <sz val="8"/>
            <color indexed="81"/>
            <rFont val="Tahoma"/>
            <family val="2"/>
          </rPr>
          <t>Windows application manager…switches to next open Windows application.</t>
        </r>
      </text>
    </comment>
    <comment ref="H50" authorId="1" shapeId="0" xr:uid="{14C93E3F-2389-4833-B00E-C384916A9C5A}">
      <text>
        <r>
          <rPr>
            <sz val="8"/>
            <color indexed="81"/>
            <rFont val="Tahoma"/>
            <family val="2"/>
          </rPr>
          <t>Windows application manager…switches to next open Windows application.
(In addition to switching between current applications, Alt+Tab wiill also switch between currently open Excel files, as long as the Excel Advanced Option to "Show all windows in the Tasbar" has been enabled.)</t>
        </r>
      </text>
    </comment>
    <comment ref="B52" authorId="2" shapeId="0" xr:uid="{B3FB6FD0-13DB-4EB2-8D12-C8CBCBA477A1}">
      <text>
        <r>
          <rPr>
            <sz val="8"/>
            <color indexed="81"/>
            <rFont val="Tahoma"/>
            <family val="2"/>
          </rPr>
          <t xml:space="preserve">Removes the cell contents (data and formulas) from selected cells without affecting cell formats or comments. </t>
        </r>
      </text>
    </comment>
    <comment ref="B53" authorId="1" shapeId="0" xr:uid="{EA089281-1A32-41A4-87B1-7C701A0B4F1A}">
      <text>
        <r>
          <rPr>
            <sz val="9"/>
            <color indexed="81"/>
            <rFont val="Tahoma"/>
            <family val="2"/>
          </rPr>
          <t>Inside a cell: Move to beginning of cell entry</t>
        </r>
      </text>
    </comment>
    <comment ref="B54" authorId="2" shapeId="0" xr:uid="{F9399A19-10F6-47EE-8C83-7F383174D713}">
      <text>
        <r>
          <rPr>
            <sz val="8"/>
            <color indexed="81"/>
            <rFont val="Tahoma"/>
            <family val="2"/>
          </rPr>
          <t>Inside a cell: Move to beginning of cell entry
Moves to the cell in the lower-right corner of the window when SCROLL LOCK is turned on.
Also selects the last command on the menu when a menu or submenu is visible.</t>
        </r>
      </text>
    </comment>
    <comment ref="D54" authorId="2" shapeId="0" xr:uid="{83E92C9B-85D3-4A90-A3DE-2652A59EDAFF}">
      <text>
        <r>
          <rPr>
            <sz val="8"/>
            <color indexed="81"/>
            <rFont val="Tahoma"/>
            <family val="2"/>
          </rPr>
          <t>CTRL+END moves to the last cell on a worksheet, in the lowest used row of the rightmost used column.</t>
        </r>
      </text>
    </comment>
    <comment ref="D57" authorId="1" shapeId="0" xr:uid="{D01CD233-06FB-4E93-9561-D828C7D89D9B}">
      <text>
        <r>
          <rPr>
            <sz val="9"/>
            <color indexed="81"/>
            <rFont val="Tahoma"/>
            <family val="2"/>
          </rPr>
          <t>Inside a cell: Move one word to the left</t>
        </r>
      </text>
    </comment>
    <comment ref="E57" authorId="1" shapeId="0" xr:uid="{3996908E-0892-4703-AEEE-7AA0C202B77D}">
      <text>
        <r>
          <rPr>
            <sz val="9"/>
            <color indexed="81"/>
            <rFont val="Tahoma"/>
            <family val="2"/>
          </rPr>
          <t>Inside a cell: select one word to the left</t>
        </r>
      </text>
    </comment>
    <comment ref="F57" authorId="1" shapeId="0" xr:uid="{40E76D93-1904-4289-ADEE-6DC9E3924760}">
      <text>
        <r>
          <rPr>
            <b/>
            <sz val="8"/>
            <color indexed="81"/>
            <rFont val="Tahoma"/>
            <family val="2"/>
          </rPr>
          <t>Travis Day:</t>
        </r>
        <r>
          <rPr>
            <sz val="8"/>
            <color indexed="81"/>
            <rFont val="Tahoma"/>
            <family val="2"/>
          </rPr>
          <t xml:space="preserve">
Navigates back to the previous location. (Equivalent to clicking the Back button in Internet Explorer, Windows Explorer, etc.).</t>
        </r>
      </text>
    </comment>
    <comment ref="G57" authorId="1" shapeId="0" xr:uid="{AF6BC1F7-830F-4A19-8903-440B00A5C6D1}">
      <text>
        <r>
          <rPr>
            <b/>
            <sz val="8"/>
            <color indexed="81"/>
            <rFont val="Tahoma"/>
            <family val="2"/>
          </rPr>
          <t>Travis Day:</t>
        </r>
        <r>
          <rPr>
            <sz val="8"/>
            <color indexed="81"/>
            <rFont val="Tahoma"/>
            <family val="2"/>
          </rPr>
          <t xml:space="preserve">
Navigates back to the previous location. (Equivalent to clicking the Back button in Internet Explorer, Windows Explorer, etc.).</t>
        </r>
      </text>
    </comment>
    <comment ref="H57" authorId="1" shapeId="0" xr:uid="{AF80AC04-86A1-41E2-8701-0CB8E4DB6A30}">
      <text>
        <r>
          <rPr>
            <b/>
            <sz val="8"/>
            <color indexed="81"/>
            <rFont val="Tahoma"/>
            <family val="2"/>
          </rPr>
          <t>Travis Day:</t>
        </r>
        <r>
          <rPr>
            <sz val="8"/>
            <color indexed="81"/>
            <rFont val="Tahoma"/>
            <family val="2"/>
          </rPr>
          <t xml:space="preserve">
Navigates back to the previous location. (Equivalent to clicking the Back button in Internet Explorer, Windows Explorer, etc.).</t>
        </r>
      </text>
    </comment>
    <comment ref="D58" authorId="1" shapeId="0" xr:uid="{1515C829-41F9-4FF9-A478-B049824043B0}">
      <text>
        <r>
          <rPr>
            <sz val="9"/>
            <color indexed="81"/>
            <rFont val="Tahoma"/>
            <family val="2"/>
          </rPr>
          <t>Inside a cell: Move one word to the right</t>
        </r>
      </text>
    </comment>
    <comment ref="E58" authorId="1" shapeId="0" xr:uid="{9171BE0F-69BE-45EE-9C99-177807900D8C}">
      <text>
        <r>
          <rPr>
            <sz val="9"/>
            <color indexed="81"/>
            <rFont val="Tahoma"/>
            <family val="2"/>
          </rPr>
          <t>Inside a cell: select one word to the right</t>
        </r>
      </text>
    </comment>
    <comment ref="F58" authorId="1" shapeId="0" xr:uid="{2A74583D-B67F-4EC0-B485-E097D9BE421E}">
      <text>
        <r>
          <rPr>
            <b/>
            <sz val="8"/>
            <color indexed="81"/>
            <rFont val="Tahoma"/>
            <family val="2"/>
          </rPr>
          <t>Travis Day:</t>
        </r>
        <r>
          <rPr>
            <sz val="8"/>
            <color indexed="81"/>
            <rFont val="Tahoma"/>
            <family val="2"/>
          </rPr>
          <t xml:space="preserve">
Navigates forward again to the location  prior to using Back. (Equivalent to clicking the Forwad button in Internet Explorer, Windows Explorer, etc.).</t>
        </r>
      </text>
    </comment>
    <comment ref="G58" authorId="1" shapeId="0" xr:uid="{4456C661-9186-4F21-9AAC-78BAA935031A}">
      <text>
        <r>
          <rPr>
            <b/>
            <sz val="8"/>
            <color indexed="81"/>
            <rFont val="Tahoma"/>
            <family val="2"/>
          </rPr>
          <t>Travis Day:</t>
        </r>
        <r>
          <rPr>
            <sz val="8"/>
            <color indexed="81"/>
            <rFont val="Tahoma"/>
            <family val="2"/>
          </rPr>
          <t xml:space="preserve">
Navigates forward again to the location  prior to using Back. (Equivalent to clicking the Forwad button in Internet Explorer, Windows Explorer, etc.).</t>
        </r>
      </text>
    </comment>
    <comment ref="H58" authorId="1" shapeId="0" xr:uid="{9915D767-B92B-4B36-BD15-BBE931F987A9}">
      <text>
        <r>
          <rPr>
            <b/>
            <sz val="8"/>
            <color indexed="81"/>
            <rFont val="Tahoma"/>
            <family val="2"/>
          </rPr>
          <t>Travis Day:</t>
        </r>
        <r>
          <rPr>
            <sz val="8"/>
            <color indexed="81"/>
            <rFont val="Tahoma"/>
            <family val="2"/>
          </rPr>
          <t xml:space="preserve">
Navigates forward again to the location  prior to using Back. (Equivalent to clicking the Forwad button in Internet Explorer, Windows Explorer, etc.).</t>
        </r>
      </text>
    </comment>
    <comment ref="F60" authorId="1" shapeId="0" xr:uid="{7D190DE2-C314-4B8D-821C-C85D0FAD0CD8}">
      <text>
        <r>
          <rPr>
            <b/>
            <sz val="8"/>
            <color indexed="81"/>
            <rFont val="Tahoma"/>
            <family val="2"/>
          </rPr>
          <t>Travis Day:</t>
        </r>
        <r>
          <rPr>
            <sz val="8"/>
            <color indexed="81"/>
            <rFont val="Tahoma"/>
            <family val="2"/>
          </rPr>
          <t xml:space="preserve">
To activate an Autofilter, for example.</t>
        </r>
      </text>
    </comment>
    <comment ref="G60" authorId="1" shapeId="0" xr:uid="{8C0225AF-7DAC-4EA4-AC74-1540AADB2125}">
      <text>
        <r>
          <rPr>
            <b/>
            <sz val="8"/>
            <color indexed="81"/>
            <rFont val="Tahoma"/>
            <family val="2"/>
          </rPr>
          <t>Travis Day:</t>
        </r>
        <r>
          <rPr>
            <sz val="8"/>
            <color indexed="81"/>
            <rFont val="Tahoma"/>
            <family val="2"/>
          </rPr>
          <t xml:space="preserve">
To activate an Autofilter, for example.</t>
        </r>
      </text>
    </comment>
    <comment ref="H60" authorId="1" shapeId="0" xr:uid="{B7A0BF8D-07B4-480E-A846-1F4D570F70DF}">
      <text>
        <r>
          <rPr>
            <b/>
            <sz val="8"/>
            <color indexed="81"/>
            <rFont val="Tahoma"/>
            <family val="2"/>
          </rPr>
          <t>Travis Day:</t>
        </r>
        <r>
          <rPr>
            <sz val="8"/>
            <color indexed="81"/>
            <rFont val="Tahoma"/>
            <family val="2"/>
          </rPr>
          <t xml:space="preserve">
To activate an Autofilter, Data Validation list, etc.</t>
        </r>
      </text>
    </comment>
    <comment ref="D61" authorId="1" shapeId="0" xr:uid="{E6E97516-1110-42CA-ABE0-AFB0CB6209E7}">
      <text>
        <r>
          <rPr>
            <sz val="9"/>
            <color indexed="81"/>
            <rFont val="Tahoma"/>
            <family val="2"/>
          </rPr>
          <t>When within an Excel Table: 
Ctrl+Space selects the data in the column
2nd Ctrl+Space selects the data &amp; column heading
3rd Ctrl+Space selects the entire column</t>
        </r>
      </text>
    </comment>
    <comment ref="E61" authorId="2" shapeId="0" xr:uid="{CC5AF3EA-4412-4058-BA39-33A9FA0AF32B}">
      <text>
        <r>
          <rPr>
            <sz val="8"/>
            <color indexed="81"/>
            <rFont val="Tahoma"/>
            <family val="2"/>
          </rPr>
          <t>When an object is selected, CTRL+SHIFT+SPACEBAR selects all objects on a worksheet.</t>
        </r>
      </text>
    </comment>
    <comment ref="B63" authorId="0" shapeId="0" xr:uid="{B0FC4D4C-F62A-4750-97B1-694941D65933}">
      <text>
        <r>
          <rPr>
            <b/>
            <sz val="9"/>
            <color indexed="81"/>
            <rFont val="Tahoma"/>
            <family val="2"/>
          </rPr>
          <t xml:space="preserve">Day, Travis:
</t>
        </r>
        <r>
          <rPr>
            <sz val="9"/>
            <color indexed="81"/>
            <rFont val="Tahoma"/>
            <family val="2"/>
          </rPr>
          <t>Can use arrow keys to scroll up and down without changing the active cell.</t>
        </r>
      </text>
    </comment>
    <comment ref="D64" authorId="2" shapeId="0" xr:uid="{407B1228-78DB-4ADC-8BDB-4DC163991BE6}">
      <text>
        <r>
          <rPr>
            <sz val="8"/>
            <color indexed="81"/>
            <rFont val="Tahoma"/>
            <family val="2"/>
          </rPr>
          <t xml:space="preserve">If the worksheet contains data, CTRL+A selects the current region. Pressing CTRL+A a second time selects the entire worksheet.
</t>
        </r>
        <r>
          <rPr>
            <b/>
            <sz val="8"/>
            <color indexed="81"/>
            <rFont val="Tahoma"/>
            <family val="2"/>
          </rPr>
          <t xml:space="preserve">While editing:  </t>
        </r>
        <r>
          <rPr>
            <sz val="8"/>
            <color indexed="81"/>
            <rFont val="Tahoma"/>
            <family val="2"/>
          </rPr>
          <t>Displays Formula Window after typing formula name.</t>
        </r>
      </text>
    </comment>
    <comment ref="E64" authorId="2" shapeId="0" xr:uid="{B27351C3-0E9A-4112-8B42-768106A1E243}">
      <text>
        <r>
          <rPr>
            <sz val="8"/>
            <color indexed="81"/>
            <rFont val="Tahoma"/>
            <family val="2"/>
          </rPr>
          <t xml:space="preserve">Insert Formula </t>
        </r>
        <r>
          <rPr>
            <b/>
            <u/>
            <sz val="8"/>
            <color indexed="81"/>
            <rFont val="Tahoma"/>
            <family val="2"/>
          </rPr>
          <t>A</t>
        </r>
        <r>
          <rPr>
            <sz val="8"/>
            <color indexed="81"/>
            <rFont val="Tahoma"/>
            <family val="2"/>
          </rPr>
          <t>rguments
While editing a cell: CTRL+SHIFT+A inserts the argument names and parentheses when the insertion point is to the right of a function name in a formula.</t>
        </r>
      </text>
    </comment>
    <comment ref="D66" authorId="2" shapeId="0" xr:uid="{44831AE6-AB48-40FD-86E0-A1182C727EA3}">
      <text>
        <r>
          <rPr>
            <sz val="8"/>
            <color indexed="81"/>
            <rFont val="Tahoma"/>
            <family val="2"/>
          </rPr>
          <t>CTRL+C followed by another CTRL+C displays the Microsoft Office Clipboard.</t>
        </r>
      </text>
    </comment>
    <comment ref="D67" authorId="2" shapeId="0" xr:uid="{64AA2000-A9EA-433E-B8CD-076EE6C6E6FB}">
      <text>
        <r>
          <rPr>
            <sz val="8"/>
            <color indexed="81"/>
            <rFont val="Tahoma"/>
            <family val="2"/>
          </rPr>
          <t>Uses the Fill Down command to copy the contents and format of the topmost cell of a selected range into the cells below.</t>
        </r>
      </text>
    </comment>
    <comment ref="D68" authorId="0" shapeId="0" xr:uid="{C64594D1-CB37-46D6-BDB4-CEA23FBB2A64}">
      <text>
        <r>
          <rPr>
            <b/>
            <sz val="9"/>
            <color indexed="81"/>
            <rFont val="Tahoma"/>
            <family val="2"/>
          </rPr>
          <t>Day, Travis:</t>
        </r>
        <r>
          <rPr>
            <sz val="9"/>
            <color indexed="81"/>
            <rFont val="Tahoma"/>
            <family val="2"/>
          </rPr>
          <t xml:space="preserve">
In Visual Basic Editor, Export files</t>
        </r>
      </text>
    </comment>
    <comment ref="D69" authorId="2" shapeId="0" xr:uid="{D5FBD1C8-855B-4143-AA42-910B2DF3D1A0}">
      <text>
        <r>
          <rPr>
            <sz val="8"/>
            <color indexed="81"/>
            <rFont val="Tahoma"/>
            <family val="2"/>
          </rPr>
          <t>SHIFT+F5 also displays this dialog box, while SHIFT+F4 repeats the last Find action.</t>
        </r>
      </text>
    </comment>
    <comment ref="E69" authorId="0" shapeId="0" xr:uid="{2531EF8B-0A93-4617-943F-9F8E949B5E4B}">
      <text>
        <r>
          <rPr>
            <b/>
            <sz val="9"/>
            <color indexed="81"/>
            <rFont val="Tahoma"/>
            <family val="2"/>
          </rPr>
          <t>Day, Travis:</t>
        </r>
        <r>
          <rPr>
            <sz val="9"/>
            <color indexed="81"/>
            <rFont val="Tahoma"/>
            <family val="2"/>
          </rPr>
          <t xml:space="preserve">
Format cells Font tab
(This is the default shortcut, unless overwritten by a macro shortcut key.)</t>
        </r>
      </text>
    </comment>
    <comment ref="D70" authorId="2" shapeId="0" xr:uid="{6D5D1A06-BBD0-4621-A1B2-A0FB2093CB94}">
      <text>
        <r>
          <rPr>
            <sz val="8"/>
            <color indexed="81"/>
            <rFont val="Tahoma"/>
            <family val="2"/>
          </rPr>
          <t>F5 also displays this dialog box.
To go BACK to the last place you came from, press ativate Goto again and just press ENTER.</t>
        </r>
      </text>
    </comment>
    <comment ref="D71" authorId="2" shapeId="0" xr:uid="{67B47E9B-52B1-441A-9198-10334694DCE1}">
      <text>
        <r>
          <rPr>
            <sz val="8"/>
            <color indexed="81"/>
            <rFont val="Tahoma"/>
            <family val="2"/>
          </rPr>
          <t>Displays the Find and Replace dialog box.</t>
        </r>
      </text>
    </comment>
    <comment ref="F71" authorId="1" shapeId="0" xr:uid="{67EDBD79-268B-4D50-B7EA-F4052472E6AA}">
      <text>
        <r>
          <rPr>
            <sz val="8"/>
            <color indexed="81"/>
            <rFont val="Tahoma"/>
            <family val="2"/>
          </rPr>
          <t>was "Help Menu"
by default in Excel</t>
        </r>
      </text>
    </comment>
    <comment ref="D73" authorId="0" shapeId="0" xr:uid="{41659B0C-DBD2-4052-86C7-31C3C42DF265}">
      <text>
        <r>
          <rPr>
            <b/>
            <sz val="9"/>
            <color indexed="81"/>
            <rFont val="Tahoma"/>
            <family val="2"/>
          </rPr>
          <t>Day, Travis:</t>
        </r>
        <r>
          <rPr>
            <sz val="9"/>
            <color indexed="81"/>
            <rFont val="Tahoma"/>
            <family val="2"/>
          </rPr>
          <t xml:space="preserve">
In VBA, Bring to Front</t>
        </r>
      </text>
    </comment>
    <comment ref="D74" authorId="2" shapeId="0" xr:uid="{D3C5DB00-83F6-431E-80C2-ECAB3B7FDA19}">
      <text>
        <r>
          <rPr>
            <sz val="8"/>
            <color indexed="81"/>
            <rFont val="Tahoma"/>
            <family val="2"/>
          </rPr>
          <t>Displays the Insert Hyperlink dialog box for new hyperlinks or the Edit Hyperlink dialog box for selected existing hyperlinks</t>
        </r>
      </text>
    </comment>
    <comment ref="D75" authorId="0" shapeId="0" xr:uid="{6A4BE0C7-03D4-42DE-9856-1DA3A793985F}">
      <text>
        <r>
          <rPr>
            <b/>
            <sz val="9"/>
            <color indexed="81"/>
            <rFont val="Tahoma"/>
            <family val="2"/>
          </rPr>
          <t>Day, Travis:</t>
        </r>
        <r>
          <rPr>
            <sz val="9"/>
            <color indexed="81"/>
            <rFont val="Tahoma"/>
            <family val="2"/>
          </rPr>
          <t xml:space="preserve">
default Excel shortcut: create tabLe
(Ctrl+t does same thing)</t>
        </r>
      </text>
    </comment>
    <comment ref="E75" authorId="0" shapeId="0" xr:uid="{5FD9AC7D-BC31-4C0E-BD2C-5CBCFC53A863}">
      <text>
        <r>
          <rPr>
            <b/>
            <sz val="9"/>
            <color indexed="81"/>
            <rFont val="Tahoma"/>
            <family val="2"/>
          </rPr>
          <t>Day, Travis:</t>
        </r>
        <r>
          <rPr>
            <sz val="9"/>
            <color indexed="81"/>
            <rFont val="Tahoma"/>
            <family val="2"/>
          </rPr>
          <t xml:space="preserve">
NOT a macro...
Default Excel shortcut</t>
        </r>
      </text>
    </comment>
    <comment ref="D76" authorId="0" shapeId="0" xr:uid="{BDB3F08B-5EEB-4374-A561-C28CED6E7780}">
      <text>
        <r>
          <rPr>
            <b/>
            <sz val="9"/>
            <color indexed="81"/>
            <rFont val="Tahoma"/>
            <family val="2"/>
          </rPr>
          <t>Day, Travis:</t>
        </r>
        <r>
          <rPr>
            <sz val="9"/>
            <color indexed="81"/>
            <rFont val="Tahoma"/>
            <family val="2"/>
          </rPr>
          <t xml:space="preserve">
In Visual Basic Editor, Import files</t>
        </r>
      </text>
    </comment>
    <comment ref="E78" authorId="0" shapeId="0" xr:uid="{061CD609-E5A7-4319-A0CE-BC3A540786E8}">
      <text>
        <r>
          <rPr>
            <b/>
            <sz val="9"/>
            <color indexed="81"/>
            <rFont val="Tahoma"/>
            <family val="2"/>
          </rPr>
          <t>Day, Travis:</t>
        </r>
        <r>
          <rPr>
            <sz val="9"/>
            <color indexed="81"/>
            <rFont val="Tahoma"/>
            <family val="2"/>
          </rPr>
          <t xml:space="preserve">
select Comments is default Excel shorcut, unless a macro shortcut is assigned to overwrite it.</t>
        </r>
      </text>
    </comment>
    <comment ref="E79" authorId="0" shapeId="0" xr:uid="{4898CBAC-6247-4457-AD23-F72F686AE501}">
      <text>
        <r>
          <rPr>
            <b/>
            <sz val="9"/>
            <color indexed="81"/>
            <rFont val="Tahoma"/>
            <family val="2"/>
          </rPr>
          <t>Day, Travis:</t>
        </r>
        <r>
          <rPr>
            <sz val="9"/>
            <color indexed="81"/>
            <rFont val="Tahoma"/>
            <family val="2"/>
          </rPr>
          <t xml:space="preserve">
Format cells Font tab
(This is the default shortcut, unless overwritten by a macro shortcut key.)</t>
        </r>
      </text>
    </comment>
    <comment ref="D81" authorId="2" shapeId="0" xr:uid="{C9B0BCAB-1272-4535-9C5C-A0571BE46297}">
      <text>
        <r>
          <rPr>
            <sz val="8"/>
            <color indexed="81"/>
            <rFont val="Tahoma"/>
            <family val="2"/>
          </rPr>
          <t>Uses the Fill Right command to copy the contents and format of the leftmost cell of a selected range into the cells to the right.</t>
        </r>
      </text>
    </comment>
    <comment ref="D82" authorId="0" shapeId="0" xr:uid="{988B91EF-DF29-4561-88C9-56192954C910}">
      <text>
        <r>
          <rPr>
            <sz val="9"/>
            <color indexed="81"/>
            <rFont val="Tahoma"/>
            <family val="2"/>
          </rPr>
          <t>F12 = Save as</t>
        </r>
      </text>
    </comment>
    <comment ref="E84" authorId="1" shapeId="0" xr:uid="{84622AC6-B4FC-4C8E-AE3E-128442BC1D70}">
      <text>
        <r>
          <rPr>
            <sz val="9"/>
            <color indexed="81"/>
            <rFont val="Tahoma"/>
            <family val="2"/>
          </rPr>
          <t>While editing a cell: Expand/Collapse Formula Bar</t>
        </r>
      </text>
    </comment>
    <comment ref="D86" authorId="1" shapeId="0" xr:uid="{7CF536CD-109F-44F7-AF42-D025C8DA49D5}">
      <text>
        <r>
          <rPr>
            <b/>
            <sz val="8"/>
            <color indexed="81"/>
            <rFont val="Tahoma"/>
            <family val="2"/>
          </rPr>
          <t>Travis Day:</t>
        </r>
        <r>
          <rPr>
            <sz val="8"/>
            <color indexed="81"/>
            <rFont val="Tahoma"/>
            <family val="2"/>
          </rPr>
          <t xml:space="preserve">
Typically closes the active file.  But if multiple windows of the same file are open (using New Window), only the current window is closed.</t>
        </r>
      </text>
    </comment>
    <comment ref="D88" authorId="2" shapeId="0" xr:uid="{044B5EF6-A88E-4F8E-8EE9-665DF3EF11B6}">
      <text>
        <r>
          <rPr>
            <sz val="8"/>
            <color indexed="81"/>
            <rFont val="Tahoma"/>
            <family val="2"/>
          </rPr>
          <t>Repeats the last command or action, if possible.</t>
        </r>
      </text>
    </comment>
    <comment ref="E89" authorId="2" shapeId="0" xr:uid="{A6F1C807-2446-41B7-823D-EE84A2B1EFA7}">
      <text>
        <r>
          <rPr>
            <sz val="8"/>
            <color indexed="81"/>
            <rFont val="Tahoma"/>
            <family val="2"/>
          </rPr>
          <t>CTRL+SHIFT+Z uses the Undo or Redo command to reverse or restore the last automatic correction when AutoCorrect Smart Tags are displayed.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F6" authorId="0" shapeId="0" xr:uid="{00000000-0006-0000-1200-000001000000}">
      <text>
        <r>
          <rPr>
            <sz val="8"/>
            <color indexed="81"/>
            <rFont val="Tahoma"/>
            <family val="2"/>
          </rPr>
          <t>Typing also shows up in the formula bar</t>
        </r>
      </text>
    </comment>
    <comment ref="E7" authorId="0" shapeId="0" xr:uid="{00000000-0006-0000-1200-000002000000}">
      <text>
        <r>
          <rPr>
            <sz val="8"/>
            <color indexed="81"/>
            <rFont val="Tahoma"/>
            <family val="2"/>
          </rPr>
          <t>In a special case where you want a number to be recognized as text, type a single quote before the number</t>
        </r>
      </text>
    </comment>
    <comment ref="F9" authorId="0" shapeId="0" xr:uid="{00000000-0006-0000-1200-000003000000}">
      <text>
        <r>
          <rPr>
            <sz val="8"/>
            <color indexed="81"/>
            <rFont val="Tahoma"/>
            <family val="2"/>
          </rPr>
          <t>Shift-Enter moves up,
Shift-Tab moves left</t>
        </r>
      </text>
    </comment>
    <comment ref="F15" authorId="0" shapeId="0" xr:uid="{00000000-0006-0000-1200-000004000000}">
      <text>
        <r>
          <rPr>
            <sz val="8"/>
            <color indexed="81"/>
            <rFont val="Tahoma"/>
            <family val="2"/>
          </rPr>
          <t>If a row of #s is displayed, you can widen the column so that all digits can fit</t>
        </r>
      </text>
    </comment>
    <comment ref="D17" authorId="0" shapeId="0" xr:uid="{00000000-0006-0000-1200-000005000000}">
      <text>
        <r>
          <rPr>
            <sz val="8"/>
            <color indexed="81"/>
            <rFont val="Tahoma"/>
            <family val="2"/>
          </rPr>
          <t>It looks like there is text in this cell, yet it doesn't actually contain any data... Check the formula bar to be sure!</t>
        </r>
      </text>
    </comment>
    <comment ref="E17" authorId="0" shapeId="0" xr:uid="{00000000-0006-0000-1200-000006000000}">
      <text>
        <r>
          <rPr>
            <sz val="8"/>
            <color indexed="81"/>
            <rFont val="Tahoma"/>
            <family val="2"/>
          </rPr>
          <t>For instance, typing in this cell truncates text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B21" authorId="0" shapeId="0" xr:uid="{D0F1ECDD-7157-4576-AD50-8842CC9DA621}">
      <text>
        <r>
          <rPr>
            <sz val="9"/>
            <color indexed="81"/>
            <rFont val="Tahoma"/>
            <family val="2"/>
          </rPr>
          <t>right-aligned text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Travis Day</author>
    <author>dayt</author>
  </authors>
  <commentList>
    <comment ref="E12" authorId="0" shapeId="0" xr:uid="{00000000-0006-0000-1600-000003000000}">
      <text>
        <r>
          <rPr>
            <sz val="8"/>
            <color indexed="81"/>
            <rFont val="Tahoma"/>
            <family val="2"/>
          </rPr>
          <t>Numbers formatted consistently</t>
        </r>
      </text>
    </comment>
    <comment ref="G13" authorId="1" shapeId="0" xr:uid="{77A32D70-8090-4C97-B406-D6FB18C6B50F}">
      <text>
        <r>
          <rPr>
            <sz val="8"/>
            <color indexed="81"/>
            <rFont val="Tahoma"/>
            <family val="2"/>
          </rPr>
          <t>Applies the Number format with thousands separator, 2 decimals places, and minus sign (-) for negative values.</t>
        </r>
      </text>
    </comment>
    <comment ref="E14" authorId="0" shapeId="0" xr:uid="{00000000-0006-0000-1600-000004000000}">
      <text>
        <r>
          <rPr>
            <sz val="8"/>
            <color indexed="81"/>
            <rFont val="Tahoma"/>
            <family val="2"/>
          </rPr>
          <t>All inputs differentiated from other cells.  (In this case, a green background pattern is used for all inputs.)</t>
        </r>
      </text>
    </comment>
    <comment ref="G16" authorId="1" shapeId="0" xr:uid="{DB07EA7D-7BB6-4BD0-A1BD-531197CDEEFE}">
      <text>
        <r>
          <rPr>
            <sz val="8"/>
            <color indexed="81"/>
            <rFont val="Tahoma"/>
            <family val="2"/>
          </rPr>
          <t>Applies the Currency format with negative numbers in parentheses.
(# of decimal places depends on Language setting in Windows Control Panel.</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Travis Day</author>
    <author>dayt</author>
  </authors>
  <commentList>
    <comment ref="E12" authorId="0" shapeId="0" xr:uid="{8CBA1384-AED0-43A6-9F2F-E7565F6315F3}">
      <text>
        <r>
          <rPr>
            <sz val="8"/>
            <color indexed="81"/>
            <rFont val="Tahoma"/>
            <family val="2"/>
          </rPr>
          <t>Numbers formatted consistently</t>
        </r>
      </text>
    </comment>
    <comment ref="G13" authorId="1" shapeId="0" xr:uid="{2E5A251C-5126-433C-BEC7-ACABB68B0FDF}">
      <text>
        <r>
          <rPr>
            <sz val="8"/>
            <color indexed="81"/>
            <rFont val="Tahoma"/>
            <family val="2"/>
          </rPr>
          <t>Applies the Number format with thousands separator, 2 decimals places, and minus sign (-) for negative values.</t>
        </r>
      </text>
    </comment>
    <comment ref="E14" authorId="0" shapeId="0" xr:uid="{233D6456-7A58-47F3-8448-4616BCAE022B}">
      <text>
        <r>
          <rPr>
            <sz val="8"/>
            <color indexed="81"/>
            <rFont val="Tahoma"/>
            <family val="2"/>
          </rPr>
          <t>All inputs differentiated from other cells.  (In this case, a green background pattern is used for all inputs.)</t>
        </r>
      </text>
    </comment>
    <comment ref="G16" authorId="1" shapeId="0" xr:uid="{B5DD9AB5-015E-4C6D-A647-72C7BD7AF50C}">
      <text>
        <r>
          <rPr>
            <sz val="8"/>
            <color indexed="81"/>
            <rFont val="Tahoma"/>
            <family val="2"/>
          </rPr>
          <t>Applies the Currency format with negative numbers in parentheses.
(# of decimal places depends on Language setting in Windows Control Panel.</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Travis Day</author>
    <author>Day, Travis</author>
  </authors>
  <commentList>
    <comment ref="E12" authorId="0" shapeId="0" xr:uid="{48A9F328-05F5-4A8E-88A7-DD8EBBEC0B53}">
      <text>
        <r>
          <rPr>
            <sz val="8"/>
            <color indexed="81"/>
            <rFont val="Tahoma"/>
            <family val="2"/>
          </rPr>
          <t>Numbers formatted consistently</t>
        </r>
      </text>
    </comment>
    <comment ref="E14" authorId="0" shapeId="0" xr:uid="{06A3C786-C618-4152-A3AE-432D81D5D054}">
      <text>
        <r>
          <rPr>
            <sz val="8"/>
            <color indexed="81"/>
            <rFont val="Tahoma"/>
            <family val="2"/>
          </rPr>
          <t>All inputs differentiated from other cells.  (In this case, a green background pattern is used for all inputs.)</t>
        </r>
      </text>
    </comment>
    <comment ref="B27" authorId="1" shapeId="0" xr:uid="{AC21B7B4-41D7-4F19-9B64-CF0907F5AA3B}">
      <text>
        <r>
          <rPr>
            <b/>
            <sz val="9"/>
            <color indexed="81"/>
            <rFont val="Tahoma"/>
            <family val="2"/>
          </rPr>
          <t>Day, Travis:</t>
        </r>
        <r>
          <rPr>
            <sz val="9"/>
            <color indexed="81"/>
            <rFont val="Tahoma"/>
            <family val="2"/>
          </rPr>
          <t xml:space="preserve">
Uses a custom number format.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Travis Day</author>
    <author>Day, Travis</author>
  </authors>
  <commentList>
    <comment ref="F8" authorId="0" shapeId="0" xr:uid="{1F33343E-8A5D-42E9-B59A-6525036FC992}">
      <text>
        <r>
          <rPr>
            <b/>
            <sz val="9"/>
            <color indexed="81"/>
            <rFont val="Tahoma"/>
            <family val="2"/>
          </rPr>
          <t>Travis Day:</t>
        </r>
        <r>
          <rPr>
            <sz val="9"/>
            <color indexed="81"/>
            <rFont val="Tahoma"/>
            <family val="2"/>
          </rPr>
          <t xml:space="preserve">
$ is only needed for first unit cost (and for grand totals); some people think repeated dollar signs clutter a worksheet (this can be a personal preference). 
But if you have assumptions with mixed items (some $, some %, etc.), it may be necessary to include dollar signs for all dollar values. 
For multiple dollar values in a long list, you can have the dollar sign show for only the top value in the list, and no dollar sign for the rest in the column.   (Except for the totals &amp; averages... show dollar signs there too.) 
Format the top row as accounting (with a dollar sign).  Format the other rows as accounting format, but choose a dollar symbol of None.   (Format, Cells, click the Number tab, select Accounting, dollar symbol of “None.”)   
The accounting format also makes zeros show as dashes.  In spreadsheets where there are many zeros, the accounting format with lots of dashes (rather than zeroes) often looks better.   
Note:  With accounting format, you don't have a choice to show negative dollar amounts with a negative sign...it only uses parentheses for negative values.   Currency format can show negatives either way (dashes or parentheses), but currency format puts the dollar sign directly next to the number, rather than lined up on the left side of the cell. 
If you have a list of dollar values and non-dollar values, use currency rather than accounting format. (And use consistent "negative formats" for dollar values and non-dollar values alike.)
</t>
        </r>
      </text>
    </comment>
    <comment ref="E12" authorId="0" shapeId="0" xr:uid="{6BA24D9F-BF98-4AB1-8AA3-2B787944B8F8}">
      <text>
        <r>
          <rPr>
            <sz val="8"/>
            <color indexed="81"/>
            <rFont val="Tahoma"/>
            <family val="2"/>
          </rPr>
          <t>Numbers formatted consistently</t>
        </r>
      </text>
    </comment>
    <comment ref="E14" authorId="0" shapeId="0" xr:uid="{F126BF30-BA64-4A56-87F3-55349E70AB5E}">
      <text>
        <r>
          <rPr>
            <sz val="8"/>
            <color indexed="81"/>
            <rFont val="Tahoma"/>
            <family val="2"/>
          </rPr>
          <t>All inputs differentiated from other cells.  (In this case, a green background pattern is used for all inputs.)</t>
        </r>
      </text>
    </comment>
    <comment ref="B32" authorId="1" shapeId="0" xr:uid="{12137D5F-5A43-4FCF-A309-E08F18DEE352}">
      <text>
        <r>
          <rPr>
            <b/>
            <sz val="9"/>
            <color indexed="81"/>
            <rFont val="Tahoma"/>
            <family val="2"/>
          </rPr>
          <t>Day, Travis:</t>
        </r>
        <r>
          <rPr>
            <sz val="9"/>
            <color indexed="81"/>
            <rFont val="Tahoma"/>
            <family val="2"/>
          </rPr>
          <t xml:space="preserve">
Alt, Home, Komma</t>
        </r>
      </text>
    </comment>
    <comment ref="B36" authorId="1" shapeId="0" xr:uid="{290F33B4-8545-4186-A47D-9851AAA0F742}">
      <text>
        <r>
          <rPr>
            <b/>
            <sz val="9"/>
            <color indexed="81"/>
            <rFont val="Tahoma"/>
            <family val="2"/>
          </rPr>
          <t>Day, Travis:</t>
        </r>
        <r>
          <rPr>
            <sz val="9"/>
            <color indexed="81"/>
            <rFont val="Tahoma"/>
            <family val="2"/>
          </rPr>
          <t xml:space="preserve">
Alt, Home, Number, Accounting</t>
        </r>
      </text>
    </comment>
    <comment ref="B40" authorId="1" shapeId="0" xr:uid="{86946674-89E0-4E0B-9D96-90D757F43B1A}">
      <text>
        <r>
          <rPr>
            <b/>
            <sz val="9"/>
            <color indexed="81"/>
            <rFont val="Tahoma"/>
            <family val="2"/>
          </rPr>
          <t>Day, Travis:</t>
        </r>
        <r>
          <rPr>
            <sz val="9"/>
            <color indexed="81"/>
            <rFont val="Tahoma"/>
            <family val="2"/>
          </rPr>
          <t xml:space="preserve">
Alt, Home, Accounting Number</t>
        </r>
      </text>
    </comment>
    <comment ref="B48" authorId="1" shapeId="0" xr:uid="{9215355D-CC7D-41AE-8865-CED014F4CEC8}">
      <text>
        <r>
          <rPr>
            <b/>
            <sz val="9"/>
            <color indexed="81"/>
            <rFont val="Tahoma"/>
            <family val="2"/>
          </rPr>
          <t>Day, Travis:</t>
        </r>
        <r>
          <rPr>
            <sz val="9"/>
            <color indexed="81"/>
            <rFont val="Tahoma"/>
            <family val="2"/>
          </rPr>
          <t xml:space="preserve">
Alt, Home, Number, Currency</t>
        </r>
      </text>
    </comment>
    <comment ref="B52" authorId="1" shapeId="0" xr:uid="{17EBF859-7896-4D3F-899A-C299DB125F75}">
      <text>
        <r>
          <rPr>
            <b/>
            <sz val="9"/>
            <color indexed="81"/>
            <rFont val="Tahoma"/>
            <family val="2"/>
          </rPr>
          <t>Day, Travis:</t>
        </r>
        <r>
          <rPr>
            <sz val="9"/>
            <color indexed="81"/>
            <rFont val="Tahoma"/>
            <family val="2"/>
          </rPr>
          <t xml:space="preserve">
Alt, Home, Number, Currency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Travis Day</author>
    <author>Day, Travis</author>
  </authors>
  <commentList>
    <comment ref="E12" authorId="0" shapeId="0" xr:uid="{D50BB026-C10D-48FB-ADDA-52544ED5EE7E}">
      <text>
        <r>
          <rPr>
            <sz val="8"/>
            <color indexed="81"/>
            <rFont val="Tahoma"/>
            <family val="2"/>
          </rPr>
          <t>Numbers formatted consistently</t>
        </r>
      </text>
    </comment>
    <comment ref="E14" authorId="0" shapeId="0" xr:uid="{5B0D0941-625E-484D-89AF-F2FB8A1FFDAF}">
      <text>
        <r>
          <rPr>
            <sz val="8"/>
            <color indexed="81"/>
            <rFont val="Tahoma"/>
            <family val="2"/>
          </rPr>
          <t>All inputs differentiated from other cells.  (In this case, a green background pattern is used for all inputs.)</t>
        </r>
      </text>
    </comment>
    <comment ref="B32" authorId="1" shapeId="0" xr:uid="{5DDBCF22-2036-4824-89AB-4D82108D1CC2}">
      <text>
        <r>
          <rPr>
            <b/>
            <sz val="9"/>
            <color indexed="81"/>
            <rFont val="Tahoma"/>
            <family val="2"/>
          </rPr>
          <t>Day, Travis:</t>
        </r>
        <r>
          <rPr>
            <sz val="9"/>
            <color indexed="81"/>
            <rFont val="Tahoma"/>
            <family val="2"/>
          </rPr>
          <t xml:space="preserve">
Alt, Home, Komma</t>
        </r>
      </text>
    </comment>
    <comment ref="B36" authorId="1" shapeId="0" xr:uid="{8993ADEF-3A88-4961-A8CF-96496A0C7005}">
      <text>
        <r>
          <rPr>
            <b/>
            <sz val="9"/>
            <color indexed="81"/>
            <rFont val="Tahoma"/>
            <family val="2"/>
          </rPr>
          <t>Day, Travis:</t>
        </r>
        <r>
          <rPr>
            <sz val="9"/>
            <color indexed="81"/>
            <rFont val="Tahoma"/>
            <family val="2"/>
          </rPr>
          <t xml:space="preserve">
Alt, Home, Number, Accounting</t>
        </r>
      </text>
    </comment>
    <comment ref="B40" authorId="1" shapeId="0" xr:uid="{37A820AE-1BDE-460B-A828-1AA1ECC689B7}">
      <text>
        <r>
          <rPr>
            <b/>
            <sz val="9"/>
            <color indexed="81"/>
            <rFont val="Tahoma"/>
            <family val="2"/>
          </rPr>
          <t>Day, Travis:</t>
        </r>
        <r>
          <rPr>
            <sz val="9"/>
            <color indexed="81"/>
            <rFont val="Tahoma"/>
            <family val="2"/>
          </rPr>
          <t xml:space="preserve">
Alt, Home, Accounting Number</t>
        </r>
      </text>
    </comment>
    <comment ref="B48" authorId="1" shapeId="0" xr:uid="{3A7B0E61-7D47-45BA-B213-8CF92AC6D2C9}">
      <text>
        <r>
          <rPr>
            <b/>
            <sz val="9"/>
            <color indexed="81"/>
            <rFont val="Tahoma"/>
            <family val="2"/>
          </rPr>
          <t>Day, Travis:</t>
        </r>
        <r>
          <rPr>
            <sz val="9"/>
            <color indexed="81"/>
            <rFont val="Tahoma"/>
            <family val="2"/>
          </rPr>
          <t xml:space="preserve">
Alt, Home, Number, Currency</t>
        </r>
      </text>
    </comment>
    <comment ref="B52" authorId="1" shapeId="0" xr:uid="{1EAC35CE-8246-4099-9949-0ACA94B3E295}">
      <text>
        <r>
          <rPr>
            <b/>
            <sz val="9"/>
            <color indexed="81"/>
            <rFont val="Tahoma"/>
            <family val="2"/>
          </rPr>
          <t>Day, Travis:</t>
        </r>
        <r>
          <rPr>
            <sz val="9"/>
            <color indexed="81"/>
            <rFont val="Tahoma"/>
            <family val="2"/>
          </rPr>
          <t xml:space="preserve">
Alt, Home, Number, Currency</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D18" authorId="0" shapeId="0" xr:uid="{00000000-0006-0000-2300-000001000000}">
      <text>
        <r>
          <rPr>
            <b/>
            <sz val="9"/>
            <color indexed="81"/>
            <rFont val="Tahoma"/>
            <family val="2"/>
          </rPr>
          <t>Travis Day:</t>
        </r>
        <r>
          <rPr>
            <sz val="9"/>
            <color indexed="81"/>
            <rFont val="Tahoma"/>
            <family val="2"/>
          </rPr>
          <t xml:space="preserve">
Just because these numbers aren't showing decimal places doesn't mean the numbers have been "rounded."  They are simply showing 0 decimal places…but to reiterate, they are NOT rounded.</t>
        </r>
      </text>
    </comment>
    <comment ref="D23" authorId="0" shapeId="0" xr:uid="{00000000-0006-0000-2300-000002000000}">
      <text>
        <r>
          <rPr>
            <sz val="8"/>
            <color indexed="81"/>
            <rFont val="Tahoma"/>
            <family val="2"/>
          </rPr>
          <t>Result appears to be slightly off....</t>
        </r>
      </text>
    </comment>
    <comment ref="F23" authorId="0" shapeId="0" xr:uid="{00000000-0006-0000-2300-000003000000}">
      <text>
        <r>
          <rPr>
            <sz val="8"/>
            <color indexed="81"/>
            <rFont val="Tahoma"/>
            <family val="2"/>
          </rPr>
          <t>Values displayed with five decimal palces show that there is no error in the formula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22" authorId="0" shapeId="0" xr:uid="{00000000-0006-0000-2F00-000001000000}">
      <text>
        <r>
          <rPr>
            <sz val="8"/>
            <color indexed="81"/>
            <rFont val="Tahoma"/>
            <family val="2"/>
          </rPr>
          <t>Copy this function over so that we can see the class average for all tests</t>
        </r>
      </text>
    </comment>
    <comment ref="D22" authorId="0" shapeId="0" xr:uid="{00000000-0006-0000-2F00-000002000000}">
      <text>
        <r>
          <rPr>
            <sz val="8"/>
            <color indexed="81"/>
            <rFont val="Tahoma"/>
            <family val="2"/>
          </rPr>
          <t>Cell range adjusts to match copied formula
Now copy this formula elsewhere on worksheet</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Travis Day</author>
    <author>podium</author>
    <author>Travis day</author>
  </authors>
  <commentList>
    <comment ref="B18" authorId="0" shapeId="0" xr:uid="{00000000-0006-0000-3000-000001000000}">
      <text>
        <r>
          <rPr>
            <sz val="8"/>
            <color indexed="81"/>
            <rFont val="Tahoma"/>
            <family val="2"/>
          </rPr>
          <t>Double-clicking on the edge of a cell moves the cursor to the end of the range in that direction.</t>
        </r>
      </text>
    </comment>
    <comment ref="H26" authorId="1" shapeId="0" xr:uid="{00000000-0006-0000-3000-000002000000}">
      <text>
        <r>
          <rPr>
            <sz val="8"/>
            <color indexed="81"/>
            <rFont val="Tahoma"/>
            <family val="2"/>
          </rPr>
          <t>Use ctrl key with autofill to change default: 
fill series or copy</t>
        </r>
      </text>
    </comment>
    <comment ref="G29" authorId="2" shapeId="0" xr:uid="{00000000-0006-0000-3000-000003000000}">
      <text>
        <r>
          <rPr>
            <sz val="8"/>
            <color indexed="81"/>
            <rFont val="Tahoma"/>
            <family val="2"/>
          </rPr>
          <t>Custom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M7" authorId="0" shapeId="0" xr:uid="{00000000-0006-0000-0C00-000001000000}">
      <text>
        <r>
          <rPr>
            <b/>
            <sz val="8"/>
            <color indexed="81"/>
            <rFont val="Tahoma"/>
            <family val="2"/>
          </rPr>
          <t>Travis Day:</t>
        </r>
        <r>
          <rPr>
            <sz val="8"/>
            <color indexed="81"/>
            <rFont val="Tahoma"/>
            <family val="2"/>
          </rPr>
          <t xml:space="preserve">
If pressing Ctrl+End places the active cell way far away from the end of your data (i.e. in column ZZ), delete all the extra blank columns and/or rows,  then save your workbook.  Then, Ctrl+End should work correctly.
(This can also help remedy bloated file sizes.)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B7" authorId="0" shapeId="0" xr:uid="{00000000-0006-0000-3200-000001000000}">
      <text>
        <r>
          <rPr>
            <b/>
            <sz val="8"/>
            <color indexed="81"/>
            <rFont val="Tahoma"/>
            <family val="2"/>
          </rPr>
          <t>Travis Day:</t>
        </r>
        <r>
          <rPr>
            <sz val="8"/>
            <color indexed="81"/>
            <rFont val="Tahoma"/>
            <family val="2"/>
          </rPr>
          <t xml:space="preserve">
Use mixed references in a two-way table so that you can use one formula, and copy it throughout the entire table.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Travis Day</author>
    <author>Day, Travis</author>
    <author>Mary Moran</author>
    <author xml:space="preserve"> Travis S. Day</author>
  </authors>
  <commentList>
    <comment ref="C13" authorId="0" shapeId="0" xr:uid="{BB109AA6-AD58-4FB3-92C7-9004ABFF5F90}">
      <text>
        <r>
          <rPr>
            <sz val="8"/>
            <color indexed="81"/>
            <rFont val="Tahoma"/>
            <family val="2"/>
          </rPr>
          <t>Add a new column to include first names</t>
        </r>
      </text>
    </comment>
    <comment ref="E13" authorId="1" shapeId="0" xr:uid="{05DBC6DA-D441-4F98-A4FF-C03E0DC9C49C}">
      <text>
        <r>
          <rPr>
            <b/>
            <sz val="9"/>
            <color indexed="81"/>
            <rFont val="Tahoma"/>
            <family val="2"/>
          </rPr>
          <t>Day, Travis:</t>
        </r>
        <r>
          <rPr>
            <sz val="9"/>
            <color indexed="81"/>
            <rFont val="Tahoma"/>
            <family val="2"/>
          </rPr>
          <t xml:space="preserve">
Insert new column to the left fo add "Test 3"</t>
        </r>
      </text>
    </comment>
    <comment ref="F14" authorId="2" shapeId="0" xr:uid="{1702768B-53D5-4E6A-80F6-21CB6A926A31}">
      <text>
        <r>
          <rPr>
            <sz val="8"/>
            <color indexed="81"/>
            <rFont val="Tahoma"/>
            <family val="2"/>
          </rPr>
          <t>Formula changes to reference grades in different columns due to addition of new column</t>
        </r>
      </text>
    </comment>
    <comment ref="B17" authorId="0" shapeId="0" xr:uid="{C96231CC-5DED-461E-A3CA-DF86504E8533}">
      <text>
        <r>
          <rPr>
            <sz val="8"/>
            <color indexed="81"/>
            <rFont val="Tahoma"/>
            <family val="2"/>
          </rPr>
          <t xml:space="preserve">Moldof needs to drop the class.
Select entire row </t>
        </r>
        <r>
          <rPr>
            <b/>
            <i/>
            <sz val="8"/>
            <color indexed="81"/>
            <rFont val="Tahoma"/>
            <family val="2"/>
          </rPr>
          <t>(Shift+Space</t>
        </r>
        <r>
          <rPr>
            <sz val="8"/>
            <color indexed="81"/>
            <rFont val="Tahoma"/>
            <family val="2"/>
          </rPr>
          <t xml:space="preserve">),
then </t>
        </r>
        <r>
          <rPr>
            <b/>
            <i/>
            <sz val="8"/>
            <color indexed="81"/>
            <rFont val="Tahoma"/>
            <family val="2"/>
          </rPr>
          <t>Ctrl+ -</t>
        </r>
        <r>
          <rPr>
            <sz val="8"/>
            <color indexed="81"/>
            <rFont val="Tahoma"/>
            <family val="2"/>
          </rPr>
          <t xml:space="preserve"> to delete the row.</t>
        </r>
      </text>
    </comment>
    <comment ref="B19" authorId="0" shapeId="0" xr:uid="{162B886B-68BF-4E65-9D49-CEE7551FCA7B}">
      <text>
        <r>
          <rPr>
            <sz val="8"/>
            <color indexed="81"/>
            <rFont val="Tahoma"/>
            <family val="2"/>
          </rPr>
          <t>Add another student</t>
        </r>
      </text>
    </comment>
    <comment ref="F19" authorId="0" shapeId="0" xr:uid="{4EAD7420-FB03-41C7-9796-1A95CDEA04B4}">
      <text>
        <r>
          <rPr>
            <sz val="8"/>
            <color indexed="81"/>
            <rFont val="Tahoma"/>
            <family val="2"/>
          </rPr>
          <t>After inserting new row, have to reenter formula (or copy it)</t>
        </r>
      </text>
    </comment>
    <comment ref="C20" authorId="3" shapeId="0" xr:uid="{E4C8301B-252B-4291-AA9B-723E59063A96}">
      <text>
        <r>
          <rPr>
            <sz val="8"/>
            <color indexed="81"/>
            <rFont val="Tahoma"/>
            <family val="2"/>
          </rPr>
          <t xml:space="preserve">Cells which use formulas instead of functions do not adjust for deleted or inserted rows.
</t>
        </r>
      </text>
    </comment>
    <comment ref="D20" authorId="2" shapeId="0" xr:uid="{F4AE146D-8129-48E4-A424-24BD9E3B96FF}">
      <text>
        <r>
          <rPr>
            <sz val="8"/>
            <color indexed="81"/>
            <rFont val="Tahoma"/>
            <family val="2"/>
          </rPr>
          <t>Function changes to reference grades in the new rows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Travis Day</author>
    <author>Day, Travis</author>
  </authors>
  <commentList>
    <comment ref="E12" authorId="0" shapeId="0" xr:uid="{CFF96DF2-CEBF-4203-9A8A-AA58B657BAA2}">
      <text>
        <r>
          <rPr>
            <sz val="8"/>
            <color indexed="81"/>
            <rFont val="Tahoma"/>
            <family val="2"/>
          </rPr>
          <t>Numbers formatted consistently</t>
        </r>
      </text>
    </comment>
    <comment ref="E14" authorId="0" shapeId="0" xr:uid="{77FDC51C-3387-44C0-A829-818CCDA8967F}">
      <text>
        <r>
          <rPr>
            <sz val="8"/>
            <color indexed="81"/>
            <rFont val="Tahoma"/>
            <family val="2"/>
          </rPr>
          <t>All inputs differentiated from other cells.  (In this case, a green background pattern is used for all inputs.)</t>
        </r>
      </text>
    </comment>
    <comment ref="H16" authorId="1" shapeId="0" xr:uid="{B1591802-59F3-401F-8DBE-9E5C2E9D0465}">
      <text>
        <r>
          <rPr>
            <b/>
            <sz val="9"/>
            <color indexed="81"/>
            <rFont val="Tahoma"/>
            <family val="2"/>
          </rPr>
          <t>Day, Travis:</t>
        </r>
        <r>
          <rPr>
            <sz val="9"/>
            <color indexed="81"/>
            <rFont val="Tahoma"/>
            <family val="2"/>
          </rPr>
          <t xml:space="preserve">
Can be applied by ribbon shortcut
Alt, h, h, Enter</t>
        </r>
      </text>
    </comment>
    <comment ref="H17" authorId="1" shapeId="0" xr:uid="{9D82CB8D-EF52-49CA-999D-BD32E6927308}">
      <text>
        <r>
          <rPr>
            <b/>
            <sz val="9"/>
            <color indexed="81"/>
            <rFont val="Tahoma"/>
            <family val="2"/>
          </rPr>
          <t>Day, Travis:</t>
        </r>
        <r>
          <rPr>
            <sz val="9"/>
            <color indexed="81"/>
            <rFont val="Tahoma"/>
            <family val="2"/>
          </rPr>
          <t xml:space="preserve">
Can be applied by ribbon shortcut
Alt, h, h, down_arrow, down_arrow..., Enter
(keep pressing down arrow until you get the shade of gray you want)</t>
        </r>
      </text>
    </comment>
    <comment ref="H18" authorId="1" shapeId="0" xr:uid="{CEB037AA-0846-4217-9EBE-C9ABE0519442}">
      <text>
        <r>
          <rPr>
            <b/>
            <sz val="9"/>
            <color indexed="81"/>
            <rFont val="Tahoma"/>
            <family val="2"/>
          </rPr>
          <t>Day, Travis:</t>
        </r>
        <r>
          <rPr>
            <sz val="9"/>
            <color indexed="81"/>
            <rFont val="Tahoma"/>
            <family val="2"/>
          </rPr>
          <t xml:space="preserve">
Can be applied by ribbon shortcut
Alt, h, h, right_arrow, Enter</t>
        </r>
      </text>
    </comment>
    <comment ref="I18" authorId="1" shapeId="0" xr:uid="{7BB635F5-F9A8-497C-BB03-69963BC1633A}">
      <text>
        <r>
          <rPr>
            <b/>
            <sz val="9"/>
            <color indexed="81"/>
            <rFont val="Tahoma"/>
            <family val="2"/>
          </rPr>
          <t>Day, Travis:</t>
        </r>
        <r>
          <rPr>
            <sz val="9"/>
            <color indexed="81"/>
            <rFont val="Tahoma"/>
            <family val="2"/>
          </rPr>
          <t xml:space="preserve">
Can be also be applied by ribbon shortcut
Alt, h, fc, Enter</t>
        </r>
      </text>
    </comment>
    <comment ref="H19" authorId="1" shapeId="0" xr:uid="{506845A4-7696-4E43-8FAB-E1ACA2196886}">
      <text>
        <r>
          <rPr>
            <b/>
            <sz val="9"/>
            <color indexed="81"/>
            <rFont val="Tahoma"/>
            <family val="2"/>
          </rPr>
          <t>Day, Travis:</t>
        </r>
        <r>
          <rPr>
            <sz val="9"/>
            <color indexed="81"/>
            <rFont val="Tahoma"/>
            <family val="2"/>
          </rPr>
          <t xml:space="preserve">
Can be applied by ribbon shortcut
Alt, h, h, n</t>
        </r>
      </text>
    </comment>
    <comment ref="A29" authorId="1" shapeId="0" xr:uid="{EE76D7EA-FB29-4CF5-93C9-A9E9F220452A}">
      <text>
        <r>
          <rPr>
            <b/>
            <sz val="9"/>
            <color indexed="81"/>
            <rFont val="Tahoma"/>
            <family val="2"/>
          </rPr>
          <t>Day, Travis:</t>
        </r>
        <r>
          <rPr>
            <sz val="9"/>
            <color indexed="81"/>
            <rFont val="Tahoma"/>
            <family val="2"/>
          </rPr>
          <t xml:space="preserve">
https://corporatefinanceinstitute.com/resources/knowledge/modeling/financial-model-color-formatting/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1" authorId="0" shapeId="0" xr:uid="{44444385-EA66-4955-90A1-082401406043}">
      <text>
        <r>
          <rPr>
            <b/>
            <sz val="8"/>
            <color indexed="81"/>
            <rFont val="Tahoma"/>
            <family val="2"/>
          </rPr>
          <t>Travis Day:</t>
        </r>
        <r>
          <rPr>
            <sz val="8"/>
            <color indexed="81"/>
            <rFont val="Tahoma"/>
            <family val="2"/>
          </rPr>
          <t xml:space="preserve">
The documentation sheet should be the first one that shows up when the file is opened.  </t>
        </r>
      </text>
    </comment>
    <comment ref="B16" authorId="0" shapeId="0" xr:uid="{A6EB7AD6-4F06-4815-BA16-2AD11B0ED82F}">
      <text>
        <r>
          <rPr>
            <b/>
            <sz val="9"/>
            <color indexed="81"/>
            <rFont val="Tahoma"/>
            <family val="2"/>
          </rPr>
          <t>Travis Day:</t>
        </r>
        <r>
          <rPr>
            <sz val="9"/>
            <color indexed="81"/>
            <rFont val="Tahoma"/>
            <family val="2"/>
          </rPr>
          <t xml:space="preserve">
This formula references the value in the </t>
        </r>
        <r>
          <rPr>
            <b/>
            <sz val="9"/>
            <color indexed="81"/>
            <rFont val="Tahoma"/>
            <family val="2"/>
          </rPr>
          <t>$A$1</t>
        </r>
        <r>
          <rPr>
            <sz val="9"/>
            <color indexed="81"/>
            <rFont val="Tahoma"/>
            <family val="2"/>
          </rPr>
          <t xml:space="preserve"> of the sheet name listed in column A.</t>
        </r>
      </text>
    </comment>
    <comment ref="C16" authorId="0" shapeId="0" xr:uid="{28AD2C15-41F6-41D2-B9B0-9D43BD80F408}">
      <text>
        <r>
          <rPr>
            <b/>
            <sz val="9"/>
            <color indexed="81"/>
            <rFont val="Tahoma"/>
            <family val="2"/>
          </rPr>
          <t>Travis Day:</t>
        </r>
        <r>
          <rPr>
            <sz val="9"/>
            <color indexed="81"/>
            <rFont val="Tahoma"/>
            <family val="2"/>
          </rPr>
          <t xml:space="preserve">
This formula references the value in the </t>
        </r>
        <r>
          <rPr>
            <b/>
            <sz val="9"/>
            <color indexed="81"/>
            <rFont val="Tahoma"/>
            <family val="2"/>
          </rPr>
          <t>cell above</t>
        </r>
        <r>
          <rPr>
            <sz val="9"/>
            <color indexed="81"/>
            <rFont val="Tahoma"/>
            <family val="2"/>
          </rPr>
          <t xml:space="preserve"> for the sheet name listed in column A.</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E5" authorId="0" shapeId="0" xr:uid="{00000000-0006-0000-2400-000001000000}">
      <text>
        <r>
          <rPr>
            <sz val="8"/>
            <color indexed="81"/>
            <rFont val="Tahoma"/>
            <family val="2"/>
          </rPr>
          <t>Date minus date should equal another date, but Excel sometimes incorreclty formats the results as a date....</t>
        </r>
      </text>
    </comment>
    <comment ref="E6" authorId="0" shapeId="0" xr:uid="{00000000-0006-0000-2400-000002000000}">
      <text>
        <r>
          <rPr>
            <sz val="8"/>
            <color indexed="81"/>
            <rFont val="Tahoma"/>
            <family val="2"/>
          </rPr>
          <t>To fix this date-minus-date goofup, format the result as General or Number (rather than Date)</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Day, Travis</author>
  </authors>
  <commentList>
    <comment ref="I9" authorId="0" shapeId="0" xr:uid="{00000000-0006-0000-2900-000001000000}">
      <text>
        <r>
          <rPr>
            <b/>
            <sz val="9"/>
            <color indexed="81"/>
            <rFont val="Tahoma"/>
            <family val="2"/>
          </rPr>
          <t>Day, Travis:</t>
        </r>
        <r>
          <rPr>
            <sz val="9"/>
            <color indexed="81"/>
            <rFont val="Tahoma"/>
            <family val="2"/>
          </rPr>
          <t xml:space="preserve">
0 values</t>
        </r>
      </text>
    </comment>
    <comment ref="E15" authorId="0" shapeId="0" xr:uid="{00000000-0006-0000-2900-000002000000}">
      <text>
        <r>
          <rPr>
            <b/>
            <sz val="9"/>
            <color indexed="81"/>
            <rFont val="Tahoma"/>
            <family val="2"/>
          </rPr>
          <t>Day, Travis:</t>
        </r>
        <r>
          <rPr>
            <sz val="9"/>
            <color indexed="81"/>
            <rFont val="Tahoma"/>
            <family val="2"/>
          </rPr>
          <t xml:space="preserve">
Average of Materials Sums (this cell)
</t>
        </r>
        <r>
          <rPr>
            <b/>
            <sz val="9"/>
            <color indexed="81"/>
            <rFont val="Tahoma"/>
            <family val="2"/>
          </rPr>
          <t>is not equal to</t>
        </r>
        <r>
          <rPr>
            <sz val="9"/>
            <color indexed="81"/>
            <rFont val="Tahoma"/>
            <family val="2"/>
          </rPr>
          <t xml:space="preserve"> the
Sum of Component Averages (cell to right)</t>
        </r>
      </text>
    </comment>
    <comment ref="F15" authorId="0" shapeId="0" xr:uid="{00000000-0006-0000-2900-000003000000}">
      <text>
        <r>
          <rPr>
            <b/>
            <sz val="9"/>
            <color indexed="81"/>
            <rFont val="Tahoma"/>
            <family val="2"/>
          </rPr>
          <t>Day, Travis:</t>
        </r>
        <r>
          <rPr>
            <sz val="9"/>
            <color indexed="81"/>
            <rFont val="Tahoma"/>
            <family val="2"/>
          </rPr>
          <t xml:space="preserve">
Sum of Component Averages (this cell)
is not equal to the 
Average of Materials Sums (cell to left)
</t>
        </r>
      </text>
    </comment>
    <comment ref="L15" authorId="0" shapeId="0" xr:uid="{00000000-0006-0000-2900-000004000000}">
      <text>
        <r>
          <rPr>
            <b/>
            <sz val="9"/>
            <color indexed="81"/>
            <rFont val="Tahoma"/>
            <family val="2"/>
          </rPr>
          <t>Day, Travis:</t>
        </r>
        <r>
          <rPr>
            <sz val="9"/>
            <color indexed="81"/>
            <rFont val="Tahoma"/>
            <family val="2"/>
          </rPr>
          <t xml:space="preserve">
Average of Materials Sums (this cell)
</t>
        </r>
        <r>
          <rPr>
            <b/>
            <sz val="9"/>
            <color indexed="81"/>
            <rFont val="Tahoma"/>
            <family val="2"/>
          </rPr>
          <t>is equal to</t>
        </r>
        <r>
          <rPr>
            <sz val="9"/>
            <color indexed="81"/>
            <rFont val="Tahoma"/>
            <family val="2"/>
          </rPr>
          <t xml:space="preserve"> the
Sum of Component Averages (cell to right)</t>
        </r>
      </text>
    </comment>
    <comment ref="M15" authorId="0" shapeId="0" xr:uid="{00000000-0006-0000-2900-000005000000}">
      <text>
        <r>
          <rPr>
            <b/>
            <sz val="9"/>
            <color indexed="81"/>
            <rFont val="Tahoma"/>
            <family val="2"/>
          </rPr>
          <t>Day, Travis:</t>
        </r>
        <r>
          <rPr>
            <sz val="9"/>
            <color indexed="81"/>
            <rFont val="Tahoma"/>
            <family val="2"/>
          </rPr>
          <t xml:space="preserve">
Sum of Component Averages (this cell)
</t>
        </r>
        <r>
          <rPr>
            <b/>
            <sz val="9"/>
            <color indexed="81"/>
            <rFont val="Tahoma"/>
            <family val="2"/>
          </rPr>
          <t>is equal to</t>
        </r>
        <r>
          <rPr>
            <sz val="9"/>
            <color indexed="81"/>
            <rFont val="Tahoma"/>
            <family val="2"/>
          </rPr>
          <t xml:space="preserve"> the 
Average of Materials Sums (cell to left)
</t>
        </r>
      </text>
    </comment>
    <comment ref="E16" authorId="0" shapeId="0" xr:uid="{00000000-0006-0000-2900-000006000000}">
      <text>
        <r>
          <rPr>
            <b/>
            <sz val="9"/>
            <color indexed="81"/>
            <rFont val="Tahoma"/>
            <family val="2"/>
          </rPr>
          <t>Day, Travis:</t>
        </r>
        <r>
          <rPr>
            <sz val="9"/>
            <color indexed="81"/>
            <rFont val="Tahoma"/>
            <family val="2"/>
          </rPr>
          <t xml:space="preserve">
Average of Materilas Averages (this cell)
</t>
        </r>
        <r>
          <rPr>
            <b/>
            <sz val="9"/>
            <color indexed="81"/>
            <rFont val="Tahoma"/>
            <family val="2"/>
          </rPr>
          <t>is not equal to</t>
        </r>
        <r>
          <rPr>
            <sz val="9"/>
            <color indexed="81"/>
            <rFont val="Tahoma"/>
            <family val="2"/>
          </rPr>
          <t xml:space="preserve"> the
Average of Component Averages (cell to right)</t>
        </r>
      </text>
    </comment>
    <comment ref="F16" authorId="0" shapeId="0" xr:uid="{00000000-0006-0000-2900-000007000000}">
      <text>
        <r>
          <rPr>
            <b/>
            <sz val="9"/>
            <color indexed="81"/>
            <rFont val="Tahoma"/>
            <family val="2"/>
          </rPr>
          <t>Day, Travis:</t>
        </r>
        <r>
          <rPr>
            <sz val="9"/>
            <color indexed="81"/>
            <rFont val="Tahoma"/>
            <family val="2"/>
          </rPr>
          <t xml:space="preserve">
Average of Component Averages (this cell)
is not equal to the 
Average of Materials Averages (cell to left)
</t>
        </r>
      </text>
    </comment>
    <comment ref="L16" authorId="0" shapeId="0" xr:uid="{00000000-0006-0000-2900-000008000000}">
      <text>
        <r>
          <rPr>
            <b/>
            <sz val="9"/>
            <color indexed="81"/>
            <rFont val="Tahoma"/>
            <family val="2"/>
          </rPr>
          <t>Day, Travis:</t>
        </r>
        <r>
          <rPr>
            <sz val="9"/>
            <color indexed="81"/>
            <rFont val="Tahoma"/>
            <family val="2"/>
          </rPr>
          <t xml:space="preserve">
Average of Materilas Averages (this cell)
</t>
        </r>
        <r>
          <rPr>
            <b/>
            <sz val="9"/>
            <color indexed="81"/>
            <rFont val="Tahoma"/>
            <family val="2"/>
          </rPr>
          <t>is equal to</t>
        </r>
        <r>
          <rPr>
            <sz val="9"/>
            <color indexed="81"/>
            <rFont val="Tahoma"/>
            <family val="2"/>
          </rPr>
          <t xml:space="preserve"> the
Average of Component Averages (cell to right)</t>
        </r>
      </text>
    </comment>
    <comment ref="M16" authorId="0" shapeId="0" xr:uid="{00000000-0006-0000-2900-000009000000}">
      <text>
        <r>
          <rPr>
            <b/>
            <sz val="9"/>
            <color indexed="81"/>
            <rFont val="Tahoma"/>
            <family val="2"/>
          </rPr>
          <t>Day, Travis:</t>
        </r>
        <r>
          <rPr>
            <sz val="9"/>
            <color indexed="81"/>
            <rFont val="Tahoma"/>
            <family val="2"/>
          </rPr>
          <t xml:space="preserve">
Average of Component Averages (this cell)
</t>
        </r>
        <r>
          <rPr>
            <b/>
            <sz val="9"/>
            <color indexed="81"/>
            <rFont val="Tahoma"/>
            <family val="2"/>
          </rPr>
          <t>is equal to</t>
        </r>
        <r>
          <rPr>
            <sz val="9"/>
            <color indexed="81"/>
            <rFont val="Tahoma"/>
            <family val="2"/>
          </rPr>
          <t xml:space="preserve"> the 
Average of Materials Averages (cell to left)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B3" authorId="0" shapeId="0" xr:uid="{00000000-0006-0000-3300-000001000000}">
      <text>
        <r>
          <rPr>
            <b/>
            <sz val="9"/>
            <color indexed="81"/>
            <rFont val="Tahoma"/>
            <family val="2"/>
          </rPr>
          <t>Travis Day:</t>
        </r>
        <r>
          <rPr>
            <sz val="9"/>
            <color indexed="81"/>
            <rFont val="Tahoma"/>
            <family val="2"/>
          </rPr>
          <t xml:space="preserve">
This cell is named "pair".</t>
        </r>
      </text>
    </comment>
    <comment ref="C13" authorId="0" shapeId="0" xr:uid="{00000000-0006-0000-3300-000002000000}">
      <text>
        <r>
          <rPr>
            <b/>
            <sz val="9"/>
            <color indexed="81"/>
            <rFont val="Tahoma"/>
            <family val="2"/>
          </rPr>
          <t>Travis Day:</t>
        </r>
        <r>
          <rPr>
            <sz val="9"/>
            <color indexed="81"/>
            <rFont val="Tahoma"/>
            <family val="2"/>
          </rPr>
          <t xml:space="preserve">
This formula uses a named cell "pair" in its formula.  So instead of      =$B$3*$B13*C$7
you could write    =pair*$B13*C$7
and still be able to copy the fomula across.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Travis Day</author>
    <author>Day, Travis</author>
  </authors>
  <commentList>
    <comment ref="D8" authorId="0" shapeId="0" xr:uid="{8D559E67-8ED4-4897-855E-DB11DE0D2B84}">
      <text>
        <r>
          <rPr>
            <b/>
            <sz val="9"/>
            <color indexed="81"/>
            <rFont val="Tahoma"/>
            <family val="2"/>
          </rPr>
          <t>Travis Day:</t>
        </r>
        <r>
          <rPr>
            <sz val="9"/>
            <color indexed="81"/>
            <rFont val="Tahoma"/>
            <family val="2"/>
          </rPr>
          <t xml:space="preserve">
Grading group for this assignment (used to indicate which grader graded this assignment)</t>
        </r>
      </text>
    </comment>
    <comment ref="D9" authorId="0" shapeId="0" xr:uid="{A57B3F0B-3C3F-48FF-BEE0-6A538C7D35A7}">
      <text>
        <r>
          <rPr>
            <b/>
            <sz val="9"/>
            <color indexed="81"/>
            <rFont val="Tahoma"/>
            <family val="2"/>
          </rPr>
          <t>Travis Day:</t>
        </r>
        <r>
          <rPr>
            <sz val="9"/>
            <color indexed="81"/>
            <rFont val="Tahoma"/>
            <family val="2"/>
          </rPr>
          <t xml:space="preserve">
Date &amp; Time assignment was received</t>
        </r>
      </text>
    </comment>
    <comment ref="D10" authorId="0" shapeId="0" xr:uid="{D4E5DD53-BAF4-4CBD-B60A-B6F7C93CC06D}">
      <text>
        <r>
          <rPr>
            <b/>
            <sz val="9"/>
            <color indexed="81"/>
            <rFont val="Tahoma"/>
            <family val="2"/>
          </rPr>
          <t>Travis Day:</t>
        </r>
        <r>
          <rPr>
            <sz val="9"/>
            <color indexed="81"/>
            <rFont val="Tahoma"/>
            <family val="2"/>
          </rPr>
          <t xml:space="preserve">
y = Yes, it was graded
n = No, it was not received
p = Partway (grading not completed)
r = Regrade (for review)</t>
        </r>
      </text>
    </comment>
    <comment ref="D11" authorId="0" shapeId="0" xr:uid="{9FF170D0-450E-4A89-B095-8ACEAA1D226D}">
      <text>
        <r>
          <rPr>
            <b/>
            <sz val="9"/>
            <color indexed="81"/>
            <rFont val="Tahoma"/>
            <family val="2"/>
          </rPr>
          <t>Travis Day:</t>
        </r>
        <r>
          <rPr>
            <sz val="9"/>
            <color indexed="81"/>
            <rFont val="Tahoma"/>
            <family val="2"/>
          </rPr>
          <t xml:space="preserve">
# of Points earned on the entire assignment
</t>
        </r>
        <r>
          <rPr>
            <b/>
            <sz val="9"/>
            <color indexed="81"/>
            <rFont val="Tahoma"/>
            <family val="2"/>
          </rPr>
          <t xml:space="preserve">
</t>
        </r>
      </text>
    </comment>
    <comment ref="D12" authorId="0" shapeId="0" xr:uid="{4A0C937E-8875-4F1A-AE44-A62F3199EB6E}">
      <text>
        <r>
          <rPr>
            <b/>
            <sz val="9"/>
            <color indexed="81"/>
            <rFont val="Tahoma"/>
            <family val="2"/>
          </rPr>
          <t>Travis Day:</t>
        </r>
        <r>
          <rPr>
            <sz val="9"/>
            <color indexed="81"/>
            <rFont val="Tahoma"/>
            <family val="2"/>
          </rPr>
          <t xml:space="preserve">
Assignment Points earned converted to a 100-pt scale</t>
        </r>
      </text>
    </comment>
    <comment ref="D13" authorId="1" shapeId="0" xr:uid="{2AB2F5F7-269E-409E-A8D2-B46F0BA886A0}">
      <text>
        <r>
          <rPr>
            <b/>
            <sz val="9"/>
            <color indexed="81"/>
            <rFont val="Tahoma"/>
            <family val="2"/>
          </rPr>
          <t>Day, Travis:</t>
        </r>
        <r>
          <rPr>
            <sz val="9"/>
            <color indexed="81"/>
            <rFont val="Tahoma"/>
            <family val="2"/>
          </rPr>
          <t xml:space="preserve">
Number of hours your assignment deadline was extended</t>
        </r>
      </text>
    </comment>
    <comment ref="D27" authorId="1" shapeId="0" xr:uid="{26C87C7D-6FBD-495B-AE03-48255E201F25}">
      <text>
        <r>
          <rPr>
            <b/>
            <sz val="9"/>
            <color indexed="81"/>
            <rFont val="Tahoma"/>
            <family val="2"/>
          </rPr>
          <t>Day, Travis:</t>
        </r>
        <r>
          <rPr>
            <sz val="9"/>
            <color indexed="81"/>
            <rFont val="Tahoma"/>
            <family val="2"/>
          </rPr>
          <t xml:space="preserve">
This number is 10% of your homework points.
</t>
        </r>
      </text>
    </comment>
    <comment ref="D28" authorId="1" shapeId="0" xr:uid="{1783330B-8FD4-4428-BBEE-D5F7BD29EB23}">
      <text>
        <r>
          <rPr>
            <sz val="9"/>
            <color indexed="81"/>
            <rFont val="Tahoma"/>
            <family val="2"/>
          </rPr>
          <t xml:space="preserve">This number is 1% of your homework points  It is multiplied by the number to the right…which  is the number of hours late your homework was received.
</t>
        </r>
      </text>
    </comment>
    <comment ref="C49" authorId="1" shapeId="0" xr:uid="{4AE1DCAA-C3E8-4795-A0DA-40911E7A9F3E}">
      <text>
        <r>
          <rPr>
            <b/>
            <sz val="9"/>
            <color indexed="81"/>
            <rFont val="Tahoma"/>
            <family val="2"/>
          </rPr>
          <t>Day, Travis:</t>
        </r>
        <r>
          <rPr>
            <sz val="9"/>
            <color indexed="81"/>
            <rFont val="Tahoma"/>
            <family val="2"/>
          </rPr>
          <t xml:space="preserve">
Total Points for this section or item.
</t>
        </r>
      </text>
    </comment>
    <comment ref="D49" authorId="1" shapeId="0" xr:uid="{FE9298F4-9541-49B7-96EB-E235320A414C}">
      <text>
        <r>
          <rPr>
            <b/>
            <sz val="9"/>
            <color indexed="81"/>
            <rFont val="Tahoma"/>
            <family val="2"/>
          </rPr>
          <t>Day, Travis:</t>
        </r>
        <r>
          <rPr>
            <sz val="9"/>
            <color indexed="81"/>
            <rFont val="Tahoma"/>
            <family val="2"/>
          </rPr>
          <t xml:space="preserve">
The number to the right is the number of points you missed on items in this section.
</t>
        </r>
      </text>
    </comment>
    <comment ref="C136" authorId="1" shapeId="0" xr:uid="{73AC1080-A0E6-48D5-8CD2-372A8E298ECD}">
      <text>
        <r>
          <rPr>
            <b/>
            <sz val="9"/>
            <color indexed="81"/>
            <rFont val="Tahoma"/>
            <family val="2"/>
          </rPr>
          <t>Day, Travis:</t>
        </r>
        <r>
          <rPr>
            <sz val="9"/>
            <color indexed="81"/>
            <rFont val="Tahoma"/>
            <family val="2"/>
          </rPr>
          <t xml:space="preserve">
Total Points for this section or item.
</t>
        </r>
      </text>
    </comment>
    <comment ref="D136" authorId="1" shapeId="0" xr:uid="{29D61232-3DD9-4F3C-86B6-10341FD5B0F0}">
      <text>
        <r>
          <rPr>
            <b/>
            <sz val="9"/>
            <color indexed="81"/>
            <rFont val="Tahoma"/>
            <family val="2"/>
          </rPr>
          <t>Day, Travis:</t>
        </r>
        <r>
          <rPr>
            <sz val="9"/>
            <color indexed="81"/>
            <rFont val="Tahoma"/>
            <family val="2"/>
          </rPr>
          <t xml:space="preserve">
The number to the right is the number of points you missed on items in this section.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Travis Day</author>
    <author>Mary Moran</author>
    <author>tc={CC891002-E0F4-4456-B9DA-600B38283DC7}</author>
  </authors>
  <commentList>
    <comment ref="C25" authorId="0" shapeId="0" xr:uid="{00000000-0006-0000-0D00-000001000000}">
      <text>
        <r>
          <rPr>
            <sz val="8"/>
            <color indexed="81"/>
            <rFont val="Tahoma"/>
            <family val="2"/>
          </rPr>
          <t xml:space="preserve">Add a new column to the left to include first names.
</t>
        </r>
        <r>
          <rPr>
            <b/>
            <i/>
            <sz val="8"/>
            <color indexed="81"/>
            <rFont val="Tahoma"/>
            <family val="2"/>
          </rPr>
          <t>Ctrl+Space</t>
        </r>
        <r>
          <rPr>
            <sz val="8"/>
            <color indexed="81"/>
            <rFont val="Tahoma"/>
            <family val="2"/>
          </rPr>
          <t xml:space="preserve"> selects entire column,
then </t>
        </r>
        <r>
          <rPr>
            <b/>
            <i/>
            <sz val="8"/>
            <color indexed="81"/>
            <rFont val="Tahoma"/>
            <family val="2"/>
          </rPr>
          <t xml:space="preserve">Ctrl+Shift+ + </t>
        </r>
        <r>
          <rPr>
            <sz val="8"/>
            <color indexed="81"/>
            <rFont val="Tahoma"/>
            <family val="2"/>
          </rPr>
          <t>iinserts new column</t>
        </r>
      </text>
    </comment>
    <comment ref="F26" authorId="1" shapeId="0" xr:uid="{00000000-0006-0000-0D00-000002000000}">
      <text>
        <r>
          <rPr>
            <sz val="8"/>
            <color indexed="81"/>
            <rFont val="Tahoma"/>
            <family val="2"/>
          </rPr>
          <t>Formula changes to reference grades in different columns due to addition of new column</t>
        </r>
      </text>
    </comment>
    <comment ref="F27" authorId="2" shapeId="0" xr:uid="{CC891002-E0F4-4456-B9DA-600B38283DC7}">
      <text>
        <t>[Threaded comment]
Your version of Excel allows you to read this threaded comment; however, any edits to it will get removed if the file is opened in a newer version of Excel. Learn more: https://go.microsoft.com/fwlink/?linkid=870924
Comment:
    This is the new "comment"</t>
      </text>
    </comment>
    <comment ref="B29" authorId="0" shapeId="0" xr:uid="{00000000-0006-0000-0D00-000003000000}">
      <text>
        <r>
          <rPr>
            <sz val="8"/>
            <color indexed="81"/>
            <rFont val="Tahoma"/>
            <family val="2"/>
          </rPr>
          <t xml:space="preserve">Moldof needs to drop the class.
Select entire row </t>
        </r>
        <r>
          <rPr>
            <b/>
            <i/>
            <sz val="8"/>
            <color indexed="81"/>
            <rFont val="Tahoma"/>
            <family val="2"/>
          </rPr>
          <t>(Shift+Space</t>
        </r>
        <r>
          <rPr>
            <sz val="8"/>
            <color indexed="81"/>
            <rFont val="Tahoma"/>
            <family val="2"/>
          </rPr>
          <t xml:space="preserve">),
then </t>
        </r>
        <r>
          <rPr>
            <b/>
            <i/>
            <sz val="8"/>
            <color indexed="81"/>
            <rFont val="Tahoma"/>
            <family val="2"/>
          </rPr>
          <t>Ctrl+ -</t>
        </r>
        <r>
          <rPr>
            <sz val="8"/>
            <color indexed="81"/>
            <rFont val="Tahoma"/>
            <family val="2"/>
          </rPr>
          <t xml:space="preserve"> to delete the row.</t>
        </r>
      </text>
    </comment>
    <comment ref="B31" authorId="0" shapeId="0" xr:uid="{00000000-0006-0000-0D00-000004000000}">
      <text>
        <r>
          <rPr>
            <sz val="8"/>
            <color indexed="81"/>
            <rFont val="Tahoma"/>
            <family val="2"/>
          </rPr>
          <t>Add another student</t>
        </r>
      </text>
    </comment>
    <comment ref="F31" authorId="0" shapeId="0" xr:uid="{00000000-0006-0000-0D00-000005000000}">
      <text>
        <r>
          <rPr>
            <sz val="8"/>
            <color indexed="81"/>
            <rFont val="Tahoma"/>
            <family val="2"/>
          </rPr>
          <t>After inserting new row, have to reenter formula (or copy it)</t>
        </r>
      </text>
    </comment>
    <comment ref="C32" authorId="1" shapeId="0" xr:uid="{00000000-0006-0000-0D00-000006000000}">
      <text>
        <r>
          <rPr>
            <sz val="8"/>
            <color indexed="81"/>
            <rFont val="Tahoma"/>
            <family val="2"/>
          </rPr>
          <t>Function changes to reference grades in the new rows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D1" authorId="0" shapeId="0" xr:uid="{00000000-0006-0000-0F00-000001000000}">
      <text>
        <r>
          <rPr>
            <sz val="8"/>
            <color indexed="81"/>
            <rFont val="Tahoma"/>
            <family val="2"/>
          </rPr>
          <t>Ensure all worksheets contain a title, like the one entered  in A1.</t>
        </r>
      </text>
    </comment>
    <comment ref="E8" authorId="0" shapeId="0" xr:uid="{00000000-0006-0000-0F00-000002000000}">
      <text>
        <r>
          <rPr>
            <sz val="8"/>
            <color indexed="81"/>
            <rFont val="Tahoma"/>
            <family val="2"/>
          </rPr>
          <t xml:space="preserve">Cost value needs a dollar format </t>
        </r>
      </text>
    </comment>
    <comment ref="I8" authorId="0" shapeId="0" xr:uid="{00000000-0006-0000-0F00-000003000000}">
      <text>
        <r>
          <rPr>
            <b/>
            <sz val="8"/>
            <color indexed="81"/>
            <rFont val="Tahoma"/>
            <family val="2"/>
          </rPr>
          <t>Travis Day:</t>
        </r>
        <r>
          <rPr>
            <sz val="8"/>
            <color indexed="81"/>
            <rFont val="Tahoma"/>
            <family val="2"/>
          </rPr>
          <t xml:space="preserve">
When a number is stored as text, it can still be used in simple calculations as here.</t>
        </r>
      </text>
    </comment>
    <comment ref="E9" authorId="0" shapeId="0" xr:uid="{00000000-0006-0000-0F00-000004000000}">
      <text>
        <r>
          <rPr>
            <sz val="8"/>
            <color indexed="81"/>
            <rFont val="Tahoma"/>
            <family val="2"/>
          </rPr>
          <t>Green triangle flags a potential problem (number stored as text)</t>
        </r>
      </text>
    </comment>
    <comment ref="I9" authorId="0" shapeId="0" xr:uid="{00000000-0006-0000-0F00-000005000000}">
      <text>
        <r>
          <rPr>
            <b/>
            <sz val="8"/>
            <color indexed="81"/>
            <rFont val="Tahoma"/>
            <family val="2"/>
          </rPr>
          <t>Travis Day:</t>
        </r>
        <r>
          <rPr>
            <sz val="8"/>
            <color indexed="81"/>
            <rFont val="Tahoma"/>
            <family val="2"/>
          </rPr>
          <t xml:space="preserve">
When a number is stored as text, functions (such as SUM) will ignore text, and therefore won't properly sum the "number."</t>
        </r>
      </text>
    </comment>
    <comment ref="E10" authorId="0" shapeId="0" xr:uid="{00000000-0006-0000-0F00-000006000000}">
      <text>
        <r>
          <rPr>
            <sz val="8"/>
            <color indexed="81"/>
            <rFont val="Tahoma"/>
            <family val="2"/>
          </rPr>
          <t>Number signs indicate a display problem.  (column is too skinny to display the number as formatted)</t>
        </r>
      </text>
    </comment>
    <comment ref="E17" authorId="0" shapeId="0" xr:uid="{00000000-0006-0000-0F00-000007000000}">
      <text>
        <r>
          <rPr>
            <sz val="8"/>
            <color indexed="81"/>
            <rFont val="Tahoma"/>
            <family val="2"/>
          </rPr>
          <t>Where are the formulas?!  Don't calculate values using a calculator and input them into a cell.  If a value is a calculated value, there should be a formula used to calculate it.</t>
        </r>
      </text>
    </comment>
    <comment ref="A18" authorId="0" shapeId="0" xr:uid="{00000000-0006-0000-0F00-000008000000}">
      <text>
        <r>
          <rPr>
            <sz val="8"/>
            <color indexed="81"/>
            <rFont val="Tahoma"/>
            <family val="2"/>
          </rPr>
          <t>Text is not fully displayed</t>
        </r>
      </text>
    </comment>
    <comment ref="A19" authorId="0" shapeId="0" xr:uid="{00000000-0006-0000-0F00-000009000000}">
      <text>
        <r>
          <rPr>
            <sz val="8"/>
            <color indexed="81"/>
            <rFont val="Tahoma"/>
            <family val="2"/>
          </rPr>
          <t>Try to avoid wrapping text for row heading labels.  (Make column A wider,or insert a new column,or, in this case, simply unwrap the text.</t>
        </r>
      </text>
    </comment>
    <comment ref="E21" authorId="0" shapeId="0" xr:uid="{00000000-0006-0000-0F00-00000A000000}">
      <text>
        <r>
          <rPr>
            <sz val="8"/>
            <color indexed="81"/>
            <rFont val="Tahoma"/>
            <family val="2"/>
          </rPr>
          <t>Total appears to be incorrect</t>
        </r>
      </text>
    </comment>
    <comment ref="G25" authorId="0" shapeId="0" xr:uid="{00000000-0006-0000-0F00-00000B000000}">
      <text>
        <r>
          <rPr>
            <b/>
            <sz val="8"/>
            <color indexed="81"/>
            <rFont val="Tahoma"/>
            <family val="2"/>
          </rPr>
          <t>Travis Day:</t>
        </r>
        <r>
          <rPr>
            <sz val="8"/>
            <color indexed="81"/>
            <rFont val="Tahoma"/>
            <family val="2"/>
          </rPr>
          <t xml:space="preserve">
(Sometimes simply adjusting the worksheet Zoom or viewing a spreadsheet on a different computer causes ###, so you want to leave a little extra space in column widths)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10" authorId="0" shapeId="0" xr:uid="{00000000-0006-0000-1400-000002000000}">
      <text>
        <r>
          <rPr>
            <b/>
            <sz val="9"/>
            <color indexed="81"/>
            <rFont val="Tahoma"/>
            <family val="2"/>
          </rPr>
          <t>Travis Day:</t>
        </r>
        <r>
          <rPr>
            <sz val="9"/>
            <color indexed="81"/>
            <rFont val="Tahoma"/>
            <family val="2"/>
          </rPr>
          <t xml:space="preserve">
Use Commas When Entering/Formatting Values</t>
        </r>
      </text>
    </comment>
    <comment ref="E10" authorId="0" shapeId="0" xr:uid="{00000000-0006-0000-1400-000003000000}">
      <text>
        <r>
          <rPr>
            <sz val="8"/>
            <color indexed="81"/>
            <rFont val="Tahoma"/>
            <family val="2"/>
          </rPr>
          <t>Number stored as text</t>
        </r>
      </text>
    </comment>
    <comment ref="E12" authorId="0" shapeId="0" xr:uid="{00000000-0006-0000-1400-000004000000}">
      <text>
        <r>
          <rPr>
            <sz val="8"/>
            <color indexed="81"/>
            <rFont val="Tahoma"/>
            <family val="2"/>
          </rPr>
          <t>Numbers formatted consistently</t>
        </r>
      </text>
    </comment>
    <comment ref="E14" authorId="0" shapeId="0" xr:uid="{00000000-0006-0000-1400-000005000000}">
      <text>
        <r>
          <rPr>
            <sz val="8"/>
            <color indexed="81"/>
            <rFont val="Tahoma"/>
            <family val="2"/>
          </rPr>
          <t>All inputs differentiated from other cells.  (In this case, a green background pattern is used for all inputs.)</t>
        </r>
      </text>
    </comment>
    <comment ref="E24" authorId="0" shapeId="0" xr:uid="{00000000-0006-0000-1400-000006000000}">
      <text>
        <r>
          <rPr>
            <sz val="8"/>
            <color indexed="81"/>
            <rFont val="Tahoma"/>
            <family val="2"/>
          </rPr>
          <t>Outputs differentiated from other cells.  (In this case, a gray background pattern is used for all inputs.)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Q13" authorId="0" shapeId="0" xr:uid="{2C966F87-A50E-4105-8583-DF5CF9B15645}">
      <text>
        <r>
          <rPr>
            <b/>
            <sz val="9"/>
            <color indexed="81"/>
            <rFont val="Tahoma"/>
            <family val="2"/>
          </rPr>
          <t>Travis Day:</t>
        </r>
        <r>
          <rPr>
            <sz val="9"/>
            <color indexed="81"/>
            <rFont val="Tahoma"/>
            <family val="2"/>
          </rPr>
          <t xml:space="preserve">
Investigate the green info arrows, and fix the problem (if necessary), to remove the arrows. Do NOT simply turn off error checking in your Excel options in an attempt to remove the error alert arrows… ...this will only hide the errors in Excel on YOUR computer. (The error alerts will still show on another computer where the error checking options are enabled.) Instead, if the green arrows are pointing out non-existent errors,  choose to "Ignore Error" in order to remove the arrows. NOTE:  
The use of mixed references will cause the "formula omits adjacent cells" to NOT show. So rather than choosing to "Ignore Error," you could apply mixed (or absolute) references, where appropriate. (Excel apparently thinks that if you are using mixed references, then you know what you're doing and that you likely did not make an error.)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Day, Travis</author>
    <author>Travis Day</author>
  </authors>
  <commentList>
    <comment ref="A6" authorId="0" shapeId="0" xr:uid="{78901B77-1D9D-44EA-823A-0BE0D7031381}">
      <text>
        <r>
          <rPr>
            <sz val="9"/>
            <color indexed="81"/>
            <rFont val="Tahoma"/>
            <family val="2"/>
          </rPr>
          <t>Title is "merged and centered" (not good).
Merge &amp; Center is not the best choice for centering titles.  Certain Excel features (scenarios, solver) do not work normally with Merged cells, and can cause other problems as well (with sorting, filtering, using the fill handle, copying &amp; pasting, autofit of columns/rows, etc.).</t>
        </r>
      </text>
    </comment>
    <comment ref="E7" authorId="0" shapeId="0" xr:uid="{85380F65-0D0C-44A1-955D-AB9640BF1734}">
      <text>
        <r>
          <rPr>
            <sz val="9"/>
            <color indexed="81"/>
            <rFont val="Tahoma"/>
            <family val="2"/>
          </rPr>
          <t xml:space="preserve">Title in column A is centered across all columns.  
Rather than merging cells, it is usually better to use Center Across Selection (Format Cells, Alignment, Horizontal Alignment...).  </t>
        </r>
      </text>
    </comment>
    <comment ref="G19" authorId="1" shapeId="0" xr:uid="{00000000-0006-0000-1700-000005000000}">
      <text>
        <r>
          <rPr>
            <b/>
            <sz val="10"/>
            <color indexed="81"/>
            <rFont val="Arial"/>
            <family val="2"/>
          </rPr>
          <t>Travis Day:</t>
        </r>
        <r>
          <rPr>
            <sz val="10"/>
            <color indexed="81"/>
            <rFont val="Arial"/>
            <family val="2"/>
          </rPr>
          <t xml:space="preserve">
Try to select cells K30:K42 in order to drag /copy those cells out to left to make the table larger....  You can't do it with a title that is merged and centered.</t>
        </r>
      </text>
    </comment>
    <comment ref="J20" authorId="0" shapeId="0" xr:uid="{FF9426B8-C52E-4504-9139-EE45F4F3CEC6}">
      <text>
        <r>
          <rPr>
            <b/>
            <sz val="9"/>
            <color indexed="81"/>
            <rFont val="Tahoma"/>
            <family val="2"/>
          </rPr>
          <t>Day, Travis:</t>
        </r>
        <r>
          <rPr>
            <sz val="9"/>
            <color indexed="81"/>
            <rFont val="Tahoma"/>
            <family val="2"/>
          </rPr>
          <t xml:space="preserve">
single merged cell above is not good</t>
        </r>
      </text>
    </comment>
    <comment ref="H22" authorId="1" shapeId="0" xr:uid="{00000000-0006-0000-1700-000006000000}">
      <text>
        <r>
          <rPr>
            <b/>
            <sz val="8"/>
            <color indexed="81"/>
            <rFont val="Tahoma"/>
            <family val="2"/>
          </rPr>
          <t>Travis Day:</t>
        </r>
        <r>
          <rPr>
            <sz val="8"/>
            <color indexed="81"/>
            <rFont val="Tahoma"/>
            <family val="2"/>
          </rPr>
          <t xml:space="preserve">
The formulas were removed from this multiplication table, since you're asked to figure out the formula are your own for your HW.</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A6" authorId="0" shapeId="0" xr:uid="{713E10D5-6D2B-4FEC-B5A0-CBD212C20BB4}">
      <text>
        <r>
          <rPr>
            <sz val="8"/>
            <color indexed="81"/>
            <rFont val="Tahoma"/>
            <family val="2"/>
          </rPr>
          <t xml:space="preserve">Title is centered across all selection.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Day, Travis</author>
  </authors>
  <commentList>
    <comment ref="G6" authorId="0" shapeId="0" xr:uid="{9A21A1F3-1E72-4787-80DF-1760122E9B33}">
      <text>
        <r>
          <rPr>
            <b/>
            <sz val="9"/>
            <color indexed="81"/>
            <rFont val="Tahoma"/>
            <family val="2"/>
          </rPr>
          <t>Day, Travis:</t>
        </r>
        <r>
          <rPr>
            <sz val="9"/>
            <color indexed="81"/>
            <rFont val="Tahoma"/>
            <family val="2"/>
          </rPr>
          <t xml:space="preserve">
Title in column A is centered across all columns.  
Contrary to what the book states, I feel it is best to use Center Across Selection (Format Cells, Alignment, Horizontal Alignment...).  Do NOT use the "Merge &amp; Center" toolbar button.</t>
        </r>
      </text>
    </comment>
  </commentList>
</comments>
</file>

<file path=xl/sharedStrings.xml><?xml version="1.0" encoding="utf-8"?>
<sst xmlns="http://schemas.openxmlformats.org/spreadsheetml/2006/main" count="4907" uniqueCount="2593">
  <si>
    <t>Checking Error Messages</t>
  </si>
  <si>
    <t>Custom Headers, Footers</t>
  </si>
  <si>
    <t>Using Formulas and Cell References Instead of Values</t>
  </si>
  <si>
    <t>Working with Dates</t>
  </si>
  <si>
    <t>Last Modified</t>
  </si>
  <si>
    <t>Workbook Description</t>
  </si>
  <si>
    <t>Adams</t>
  </si>
  <si>
    <t>Baker</t>
  </si>
  <si>
    <t>Glassman</t>
  </si>
  <si>
    <t>Moldof</t>
  </si>
  <si>
    <t>Walker</t>
  </si>
  <si>
    <t>Class Average</t>
  </si>
  <si>
    <t>Abbott</t>
  </si>
  <si>
    <r>
      <t>Ctrl+arrow</t>
    </r>
    <r>
      <rPr>
        <sz val="10"/>
        <rFont val="Arial"/>
        <family val="2"/>
      </rPr>
      <t xml:space="preserve"> keys navigate to the end of long list, or the beginning of the next list.</t>
    </r>
  </si>
  <si>
    <t>Professor's Grade Book</t>
  </si>
  <si>
    <t>Name</t>
  </si>
  <si>
    <t>Student ID</t>
  </si>
  <si>
    <t>Test 3</t>
  </si>
  <si>
    <t>Test 4</t>
  </si>
  <si>
    <t>Test 5</t>
  </si>
  <si>
    <t>Test 6</t>
  </si>
  <si>
    <t>Test 7</t>
  </si>
  <si>
    <t>Test 8</t>
  </si>
  <si>
    <t>Test 9</t>
  </si>
  <si>
    <t>Test Average</t>
  </si>
  <si>
    <t>Homework</t>
  </si>
  <si>
    <t>Homework Bonus</t>
  </si>
  <si>
    <t>Semester Average</t>
  </si>
  <si>
    <t>Adams, John</t>
  </si>
  <si>
    <t>Poor</t>
  </si>
  <si>
    <t>Barber, Maryann</t>
  </si>
  <si>
    <t>OK</t>
  </si>
  <si>
    <t>Boone, Dan</t>
  </si>
  <si>
    <t>Borow, Jeff</t>
  </si>
  <si>
    <t>Carson, Kit</t>
  </si>
  <si>
    <t>Coulter, Sara</t>
  </si>
  <si>
    <t>Fegin, Richard</t>
  </si>
  <si>
    <t>Glassman, Kris</t>
  </si>
  <si>
    <t>Goodman, Neil</t>
  </si>
  <si>
    <t>Milgrom, Marion</t>
  </si>
  <si>
    <t>Namoth, John</t>
  </si>
  <si>
    <t>Nixon, Maryann</t>
  </si>
  <si>
    <t>Paxton, Dan</t>
  </si>
  <si>
    <t>Peed, Jeff</t>
  </si>
  <si>
    <t>Pompono, James</t>
  </si>
  <si>
    <t>Radford, Kit</t>
  </si>
  <si>
    <t>Rich, Sara</t>
  </si>
  <si>
    <t>Rondinelli, Richard</t>
  </si>
  <si>
    <t>Sampson, Judd</t>
  </si>
  <si>
    <t>Sedwick, Kris</t>
  </si>
  <si>
    <t>Shire, Neil</t>
  </si>
  <si>
    <t>Soo, Marion</t>
  </si>
  <si>
    <t>Surly, Adam</t>
  </si>
  <si>
    <t>Tandy, John</t>
  </si>
  <si>
    <t>Teapot, Maryann</t>
  </si>
  <si>
    <t>Truesdale, Dan</t>
  </si>
  <si>
    <t>Vickery, Jeff</t>
  </si>
  <si>
    <t>Williams, James</t>
  </si>
  <si>
    <t>Willis, Kit</t>
  </si>
  <si>
    <t>York, Adam</t>
  </si>
  <si>
    <t>Highest Grade</t>
  </si>
  <si>
    <t>Lowest Grade</t>
  </si>
  <si>
    <t>Range</t>
  </si>
  <si>
    <t>Cells can contain text/labels, numbers, or formulas…select a cell and start typing in it</t>
  </si>
  <si>
    <t>Excel recognizes whether you're typing numbers or text</t>
  </si>
  <si>
    <t>To enter a formula you must start with = or click the = button in formula bar (more on formulas later)</t>
  </si>
  <si>
    <t>Enter moves the active cell down; tab moves the active cell right; or you can use the arrow keys</t>
  </si>
  <si>
    <t>text</t>
  </si>
  <si>
    <t>If nothing is in the cell to the right, then Excel is able to spill text over; otherwise, text is truncated</t>
  </si>
  <si>
    <t>Excel will widen the column, round-off, use scientific notation, or display a row of number signs ####</t>
  </si>
  <si>
    <t>text that is too long for a single cell</t>
  </si>
  <si>
    <t xml:space="preserve"> performs the indicated calculation, then returns another value as output.</t>
  </si>
  <si>
    <t>(as the text box is selected), and an indication of whether or not the argument is required.</t>
  </si>
  <si>
    <t>Arithmetic Expressions versus Functions</t>
  </si>
  <si>
    <t xml:space="preserve"> =A1+A2+A3+A4 &amp; =SUM(A1:A4) may appear equivalent, but the function is superior and should be used whenever possible.</t>
  </si>
  <si>
    <t>A function adjusts automatically for the insertion (deletion) of rows within the designated range, whereas a formula does not.</t>
  </si>
  <si>
    <t>Last Name</t>
  </si>
  <si>
    <t>First Name</t>
  </si>
  <si>
    <t>Costa</t>
  </si>
  <si>
    <t xml:space="preserve"> Frank</t>
  </si>
  <si>
    <t>Ford</t>
  </si>
  <si>
    <t xml:space="preserve"> Judd</t>
  </si>
  <si>
    <t xml:space="preserve"> Jessica</t>
  </si>
  <si>
    <t>Howard</t>
  </si>
  <si>
    <t xml:space="preserve"> Lauren</t>
  </si>
  <si>
    <t>Krein</t>
  </si>
  <si>
    <t xml:space="preserve"> Darren</t>
  </si>
  <si>
    <t xml:space="preserve"> Adam</t>
  </si>
  <si>
    <t>Grading Assistant: Travis Day</t>
  </si>
  <si>
    <t>Copying Formulas</t>
  </si>
  <si>
    <t>Highlight the cell or cells you want to copy.</t>
  </si>
  <si>
    <t>Choose Copy from the Edit menu, the toolbar, the right-click menu, or by using Ctrl-C.</t>
  </si>
  <si>
    <t>(or choose Cut from any of the same locations or use Ctrl-X.)</t>
  </si>
  <si>
    <t>Highlight the cell or cells to which you want to copy.</t>
  </si>
  <si>
    <t>Choose Paste from the Edit menu, the toolbar, the right-click menu, by using Ctrl-V, or by just pressing the Enter key.</t>
  </si>
  <si>
    <t>(Please note that whenever you use the Right-click menu, you must right-click on the highlighted cell or range of cells.)</t>
  </si>
  <si>
    <t>Day</t>
  </si>
  <si>
    <t>Mon</t>
  </si>
  <si>
    <t>Bob</t>
  </si>
  <si>
    <t>Sally</t>
  </si>
  <si>
    <t>Jane</t>
  </si>
  <si>
    <t>Travis</t>
  </si>
  <si>
    <r>
      <t>To maneuver, use scroll bars,</t>
    </r>
    <r>
      <rPr>
        <sz val="10"/>
        <rFont val="Arial"/>
        <family val="2"/>
      </rPr>
      <t xml:space="preserve"> page up and page down</t>
    </r>
    <r>
      <rPr>
        <sz val="10"/>
        <rFont val="Arial"/>
        <family val="2"/>
      </rPr>
      <t/>
    </r>
  </si>
  <si>
    <r>
      <t xml:space="preserve">Ctrl+Home </t>
    </r>
    <r>
      <rPr>
        <i/>
        <sz val="10"/>
        <rFont val="Arial"/>
        <family val="2"/>
      </rPr>
      <t xml:space="preserve">goes to the upper left corner of a worksheet, </t>
    </r>
    <r>
      <rPr>
        <sz val="10"/>
        <rFont val="Arial"/>
        <family val="2"/>
      </rPr>
      <t xml:space="preserve">and </t>
    </r>
    <r>
      <rPr>
        <i/>
        <sz val="10"/>
        <color indexed="10"/>
        <rFont val="Arial"/>
        <family val="2"/>
      </rPr>
      <t xml:space="preserve">Ctrl+End </t>
    </r>
    <r>
      <rPr>
        <i/>
        <sz val="10"/>
        <rFont val="Arial"/>
        <family val="2"/>
      </rPr>
      <t>goes to the bottom right corner of a worksheet</t>
    </r>
  </si>
  <si>
    <r>
      <t>Alt+Page Up</t>
    </r>
    <r>
      <rPr>
        <sz val="10"/>
        <rFont val="Arial"/>
        <family val="2"/>
      </rPr>
      <t xml:space="preserve"> navigates one screen to the left, </t>
    </r>
    <r>
      <rPr>
        <i/>
        <sz val="10"/>
        <color indexed="10"/>
        <rFont val="Arial"/>
        <family val="2"/>
      </rPr>
      <t>Alt+Page Down</t>
    </r>
    <r>
      <rPr>
        <sz val="10"/>
        <rFont val="Arial"/>
        <family val="2"/>
      </rPr>
      <t xml:space="preserve"> navigates one screen to the right</t>
    </r>
  </si>
  <si>
    <r>
      <t>Ctrl+Page Up</t>
    </r>
    <r>
      <rPr>
        <sz val="10"/>
        <rFont val="Arial"/>
        <family val="2"/>
      </rPr>
      <t xml:space="preserve"> navigates one sheet to the left, </t>
    </r>
    <r>
      <rPr>
        <i/>
        <sz val="10"/>
        <color indexed="10"/>
        <rFont val="Arial"/>
        <family val="2"/>
      </rPr>
      <t>Ctrl+Page Down</t>
    </r>
    <r>
      <rPr>
        <sz val="10"/>
        <rFont val="Arial"/>
        <family val="2"/>
      </rPr>
      <t xml:space="preserve"> navigates one sheet to the right</t>
    </r>
  </si>
  <si>
    <r>
      <t xml:space="preserve">Hold down the </t>
    </r>
    <r>
      <rPr>
        <sz val="10"/>
        <color indexed="10"/>
        <rFont val="Arial"/>
        <family val="2"/>
      </rPr>
      <t>Shift</t>
    </r>
    <r>
      <rPr>
        <sz val="10"/>
        <rFont val="Arial"/>
        <family val="2"/>
      </rPr>
      <t xml:space="preserve"> key with any combination of the above keystrokes in order to Select ranges rather than just navigate around.</t>
    </r>
  </si>
  <si>
    <r>
      <t xml:space="preserve">Use the </t>
    </r>
    <r>
      <rPr>
        <i/>
        <sz val="10"/>
        <color indexed="10"/>
        <rFont val="Arial"/>
        <family val="2"/>
      </rPr>
      <t>Shift</t>
    </r>
    <r>
      <rPr>
        <sz val="10"/>
        <rFont val="Arial"/>
        <family val="2"/>
      </rPr>
      <t xml:space="preserve"> key to select contiguous ranges; use the </t>
    </r>
    <r>
      <rPr>
        <i/>
        <sz val="10"/>
        <color indexed="10"/>
        <rFont val="Arial"/>
        <family val="2"/>
      </rPr>
      <t>ctrl</t>
    </r>
    <r>
      <rPr>
        <sz val="10"/>
        <rFont val="Arial"/>
        <family val="2"/>
      </rPr>
      <t xml:space="preserve"> key to select a discontiguous range</t>
    </r>
  </si>
  <si>
    <r>
      <t xml:space="preserve">More </t>
    </r>
    <r>
      <rPr>
        <i/>
        <sz val="10"/>
        <color indexed="10"/>
        <rFont val="Arial"/>
        <family val="2"/>
      </rPr>
      <t>text</t>
    </r>
    <r>
      <rPr>
        <sz val="10"/>
        <rFont val="Arial"/>
        <family val="2"/>
      </rPr>
      <t xml:space="preserve"> than the cell can display...Excel truncates the display or spills text into the cell to the right</t>
    </r>
  </si>
  <si>
    <r>
      <t xml:space="preserve">If a </t>
    </r>
    <r>
      <rPr>
        <i/>
        <sz val="10"/>
        <color indexed="10"/>
        <rFont val="Arial"/>
        <family val="2"/>
      </rPr>
      <t>number</t>
    </r>
    <r>
      <rPr>
        <sz val="10"/>
        <rFont val="Arial"/>
        <family val="2"/>
      </rPr>
      <t xml:space="preserve"> is too large for a cell to display, then text does not spill over…instead….</t>
    </r>
  </si>
  <si>
    <r>
      <t xml:space="preserve">A </t>
    </r>
    <r>
      <rPr>
        <b/>
        <i/>
        <sz val="10"/>
        <rFont val="Arial"/>
        <family val="2"/>
      </rPr>
      <t>function</t>
    </r>
    <r>
      <rPr>
        <sz val="10"/>
        <rFont val="Arial"/>
        <family val="2"/>
      </rPr>
      <t xml:space="preserve"> is a predefined formula that accepts one or more </t>
    </r>
    <r>
      <rPr>
        <b/>
        <i/>
        <sz val="10"/>
        <rFont val="Arial"/>
        <family val="2"/>
      </rPr>
      <t>arguments</t>
    </r>
    <r>
      <rPr>
        <sz val="10"/>
        <rFont val="Arial"/>
        <family val="2"/>
      </rPr>
      <t xml:space="preserve"> as input,</t>
    </r>
  </si>
  <si>
    <r>
      <t xml:space="preserve">The </t>
    </r>
    <r>
      <rPr>
        <b/>
        <i/>
        <sz val="10"/>
        <rFont val="Arial"/>
        <family val="2"/>
      </rPr>
      <t>Formula Palette</t>
    </r>
    <r>
      <rPr>
        <sz val="10"/>
        <rFont val="Arial"/>
        <family val="2"/>
      </rPr>
      <t xml:space="preserve"> displays a text box for each argument, a description of each argument </t>
    </r>
  </si>
  <si>
    <r>
      <t xml:space="preserve">The </t>
    </r>
    <r>
      <rPr>
        <b/>
        <i/>
        <sz val="10"/>
        <rFont val="Arial"/>
        <family val="2"/>
      </rPr>
      <t>AutoFill capability</t>
    </r>
    <r>
      <rPr>
        <sz val="10"/>
        <rFont val="Arial"/>
        <family val="2"/>
      </rPr>
      <t xml:space="preserve"> is a wonderful shortcut and the fastest way to enter certain series into adjacent cells.</t>
    </r>
  </si>
  <si>
    <t>Additional Tests cannot be easily added.</t>
  </si>
  <si>
    <t>Additional Tests can be more easily added.</t>
  </si>
  <si>
    <t>Spreadsheet is harder to read.</t>
  </si>
  <si>
    <t>Spreadsheet is easy to read.</t>
  </si>
  <si>
    <t xml:space="preserve">Row heights automatically accommodate larger fonts </t>
  </si>
  <si>
    <t># of days absent</t>
  </si>
  <si>
    <t>Final Exam</t>
  </si>
  <si>
    <t>Perfect Attendance?</t>
  </si>
  <si>
    <t>Age</t>
  </si>
  <si>
    <t>yes</t>
  </si>
  <si>
    <t>no</t>
  </si>
  <si>
    <t>Navigating Around a Spreadsheet Using Keystrokes Instead of the Mouse</t>
  </si>
  <si>
    <t>Including extra rows within your function ranges makes it easier to insert additional rows of data within your spreadsheet.</t>
  </si>
  <si>
    <t>Include blank rows within your data</t>
  </si>
  <si>
    <t>Allows Quicksort to work properly, and also looks better</t>
  </si>
  <si>
    <t>2335</t>
  </si>
  <si>
    <t>Number of Shoes Per Pair</t>
  </si>
  <si>
    <t>Grouping Worksheets</t>
  </si>
  <si>
    <t>Copy Formula From Above</t>
  </si>
  <si>
    <t>Style</t>
  </si>
  <si>
    <t>/</t>
  </si>
  <si>
    <t>Select Array</t>
  </si>
  <si>
    <t>Select Differences</t>
  </si>
  <si>
    <t>Select Unequal Cells</t>
  </si>
  <si>
    <t>Insert</t>
  </si>
  <si>
    <t>Insert Mode</t>
  </si>
  <si>
    <t>Delete</t>
  </si>
  <si>
    <t>Clear</t>
  </si>
  <si>
    <t>Delete To End Of Line</t>
  </si>
  <si>
    <t>Home</t>
  </si>
  <si>
    <t>End</t>
  </si>
  <si>
    <t>Page Up</t>
  </si>
  <si>
    <t>Left 1 screen</t>
  </si>
  <si>
    <t>Page Down</t>
  </si>
  <si>
    <t>Right 1 screen</t>
  </si>
  <si>
    <t>Left Arrow</t>
  </si>
  <si>
    <t>Move Left</t>
  </si>
  <si>
    <t>Select Left</t>
  </si>
  <si>
    <t>Right Arrow</t>
  </si>
  <si>
    <t>Move Right</t>
  </si>
  <si>
    <t>Select Right</t>
  </si>
  <si>
    <t>Up Arrow</t>
  </si>
  <si>
    <t>Move Up</t>
  </si>
  <si>
    <t>Select Up</t>
  </si>
  <si>
    <t>Down Arrow</t>
  </si>
  <si>
    <t>Move Down</t>
  </si>
  <si>
    <t>Select Down</t>
  </si>
  <si>
    <t>Drop down list</t>
  </si>
  <si>
    <t>Space Bar</t>
  </si>
  <si>
    <t>Space</t>
  </si>
  <si>
    <t>Select Row</t>
  </si>
  <si>
    <t>Select Column</t>
  </si>
  <si>
    <t>Control Box</t>
  </si>
  <si>
    <t>Select All</t>
  </si>
  <si>
    <t>Tab</t>
  </si>
  <si>
    <t>Enter</t>
  </si>
  <si>
    <t>Material Price Quotes:</t>
  </si>
  <si>
    <t>Component</t>
  </si>
  <si>
    <t>Description</t>
  </si>
  <si>
    <t>Quantity</t>
  </si>
  <si>
    <t>Unit</t>
  </si>
  <si>
    <t>Cost/Unit</t>
  </si>
  <si>
    <t>Leather</t>
  </si>
  <si>
    <t>Exterior leather</t>
  </si>
  <si>
    <t>sf</t>
  </si>
  <si>
    <t>Internal Arch Support</t>
  </si>
  <si>
    <t>Molesole arch support</t>
  </si>
  <si>
    <t>lot</t>
  </si>
  <si>
    <t>2,235</t>
  </si>
  <si>
    <t>Sole</t>
  </si>
  <si>
    <t>Polymer resin - preformed</t>
  </si>
  <si>
    <t>Laces</t>
  </si>
  <si>
    <t>Smooth leather</t>
  </si>
  <si>
    <t>inch</t>
  </si>
  <si>
    <t>Trim</t>
  </si>
  <si>
    <t>Suede appliques - set of 3</t>
  </si>
  <si>
    <t>set</t>
  </si>
  <si>
    <t>Wedge logo insert</t>
  </si>
  <si>
    <t>each</t>
  </si>
  <si>
    <t>Cost Calculations per Shoe:</t>
  </si>
  <si>
    <t>Total Cost</t>
  </si>
  <si>
    <t>Trim (applique set &amp; logo)</t>
  </si>
  <si>
    <t>set/each</t>
  </si>
  <si>
    <t xml:space="preserve">   Materials Total</t>
  </si>
  <si>
    <t>TZEdge Material Analysis</t>
  </si>
  <si>
    <t>inches</t>
  </si>
  <si>
    <t>Original Option</t>
  </si>
  <si>
    <t>Textured Leather</t>
  </si>
  <si>
    <t>High Top</t>
  </si>
  <si>
    <t>Toe Support Brace</t>
  </si>
  <si>
    <t>Toe Support Pad</t>
  </si>
  <si>
    <t>Back Support Cushion</t>
  </si>
  <si>
    <t>Average</t>
  </si>
  <si>
    <t>Minimum cost of a component:</t>
  </si>
  <si>
    <t>Maximum cost of a component:</t>
  </si>
  <si>
    <t>TZEdge First 
Quarter Budget</t>
  </si>
  <si>
    <t>Overhead % of Labor</t>
  </si>
  <si>
    <t>Low Priced</t>
  </si>
  <si>
    <t>Medium Priced</t>
  </si>
  <si>
    <t>High Priced</t>
  </si>
  <si>
    <t>Sales Volume:</t>
  </si>
  <si>
    <t>Selling Price Per Pair:</t>
  </si>
  <si>
    <t>Item</t>
  </si>
  <si>
    <t>Costs per Shoe</t>
  </si>
  <si>
    <t xml:space="preserve">Low Priced Total </t>
  </si>
  <si>
    <t xml:space="preserve">Medium Priced Total </t>
  </si>
  <si>
    <t xml:space="preserve">High Priced Total </t>
  </si>
  <si>
    <t xml:space="preserve">  Revenue</t>
  </si>
  <si>
    <t>Cost of Goods Sold:</t>
  </si>
  <si>
    <t>Materials</t>
  </si>
  <si>
    <t>Direct Labor</t>
  </si>
  <si>
    <t>Overhead</t>
  </si>
  <si>
    <t xml:space="preserve">  COGS Subtotal</t>
  </si>
  <si>
    <t xml:space="preserve">  Selling Expense</t>
  </si>
  <si>
    <t>Projected Earnings</t>
  </si>
  <si>
    <t>Number of Shoes per pair</t>
  </si>
  <si>
    <t xml:space="preserve">  Revenue </t>
  </si>
  <si>
    <t>Labor</t>
  </si>
  <si>
    <t>TZEdge Second 
Quarter Budget</t>
  </si>
  <si>
    <t>TZEdge Third 
Quarter Budget</t>
  </si>
  <si>
    <t>TZEdge Fourth 
Quarter Budget</t>
  </si>
  <si>
    <t>Absolute references are specified with a dollar sign in front of column and/or row designations ($H$9)</t>
  </si>
  <si>
    <r>
      <t>Relative references</t>
    </r>
    <r>
      <rPr>
        <sz val="10"/>
        <rFont val="Arial"/>
        <family val="2"/>
      </rPr>
      <t xml:space="preserve"> adjust during a copy operation and are specified without dollar signs (H9)</t>
    </r>
  </si>
  <si>
    <r>
      <t xml:space="preserve">Mixed references </t>
    </r>
    <r>
      <rPr>
        <sz val="10"/>
        <rFont val="Arial"/>
        <family val="2"/>
      </rPr>
      <t>use a single dollar sign to make the column absolute and the row relative ($H9)</t>
    </r>
  </si>
  <si>
    <t xml:space="preserve">  or to make the column relative and the row absolute (H$9)</t>
  </si>
  <si>
    <t>"Hard-coded" Exam Weights (inflexible)</t>
  </si>
  <si>
    <t>Relative References (wrong)</t>
  </si>
  <si>
    <t>Student</t>
  </si>
  <si>
    <t>Test 1</t>
  </si>
  <si>
    <t>Test 2</t>
  </si>
  <si>
    <t>Final</t>
  </si>
  <si>
    <t>Brown, James</t>
  </si>
  <si>
    <t>Keltz, Billy</t>
  </si>
  <si>
    <t>Kent, Clark</t>
  </si>
  <si>
    <t>Mann, Ashley</t>
  </si>
  <si>
    <t>Parker, Peter</t>
  </si>
  <si>
    <t>Presley, Elvis</t>
  </si>
  <si>
    <t>Class Averages</t>
  </si>
  <si>
    <t>Exam Weights</t>
  </si>
  <si>
    <t>OR</t>
  </si>
  <si>
    <t>A Multiplication Table for My Daughter</t>
  </si>
  <si>
    <r>
      <t xml:space="preserve">Cell references that remain constant throughout a copy operation are termed </t>
    </r>
    <r>
      <rPr>
        <i/>
        <sz val="10"/>
        <color indexed="10"/>
        <rFont val="Arial"/>
        <family val="2"/>
      </rPr>
      <t>absolute references</t>
    </r>
  </si>
  <si>
    <t>Level 1: Identifying and Correcting Common Errors in Formatting and Formulas</t>
  </si>
  <si>
    <t>Define common Excel error messages</t>
  </si>
  <si>
    <t>Correct basic formatting problems in a worksheet</t>
  </si>
  <si>
    <t>Determine the order of precedence in formulas</t>
  </si>
  <si>
    <t>Level 2: Calculating and Comparing Data Using Simple Functions</t>
  </si>
  <si>
    <t>Work with multiple worksheets</t>
  </si>
  <si>
    <t>Calculate total, average, minimum, and maximum values with functions</t>
  </si>
  <si>
    <t>Understand how functions work: syntax, arguments, and algorithms</t>
  </si>
  <si>
    <t>Use the AutoSum feature to perform calculations quickly</t>
  </si>
  <si>
    <t>Calculate the number of values using both COUNT and COUNTA</t>
  </si>
  <si>
    <t>Level 3: Analyzing Cell References When Writing and Copying Formulas</t>
  </si>
  <si>
    <t>Organize a workbook</t>
  </si>
  <si>
    <t>Understand relative, absolute, and mixed cell referencing</t>
  </si>
  <si>
    <t>Write formulas with different types of cell referencing</t>
  </si>
  <si>
    <t>Copy formulas with different types of cell referencing</t>
  </si>
  <si>
    <t>Name a cell or cell range</t>
  </si>
  <si>
    <t>Correcting Formatting Problems</t>
  </si>
  <si>
    <t>Modifying column width</t>
  </si>
  <si>
    <t>Drag column dividing line to desired width</t>
  </si>
  <si>
    <t>Choose Column option on Format menu and specify the width</t>
  </si>
  <si>
    <t>Formatting Numbers</t>
  </si>
  <si>
    <t>Understanding Relative Cell Referencing</t>
  </si>
  <si>
    <t>Examining a Basic Worksheet for Errors</t>
  </si>
  <si>
    <t>Understanding Precision Versus Display</t>
  </si>
  <si>
    <t>Double-click column dividing line to make the column as wide as the longest entry</t>
  </si>
  <si>
    <t>Styles</t>
  </si>
  <si>
    <t>Formatting Dollar Values</t>
  </si>
  <si>
    <t>Created by</t>
  </si>
  <si>
    <t>Travis Day</t>
  </si>
  <si>
    <t>Worksheets</t>
  </si>
  <si>
    <t>Honor Code</t>
  </si>
  <si>
    <t>Acknowledgement of Honor Code</t>
  </si>
  <si>
    <t>Number</t>
  </si>
  <si>
    <t>Alignment</t>
  </si>
  <si>
    <t>Font</t>
  </si>
  <si>
    <t>Border</t>
  </si>
  <si>
    <t>Patterns</t>
  </si>
  <si>
    <t>Protection</t>
  </si>
  <si>
    <t>A well-designed spreadsheet facilitates change by isolating the assumptions and initial conditions!</t>
  </si>
  <si>
    <t>Costa, Frank</t>
  </si>
  <si>
    <t>Ford, Judd</t>
  </si>
  <si>
    <t>Grauer, Jessica</t>
  </si>
  <si>
    <t>Howard, Lauren</t>
  </si>
  <si>
    <t>Krein, Darren</t>
  </si>
  <si>
    <t>Moldof, Adam</t>
  </si>
  <si>
    <t>Spreadsheet is not clear as to how averages are being calculated.</t>
  </si>
  <si>
    <t>In order to change the assumptions (grade weights), one must edit, and then copy formulas.</t>
  </si>
  <si>
    <t>Spreadsheet is clear as to how averages are being calculated.</t>
  </si>
  <si>
    <t>In order to change the assumptions (grade weights), simply change the weights.</t>
  </si>
  <si>
    <t>The formulas in a worksheet should be based on cell references rather than specific values--for example, C1 or $C$1 rather than $100,000.  The cells containing these values should be clearly labeled and set apart from the rest of the worksheet.  You can then vary the inputs (assumptions) to the worksheet and immediately see the effect.  The chance for error is also minimized because you are changing the contents of a single cell, rather than changing multiple formulas.</t>
  </si>
  <si>
    <t>....</t>
  </si>
  <si>
    <t>...</t>
  </si>
  <si>
    <t>Equivalent Date</t>
  </si>
  <si>
    <t>Date</t>
  </si>
  <si>
    <t>Equivalent Number</t>
  </si>
  <si>
    <t>Key</t>
  </si>
  <si>
    <t>Alone</t>
  </si>
  <si>
    <t>F1</t>
  </si>
  <si>
    <t>Help</t>
  </si>
  <si>
    <t>What's This Help</t>
  </si>
  <si>
    <t>Insert Chart Sheet</t>
  </si>
  <si>
    <t>F2</t>
  </si>
  <si>
    <t>Edit Mode</t>
  </si>
  <si>
    <t>Save As</t>
  </si>
  <si>
    <t>F3</t>
  </si>
  <si>
    <t>Names From Labels</t>
  </si>
  <si>
    <t>F4</t>
  </si>
  <si>
    <t>Repeat Action</t>
  </si>
  <si>
    <t>Find Again</t>
  </si>
  <si>
    <t>Quit Excel</t>
  </si>
  <si>
    <t>Find Previous</t>
  </si>
  <si>
    <t>F5</t>
  </si>
  <si>
    <t>Goto</t>
  </si>
  <si>
    <t>Find</t>
  </si>
  <si>
    <t>Restore Window Size</t>
  </si>
  <si>
    <t>F6</t>
  </si>
  <si>
    <t>Next Pane</t>
  </si>
  <si>
    <t>Prev Pane</t>
  </si>
  <si>
    <t>Next Window</t>
  </si>
  <si>
    <t>Previous Window</t>
  </si>
  <si>
    <t>Prev Workbook</t>
  </si>
  <si>
    <t>F7</t>
  </si>
  <si>
    <t>Spell Check</t>
  </si>
  <si>
    <t>Move Window</t>
  </si>
  <si>
    <t>F8</t>
  </si>
  <si>
    <t>Extend Selection</t>
  </si>
  <si>
    <t>Add To Selection</t>
  </si>
  <si>
    <t>Resize Window</t>
  </si>
  <si>
    <t>Macro List</t>
  </si>
  <si>
    <t>F9</t>
  </si>
  <si>
    <t>Calculate All</t>
  </si>
  <si>
    <t>Calculate Worksheet</t>
  </si>
  <si>
    <t>Minimize Workbook</t>
  </si>
  <si>
    <t>F10</t>
  </si>
  <si>
    <t>Activate Menu</t>
  </si>
  <si>
    <t>Context Menu</t>
  </si>
  <si>
    <t>F11</t>
  </si>
  <si>
    <t>VB Editor</t>
  </si>
  <si>
    <t>F12</t>
  </si>
  <si>
    <t>Save</t>
  </si>
  <si>
    <t>Open</t>
  </si>
  <si>
    <t>Print</t>
  </si>
  <si>
    <t>A</t>
  </si>
  <si>
    <t>B</t>
  </si>
  <si>
    <t>C</t>
  </si>
  <si>
    <t>Copy</t>
  </si>
  <si>
    <t>D</t>
  </si>
  <si>
    <t>E</t>
  </si>
  <si>
    <t>F</t>
  </si>
  <si>
    <t>G</t>
  </si>
  <si>
    <t>H</t>
  </si>
  <si>
    <t>I</t>
  </si>
  <si>
    <t>J</t>
  </si>
  <si>
    <t>K</t>
  </si>
  <si>
    <t>L</t>
  </si>
  <si>
    <t>M</t>
  </si>
  <si>
    <t>N</t>
  </si>
  <si>
    <t>O</t>
  </si>
  <si>
    <t>P</t>
  </si>
  <si>
    <t>Q</t>
  </si>
  <si>
    <t>R</t>
  </si>
  <si>
    <t>S</t>
  </si>
  <si>
    <t>T</t>
  </si>
  <si>
    <t>U</t>
  </si>
  <si>
    <t>V</t>
  </si>
  <si>
    <t>W</t>
  </si>
  <si>
    <t>X</t>
  </si>
  <si>
    <t>Y</t>
  </si>
  <si>
    <t>Z</t>
  </si>
  <si>
    <t>Toggle Formula View</t>
  </si>
  <si>
    <t>Number Format</t>
  </si>
  <si>
    <t>Toggle Bold</t>
  </si>
  <si>
    <t>Time Format</t>
  </si>
  <si>
    <t>Toggle Italics</t>
  </si>
  <si>
    <t>Date Format</t>
  </si>
  <si>
    <t>Toggle Underline</t>
  </si>
  <si>
    <t>Currency Format</t>
  </si>
  <si>
    <t>Toggle Strikethru</t>
  </si>
  <si>
    <t>Percent Format</t>
  </si>
  <si>
    <t>Select Region</t>
  </si>
  <si>
    <t>Hide Rows</t>
  </si>
  <si>
    <t>Unhide Rows</t>
  </si>
  <si>
    <t>Hide Columns</t>
  </si>
  <si>
    <t>Unhide Columns</t>
  </si>
  <si>
    <t>-</t>
  </si>
  <si>
    <t>Control Menu</t>
  </si>
  <si>
    <t>No Border</t>
  </si>
  <si>
    <t>Auto Sum</t>
  </si>
  <si>
    <t>Insert Cells</t>
  </si>
  <si>
    <t>[</t>
  </si>
  <si>
    <t>]</t>
  </si>
  <si>
    <t>Insert Date</t>
  </si>
  <si>
    <t>Select Visible Cells</t>
  </si>
  <si>
    <t>Insert Time</t>
  </si>
  <si>
    <t>Format worksheets to make data easier to read.</t>
  </si>
  <si>
    <t>Modify column widths</t>
  </si>
  <si>
    <t>Format numbers consistently</t>
  </si>
  <si>
    <t>Insert a title to identify the worksheet contents</t>
  </si>
  <si>
    <t>Checking error messages - Error Alert button</t>
  </si>
  <si>
    <t xml:space="preserve"> = A3+10 produces the result</t>
  </si>
  <si>
    <t xml:space="preserve"> = A4 -10 produces the result</t>
  </si>
  <si>
    <t xml:space="preserve"> = A4 - A3 produces the result</t>
  </si>
  <si>
    <t>Copy Formulas Using the Fill Handle</t>
  </si>
  <si>
    <t>When the cursor is placed along the border of a selected cell or range, it turns into a big arrow, which is used to move cells.</t>
  </si>
  <si>
    <t>When the cursor is a big plus, it serves as the selection indicator (in order to highilght cells), used to move cells.</t>
  </si>
  <si>
    <t>When the cursor is placed over the bottom right corner of a selected cell or range, it turns into a little plus (called the Fill Handle).</t>
  </si>
  <si>
    <t>Dragging the fill  handle to adjacent cells causes Excel to either copy or fill in a series.</t>
  </si>
  <si>
    <t>Excel tries to determine the type of series desired and fills the cells accordingly.</t>
  </si>
  <si>
    <t>Whether Excel's fill handle is copying or filling can be reversed by holding down the Ctrl key while dragging the fill handle.</t>
  </si>
  <si>
    <t>Understanding Absolute &amp; Mixed Cell Referencing</t>
  </si>
  <si>
    <t>Insert, Delete, Clear &amp; Backspace</t>
  </si>
  <si>
    <t>######</t>
  </si>
  <si>
    <t xml:space="preserve">#NAME?   </t>
  </si>
  <si>
    <t>you tried to use the formula =AVG(A1:A5)  (there’s no such function as AVG)</t>
  </si>
  <si>
    <t>Further Explanation</t>
  </si>
  <si>
    <t xml:space="preserve">#REF!  </t>
  </si>
  <si>
    <t>#VALUE! </t>
  </si>
  <si>
    <t>your formula =sum(range)/count(range) where the count = 0</t>
  </si>
  <si>
    <t xml:space="preserve">#DIV/0!  </t>
  </si>
  <si>
    <t xml:space="preserve">#N/A  </t>
  </si>
  <si>
    <t>Alt  (Excel 2003)</t>
  </si>
  <si>
    <t>Alt  (Excel 2007)</t>
  </si>
  <si>
    <t>Esc</t>
  </si>
  <si>
    <t>Insert Function</t>
  </si>
  <si>
    <t>Calculate all</t>
  </si>
  <si>
    <t>Recheck dependents</t>
  </si>
  <si>
    <t>Maximize/Restore Window</t>
  </si>
  <si>
    <t>Smart Tag menu</t>
  </si>
  <si>
    <t>Script Editor</t>
  </si>
  <si>
    <t>`   ~</t>
  </si>
  <si>
    <t>`</t>
  </si>
  <si>
    <t>~</t>
  </si>
  <si>
    <t>1   !</t>
  </si>
  <si>
    <t>!</t>
  </si>
  <si>
    <t>Format Cells</t>
  </si>
  <si>
    <t>2   @</t>
  </si>
  <si>
    <t>@</t>
  </si>
  <si>
    <t>3   #</t>
  </si>
  <si>
    <t>#</t>
  </si>
  <si>
    <t>4   $</t>
  </si>
  <si>
    <t>$</t>
  </si>
  <si>
    <t>5   %</t>
  </si>
  <si>
    <t>%</t>
  </si>
  <si>
    <t>6   ^</t>
  </si>
  <si>
    <t>^</t>
  </si>
  <si>
    <t>7   &amp;</t>
  </si>
  <si>
    <t>&amp;</t>
  </si>
  <si>
    <t>Outside Border</t>
  </si>
  <si>
    <t>8   *</t>
  </si>
  <si>
    <t>*</t>
  </si>
  <si>
    <t>Display/Hide Outline pane</t>
  </si>
  <si>
    <t>9   (</t>
  </si>
  <si>
    <t>(</t>
  </si>
  <si>
    <t>0   )</t>
  </si>
  <si>
    <t>)</t>
  </si>
  <si>
    <t>-   _</t>
  </si>
  <si>
    <t>_</t>
  </si>
  <si>
    <t>Delete Cells</t>
  </si>
  <si>
    <t>=   +</t>
  </si>
  <si>
    <t>+</t>
  </si>
  <si>
    <t>Backspace</t>
  </si>
  <si>
    <t>a</t>
  </si>
  <si>
    <t>b</t>
  </si>
  <si>
    <t>c</t>
  </si>
  <si>
    <t>d</t>
  </si>
  <si>
    <t>e</t>
  </si>
  <si>
    <t>f</t>
  </si>
  <si>
    <t>g</t>
  </si>
  <si>
    <t>h</t>
  </si>
  <si>
    <t>i</t>
  </si>
  <si>
    <t>j</t>
  </si>
  <si>
    <t>k</t>
  </si>
  <si>
    <t>l</t>
  </si>
  <si>
    <t>m</t>
  </si>
  <si>
    <t>n</t>
  </si>
  <si>
    <t>o</t>
  </si>
  <si>
    <t>Format menu</t>
  </si>
  <si>
    <t>p</t>
  </si>
  <si>
    <t>q</t>
  </si>
  <si>
    <t>r</t>
  </si>
  <si>
    <t>s</t>
  </si>
  <si>
    <t>t</t>
  </si>
  <si>
    <t>u</t>
  </si>
  <si>
    <t>v</t>
  </si>
  <si>
    <t>Paste Special</t>
  </si>
  <si>
    <t>w</t>
  </si>
  <si>
    <t>x</t>
  </si>
  <si>
    <t>y</t>
  </si>
  <si>
    <t>z</t>
  </si>
  <si>
    <t>[   {</t>
  </si>
  <si>
    <t>{</t>
  </si>
  <si>
    <t>]   }</t>
  </si>
  <si>
    <t>}</t>
  </si>
  <si>
    <t>\   |</t>
  </si>
  <si>
    <t>;   :</t>
  </si>
  <si>
    <t>;</t>
  </si>
  <si>
    <t>:</t>
  </si>
  <si>
    <t>'   "</t>
  </si>
  <si>
    <t>'</t>
  </si>
  <si>
    <t>"</t>
  </si>
  <si>
    <t>Fill Selection with Active Cell</t>
  </si>
  <si>
    <t>New Line in Cell</t>
  </si>
  <si>
    <t>,   &lt;</t>
  </si>
  <si>
    <t>,</t>
  </si>
  <si>
    <t>&lt;</t>
  </si>
  <si>
    <t>.   &gt;</t>
  </si>
  <si>
    <t>.</t>
  </si>
  <si>
    <t>&gt;</t>
  </si>
  <si>
    <t>/   ?</t>
  </si>
  <si>
    <t>?</t>
  </si>
  <si>
    <t>Start of Row</t>
  </si>
  <si>
    <t>Start of Worksheet</t>
  </si>
  <si>
    <t>Select to Start of Sheet</t>
  </si>
  <si>
    <t>End of Row</t>
  </si>
  <si>
    <t>End of Worksheet</t>
  </si>
  <si>
    <t>Select to End of Sheet</t>
  </si>
  <si>
    <t>Back</t>
  </si>
  <si>
    <t>Forward</t>
  </si>
  <si>
    <r>
      <t>Delete</t>
    </r>
    <r>
      <rPr>
        <b/>
        <sz val="10"/>
        <rFont val="Arial"/>
        <family val="2"/>
      </rPr>
      <t xml:space="preserve"> menu item</t>
    </r>
    <r>
      <rPr>
        <sz val="10"/>
        <rFont val="Arial"/>
        <family val="2"/>
      </rPr>
      <t xml:space="preserve"> (Alt+h, d) will delete an entire cell (or column or row) and shift/move surrounding cells.</t>
    </r>
  </si>
  <si>
    <t>you have a formula that refers to cell A47, but then you delete the entire row 47 from your sheet</t>
  </si>
  <si>
    <t>invalid numeric values in a formula or function</t>
  </si>
  <si>
    <t>Shortcuts</t>
  </si>
  <si>
    <t>Tax Rate</t>
  </si>
  <si>
    <t>Wage Rate</t>
  </si>
  <si>
    <t>Bonus</t>
  </si>
  <si>
    <t>Format cells (Ctrl+1 or Alt+h, o, ...)</t>
  </si>
  <si>
    <t>Multiplication Table</t>
  </si>
  <si>
    <t>Wrapping Text and Adjusting Row Heights</t>
  </si>
  <si>
    <t>Entering $, % or , while typing numbers applies formatting to the number.</t>
  </si>
  <si>
    <r>
      <rPr>
        <b/>
        <u/>
        <sz val="10"/>
        <color indexed="8"/>
        <rFont val="Arial"/>
        <family val="2"/>
      </rPr>
      <t>p</t>
    </r>
    <r>
      <rPr>
        <sz val="10"/>
        <color indexed="8"/>
        <rFont val="Arial"/>
        <family val="2"/>
      </rPr>
      <t>rint</t>
    </r>
  </si>
  <si>
    <r>
      <t>w</t>
    </r>
    <r>
      <rPr>
        <sz val="10"/>
        <color indexed="8"/>
        <rFont val="Arial"/>
        <family val="2"/>
      </rPr>
      <t>indow menu</t>
    </r>
  </si>
  <si>
    <r>
      <t>t</t>
    </r>
    <r>
      <rPr>
        <sz val="10"/>
        <color indexed="8"/>
        <rFont val="Arial"/>
        <family val="2"/>
      </rPr>
      <t>ools menu</t>
    </r>
  </si>
  <si>
    <r>
      <t>f</t>
    </r>
    <r>
      <rPr>
        <sz val="10"/>
        <color indexed="8"/>
        <rFont val="Arial"/>
        <family val="2"/>
      </rPr>
      <t>ile menu</t>
    </r>
  </si>
  <si>
    <r>
      <t>e</t>
    </r>
    <r>
      <rPr>
        <sz val="10"/>
        <color indexed="8"/>
        <rFont val="Arial"/>
        <family val="2"/>
      </rPr>
      <t>dit menu</t>
    </r>
  </si>
  <si>
    <r>
      <t>d</t>
    </r>
    <r>
      <rPr>
        <sz val="10"/>
        <color indexed="8"/>
        <rFont val="Arial"/>
        <family val="2"/>
      </rPr>
      <t>ata menu</t>
    </r>
  </si>
  <si>
    <r>
      <t>i</t>
    </r>
    <r>
      <rPr>
        <sz val="10"/>
        <color indexed="8"/>
        <rFont val="Arial"/>
        <family val="2"/>
      </rPr>
      <t>nsert menu</t>
    </r>
  </si>
  <si>
    <r>
      <t>i</t>
    </r>
    <r>
      <rPr>
        <sz val="10"/>
        <color indexed="8"/>
        <rFont val="Arial"/>
        <family val="2"/>
      </rPr>
      <t>nsert menu (2003)</t>
    </r>
  </si>
  <si>
    <r>
      <t>h</t>
    </r>
    <r>
      <rPr>
        <sz val="10"/>
        <rFont val="Arial"/>
        <family val="2"/>
      </rPr>
      <t>ome menu</t>
    </r>
  </si>
  <si>
    <r>
      <t>d</t>
    </r>
    <r>
      <rPr>
        <sz val="10"/>
        <color indexed="8"/>
        <rFont val="Arial"/>
        <family val="2"/>
      </rPr>
      <t>ata menu (2003)</t>
    </r>
  </si>
  <si>
    <r>
      <t>e</t>
    </r>
    <r>
      <rPr>
        <sz val="10"/>
        <color indexed="8"/>
        <rFont val="Arial"/>
        <family val="2"/>
      </rPr>
      <t>dit menu (2003)</t>
    </r>
  </si>
  <si>
    <r>
      <rPr>
        <b/>
        <u/>
        <sz val="10"/>
        <rFont val="Arial"/>
        <family val="2"/>
      </rPr>
      <t>p</t>
    </r>
    <r>
      <rPr>
        <sz val="10"/>
        <rFont val="Arial"/>
        <family val="2"/>
      </rPr>
      <t>age Layout menu</t>
    </r>
  </si>
  <si>
    <r>
      <t>r</t>
    </r>
    <r>
      <rPr>
        <sz val="10"/>
        <color indexed="8"/>
        <rFont val="Arial"/>
        <family val="2"/>
      </rPr>
      <t>eview menu (2007)</t>
    </r>
  </si>
  <si>
    <r>
      <rPr>
        <sz val="10"/>
        <color indexed="8"/>
        <rFont val="Arial"/>
        <family val="2"/>
      </rPr>
      <t>vie</t>
    </r>
    <r>
      <rPr>
        <b/>
        <u/>
        <sz val="10"/>
        <color indexed="8"/>
        <rFont val="Arial"/>
        <family val="2"/>
      </rPr>
      <t>w</t>
    </r>
    <r>
      <rPr>
        <sz val="10"/>
        <color indexed="8"/>
        <rFont val="Arial"/>
        <family val="2"/>
      </rPr>
      <t xml:space="preserve"> menu (2007)</t>
    </r>
  </si>
  <si>
    <r>
      <rPr>
        <sz val="10"/>
        <color indexed="8"/>
        <rFont val="Arial"/>
        <family val="2"/>
      </rPr>
      <t>o</t>
    </r>
    <r>
      <rPr>
        <b/>
        <u/>
        <sz val="10"/>
        <color indexed="8"/>
        <rFont val="Arial"/>
        <family val="2"/>
      </rPr>
      <t>f</t>
    </r>
    <r>
      <rPr>
        <sz val="10"/>
        <color indexed="8"/>
        <rFont val="Arial"/>
        <family val="2"/>
      </rPr>
      <t>fice menu (2007)</t>
    </r>
  </si>
  <si>
    <r>
      <rPr>
        <sz val="10"/>
        <color indexed="8"/>
        <rFont val="Arial"/>
        <family val="2"/>
      </rPr>
      <t>d</t>
    </r>
    <r>
      <rPr>
        <b/>
        <u/>
        <sz val="10"/>
        <color indexed="8"/>
        <rFont val="Arial"/>
        <family val="2"/>
      </rPr>
      <t>a</t>
    </r>
    <r>
      <rPr>
        <sz val="10"/>
        <color indexed="8"/>
        <rFont val="Arial"/>
        <family val="2"/>
      </rPr>
      <t>ta menu (2007)</t>
    </r>
  </si>
  <si>
    <t>auto sum</t>
  </si>
  <si>
    <t>control menu</t>
  </si>
  <si>
    <r>
      <rPr>
        <sz val="10"/>
        <rFont val="Arial"/>
        <family val="2"/>
      </rPr>
      <t>deve</t>
    </r>
    <r>
      <rPr>
        <b/>
        <u/>
        <sz val="10"/>
        <rFont val="Arial"/>
        <family val="2"/>
      </rPr>
      <t>l</t>
    </r>
    <r>
      <rPr>
        <sz val="10"/>
        <rFont val="Arial"/>
        <family val="2"/>
      </rPr>
      <t>oper menu (2007)</t>
    </r>
  </si>
  <si>
    <r>
      <rPr>
        <sz val="10"/>
        <rFont val="Arial"/>
        <family val="2"/>
      </rPr>
      <t>for</t>
    </r>
    <r>
      <rPr>
        <b/>
        <u/>
        <sz val="10"/>
        <rFont val="Arial"/>
        <family val="2"/>
      </rPr>
      <t>m</t>
    </r>
    <r>
      <rPr>
        <sz val="10"/>
        <rFont val="Arial"/>
        <family val="2"/>
      </rPr>
      <t>ula menu (2007)</t>
    </r>
  </si>
  <si>
    <r>
      <rPr>
        <sz val="10"/>
        <color indexed="8"/>
        <rFont val="Arial"/>
        <family val="2"/>
      </rPr>
      <t>i</t>
    </r>
    <r>
      <rPr>
        <b/>
        <u/>
        <sz val="10"/>
        <color indexed="8"/>
        <rFont val="Arial"/>
        <family val="2"/>
      </rPr>
      <t>n</t>
    </r>
    <r>
      <rPr>
        <sz val="10"/>
        <color indexed="8"/>
        <rFont val="Arial"/>
        <family val="2"/>
      </rPr>
      <t>sert menu (2007)</t>
    </r>
  </si>
  <si>
    <r>
      <t>f</t>
    </r>
    <r>
      <rPr>
        <b/>
        <u/>
        <sz val="10"/>
        <color indexed="8"/>
        <rFont val="Arial"/>
        <family val="2"/>
      </rPr>
      <t>o</t>
    </r>
    <r>
      <rPr>
        <sz val="10"/>
        <color indexed="8"/>
        <rFont val="Arial"/>
        <family val="2"/>
      </rPr>
      <t>rmat menu (2003)</t>
    </r>
  </si>
  <si>
    <t>Actual Formula/Value</t>
  </si>
  <si>
    <t>Error</t>
  </si>
  <si>
    <t>=AVG(A1:A5)</t>
  </si>
  <si>
    <t>=VLOOKUP(D36,D37:E42,2,FALSE)</t>
  </si>
  <si>
    <t>=A44+#REF!</t>
  </si>
  <si>
    <t>=FIND("dog",E40)</t>
  </si>
  <si>
    <t>=IRR(A43:A44)</t>
  </si>
  <si>
    <t>=SUM(A44:A45)/COUNT(A44:A45)</t>
  </si>
  <si>
    <t>Check error messages (Error Alert button)</t>
  </si>
  <si>
    <t>Column Autosizing When Entering &amp; Editing Data</t>
  </si>
  <si>
    <t>Entering Formulas</t>
  </si>
  <si>
    <t>A cell address is entered into a formula by typing the reference explicitly or by pointing &amp; clicking.</t>
  </si>
  <si>
    <r>
      <t xml:space="preserve">Put separate </t>
    </r>
    <r>
      <rPr>
        <sz val="10"/>
        <color indexed="10"/>
        <rFont val="Arial"/>
        <family val="2"/>
      </rPr>
      <t>problems on separate sheets</t>
    </r>
    <r>
      <rPr>
        <sz val="10"/>
        <color indexed="8"/>
        <rFont val="Arial"/>
        <family val="2"/>
      </rPr>
      <t xml:space="preserve"> within your submitted workbook.  (Don't put all problems on a single sheet, unless specified.)</t>
    </r>
  </si>
  <si>
    <r>
      <t xml:space="preserve">The easiest way to copy a worksheet within the same workbook is by </t>
    </r>
    <r>
      <rPr>
        <sz val="10"/>
        <color indexed="10"/>
        <rFont val="Arial"/>
        <family val="2"/>
      </rPr>
      <t>dragging</t>
    </r>
    <r>
      <rPr>
        <sz val="10"/>
        <color indexed="8"/>
        <rFont val="Arial"/>
        <family val="2"/>
      </rPr>
      <t xml:space="preserve"> the worksheet tab to the side while holding down the </t>
    </r>
    <r>
      <rPr>
        <sz val="10"/>
        <color indexed="10"/>
        <rFont val="Arial"/>
        <family val="2"/>
      </rPr>
      <t>Ctrl key</t>
    </r>
    <r>
      <rPr>
        <sz val="10"/>
        <color indexed="8"/>
        <rFont val="Arial"/>
        <family val="2"/>
      </rPr>
      <t>.</t>
    </r>
  </si>
  <si>
    <t>Documentation Sheet</t>
  </si>
  <si>
    <t>Hyperlinks</t>
  </si>
  <si>
    <t>Note that Excel could experience "slow-downs" if your workbook contains "many" hyperlinks using the Insert Hyperlink feature.  (I'm not certain of the number of hyperlinks that is considered "many".)</t>
  </si>
  <si>
    <t>Layout &amp; Design</t>
  </si>
  <si>
    <t>Freezing Panes &amp; Splitting Windows</t>
  </si>
  <si>
    <t>Sorting</t>
  </si>
  <si>
    <r>
      <t xml:space="preserve">When sorting items like names, if the </t>
    </r>
    <r>
      <rPr>
        <sz val="10"/>
        <color indexed="10"/>
        <rFont val="Arial"/>
        <family val="2"/>
      </rPr>
      <t>Last, First, and/or Middle names</t>
    </r>
    <r>
      <rPr>
        <sz val="10"/>
        <rFont val="Arial"/>
        <family val="2"/>
      </rPr>
      <t xml:space="preserve"> are in separate columns, be sure to sort on these columns as well.  ("Day, Mary" should come before "Day, Travis")</t>
    </r>
  </si>
  <si>
    <r>
      <t xml:space="preserve">To be able to use the A-Z &amp; Z-&gt;A sort toolbar buttons, Excel needs to be able to tell what data to sort.  Make certain to include </t>
    </r>
    <r>
      <rPr>
        <sz val="10"/>
        <color indexed="10"/>
        <rFont val="Arial"/>
        <family val="2"/>
      </rPr>
      <t>blank rows above &amp; below</t>
    </r>
    <r>
      <rPr>
        <sz val="10"/>
        <rFont val="Arial"/>
        <family val="2"/>
      </rPr>
      <t xml:space="preserve"> the data to be sorted.  (Excel views blank rows/columns as the boundaries for data to be sorted.)</t>
    </r>
  </si>
  <si>
    <r>
      <t xml:space="preserve">Be careful when using the quicksort toolbar buttons (A-&gt;Z and Z-&gt;A).  To be safe, </t>
    </r>
    <r>
      <rPr>
        <sz val="10"/>
        <color indexed="10"/>
        <rFont val="Arial"/>
        <family val="2"/>
      </rPr>
      <t>highlight</t>
    </r>
    <r>
      <rPr>
        <sz val="10"/>
        <rFont val="Arial"/>
        <family val="2"/>
      </rPr>
      <t xml:space="preserve"> the </t>
    </r>
    <r>
      <rPr>
        <sz val="10"/>
        <color indexed="10"/>
        <rFont val="Arial"/>
        <family val="2"/>
      </rPr>
      <t>entire range</t>
    </r>
    <r>
      <rPr>
        <sz val="10"/>
        <rFont val="Arial"/>
        <family val="2"/>
      </rPr>
      <t xml:space="preserve"> to be sorted &amp; use </t>
    </r>
    <r>
      <rPr>
        <sz val="10"/>
        <color indexed="10"/>
        <rFont val="Arial"/>
        <family val="2"/>
      </rPr>
      <t>Data, Sort</t>
    </r>
    <r>
      <rPr>
        <sz val="10"/>
        <rFont val="Arial"/>
        <family val="2"/>
      </rPr>
      <t>.  Also be careful of blank columns/rows within your data, as Quicksort only sorts data up to a blank row or column.</t>
    </r>
  </si>
  <si>
    <r>
      <t>Ensure</t>
    </r>
    <r>
      <rPr>
        <sz val="10"/>
        <color indexed="10"/>
        <rFont val="Arial"/>
        <family val="2"/>
      </rPr>
      <t xml:space="preserve"> sorted</t>
    </r>
    <r>
      <rPr>
        <sz val="10"/>
        <rFont val="Arial"/>
        <family val="2"/>
      </rPr>
      <t xml:space="preserve"> names are </t>
    </r>
    <r>
      <rPr>
        <sz val="10"/>
        <color indexed="10"/>
        <rFont val="Arial"/>
        <family val="2"/>
      </rPr>
      <t>matched</t>
    </r>
    <r>
      <rPr>
        <sz val="10"/>
        <rFont val="Arial"/>
        <family val="2"/>
      </rPr>
      <t xml:space="preserve"> with correct data!  (When using Data, Sort... Ensure all columns of data are selected before sorting.)</t>
    </r>
  </si>
  <si>
    <t>Titles</t>
  </si>
  <si>
    <t>Colors &amp; Making items stand out</t>
  </si>
  <si>
    <r>
      <t xml:space="preserve">To include text before or after a number, but still have that number treated as a number so that it can be used in formulas, create a </t>
    </r>
    <r>
      <rPr>
        <sz val="10"/>
        <color indexed="10"/>
        <rFont val="Arial"/>
        <family val="2"/>
      </rPr>
      <t>Custom number format.</t>
    </r>
  </si>
  <si>
    <r>
      <t xml:space="preserve">To create a Custom number format first </t>
    </r>
    <r>
      <rPr>
        <sz val="10"/>
        <color indexed="10"/>
        <rFont val="Arial"/>
        <family val="2"/>
      </rPr>
      <t>Format Cells</t>
    </r>
    <r>
      <rPr>
        <sz val="10"/>
        <rFont val="Arial"/>
        <family val="2"/>
      </rPr>
      <t xml:space="preserve">, and under the Number tab, select </t>
    </r>
    <r>
      <rPr>
        <sz val="10"/>
        <color indexed="10"/>
        <rFont val="Arial"/>
        <family val="2"/>
      </rPr>
      <t>Custom</t>
    </r>
    <r>
      <rPr>
        <sz val="10"/>
        <rFont val="Arial"/>
        <family val="2"/>
      </rPr>
      <t xml:space="preserve"> (at the bottom of the list.)</t>
    </r>
  </si>
  <si>
    <t>Customize the Quick Access Toolbar to Do Things More Quickly</t>
  </si>
  <si>
    <t>Use the Pull-down menu at the end of the QuickAccessToolbar (QAT) to add "More Commands...", and adjust the order of the shortcut commands.</t>
  </si>
  <si>
    <r>
      <t xml:space="preserve">(From the Customize the QAT dialog box, you'll usually need to use the QAT pull-down menu </t>
    </r>
    <r>
      <rPr>
        <i/>
        <sz val="10"/>
        <rFont val="Arial"/>
        <family val="2"/>
      </rPr>
      <t>Choose commands from:</t>
    </r>
    <r>
      <rPr>
        <sz val="10"/>
        <rFont val="Arial"/>
        <family val="2"/>
      </rPr>
      <t xml:space="preserve"> </t>
    </r>
    <r>
      <rPr>
        <b/>
        <sz val="10"/>
        <rFont val="Arial"/>
        <family val="2"/>
      </rPr>
      <t>All Commands</t>
    </r>
    <r>
      <rPr>
        <sz val="10"/>
        <rFont val="Arial"/>
        <family val="2"/>
      </rPr>
      <t>.)</t>
    </r>
  </si>
  <si>
    <t>Shortcut</t>
  </si>
  <si>
    <t>Operation</t>
  </si>
  <si>
    <t>Position in List</t>
  </si>
  <si>
    <t>Formulas cannot be copied.</t>
  </si>
  <si>
    <t>DON'T</t>
  </si>
  <si>
    <t>Formulas can be copied.</t>
  </si>
  <si>
    <t>DO</t>
  </si>
  <si>
    <r>
      <rPr>
        <b/>
        <sz val="11"/>
        <color rgb="FF000000"/>
        <rFont val="Arial"/>
        <family val="2"/>
      </rPr>
      <t>Important Note:</t>
    </r>
    <r>
      <rPr>
        <sz val="11"/>
        <color rgb="FF000000"/>
        <rFont val="Arial"/>
        <family val="2"/>
      </rPr>
      <t xml:space="preserve">  When opening a non-Excel file format (such as a .csv or .txt), you MUST save the spreadsheet in Excel format (.xls, .xlsx, .xlt, .xltx, .xlm)  If you keep the file as a .csv or .txt file rather than saving in Excel format, upon closing the file, ALL formulas, formatting and additional worksheets will be LOST!!!</t>
    </r>
  </si>
  <si>
    <t>Analyzing Cell Reference Types When Writing &amp; Copying Formulas</t>
  </si>
  <si>
    <t>1st command </t>
  </si>
  <si>
    <t>Alt+1 </t>
  </si>
  <si>
    <t>2nd command </t>
  </si>
  <si>
    <t>Alt+2 </t>
  </si>
  <si>
    <t>3rd command </t>
  </si>
  <si>
    <t>Alt+3  </t>
  </si>
  <si>
    <t>4th command </t>
  </si>
  <si>
    <t>Alt+4  </t>
  </si>
  <si>
    <t>Scenario (drop-down menu)</t>
  </si>
  <si>
    <t>5th command </t>
  </si>
  <si>
    <t>Alt+5  </t>
  </si>
  <si>
    <t>6th command </t>
  </si>
  <si>
    <t>Alt+6  </t>
  </si>
  <si>
    <t>7th command </t>
  </si>
  <si>
    <t>Alt+7  </t>
  </si>
  <si>
    <t>Decrease Font Size</t>
  </si>
  <si>
    <t>8th command  </t>
  </si>
  <si>
    <t>Alt+8  </t>
  </si>
  <si>
    <t>Increase Font Size</t>
  </si>
  <si>
    <t>9th command </t>
  </si>
  <si>
    <t>Alt+9 </t>
  </si>
  <si>
    <t>Decrease Decimal</t>
  </si>
  <si>
    <t>10th command </t>
  </si>
  <si>
    <t>Increase Decimal</t>
  </si>
  <si>
    <t>Undo (Ctrl+z will undo, but being able to access the Undo list is helpful)</t>
  </si>
  <si>
    <t>Redo (Ctrl+y will redo, but being able to access the Redo list is helpful)</t>
  </si>
  <si>
    <t>(Otherwise, the text won't wrap (since the columns are already wide enough to fit the entire column headings.</t>
  </si>
  <si>
    <t>Relative &amp; Absolute References (correct)</t>
  </si>
  <si>
    <t>Relative &amp; Mixed References (correct)</t>
  </si>
  <si>
    <t>you've incorrectly used the function</t>
  </si>
  <si>
    <t>the answer doesn’t exist…for example, your exact match vlookup table can’t find an exact match</t>
  </si>
  <si>
    <t>Enter, Move Down</t>
  </si>
  <si>
    <t>Enter, Move Up</t>
  </si>
  <si>
    <t>Start Menu</t>
  </si>
  <si>
    <t>Windows Task Manager</t>
  </si>
  <si>
    <t>Most Recent App</t>
  </si>
  <si>
    <t>Oldest app</t>
  </si>
  <si>
    <t>next open Excel file</t>
  </si>
  <si>
    <t>previous open Excel file</t>
  </si>
  <si>
    <t>New Name</t>
  </si>
  <si>
    <t>Name Manager</t>
  </si>
  <si>
    <t>Paste Name</t>
  </si>
  <si>
    <t>Move left 1 screen</t>
  </si>
  <si>
    <t>Move right 1 screen</t>
  </si>
  <si>
    <t>Move up 1 screen</t>
  </si>
  <si>
    <t>Move down 1 screen</t>
  </si>
  <si>
    <t>Select up 1 screen</t>
  </si>
  <si>
    <t>Select down 1 screen</t>
  </si>
  <si>
    <t>Select current, prev sheet</t>
  </si>
  <si>
    <t>Select current, next sheet</t>
  </si>
  <si>
    <t>Move to previous sheet</t>
  </si>
  <si>
    <t>Move to next sheet</t>
  </si>
  <si>
    <t>Move to Left Edge</t>
  </si>
  <si>
    <t>Move to Right Edge</t>
  </si>
  <si>
    <t>Move to Bottom Edge</t>
  </si>
  <si>
    <t>Move to Top Edge</t>
  </si>
  <si>
    <t>Select to Left Edge</t>
  </si>
  <si>
    <t>Select to Right Edge</t>
  </si>
  <si>
    <t>Select to Top Edge</t>
  </si>
  <si>
    <t>Select to Bottom Edge</t>
  </si>
  <si>
    <t>Select to start of row</t>
  </si>
  <si>
    <t>Move Back</t>
  </si>
  <si>
    <t>Move Forward</t>
  </si>
  <si>
    <t>Select active cell</t>
  </si>
  <si>
    <t>Show/goto active cell</t>
  </si>
  <si>
    <t>Next corner of range-clockwise</t>
  </si>
  <si>
    <r>
      <rPr>
        <sz val="10"/>
        <color indexed="8"/>
        <rFont val="Arial"/>
        <family val="2"/>
      </rPr>
      <t>d</t>
    </r>
    <r>
      <rPr>
        <b/>
        <u/>
        <sz val="10"/>
        <color indexed="8"/>
        <rFont val="Arial"/>
        <family val="2"/>
      </rPr>
      <t>a</t>
    </r>
    <r>
      <rPr>
        <sz val="10"/>
        <color indexed="8"/>
        <rFont val="Arial"/>
        <family val="2"/>
      </rPr>
      <t>ta menu</t>
    </r>
  </si>
  <si>
    <r>
      <t>i</t>
    </r>
    <r>
      <rPr>
        <b/>
        <u/>
        <sz val="10"/>
        <color indexed="8"/>
        <rFont val="Arial"/>
        <family val="2"/>
      </rPr>
      <t>n</t>
    </r>
    <r>
      <rPr>
        <sz val="10"/>
        <color indexed="8"/>
        <rFont val="Arial"/>
        <family val="2"/>
      </rPr>
      <t>sert menu</t>
    </r>
  </si>
  <si>
    <r>
      <t>for</t>
    </r>
    <r>
      <rPr>
        <b/>
        <u/>
        <sz val="10"/>
        <rFont val="Arial"/>
        <family val="2"/>
      </rPr>
      <t>m</t>
    </r>
    <r>
      <rPr>
        <sz val="10"/>
        <rFont val="Arial"/>
        <family val="2"/>
      </rPr>
      <t>ula menu</t>
    </r>
  </si>
  <si>
    <r>
      <t>deve</t>
    </r>
    <r>
      <rPr>
        <b/>
        <u/>
        <sz val="10"/>
        <rFont val="Arial"/>
        <family val="2"/>
      </rPr>
      <t>l</t>
    </r>
    <r>
      <rPr>
        <sz val="10"/>
        <rFont val="Arial"/>
        <family val="2"/>
      </rPr>
      <t>oper menu</t>
    </r>
  </si>
  <si>
    <r>
      <rPr>
        <b/>
        <u/>
        <sz val="10"/>
        <color indexed="8"/>
        <rFont val="Arial"/>
        <family val="2"/>
      </rPr>
      <t>r</t>
    </r>
    <r>
      <rPr>
        <sz val="10"/>
        <color indexed="8"/>
        <rFont val="Arial"/>
        <family val="2"/>
      </rPr>
      <t>eview menu</t>
    </r>
  </si>
  <si>
    <t>Insert/Edit Comment</t>
  </si>
  <si>
    <t>Insert Chart</t>
  </si>
  <si>
    <t>Ungroup row/columns</t>
  </si>
  <si>
    <t>Group row/columns</t>
  </si>
  <si>
    <t>Display/Hide Objects</t>
  </si>
  <si>
    <t>Display/Hide Standard Toolbar</t>
  </si>
  <si>
    <t>Display/Hide Ribbon</t>
  </si>
  <si>
    <t>Scientific Format</t>
  </si>
  <si>
    <t>Start a formula</t>
  </si>
  <si>
    <t>AutoSum</t>
  </si>
  <si>
    <t>Enter Array Formula</t>
  </si>
  <si>
    <t>Insert Worksheet</t>
  </si>
  <si>
    <t>Insert Macro Sheet</t>
  </si>
  <si>
    <t>Close drop down list</t>
  </si>
  <si>
    <t>Copy Value From Above</t>
  </si>
  <si>
    <t>Trace Direct Precendents</t>
  </si>
  <si>
    <t>Trace Direct Dependents</t>
  </si>
  <si>
    <t>Trace All Precendents</t>
  </si>
  <si>
    <t>Trace All Dependents</t>
  </si>
  <si>
    <r>
      <t>font re</t>
    </r>
    <r>
      <rPr>
        <b/>
        <u/>
        <sz val="10"/>
        <color indexed="10"/>
        <rFont val="Arial"/>
        <family val="2"/>
      </rPr>
      <t>D</t>
    </r>
  </si>
  <si>
    <t>your column is too skinny (or…dates or times that are negative or too large to display)</t>
  </si>
  <si>
    <r>
      <rPr>
        <i/>
        <sz val="10"/>
        <color rgb="FFFF0000"/>
        <rFont val="Arial"/>
        <family val="2"/>
      </rPr>
      <t>Ctrl+[</t>
    </r>
    <r>
      <rPr>
        <sz val="10"/>
        <rFont val="Arial"/>
        <family val="2"/>
      </rPr>
      <t xml:space="preserve">  traces direct precedents</t>
    </r>
  </si>
  <si>
    <r>
      <rPr>
        <i/>
        <sz val="10"/>
        <color rgb="FFFF0000"/>
        <rFont val="Arial"/>
        <family val="2"/>
      </rPr>
      <t xml:space="preserve">Ctrl+] </t>
    </r>
    <r>
      <rPr>
        <sz val="10"/>
        <rFont val="Arial"/>
        <family val="2"/>
      </rPr>
      <t xml:space="preserve"> traces direct dependents</t>
    </r>
  </si>
  <si>
    <r>
      <rPr>
        <i/>
        <sz val="10"/>
        <color rgb="FFFF0000"/>
        <rFont val="Arial"/>
        <family val="2"/>
      </rPr>
      <t xml:space="preserve">Ctrl+Shift+] </t>
    </r>
    <r>
      <rPr>
        <sz val="10"/>
        <rFont val="Arial"/>
        <family val="2"/>
      </rPr>
      <t xml:space="preserve"> traces all dependents</t>
    </r>
  </si>
  <si>
    <r>
      <rPr>
        <i/>
        <sz val="10"/>
        <color rgb="FFFF0000"/>
        <rFont val="Arial"/>
        <family val="2"/>
      </rPr>
      <t>Ctrl+Shift+[</t>
    </r>
    <r>
      <rPr>
        <sz val="10"/>
        <rFont val="Arial"/>
        <family val="2"/>
      </rPr>
      <t xml:space="preserve">  traces all precedents</t>
    </r>
  </si>
  <si>
    <r>
      <t xml:space="preserve">Press </t>
    </r>
    <r>
      <rPr>
        <i/>
        <sz val="10"/>
        <color rgb="FFFF0000"/>
        <rFont val="Arial"/>
        <family val="2"/>
      </rPr>
      <t>Ctrl+f</t>
    </r>
    <r>
      <rPr>
        <sz val="10"/>
        <rFont val="Arial"/>
        <family val="2"/>
      </rPr>
      <t xml:space="preserve"> to activate the Find and Replace dialog box (on the "Find" tab)</t>
    </r>
  </si>
  <si>
    <t>Quickly Finding Info in an Entire Workbook</t>
  </si>
  <si>
    <r>
      <t xml:space="preserve">Enter the text phrase you want to find in the </t>
    </r>
    <r>
      <rPr>
        <i/>
        <sz val="10"/>
        <rFont val="Arial"/>
        <family val="2"/>
      </rPr>
      <t xml:space="preserve">Find what: </t>
    </r>
    <r>
      <rPr>
        <sz val="10"/>
        <rFont val="Arial"/>
        <family val="2"/>
      </rPr>
      <t>box.</t>
    </r>
  </si>
  <si>
    <t>Shift+</t>
  </si>
  <si>
    <t>Ctrl+</t>
  </si>
  <si>
    <t>Alt+</t>
  </si>
  <si>
    <t>Ctrl+Shift+</t>
  </si>
  <si>
    <t>Alt+Shift+</t>
  </si>
  <si>
    <t>Ctrl+Alt+</t>
  </si>
  <si>
    <t>Ctrl+Alt+Shift+</t>
  </si>
  <si>
    <t>Inserting and Aligning a Title (Do NOT use "Merge &amp; Center"!)</t>
  </si>
  <si>
    <t>Working with Multiple Worksheets Simultaneously (Grouping)</t>
  </si>
  <si>
    <t>Keyboard Shortcut List</t>
  </si>
  <si>
    <t>TOC</t>
  </si>
  <si>
    <t>Scroll Lock</t>
  </si>
  <si>
    <t>Simulates scrollbar</t>
  </si>
  <si>
    <t>Excel Terminology</t>
  </si>
  <si>
    <t>Multiple related worksheets are stored in a single workbook, accessed as a single unit (one file).</t>
  </si>
  <si>
    <t>Name Box</t>
  </si>
  <si>
    <t>Excel Options</t>
  </si>
  <si>
    <t>Some options are Excel program options (apply to all workbooks).</t>
  </si>
  <si>
    <t>Some options are Excel file options (saved with the workbook).</t>
  </si>
  <si>
    <t>Correct errors in  formulas</t>
  </si>
  <si>
    <t>Learning Objectives</t>
  </si>
  <si>
    <t>Understand precision vs display of cell values</t>
  </si>
  <si>
    <t>Fundamental skills and tools encountered when working with Excel to solve problems and support decision making</t>
  </si>
  <si>
    <t>Writing formulas in cells to perform calculations</t>
  </si>
  <si>
    <t>Designing a workbook so that calculations can be automatically updated if input values are changed</t>
  </si>
  <si>
    <t>Formatting options that can be applied to cells and ranges of cells</t>
  </si>
  <si>
    <t>Ability to correct spreadsheet errors</t>
  </si>
  <si>
    <t>Rules that affect how information is displayed and calculations are performed in an Excel worksheet</t>
  </si>
  <si>
    <t>Using simple functions (i.e., shortcuts available for predefined tasks)</t>
  </si>
  <si>
    <t>Results of copying formulas with different kinds of cell references</t>
  </si>
  <si>
    <t>Chapter Functions</t>
  </si>
  <si>
    <t>AVERAGE</t>
  </si>
  <si>
    <t>COUNT</t>
  </si>
  <si>
    <t>COUNTA</t>
  </si>
  <si>
    <t>MIN</t>
  </si>
  <si>
    <t>MAX</t>
  </si>
  <si>
    <t>SUM</t>
  </si>
  <si>
    <t>Options in Excel to check/change</t>
  </si>
  <si>
    <r>
      <t xml:space="preserve">Under </t>
    </r>
    <r>
      <rPr>
        <i/>
        <sz val="10"/>
        <rFont val="Arial"/>
        <family val="2"/>
      </rPr>
      <t xml:space="preserve">General, </t>
    </r>
    <r>
      <rPr>
        <sz val="10"/>
        <rFont val="Arial"/>
        <family val="2"/>
      </rPr>
      <t>Disable "S</t>
    </r>
    <r>
      <rPr>
        <u/>
        <sz val="10"/>
        <rFont val="Arial"/>
        <family val="2"/>
      </rPr>
      <t>h</t>
    </r>
    <r>
      <rPr>
        <sz val="10"/>
        <rFont val="Arial"/>
        <family val="2"/>
      </rPr>
      <t>ow the start screen when this application starts"</t>
    </r>
  </si>
  <si>
    <r>
      <t xml:space="preserve">Under </t>
    </r>
    <r>
      <rPr>
        <i/>
        <sz val="10"/>
        <rFont val="Arial"/>
        <family val="2"/>
      </rPr>
      <t xml:space="preserve">General, enter YOUR name as the </t>
    </r>
    <r>
      <rPr>
        <u/>
        <sz val="10"/>
        <rFont val="Arial"/>
        <family val="2"/>
      </rPr>
      <t>U</t>
    </r>
    <r>
      <rPr>
        <sz val="10"/>
        <rFont val="Arial"/>
        <family val="2"/>
      </rPr>
      <t>ser name</t>
    </r>
  </si>
  <si>
    <t>Quick Access Toolbar</t>
  </si>
  <si>
    <r>
      <t xml:space="preserve">Quick Access Toolbar (after pressing the </t>
    </r>
    <r>
      <rPr>
        <b/>
        <i/>
        <sz val="10"/>
        <rFont val="Arial"/>
        <family val="2"/>
      </rPr>
      <t>Alt</t>
    </r>
    <r>
      <rPr>
        <b/>
        <sz val="10"/>
        <rFont val="Arial"/>
        <family val="2"/>
      </rPr>
      <t xml:space="preserve"> key)</t>
    </r>
  </si>
  <si>
    <t>Suggestions for QAT shortcuts:</t>
  </si>
  <si>
    <t>Level 1 Learning Objectives</t>
  </si>
  <si>
    <t>Modifying Column Width and Row Height</t>
  </si>
  <si>
    <r>
      <t xml:space="preserve">An Excel </t>
    </r>
    <r>
      <rPr>
        <i/>
        <sz val="10"/>
        <color indexed="10"/>
        <rFont val="Arial"/>
        <family val="2"/>
      </rPr>
      <t>workbook</t>
    </r>
    <r>
      <rPr>
        <i/>
        <sz val="10"/>
        <rFont val="Arial"/>
        <family val="2"/>
      </rPr>
      <t xml:space="preserve"> </t>
    </r>
    <r>
      <rPr>
        <sz val="10"/>
        <rFont val="Arial"/>
        <family val="2"/>
      </rPr>
      <t>contains one or more worksheets (up to 16,384 in Excel 2007 &amp; later versions)</t>
    </r>
  </si>
  <si>
    <t>Checking Simple Formulas for Accuracy</t>
  </si>
  <si>
    <t>Determining Order of Precedence</t>
  </si>
  <si>
    <t>An Example Where Assumptions are "Hard-coded" (Inflexible and Unclear!)</t>
  </si>
  <si>
    <t>Using cell references  is preferable to directly inputting values into a formula.  By using cell references in formulas, you can be secure in the knowledge that everywhere you have used a value in your worksheet, the calculations will be automatically updated with any changes to that value.</t>
  </si>
  <si>
    <t xml:space="preserve">To enter a function using the keyboard, press Shift+F3 to display the Insert Function dialog box, or simply type = and start typing the function name.  (You can use the arrow keys to select the funtion you want to use from the quick list and press Tab to use the function.
</t>
  </si>
  <si>
    <t xml:space="preserve">Besides being able to automatically accommodate additional rows of data inserted in the middle of their ranges, functions can also automatically adjust to accommodate extra rows added at the bottom of a range.  (But don't always count on this to work...especially with older versions of Excel.)
</t>
  </si>
  <si>
    <t xml:space="preserve">To quickly change a cell reference to an absolute or mixed cell reference while entering/editing a formula, press the F4  function key after entering the cell reference.  Pressing  F4 repeatedly cycles through the different types of cell references, from relative to absolute, to mixed (with the row absolute), to mixed (with the column absolute), back to relative.
</t>
  </si>
  <si>
    <t>Naming a Cell or Cell Range</t>
  </si>
  <si>
    <t xml:space="preserve">Another technique that you can use to refer to a cell as an absolute cell reference is to give the cell a name.  (See comment in cell C13 above.)
</t>
  </si>
  <si>
    <r>
      <t xml:space="preserve">You can choose from the following methods to copy an entire worksheet:
Method 1:  Use the sheet selector box to copy the content and formatting but not the sheet features such as headings (and many other important features, such as scenarios, solver parameters, etc.!)
1. Select the entire worksheet using the </t>
    </r>
    <r>
      <rPr>
        <i/>
        <sz val="10"/>
        <rFont val="Arial"/>
        <family val="2"/>
      </rPr>
      <t>Select All</t>
    </r>
    <r>
      <rPr>
        <sz val="10"/>
        <rFont val="Arial"/>
        <family val="2"/>
      </rPr>
      <t xml:space="preserve"> button, located in the upper-left corner of the worksheet (above row 1 and to the left of column A).
2. After the sheet is selected, click the Copy button in the Clipboard group on the HOME tab on the ribbon, or right-click the slection and click Copy on the shortcut menu, or press Ctrl+c.
3. Select the worksheet where the data will be copied to, and, if necessary, select cell A1.
4. Click the </t>
    </r>
    <r>
      <rPr>
        <i/>
        <sz val="10"/>
        <rFont val="Arial"/>
        <family val="2"/>
      </rPr>
      <t>Paste</t>
    </r>
    <r>
      <rPr>
        <sz val="10"/>
        <rFont val="Arial"/>
        <family val="2"/>
      </rPr>
      <t xml:space="preserve"> button in the </t>
    </r>
    <r>
      <rPr>
        <i/>
        <sz val="10"/>
        <rFont val="Arial"/>
        <family val="2"/>
      </rPr>
      <t>Clipboard</t>
    </r>
    <r>
      <rPr>
        <sz val="10"/>
        <rFont val="Arial"/>
        <family val="2"/>
      </rPr>
      <t xml:space="preserve"> group on the HOME tab, or right-click the selection and click </t>
    </r>
    <r>
      <rPr>
        <i/>
        <sz val="10"/>
        <rFont val="Arial"/>
        <family val="2"/>
      </rPr>
      <t>Paste</t>
    </r>
    <r>
      <rPr>
        <sz val="10"/>
        <rFont val="Arial"/>
        <family val="2"/>
      </rPr>
      <t xml:space="preserve"> on the shortcut menu, or press Ctrl+v.
Mehtod 2: Use the Sheet tab menu to copy the entire worksheet contents, formatting, headers/footers, and many other "hidden" Excel features.
1. Right-click the sheet tab of the sheet to be copied.
2. Click </t>
    </r>
    <r>
      <rPr>
        <i/>
        <sz val="10"/>
        <rFont val="Arial"/>
        <family val="2"/>
      </rPr>
      <t>Move or Copy</t>
    </r>
    <r>
      <rPr>
        <sz val="10"/>
        <rFont val="Arial"/>
        <family val="2"/>
      </rPr>
      <t xml:space="preserve"> on the shortcut menu.  The Move or Copy dialog box opens.  You can also open this dialog box by clicking the </t>
    </r>
    <r>
      <rPr>
        <i/>
        <sz val="10"/>
        <rFont val="Arial"/>
        <family val="2"/>
      </rPr>
      <t>Format</t>
    </r>
    <r>
      <rPr>
        <sz val="10"/>
        <rFont val="Arial"/>
        <family val="2"/>
      </rPr>
      <t xml:space="preserve"> button in the </t>
    </r>
    <r>
      <rPr>
        <i/>
        <sz val="10"/>
        <rFont val="Arial"/>
        <family val="2"/>
      </rPr>
      <t>Cells</t>
    </r>
    <r>
      <rPr>
        <sz val="10"/>
        <rFont val="Arial"/>
        <family val="2"/>
      </rPr>
      <t xml:space="preserve"> group on the HOME tab, and then selecting </t>
    </r>
    <r>
      <rPr>
        <i/>
        <sz val="10"/>
        <rFont val="Arial"/>
        <family val="2"/>
      </rPr>
      <t>Move or Copy Sheet</t>
    </r>
    <r>
      <rPr>
        <sz val="10"/>
        <rFont val="Arial"/>
        <family val="2"/>
      </rPr>
      <t xml:space="preserve"> on the </t>
    </r>
    <r>
      <rPr>
        <i/>
        <sz val="10"/>
        <rFont val="Arial"/>
        <family val="2"/>
      </rPr>
      <t>Organize Sheets</t>
    </r>
    <r>
      <rPr>
        <sz val="10"/>
        <rFont val="Arial"/>
        <family val="2"/>
      </rPr>
      <t xml:space="preserve"> menu.
</t>
    </r>
    <r>
      <rPr>
        <b/>
        <sz val="10"/>
        <rFont val="Arial"/>
        <family val="2"/>
      </rPr>
      <t>OR</t>
    </r>
    <r>
      <rPr>
        <sz val="10"/>
        <rFont val="Arial"/>
        <family val="2"/>
      </rPr>
      <t xml:space="preserve">...an even quicker way  to copy a worksheet is to simply use the mouse to drag it (to the left or right) while holding down the </t>
    </r>
    <r>
      <rPr>
        <i/>
        <sz val="10"/>
        <rFont val="Arial"/>
        <family val="2"/>
      </rPr>
      <t>Ctrl</t>
    </r>
    <r>
      <rPr>
        <sz val="10"/>
        <rFont val="Arial"/>
        <family val="2"/>
      </rPr>
      <t xml:space="preserve"> key.
</t>
    </r>
  </si>
  <si>
    <r>
      <t xml:space="preserve">By </t>
    </r>
    <r>
      <rPr>
        <b/>
        <i/>
        <sz val="10"/>
        <rFont val="Arial"/>
        <family val="2"/>
      </rPr>
      <t>grouping</t>
    </r>
    <r>
      <rPr>
        <sz val="10"/>
        <rFont val="Arial"/>
        <family val="2"/>
      </rPr>
      <t xml:space="preserve"> worksheets (selecting multiple sheets at once), formatting and formulas can be edited on all selected sheets simultaneously.  When worksheets are "grouped", the word [Group] appears in the title bar after the workbook name.  After you're finished working with worksheets as a group, don't forget to click on a different (ungrouped) worksheet  in order to remove grouping and work with an individual worksheet by itself!
To group worksheets one at a time, click a worksheet tab, then hold down Ctrl and click another worksheet tab, therefore grouping the two worksheets.  Hold down Ctrl and continue to click additional worksheet tabs to select &amp; add additional worksheets to the "group." (For example, Click 1stQTR, then press Ctrl &amp; click 3rdQTR to group on ly those two sheets for editing.)
To group multiple worksheets at once, click the first worksheet tab, hold down Shift and click the last worksheet you want included in the group.  The first worksheet, last worksheet and all worksheets in between will be selected (grouped).  (For example, Click 1stQTR, then press Shift&amp; click 4thQTR to group on ly those two sheets for editing.)
</t>
    </r>
  </si>
  <si>
    <t>Adherence to the Honor Code</t>
  </si>
  <si>
    <t>Comments Pane</t>
  </si>
  <si>
    <r>
      <rPr>
        <b/>
        <sz val="10"/>
        <rFont val="Arial"/>
        <family val="2"/>
      </rPr>
      <t>precise value:</t>
    </r>
    <r>
      <rPr>
        <sz val="10"/>
        <rFont val="Arial"/>
        <family val="2"/>
      </rPr>
      <t xml:space="preserve">  The number of decimal places stored, not necessarily displayed.  For example, the value 0.3 might be displayed in a cell, but the precise value stored might be 0.3333333333333333.  Excel can store up to 15 significant digits for a value.
</t>
    </r>
  </si>
  <si>
    <t>This workbook is an introductory Excel assignment demonstrating the use of items such as a Documentation sheet, proper formatting, isolating assumptions, consolidating worksheets, mixed references, etc.</t>
  </si>
  <si>
    <t>Employee Payroll (utilizes isolated assumptions and proper formatting)</t>
  </si>
  <si>
    <t>Financial Forecast</t>
  </si>
  <si>
    <t>Financial Forecast - Get Rich Quick Enterprises (assumptions &amp; growth formulas)</t>
  </si>
  <si>
    <t>General Number Format</t>
  </si>
  <si>
    <t>Using standard (Windows) Excel Keyboard Shortcuts on a Mac can pose a problem, especially when using a Mac keyboard with the Windows version of Excel (such as with Bootcamp).  I do not have a perfect solution to offer, but following is some information that might be helpful….</t>
  </si>
  <si>
    <t>Page up and Page down equivalents:</t>
  </si>
  <si>
    <t>fn + up arrow = page up</t>
  </si>
  <si>
    <t>fn + down arrow = page down</t>
  </si>
  <si>
    <t>There are obviously many more equivalent shortcuts, but it could get confusing trying to remember the different Windows shortcuts to use on a Mac (and trying to switch between a Windows keyboard and a Mac keyboard).</t>
  </si>
  <si>
    <t>https://exceljet.net/keyboard-shortcuts</t>
  </si>
  <si>
    <t>Excel keyboard shortcuts for PC and Mac side by side</t>
  </si>
  <si>
    <t>Keyboard Shortcuts on a Mac</t>
  </si>
  <si>
    <t>Show Formulas in a Worksheet</t>
  </si>
  <si>
    <t xml:space="preserve">Press and hold the Ctrl key while pressing ` (grave accent or "left quote"...on the same key as the  ~ ) to toggle between the display of formulas and the display of values.
Note:  Showing formulas causes the titles to not be centered any longer and can cause other changes in the way your sheet is displayed.  If you are sending your spreadsheet to someone and you want to leave the formulas showing, you can adjust column widths, etc. to make it easier to read &amp; see all of theformulas.  Otherwise, don't worry about the way it looks with "formulas showing.")
</t>
  </si>
  <si>
    <t>=SUM(D15:D19)</t>
  </si>
  <si>
    <t>To show a formula in a single cell, precede the formula with a single quote ' .</t>
  </si>
  <si>
    <r>
      <rPr>
        <sz val="10"/>
        <rFont val="Arial"/>
        <family val="2"/>
      </rPr>
      <t xml:space="preserve">Your function </t>
    </r>
    <r>
      <rPr>
        <sz val="10"/>
        <color rgb="FFFF0000"/>
        <rFont val="Arial"/>
        <family val="2"/>
      </rPr>
      <t>ranges should</t>
    </r>
    <r>
      <rPr>
        <sz val="10"/>
        <rFont val="Arial"/>
        <family val="2"/>
      </rPr>
      <t xml:space="preserve"> include not only the blank row below the last student, but</t>
    </r>
    <r>
      <rPr>
        <sz val="10"/>
        <color rgb="FFFF0000"/>
        <rFont val="Arial"/>
        <family val="2"/>
      </rPr>
      <t xml:space="preserve"> also include th</t>
    </r>
    <r>
      <rPr>
        <sz val="10"/>
        <color rgb="FFFF5050"/>
        <rFont val="Arial"/>
        <family val="2"/>
      </rPr>
      <t>e column headings</t>
    </r>
    <r>
      <rPr>
        <sz val="10"/>
        <rFont val="Arial"/>
        <family val="2"/>
      </rPr>
      <t>.</t>
    </r>
  </si>
  <si>
    <t>Student Name:</t>
  </si>
  <si>
    <t>Homework Due:</t>
  </si>
  <si>
    <t>Group:</t>
  </si>
  <si>
    <t>Received</t>
  </si>
  <si>
    <t>Graded?</t>
  </si>
  <si>
    <t>Your Pts:</t>
  </si>
  <si>
    <t>Percent:</t>
  </si>
  <si>
    <t>Extension:</t>
  </si>
  <si>
    <t>Tally</t>
  </si>
  <si>
    <t>Explanation of Grading Feedback File</t>
  </si>
  <si>
    <r>
      <t>Please</t>
    </r>
    <r>
      <rPr>
        <sz val="10"/>
        <color rgb="FFFF0000"/>
        <rFont val="Arial"/>
        <family val="2"/>
      </rPr>
      <t xml:space="preserve"> read any comments</t>
    </r>
    <r>
      <rPr>
        <sz val="10"/>
        <rFont val="Arial"/>
        <family val="2"/>
      </rPr>
      <t xml:space="preserve"> in this grade feedback.  
Excel "comments" (designated by the red triangle in the upper right corner of certain cells) are not viewable in Outlook's Preview Pane…you must open the Excel attachment and place the cursor over the cel</t>
    </r>
    <r>
      <rPr>
        <sz val="10"/>
        <rFont val="Arial"/>
        <family val="2"/>
      </rPr>
      <t>l to read the cell's comments. 
Also, Excel files opened from email attachments open in "Protected View," therefore you will need to click the "Enable Editing" button (above the formula bar) to open the file in normal view and be able to view cell comments.</t>
    </r>
  </si>
  <si>
    <r>
      <t>I</t>
    </r>
    <r>
      <rPr>
        <sz val="10"/>
        <color theme="1"/>
        <rFont val="Arial"/>
        <family val="2"/>
      </rPr>
      <t xml:space="preserve">n the </t>
    </r>
    <r>
      <rPr>
        <b/>
        <sz val="10"/>
        <color rgb="FFFF0000"/>
        <rFont val="Arial"/>
        <family val="2"/>
      </rPr>
      <t>tally</t>
    </r>
    <r>
      <rPr>
        <sz val="10"/>
        <color theme="1"/>
        <rFont val="Arial"/>
        <family val="2"/>
      </rPr>
      <t xml:space="preserve"> </t>
    </r>
    <r>
      <rPr>
        <sz val="10"/>
        <color rgb="FFFF0000"/>
        <rFont val="Arial"/>
        <family val="2"/>
      </rPr>
      <t>column</t>
    </r>
    <r>
      <rPr>
        <sz val="10"/>
        <rFont val="Arial"/>
        <family val="2"/>
      </rPr>
      <t xml:space="preserve"> under your name (to the right), </t>
    </r>
    <r>
      <rPr>
        <sz val="10"/>
        <color theme="1"/>
        <rFont val="Arial"/>
        <family val="2"/>
      </rPr>
      <t>you'll see how many points you missed, shown as a negative value.  If you didn't miss any points, you'll see a "-0".</t>
    </r>
  </si>
  <si>
    <r>
      <t>Further down in the tally</t>
    </r>
    <r>
      <rPr>
        <sz val="10"/>
        <color theme="1"/>
        <rFont val="Arial"/>
        <family val="2"/>
      </rPr>
      <t xml:space="preserve"> column, you will see cells containing a value, indicating that you missed points on that particular item.  Normally, the cell contains a </t>
    </r>
    <r>
      <rPr>
        <b/>
        <sz val="10"/>
        <color indexed="10"/>
        <rFont val="Arial"/>
        <family val="2"/>
      </rPr>
      <t>1</t>
    </r>
    <r>
      <rPr>
        <sz val="10"/>
        <color theme="1"/>
        <rFont val="Arial"/>
        <family val="2"/>
      </rPr>
      <t xml:space="preserve">.  This </t>
    </r>
    <r>
      <rPr>
        <b/>
        <sz val="10"/>
        <color theme="1"/>
        <rFont val="Arial"/>
        <family val="2"/>
      </rPr>
      <t>1</t>
    </r>
    <r>
      <rPr>
        <sz val="10"/>
        <color theme="1"/>
        <rFont val="Arial"/>
        <family val="2"/>
      </rPr>
      <t xml:space="preserve">  designates that you missed  that item and were deducted points for it.  (You'll be deducted however many pts are listed in the </t>
    </r>
    <r>
      <rPr>
        <b/>
        <sz val="10"/>
        <color theme="1"/>
        <rFont val="Arial"/>
        <family val="2"/>
      </rPr>
      <t>Points per item</t>
    </r>
    <r>
      <rPr>
        <sz val="10"/>
        <color theme="1"/>
        <rFont val="Arial"/>
        <family val="2"/>
      </rPr>
      <t xml:space="preserve"> column.)</t>
    </r>
  </si>
  <si>
    <r>
      <t xml:space="preserve">Every once in a while, rather than a "1" in the </t>
    </r>
    <r>
      <rPr>
        <sz val="10"/>
        <color rgb="FFFF0000"/>
        <rFont val="Arial"/>
        <family val="2"/>
      </rPr>
      <t>tally column</t>
    </r>
    <r>
      <rPr>
        <sz val="10"/>
        <color theme="1"/>
        <rFont val="Arial"/>
        <family val="2"/>
      </rPr>
      <t xml:space="preserve">, you'll see a </t>
    </r>
    <r>
      <rPr>
        <b/>
        <sz val="10"/>
        <color indexed="10"/>
        <rFont val="Arial"/>
        <family val="2"/>
      </rPr>
      <t>0.5</t>
    </r>
    <r>
      <rPr>
        <sz val="10"/>
        <color theme="1"/>
        <rFont val="Arial"/>
        <family val="2"/>
      </rPr>
      <t xml:space="preserve">.  This means that rather than getting all the points deducted (i.e. -4 pts), you are only getting 50% of the points deducted (-4 * 0.5 = -2 points).  For an item worth 4 points, a 0.25 would effectively subtract 1 point and a 0.75 would effectively subtract 3 points. </t>
    </r>
  </si>
  <si>
    <r>
      <t xml:space="preserve">If you happen to see a </t>
    </r>
    <r>
      <rPr>
        <b/>
        <sz val="10"/>
        <color indexed="10"/>
        <rFont val="Arial"/>
        <family val="2"/>
      </rPr>
      <t>2</t>
    </r>
    <r>
      <rPr>
        <sz val="10"/>
        <color theme="1"/>
        <rFont val="Arial"/>
        <family val="2"/>
      </rPr>
      <t xml:space="preserve"> or 3 in the </t>
    </r>
    <r>
      <rPr>
        <sz val="10"/>
        <color rgb="FFFF0000"/>
        <rFont val="Arial"/>
        <family val="2"/>
      </rPr>
      <t>tally column</t>
    </r>
    <r>
      <rPr>
        <sz val="10"/>
        <color theme="1"/>
        <rFont val="Arial"/>
        <family val="2"/>
      </rPr>
      <t>, that means you missed that item more than once.   In the points column, if an item is worth -1 point, and you miss it twice, there will be a 2 in the column under your name rather than a 1, and you will be deducted -2 points (-1 pts/item * 2 items).</t>
    </r>
  </si>
  <si>
    <r>
      <t xml:space="preserve">If you see a </t>
    </r>
    <r>
      <rPr>
        <b/>
        <sz val="10"/>
        <color indexed="10"/>
        <rFont val="Arial"/>
        <family val="2"/>
      </rPr>
      <t>0</t>
    </r>
    <r>
      <rPr>
        <sz val="10"/>
        <color indexed="10"/>
        <rFont val="Arial"/>
        <family val="2"/>
      </rPr>
      <t xml:space="preserve"> in the tally column</t>
    </r>
    <r>
      <rPr>
        <sz val="10"/>
        <color theme="1"/>
        <rFont val="Arial"/>
        <family val="2"/>
      </rPr>
      <t>, you should have been deducted points for that item, but points were not deducted because you already missed so many items in that section.</t>
    </r>
  </si>
  <si>
    <r>
      <t xml:space="preserve">If you see an </t>
    </r>
    <r>
      <rPr>
        <b/>
        <sz val="10"/>
        <color indexed="10"/>
        <rFont val="Arial"/>
        <family val="2"/>
      </rPr>
      <t>ok</t>
    </r>
    <r>
      <rPr>
        <sz val="10"/>
        <color indexed="10"/>
        <rFont val="Arial"/>
        <family val="2"/>
      </rPr>
      <t xml:space="preserve"> in the tally column</t>
    </r>
    <r>
      <rPr>
        <sz val="10"/>
        <color theme="1"/>
        <rFont val="Arial"/>
        <family val="2"/>
      </rPr>
      <t>, you could have been deducted points for that item, but for whatever reason the points were given back to you.</t>
    </r>
  </si>
  <si>
    <t>Timely Submission of Homework</t>
  </si>
  <si>
    <r>
      <t xml:space="preserve">Ensure that your completed correct homework assignment is </t>
    </r>
    <r>
      <rPr>
        <sz val="10"/>
        <color indexed="10"/>
        <rFont val="Arial"/>
        <family val="2"/>
      </rPr>
      <t>properly submitted by the deadline</t>
    </r>
    <r>
      <rPr>
        <sz val="10"/>
        <rFont val="Arial"/>
        <family val="2"/>
      </rPr>
      <t>.  When attempting to send an email to  a client, boss, professor, etc., neglecting to attach a file, attaching the wrong file, or simply not sending the email (because of "computer problems," "personal problems," or otherwise) can be considered irresponsible or otherwise unprofessional.</t>
    </r>
  </si>
  <si>
    <r>
      <t xml:space="preserve"> Late Homework</t>
    </r>
    <r>
      <rPr>
        <sz val="10"/>
        <rFont val="Arial"/>
        <family val="2"/>
      </rPr>
      <t xml:space="preserve"> Assignments will be penalized 10% of the HW grade (shown in row above), and an additional 1% for each hour it’s late (shown in this row).  (If your HW is an hour late, you’ll be deducted 10%+1%=11%; if it’s 10 hours late, it’ll be deducted </t>
    </r>
    <r>
      <rPr>
        <sz val="10"/>
        <color rgb="FFFF0000"/>
        <rFont val="Arial"/>
        <family val="2"/>
      </rPr>
      <t>10%+10%=20%.)  Not sure why your HW was late?  Check out my Outlook FAQ's.</t>
    </r>
  </si>
  <si>
    <r>
      <t xml:space="preserve">Please </t>
    </r>
    <r>
      <rPr>
        <sz val="10"/>
        <color rgb="FFFF0000"/>
        <rFont val="Arial"/>
        <family val="2"/>
      </rPr>
      <t>submit homework using your UNC email account</t>
    </r>
    <r>
      <rPr>
        <sz val="10"/>
        <rFont val="Arial"/>
        <family val="2"/>
      </rPr>
      <t>.   Neglecting to consistently send using your UNC email account makes it much more difficult to manage the multitude of HW submissions received via email. Plus, if needed, you can recall messages sent from your UNC Exchange account.  Messages sent from your KFBS email account or another email account cannot be automatically recalled and I must manually process your recalls (i.e. manually delete the messages you attempt to recall).</t>
    </r>
  </si>
  <si>
    <r>
      <t xml:space="preserve">Email </t>
    </r>
    <r>
      <rPr>
        <sz val="10"/>
        <color rgb="FFFF0000"/>
        <rFont val="Arial"/>
        <family val="2"/>
      </rPr>
      <t>"From" name</t>
    </r>
    <r>
      <rPr>
        <sz val="10"/>
        <rFont val="Arial"/>
        <family val="2"/>
      </rPr>
      <t xml:space="preserve"> should be of the format </t>
    </r>
    <r>
      <rPr>
        <sz val="10"/>
        <color indexed="10"/>
        <rFont val="Arial"/>
        <family val="2"/>
      </rPr>
      <t>"Last_name, First_name"</t>
    </r>
    <r>
      <rPr>
        <sz val="10"/>
        <rFont val="Arial"/>
        <family val="2"/>
      </rPr>
      <t xml:space="preserve">  This can be accomplished by simply using your UNC email account.  Otherwise, it much more difficult to manage the multitude of HW submissions received via email.</t>
    </r>
  </si>
  <si>
    <r>
      <t xml:space="preserve">Assignments should be </t>
    </r>
    <r>
      <rPr>
        <sz val="10"/>
        <color indexed="10"/>
        <rFont val="Arial"/>
        <family val="2"/>
      </rPr>
      <t>sent to the appropriate email address</t>
    </r>
    <r>
      <rPr>
        <sz val="10"/>
        <rFont val="Arial"/>
        <family val="2"/>
      </rPr>
      <t xml:space="preserve"> for your class (busi520@unc.edu, hpm714@unc.edu or mac707@unc.edu).  (Please use the "Submit your ___ Homework" links provided within each set of Homework instructions since these links will automatically use Outlook to compose an email for you with the correct email address and Subject filled in for you exactly as it should be.)</t>
    </r>
  </si>
  <si>
    <r>
      <t xml:space="preserve">Do not send parts of the same assignment in separate emails.  Unless instructed otherwise, include all </t>
    </r>
    <r>
      <rPr>
        <sz val="10"/>
        <color indexed="10"/>
        <rFont val="Arial"/>
        <family val="2"/>
      </rPr>
      <t xml:space="preserve">Homework parts/problems within a single email </t>
    </r>
    <r>
      <rPr>
        <sz val="10"/>
        <rFont val="Arial"/>
        <family val="2"/>
      </rPr>
      <t xml:space="preserve">after you've completed all parts. </t>
    </r>
  </si>
  <si>
    <r>
      <t xml:space="preserve">You must include your homework as an attachment within your HW email message submission.  </t>
    </r>
    <r>
      <rPr>
        <sz val="10"/>
        <color rgb="FFFF0000"/>
        <rFont val="Arial"/>
        <family val="2"/>
      </rPr>
      <t>Do not send a link to your file</t>
    </r>
    <r>
      <rPr>
        <sz val="10"/>
        <rFont val="Arial"/>
        <family val="2"/>
      </rPr>
      <t xml:space="preserve"> on OneDrive or some other online repository.  If you only provide links to your files, the homework files cannot be downloaded for grading.</t>
    </r>
  </si>
  <si>
    <t>…</t>
  </si>
  <si>
    <t>FILE / WORKBOOK / DESIGN</t>
  </si>
  <si>
    <t>Workbook, Worksheets</t>
  </si>
  <si>
    <t>User Name</t>
  </si>
  <si>
    <r>
      <t xml:space="preserve">Please use </t>
    </r>
    <r>
      <rPr>
        <sz val="10"/>
        <color rgb="FFFF0000"/>
        <rFont val="Arial"/>
        <family val="2"/>
      </rPr>
      <t>LastName, FirstName</t>
    </r>
    <r>
      <rPr>
        <sz val="10"/>
        <rFont val="Arial"/>
        <family val="2"/>
      </rPr>
      <t xml:space="preserve"> for the Excel username, rather than your username or  FirstName, LastName.  This helps me to be able to more easily manage the plethora of HW files.  Thanks. (In Excel, under File, Options, on the General tab, change the "User name" to your Lastname, Firstname.  You should only need to do this once on your own personal PC.  If using another a KFBS or other PC, you will need to change the username before starting your homework (and restart Excel). Then, any NEW Excel files you create should have the correct User name.  Note: Changing this option does NOT correct or modify already-created files.)</t>
    </r>
  </si>
  <si>
    <r>
      <t xml:space="preserve">The </t>
    </r>
    <r>
      <rPr>
        <sz val="10"/>
        <color indexed="10"/>
        <rFont val="Arial"/>
        <family val="2"/>
      </rPr>
      <t>User name</t>
    </r>
    <r>
      <rPr>
        <sz val="10"/>
        <rFont val="Arial"/>
        <family val="2"/>
      </rPr>
      <t xml:space="preserve"> listed for the Excel file was </t>
    </r>
    <r>
      <rPr>
        <sz val="10"/>
        <color rgb="FFFF0000"/>
        <rFont val="Arial"/>
        <family val="2"/>
      </rPr>
      <t>blank</t>
    </r>
    <r>
      <rPr>
        <sz val="10"/>
        <rFont val="Arial"/>
        <family val="2"/>
      </rPr>
      <t xml:space="preserve">. Please use LastName, FirstName for the Excel username.  Do NOT create new Excel files by right-clicking (Windows Explorer) and clicking File, New MS Excel Worksheet!  For some odd reason, creating new spreadsheets this way strips the username from the file. Start Excel and then create a new spreadsheet in order to have the username maintained.
</t>
    </r>
  </si>
  <si>
    <r>
      <t xml:space="preserve">The </t>
    </r>
    <r>
      <rPr>
        <sz val="10"/>
        <color indexed="10"/>
        <rFont val="Arial"/>
        <family val="2"/>
      </rPr>
      <t>User name</t>
    </r>
    <r>
      <rPr>
        <sz val="10"/>
        <rFont val="Arial"/>
        <family val="2"/>
      </rPr>
      <t xml:space="preserve"> listed for the Excel file </t>
    </r>
    <r>
      <rPr>
        <sz val="10"/>
        <color rgb="FFFF0000"/>
        <rFont val="Arial"/>
        <family val="2"/>
      </rPr>
      <t>does not match</t>
    </r>
    <r>
      <rPr>
        <sz val="10"/>
        <rFont val="Arial"/>
        <family val="2"/>
      </rPr>
      <t xml:space="preserve"> the email for whom the HW file was submitted.  Please use LastName, FirstName for the Excel username, so that it matches the "From" name listed for your KFBS email account. This helps me to be able to more easily manage the plethora of HW files.  Thanks. (In Excel, under File, Options, on the General tab, change the "User name" to your Lastname, Firstname.  You should only need to do this once on your own personal PC.  If using another a KFBS or other PC, you will need to change the username before starting your homework (and restart Excel). Then, any NEW Excel files you create should have the correct User name.  Note: Changing this option does NOT correct or modify already-created files.)</t>
    </r>
  </si>
  <si>
    <t>Workbook, File name</t>
  </si>
  <si>
    <r>
      <t xml:space="preserve">Save the HW as an </t>
    </r>
    <r>
      <rPr>
        <sz val="10"/>
        <color indexed="10"/>
        <rFont val="Arial"/>
        <family val="2"/>
      </rPr>
      <t>Excel workbook (.xlsx),</t>
    </r>
    <r>
      <rPr>
        <sz val="10"/>
        <rFont val="Arial"/>
        <family val="2"/>
      </rPr>
      <t xml:space="preserve"> NOT as text (.txt) or comma-separated-values (.csv), NOT as a template (.xlt), and NOT as a macro-enabled (.xlsm) or binary (.xlsb) workbook.</t>
    </r>
  </si>
  <si>
    <r>
      <t xml:space="preserve">Save the HW as an </t>
    </r>
    <r>
      <rPr>
        <sz val="10"/>
        <color indexed="10"/>
        <rFont val="Arial"/>
        <family val="2"/>
      </rPr>
      <t>Excel workbook (.xlsx),</t>
    </r>
    <r>
      <rPr>
        <sz val="10"/>
        <rFont val="Arial"/>
        <family val="2"/>
      </rPr>
      <t xml:space="preserve"> </t>
    </r>
    <r>
      <rPr>
        <sz val="10"/>
        <color rgb="FFFF0000"/>
        <rFont val="Arial"/>
        <family val="2"/>
      </rPr>
      <t>NOT as a .xls</t>
    </r>
    <r>
      <rPr>
        <sz val="10"/>
        <rFont val="Arial"/>
        <family val="2"/>
      </rPr>
      <t xml:space="preserve"> file, which is the file format for Excel 97-2003).</t>
    </r>
  </si>
  <si>
    <r>
      <rPr>
        <sz val="10"/>
        <color rgb="FFFF0000"/>
        <rFont val="Arial"/>
        <family val="2"/>
      </rPr>
      <t>Name the workbook</t>
    </r>
    <r>
      <rPr>
        <sz val="10"/>
        <rFont val="Arial"/>
        <family val="2"/>
      </rPr>
      <t xml:space="preserve"> exactly as specified in the Homework instructions. (If all the student HW files are saved to a folder, we need to be able to tell whose file belongs to whom, and we need to be able to easily sort the files by name.</t>
    </r>
  </si>
  <si>
    <r>
      <t xml:space="preserve">When naming or renaming a excel file, make sure that the </t>
    </r>
    <r>
      <rPr>
        <sz val="10"/>
        <color indexed="10"/>
        <rFont val="Arial"/>
        <family val="2"/>
      </rPr>
      <t>".xls"  or ".xlsx" extension</t>
    </r>
    <r>
      <rPr>
        <sz val="10"/>
        <rFont val="Arial"/>
        <family val="2"/>
      </rPr>
      <t xml:space="preserve"> has not been deleted from the file name.  (The name of the file should be "</t>
    </r>
    <r>
      <rPr>
        <i/>
        <sz val="10"/>
        <rFont val="Arial"/>
        <family val="2"/>
      </rPr>
      <t>filename.</t>
    </r>
    <r>
      <rPr>
        <sz val="10"/>
        <rFont val="Arial"/>
        <family val="2"/>
      </rPr>
      <t>xls" or "</t>
    </r>
    <r>
      <rPr>
        <i/>
        <sz val="10"/>
        <rFont val="Arial"/>
        <family val="2"/>
      </rPr>
      <t>filename</t>
    </r>
    <r>
      <rPr>
        <sz val="10"/>
        <rFont val="Arial"/>
        <family val="2"/>
      </rPr>
      <t>.xlsx".)</t>
    </r>
  </si>
  <si>
    <r>
      <t xml:space="preserve">Consolidate worksheets </t>
    </r>
    <r>
      <rPr>
        <sz val="10"/>
        <rFont val="Arial"/>
        <family val="2"/>
      </rPr>
      <t>into a single workbook by right-clicking on the worksheet tabs to move the worksheet.  (Do NOT simply highlight the sheet's cells and copy, as this may leave certain features behind.)</t>
    </r>
  </si>
  <si>
    <r>
      <t xml:space="preserve">Open Excel only once when consolidating worksheets.  Worksheets can only be copied to other excel workbooks that are open </t>
    </r>
    <r>
      <rPr>
        <sz val="10"/>
        <color indexed="10"/>
        <rFont val="Arial"/>
        <family val="2"/>
      </rPr>
      <t>within</t>
    </r>
    <r>
      <rPr>
        <sz val="10"/>
        <rFont val="Arial"/>
        <family val="2"/>
      </rPr>
      <t xml:space="preserve"> the </t>
    </r>
    <r>
      <rPr>
        <sz val="10"/>
        <color indexed="10"/>
        <rFont val="Arial"/>
        <family val="2"/>
      </rPr>
      <t xml:space="preserve">same instance </t>
    </r>
    <r>
      <rPr>
        <sz val="10"/>
        <rFont val="Arial"/>
        <family val="2"/>
      </rPr>
      <t xml:space="preserve">of </t>
    </r>
    <r>
      <rPr>
        <sz val="10"/>
        <color indexed="10"/>
        <rFont val="Arial"/>
        <family val="2"/>
      </rPr>
      <t>Excel.</t>
    </r>
    <r>
      <rPr>
        <sz val="10"/>
        <rFont val="Arial"/>
        <family val="2"/>
      </rPr>
      <t xml:space="preserve">  (All workbooks to be consolidated must be visible by clicking the Window menu.)</t>
    </r>
  </si>
  <si>
    <r>
      <t xml:space="preserve">If copying multiple worksheets from one workbook to another, </t>
    </r>
    <r>
      <rPr>
        <sz val="10"/>
        <color indexed="10"/>
        <rFont val="Arial"/>
        <family val="2"/>
      </rPr>
      <t xml:space="preserve">copy all sheets at once </t>
    </r>
    <r>
      <rPr>
        <sz val="10"/>
        <rFont val="Arial"/>
        <family val="2"/>
      </rPr>
      <t xml:space="preserve">to avoid formula links from getting "cross-linked" (linked to other workbooks).  You shouldn't experience this problem if you </t>
    </r>
    <r>
      <rPr>
        <i/>
        <sz val="10"/>
        <rFont val="Arial"/>
        <family val="2"/>
      </rPr>
      <t>move</t>
    </r>
    <r>
      <rPr>
        <sz val="10"/>
        <rFont val="Arial"/>
        <family val="2"/>
      </rPr>
      <t xml:space="preserve"> worksheets instead of copying them.</t>
    </r>
  </si>
  <si>
    <r>
      <t>Name each worksheet</t>
    </r>
    <r>
      <rPr>
        <sz val="10"/>
        <rFont val="Arial"/>
        <family val="2"/>
      </rPr>
      <t xml:space="preserve"> so it’s easy to tell which problem is which.  (Typically use short names for sheet names.)</t>
    </r>
  </si>
  <si>
    <r>
      <t xml:space="preserve">Arrange </t>
    </r>
    <r>
      <rPr>
        <sz val="10"/>
        <color indexed="10"/>
        <rFont val="Arial"/>
        <family val="2"/>
      </rPr>
      <t>worksheets</t>
    </r>
    <r>
      <rPr>
        <sz val="10"/>
        <rFont val="Arial"/>
        <family val="2"/>
      </rPr>
      <t xml:space="preserve"> in the </t>
    </r>
    <r>
      <rPr>
        <sz val="10"/>
        <color indexed="10"/>
        <rFont val="Arial"/>
        <family val="2"/>
      </rPr>
      <t>appropriate order</t>
    </r>
    <r>
      <rPr>
        <sz val="10"/>
        <rFont val="Arial"/>
        <family val="2"/>
      </rPr>
      <t xml:space="preserve"> (i.e. in order of the problem #s and/or steps).</t>
    </r>
  </si>
  <si>
    <r>
      <t>Hide sheets</t>
    </r>
    <r>
      <rPr>
        <sz val="10"/>
        <rFont val="Arial"/>
        <family val="2"/>
      </rPr>
      <t xml:space="preserve"> containing data that does not need to be seen (using Home, Format, Hide &amp; Unhide, Hide Sheet).</t>
    </r>
  </si>
  <si>
    <r>
      <t>Do not hide sheets</t>
    </r>
    <r>
      <rPr>
        <sz val="10"/>
        <rFont val="Arial"/>
        <family val="2"/>
      </rPr>
      <t xml:space="preserve"> containing data that needs to be seen (Home, Format, Hide &amp; Unhide, Unhide Sheet).</t>
    </r>
  </si>
  <si>
    <r>
      <t xml:space="preserve">Do not spread a problem out onto </t>
    </r>
    <r>
      <rPr>
        <sz val="10"/>
        <color indexed="10"/>
        <rFont val="Arial"/>
        <family val="2"/>
      </rPr>
      <t>multiple worksheets</t>
    </r>
    <r>
      <rPr>
        <sz val="10"/>
        <rFont val="Arial"/>
        <family val="2"/>
      </rPr>
      <t xml:space="preserve"> if it can be clearly and cleanly represented on one worksheet.</t>
    </r>
  </si>
  <si>
    <r>
      <t xml:space="preserve">For similar data, </t>
    </r>
    <r>
      <rPr>
        <sz val="10"/>
        <color indexed="10"/>
        <rFont val="Arial"/>
        <family val="2"/>
      </rPr>
      <t>use separate worksheets</t>
    </r>
    <r>
      <rPr>
        <sz val="10"/>
        <rFont val="Arial"/>
        <family val="2"/>
      </rPr>
      <t xml:space="preserve"> and make sure the layout is the same on all the worksheets.  This allows easy formatting and editing of multiple sheets at once by Grouping the sheets.</t>
    </r>
  </si>
  <si>
    <t>Documentation Formatting</t>
  </si>
  <si>
    <r>
      <rPr>
        <sz val="10"/>
        <rFont val="Arial"/>
        <family val="2"/>
      </rPr>
      <t xml:space="preserve">Include a </t>
    </r>
    <r>
      <rPr>
        <sz val="10"/>
        <color indexed="10"/>
        <rFont val="Arial"/>
        <family val="2"/>
      </rPr>
      <t xml:space="preserve">documentation sheet </t>
    </r>
    <r>
      <rPr>
        <sz val="10"/>
        <rFont val="Arial"/>
        <family val="2"/>
      </rPr>
      <t>in your workbook to describe the contents of the file, with the name and a description for each worksheet.</t>
    </r>
  </si>
  <si>
    <r>
      <rPr>
        <sz val="10"/>
        <color rgb="FFFF0000"/>
        <rFont val="Arial"/>
        <family val="2"/>
      </rPr>
      <t>Name</t>
    </r>
    <r>
      <rPr>
        <sz val="10"/>
        <rFont val="Arial"/>
        <family val="2"/>
      </rPr>
      <t xml:space="preserve"> the documentation sheet </t>
    </r>
    <r>
      <rPr>
        <sz val="10"/>
        <color rgb="FFFF0000"/>
        <rFont val="Arial"/>
        <family val="2"/>
      </rPr>
      <t>"Documentation</t>
    </r>
    <r>
      <rPr>
        <sz val="10"/>
        <rFont val="Arial"/>
        <family val="2"/>
      </rPr>
      <t>".</t>
    </r>
  </si>
  <si>
    <r>
      <t xml:space="preserve">Position the documentation sheet as the </t>
    </r>
    <r>
      <rPr>
        <sz val="10"/>
        <color indexed="10"/>
        <rFont val="Arial"/>
        <family val="2"/>
      </rPr>
      <t>first sheet</t>
    </r>
    <r>
      <rPr>
        <sz val="10"/>
        <rFont val="Arial"/>
        <family val="2"/>
      </rPr>
      <t xml:space="preserve"> in the workbook.</t>
    </r>
  </si>
  <si>
    <r>
      <t xml:space="preserve">Make sure the </t>
    </r>
    <r>
      <rPr>
        <sz val="10"/>
        <color indexed="10"/>
        <rFont val="Arial"/>
        <family val="2"/>
      </rPr>
      <t>documentation sheet is showing</t>
    </r>
    <r>
      <rPr>
        <sz val="10"/>
        <rFont val="Arial"/>
        <family val="2"/>
      </rPr>
      <t xml:space="preserve"> when saving the file a final time right before it is ready to submit.  (That way, when someone opens your file, they will be looking at the documentation sheet.)</t>
    </r>
  </si>
  <si>
    <r>
      <t xml:space="preserve">Format the Documentation sheet by </t>
    </r>
    <r>
      <rPr>
        <sz val="10"/>
        <color indexed="10"/>
        <rFont val="Arial"/>
        <family val="2"/>
      </rPr>
      <t>making column A &amp; B wide</t>
    </r>
    <r>
      <rPr>
        <sz val="10"/>
        <rFont val="Arial"/>
        <family val="2"/>
      </rPr>
      <t>, put the worksheet names in column A &amp; worksheet descriptions in Column B, with the honor code in a single cell in column B, with Wrap Text format applied the cell, so the entire code can be read.</t>
    </r>
  </si>
  <si>
    <r>
      <t xml:space="preserve">Enter your name in the cell next to </t>
    </r>
    <r>
      <rPr>
        <sz val="10"/>
        <color rgb="FFFF0000"/>
        <rFont val="Arial"/>
        <family val="2"/>
      </rPr>
      <t>Created by:</t>
    </r>
  </si>
  <si>
    <t>..</t>
  </si>
  <si>
    <r>
      <t xml:space="preserve">Put </t>
    </r>
    <r>
      <rPr>
        <sz val="10"/>
        <color rgb="FFFF0000"/>
        <rFont val="Arial"/>
        <family val="2"/>
      </rPr>
      <t>titles</t>
    </r>
    <r>
      <rPr>
        <sz val="10"/>
        <rFont val="Arial"/>
        <family val="2"/>
      </rPr>
      <t xml:space="preserve"> and subtitles in </t>
    </r>
    <r>
      <rPr>
        <sz val="10"/>
        <color rgb="FFFF0000"/>
        <rFont val="Arial"/>
        <family val="2"/>
      </rPr>
      <t>column A</t>
    </r>
    <r>
      <rPr>
        <sz val="10"/>
        <rFont val="Arial"/>
        <family val="2"/>
      </rPr>
      <t xml:space="preserve">. </t>
    </r>
  </si>
  <si>
    <r>
      <t>Center titles across all columns using</t>
    </r>
    <r>
      <rPr>
        <sz val="10"/>
        <color indexed="10"/>
        <rFont val="Arial"/>
        <family val="2"/>
      </rPr>
      <t xml:space="preserve"> center across selection.  </t>
    </r>
    <r>
      <rPr>
        <sz val="10"/>
        <rFont val="Arial"/>
        <family val="2"/>
      </rPr>
      <t>(Format Cells, Alignment, under Horizontal, choose Center Across Selection)</t>
    </r>
  </si>
  <si>
    <r>
      <t>Don't center titles past the last column</t>
    </r>
    <r>
      <rPr>
        <sz val="10"/>
        <rFont val="Arial"/>
        <family val="2"/>
      </rPr>
      <t xml:space="preserve"> of data/info in the spreadsheet.  (If the title is centered too far across, highlight the extra cells and click Edit, Clear, Formats.)</t>
    </r>
  </si>
  <si>
    <r>
      <t xml:space="preserve">Do </t>
    </r>
    <r>
      <rPr>
        <sz val="10"/>
        <color indexed="10"/>
        <rFont val="Arial"/>
        <family val="2"/>
      </rPr>
      <t>NOT</t>
    </r>
    <r>
      <rPr>
        <sz val="10"/>
        <rFont val="Arial"/>
        <family val="2"/>
      </rPr>
      <t xml:space="preserve"> use </t>
    </r>
    <r>
      <rPr>
        <sz val="10"/>
        <color indexed="10"/>
        <rFont val="Arial"/>
        <family val="2"/>
      </rPr>
      <t>merge &amp; center</t>
    </r>
    <r>
      <rPr>
        <sz val="10"/>
        <rFont val="Arial"/>
        <family val="2"/>
      </rPr>
      <t xml:space="preserve"> to center things.  (Certain Excel features--such as Scenarios--do not work properly with merged cells, and merged cells sometimes cause difficulty when trying to move/copy cells.)  Instead, use </t>
    </r>
    <r>
      <rPr>
        <b/>
        <sz val="10"/>
        <rFont val="Arial"/>
        <family val="2"/>
      </rPr>
      <t>Center Across Selection</t>
    </r>
    <r>
      <rPr>
        <sz val="10"/>
        <rFont val="Arial"/>
        <family val="2"/>
      </rPr>
      <t>.</t>
    </r>
  </si>
  <si>
    <r>
      <t>Check your</t>
    </r>
    <r>
      <rPr>
        <sz val="10"/>
        <color indexed="10"/>
        <rFont val="Arial"/>
        <family val="2"/>
      </rPr>
      <t xml:space="preserve"> spelling</t>
    </r>
    <r>
      <rPr>
        <sz val="10"/>
        <rFont val="Arial"/>
        <family val="2"/>
      </rPr>
      <t>...especially in titles.</t>
    </r>
  </si>
  <si>
    <r>
      <t>Align data within columns</t>
    </r>
    <r>
      <rPr>
        <sz val="10"/>
        <rFont val="Arial"/>
        <family val="2"/>
      </rPr>
      <t xml:space="preserve"> so it is easily readable.  (For instance, it's sometimes preferable to center data within columns rather than right- or left-aligning.)</t>
    </r>
  </si>
  <si>
    <r>
      <t xml:space="preserve">The "Last Modified" cell should have not only the date, but </t>
    </r>
    <r>
      <rPr>
        <sz val="10"/>
        <color rgb="FFFF0000"/>
        <rFont val="Arial"/>
        <family val="2"/>
      </rPr>
      <t>ALSO the time</t>
    </r>
    <r>
      <rPr>
        <sz val="10"/>
        <rFont val="Arial"/>
        <family val="2"/>
      </rPr>
      <t xml:space="preserve"> the file was last modified. (Press Ctrl+; to enter the date and Ctrl+Shift+: to enter the time.)</t>
    </r>
  </si>
  <si>
    <r>
      <t>The "Last Modified" date would probably look better</t>
    </r>
    <r>
      <rPr>
        <sz val="10"/>
        <color rgb="FFFF0000"/>
        <rFont val="Arial"/>
        <family val="2"/>
      </rPr>
      <t xml:space="preserve"> left justified</t>
    </r>
    <r>
      <rPr>
        <sz val="10"/>
        <rFont val="Arial"/>
        <family val="2"/>
      </rPr>
      <t>, like the name above it.</t>
    </r>
  </si>
  <si>
    <t>Descriptions</t>
  </si>
  <si>
    <r>
      <t xml:space="preserve">Include a </t>
    </r>
    <r>
      <rPr>
        <sz val="10"/>
        <color indexed="10"/>
        <rFont val="Arial"/>
        <family val="2"/>
      </rPr>
      <t>description</t>
    </r>
    <r>
      <rPr>
        <sz val="10"/>
        <rFont val="Arial"/>
        <family val="2"/>
      </rPr>
      <t xml:space="preserve"> for your </t>
    </r>
    <r>
      <rPr>
        <sz val="10"/>
        <color rgb="FFFF0000"/>
        <rFont val="Arial"/>
        <family val="2"/>
      </rPr>
      <t>workbook.</t>
    </r>
  </si>
  <si>
    <r>
      <rPr>
        <sz val="10"/>
        <color rgb="FFFF0000"/>
        <rFont val="Arial"/>
        <family val="2"/>
      </rPr>
      <t>List</t>
    </r>
    <r>
      <rPr>
        <sz val="10"/>
        <rFont val="Arial"/>
        <family val="2"/>
      </rPr>
      <t xml:space="preserve"> the </t>
    </r>
    <r>
      <rPr>
        <sz val="10"/>
        <color rgb="FFFF0000"/>
        <rFont val="Arial"/>
        <family val="2"/>
      </rPr>
      <t>name of each</t>
    </r>
    <r>
      <rPr>
        <sz val="10"/>
        <rFont val="Arial"/>
        <family val="2"/>
      </rPr>
      <t xml:space="preserve"> of the workbook's </t>
    </r>
    <r>
      <rPr>
        <sz val="10"/>
        <color rgb="FFFF0000"/>
        <rFont val="Arial"/>
        <family val="2"/>
      </rPr>
      <t>sheets</t>
    </r>
    <r>
      <rPr>
        <sz val="10"/>
        <rFont val="Arial"/>
        <family val="2"/>
      </rPr>
      <t xml:space="preserve"> on the Documentation sheet.</t>
    </r>
  </si>
  <si>
    <r>
      <t xml:space="preserve">When renaming worksheets, you should </t>
    </r>
    <r>
      <rPr>
        <sz val="10"/>
        <color indexed="10"/>
        <rFont val="Arial"/>
        <family val="2"/>
      </rPr>
      <t>update sheet names in</t>
    </r>
    <r>
      <rPr>
        <sz val="10"/>
        <rFont val="Arial"/>
        <family val="2"/>
      </rPr>
      <t xml:space="preserve"> the </t>
    </r>
    <r>
      <rPr>
        <sz val="10"/>
        <color indexed="10"/>
        <rFont val="Arial"/>
        <family val="2"/>
      </rPr>
      <t xml:space="preserve">Documentation sheet </t>
    </r>
    <r>
      <rPr>
        <sz val="10"/>
        <rFont val="Arial"/>
        <family val="2"/>
      </rPr>
      <t>as well.  (Although it is possible to make the list of sheet names update automatically.)</t>
    </r>
  </si>
  <si>
    <r>
      <t xml:space="preserve">When a workbook contains hidden sheets, it can be preferable to also </t>
    </r>
    <r>
      <rPr>
        <sz val="10"/>
        <color rgb="FFFF0000"/>
        <rFont val="Arial"/>
        <family val="2"/>
      </rPr>
      <t>hide the row listing the hidden sheet</t>
    </r>
    <r>
      <rPr>
        <sz val="10"/>
        <rFont val="Arial"/>
        <family val="2"/>
      </rPr>
      <t xml:space="preserve"> on the Documentation sheet.</t>
    </r>
  </si>
  <si>
    <r>
      <t xml:space="preserve">Include a </t>
    </r>
    <r>
      <rPr>
        <sz val="10"/>
        <color indexed="10"/>
        <rFont val="Arial"/>
        <family val="2"/>
      </rPr>
      <t>description</t>
    </r>
    <r>
      <rPr>
        <sz val="10"/>
        <rFont val="Arial"/>
        <family val="2"/>
      </rPr>
      <t xml:space="preserve"> for each of your </t>
    </r>
    <r>
      <rPr>
        <sz val="10"/>
        <color indexed="10"/>
        <rFont val="Arial"/>
        <family val="2"/>
      </rPr>
      <t>worksheets.</t>
    </r>
  </si>
  <si>
    <r>
      <t xml:space="preserve">Enter the </t>
    </r>
    <r>
      <rPr>
        <sz val="10"/>
        <color indexed="10"/>
        <rFont val="Arial"/>
        <family val="2"/>
      </rPr>
      <t>honor code</t>
    </r>
    <r>
      <rPr>
        <sz val="10"/>
        <rFont val="Arial"/>
        <family val="2"/>
      </rPr>
      <t xml:space="preserve"> in a single cell on your documentation sheet, make the column wide and wrap text, and make sure the entire Honor Code is visible.  Also enter your name next to the acknowledgement stating that you have abided by the honor code.</t>
    </r>
  </si>
  <si>
    <r>
      <t xml:space="preserve">For the honor code on the documentation sheet, use Wrap text and </t>
    </r>
    <r>
      <rPr>
        <sz val="10"/>
        <color rgb="FFFF0000"/>
        <rFont val="Arial"/>
        <family val="2"/>
      </rPr>
      <t>make column B wide enough</t>
    </r>
    <r>
      <rPr>
        <sz val="10"/>
        <rFont val="Arial"/>
        <family val="2"/>
      </rPr>
      <t xml:space="preserve"> to ensure that the entire Honor Code is easily visible.</t>
    </r>
  </si>
  <si>
    <t>Also enter your name next to the acknowledgement stating that you have abided by the honor code.</t>
  </si>
  <si>
    <r>
      <t xml:space="preserve">On the documentation sheet, include </t>
    </r>
    <r>
      <rPr>
        <sz val="10"/>
        <color indexed="10"/>
        <rFont val="Arial"/>
        <family val="2"/>
      </rPr>
      <t>hyperlinks</t>
    </r>
    <r>
      <rPr>
        <sz val="10"/>
        <rFont val="Arial"/>
        <family val="2"/>
      </rPr>
      <t xml:space="preserve"> for the worksheet names or descriptions that link to the appropriate worksheet.</t>
    </r>
  </si>
  <si>
    <r>
      <t>To</t>
    </r>
    <r>
      <rPr>
        <sz val="10"/>
        <color indexed="10"/>
        <rFont val="Arial"/>
        <family val="2"/>
      </rPr>
      <t xml:space="preserve"> insert a hyperlink</t>
    </r>
    <r>
      <rPr>
        <sz val="10"/>
        <rFont val="Arial"/>
        <family val="2"/>
      </rPr>
      <t xml:space="preserve"> which links to another cell, first select the cell that you want hyperlinked.  Then click </t>
    </r>
    <r>
      <rPr>
        <i/>
        <sz val="10"/>
        <rFont val="Arial"/>
        <family val="2"/>
      </rPr>
      <t>Insert,</t>
    </r>
    <r>
      <rPr>
        <sz val="10"/>
        <rFont val="Arial"/>
        <family val="2"/>
      </rPr>
      <t xml:space="preserve"> </t>
    </r>
    <r>
      <rPr>
        <i/>
        <sz val="10"/>
        <rFont val="Arial"/>
        <family val="2"/>
      </rPr>
      <t>Hyperlink</t>
    </r>
    <r>
      <rPr>
        <sz val="10"/>
        <rFont val="Arial"/>
        <family val="2"/>
      </rPr>
      <t xml:space="preserve"> &amp; select </t>
    </r>
    <r>
      <rPr>
        <i/>
        <sz val="10"/>
        <color indexed="10"/>
        <rFont val="Arial"/>
        <family val="2"/>
      </rPr>
      <t>Place in this Document</t>
    </r>
    <r>
      <rPr>
        <sz val="10"/>
        <rFont val="Arial"/>
        <family val="2"/>
      </rPr>
      <t xml:space="preserve"> from the pane on the left.  Then choose the location where you want the hyperlink to jump to.</t>
    </r>
  </si>
  <si>
    <r>
      <t xml:space="preserve">To </t>
    </r>
    <r>
      <rPr>
        <sz val="10"/>
        <color indexed="10"/>
        <rFont val="Arial"/>
        <family val="2"/>
      </rPr>
      <t>edit a cell with a hyperlink</t>
    </r>
    <r>
      <rPr>
        <sz val="10"/>
        <rFont val="Arial"/>
        <family val="2"/>
      </rPr>
      <t>, click-and-hold the mouse button while the cursor is on the cell.</t>
    </r>
  </si>
  <si>
    <r>
      <t>Ensure hyperlinks work</t>
    </r>
    <r>
      <rPr>
        <sz val="10"/>
        <rFont val="Arial"/>
        <family val="2"/>
      </rPr>
      <t xml:space="preserve"> before submitting workbooks. If you rename a worksheet, you must </t>
    </r>
    <r>
      <rPr>
        <sz val="10"/>
        <color indexed="10"/>
        <rFont val="Arial"/>
        <family val="2"/>
      </rPr>
      <t>fix</t>
    </r>
    <r>
      <rPr>
        <sz val="10"/>
        <rFont val="Arial"/>
        <family val="2"/>
      </rPr>
      <t xml:space="preserve"> any </t>
    </r>
    <r>
      <rPr>
        <sz val="10"/>
        <color indexed="10"/>
        <rFont val="Arial"/>
        <family val="2"/>
      </rPr>
      <t>hyperlinks</t>
    </r>
    <r>
      <rPr>
        <sz val="10"/>
        <rFont val="Arial"/>
        <family val="2"/>
      </rPr>
      <t xml:space="preserve"> to that sheet.</t>
    </r>
  </si>
  <si>
    <r>
      <t xml:space="preserve">Hyperlinks to chart sheets are not possible, but you should still </t>
    </r>
    <r>
      <rPr>
        <sz val="10"/>
        <color rgb="FFFF0000"/>
        <rFont val="Arial"/>
        <family val="2"/>
      </rPr>
      <t>list the name of the chart sheet</t>
    </r>
    <r>
      <rPr>
        <sz val="10"/>
        <rFont val="Arial"/>
        <family val="2"/>
      </rPr>
      <t xml:space="preserve"> on your Documentation sheet.</t>
    </r>
  </si>
  <si>
    <r>
      <t xml:space="preserve">Hyperlinks to hidden sheets are possible, as long as you </t>
    </r>
    <r>
      <rPr>
        <sz val="10"/>
        <color rgb="FFFF0000"/>
        <rFont val="Arial"/>
        <family val="2"/>
      </rPr>
      <t>create the link before a sheet is hidden</t>
    </r>
    <r>
      <rPr>
        <sz val="10"/>
        <rFont val="Arial"/>
        <family val="2"/>
      </rPr>
      <t xml:space="preserve"> (but the link won't work while the sheet is hidden.)</t>
    </r>
  </si>
  <si>
    <r>
      <t xml:space="preserve">The </t>
    </r>
    <r>
      <rPr>
        <sz val="10"/>
        <color indexed="10"/>
        <rFont val="Arial"/>
        <family val="2"/>
      </rPr>
      <t>HYPERLINK</t>
    </r>
    <r>
      <rPr>
        <sz val="10"/>
        <rFont val="Arial"/>
        <family val="2"/>
      </rPr>
      <t>(link_location, friendly_name) function can also be used to create hyperlinks.</t>
    </r>
  </si>
  <si>
    <r>
      <t xml:space="preserve">The </t>
    </r>
    <r>
      <rPr>
        <sz val="10"/>
        <color indexed="10"/>
        <rFont val="Arial"/>
        <family val="2"/>
      </rPr>
      <t>HYPERLINK</t>
    </r>
    <r>
      <rPr>
        <sz val="10"/>
        <rFont val="Arial"/>
        <family val="2"/>
      </rPr>
      <t xml:space="preserve"> function, along with the </t>
    </r>
    <r>
      <rPr>
        <sz val="10"/>
        <color indexed="10"/>
        <rFont val="Arial"/>
        <family val="2"/>
      </rPr>
      <t>CELL</t>
    </r>
    <r>
      <rPr>
        <sz val="10"/>
        <rFont val="Arial"/>
        <family val="2"/>
      </rPr>
      <t xml:space="preserve"> function can allow hyperlinks to work regardless of whether sheets are renamed:  =HYPERLINK("#"&amp;CELL("address",'</t>
    </r>
    <r>
      <rPr>
        <i/>
        <sz val="10"/>
        <rFont val="Arial"/>
        <family val="2"/>
      </rPr>
      <t>NameOfSheetToLink</t>
    </r>
    <r>
      <rPr>
        <sz val="10"/>
        <rFont val="Arial"/>
        <family val="2"/>
      </rPr>
      <t>'!A1),'</t>
    </r>
    <r>
      <rPr>
        <i/>
        <sz val="10"/>
        <rFont val="Arial"/>
        <family val="2"/>
      </rPr>
      <t>NameOfSheetToLink</t>
    </r>
    <r>
      <rPr>
        <sz val="10"/>
        <rFont val="Arial"/>
        <family val="2"/>
      </rPr>
      <t xml:space="preserve">!A1) </t>
    </r>
  </si>
  <si>
    <t>Problem #1</t>
  </si>
  <si>
    <r>
      <t>Include a</t>
    </r>
    <r>
      <rPr>
        <sz val="10"/>
        <color indexed="10"/>
        <rFont val="Arial"/>
        <family val="2"/>
      </rPr>
      <t xml:space="preserve"> title</t>
    </r>
    <r>
      <rPr>
        <sz val="10"/>
        <rFont val="Arial"/>
        <family val="2"/>
      </rPr>
      <t xml:space="preserve"> on all worksheets.</t>
    </r>
  </si>
  <si>
    <t>Data</t>
  </si>
  <si>
    <r>
      <t xml:space="preserve">Use the </t>
    </r>
    <r>
      <rPr>
        <sz val="10"/>
        <color indexed="10"/>
        <rFont val="Arial"/>
        <family val="2"/>
      </rPr>
      <t>Text to Columns</t>
    </r>
    <r>
      <rPr>
        <sz val="10"/>
        <rFont val="Arial"/>
        <family val="2"/>
      </rPr>
      <t xml:space="preserve"> feature to parse data in column A into adjacent columns (or use the Text Import Wizard by simply clicking File, Open, Show Files of Type: "All Files"...open the text file and the Text Import Wizard will start automatically.).</t>
    </r>
  </si>
  <si>
    <r>
      <t xml:space="preserve">To use Text to Columns, first </t>
    </r>
    <r>
      <rPr>
        <sz val="10"/>
        <color indexed="10"/>
        <rFont val="Arial"/>
        <family val="2"/>
      </rPr>
      <t>highlight the data in the single column</t>
    </r>
    <r>
      <rPr>
        <sz val="10"/>
        <rFont val="Arial"/>
        <family val="2"/>
      </rPr>
      <t xml:space="preserve"> where the data resides, then click Data, Text to Columns.</t>
    </r>
  </si>
  <si>
    <r>
      <t xml:space="preserve">Choose the </t>
    </r>
    <r>
      <rPr>
        <sz val="10"/>
        <color indexed="10"/>
        <rFont val="Arial"/>
        <family val="2"/>
      </rPr>
      <t>correct delimiter</t>
    </r>
    <r>
      <rPr>
        <sz val="10"/>
        <rFont val="Arial"/>
        <family val="2"/>
      </rPr>
      <t xml:space="preserve"> when using text-to-columns or text import wizard.</t>
    </r>
  </si>
  <si>
    <r>
      <t xml:space="preserve">To open a text file using Excel, change the </t>
    </r>
    <r>
      <rPr>
        <i/>
        <sz val="10"/>
        <rFont val="Arial"/>
        <family val="2"/>
      </rPr>
      <t>Files of Type</t>
    </r>
    <r>
      <rPr>
        <sz val="10"/>
        <rFont val="Arial"/>
        <family val="2"/>
      </rPr>
      <t xml:space="preserve"> shown to make Excel </t>
    </r>
    <r>
      <rPr>
        <sz val="10"/>
        <color indexed="10"/>
        <rFont val="Arial"/>
        <family val="2"/>
      </rPr>
      <t xml:space="preserve">show </t>
    </r>
    <r>
      <rPr>
        <i/>
        <sz val="10"/>
        <color indexed="10"/>
        <rFont val="Arial"/>
        <family val="2"/>
      </rPr>
      <t>All Files</t>
    </r>
    <r>
      <rPr>
        <sz val="10"/>
        <rFont val="Arial"/>
        <family val="2"/>
      </rPr>
      <t>.</t>
    </r>
  </si>
  <si>
    <r>
      <t xml:space="preserve">Do not unnecessarily </t>
    </r>
    <r>
      <rPr>
        <sz val="10"/>
        <color indexed="10"/>
        <rFont val="Arial"/>
        <family val="2"/>
      </rPr>
      <t>duplicate</t>
    </r>
    <r>
      <rPr>
        <sz val="10"/>
        <rFont val="Arial"/>
        <family val="2"/>
      </rPr>
      <t xml:space="preserve"> the </t>
    </r>
    <r>
      <rPr>
        <sz val="10"/>
        <color indexed="10"/>
        <rFont val="Arial"/>
        <family val="2"/>
      </rPr>
      <t>data</t>
    </r>
    <r>
      <rPr>
        <sz val="10"/>
        <rFont val="Arial"/>
        <family val="2"/>
      </rPr>
      <t xml:space="preserve"> used in a workbook.</t>
    </r>
  </si>
  <si>
    <r>
      <t>Arrange</t>
    </r>
    <r>
      <rPr>
        <sz val="10"/>
        <rFont val="Arial"/>
        <family val="2"/>
      </rPr>
      <t xml:space="preserve"> weights, statistics, and other items so they are oriented in the same direction (horizontally or vertically).  This makes it easier to enter a single formula, and copy it across the spreadsheet, and also make the spreadsheet easier to read. </t>
    </r>
  </si>
  <si>
    <r>
      <t>Arrange</t>
    </r>
    <r>
      <rPr>
        <sz val="10"/>
        <rFont val="Arial"/>
        <family val="2"/>
      </rPr>
      <t xml:space="preserve"> weights, statistics, and other items so they are in the same columns (or rows) as the data.  Besides being easier to interpret, this also makes it easier to insert and delete columns of data (and their corresponding weights and/or stats).</t>
    </r>
  </si>
  <si>
    <r>
      <t xml:space="preserve">Include a </t>
    </r>
    <r>
      <rPr>
        <sz val="10"/>
        <color indexed="10"/>
        <rFont val="Arial"/>
        <family val="2"/>
      </rPr>
      <t>blank row</t>
    </r>
    <r>
      <rPr>
        <sz val="10"/>
        <rFont val="Arial"/>
        <family val="2"/>
      </rPr>
      <t xml:space="preserve"> between the title &amp; the top of your data &amp; below the last row of your data.  (Besides being easier to read, this allows for use of the Sort toolbar buttons, which can be problematic if you didn't have the  blank "buffer rows".</t>
    </r>
  </si>
  <si>
    <r>
      <t>Insert new columns</t>
    </r>
    <r>
      <rPr>
        <sz val="10"/>
        <rFont val="Arial"/>
        <family val="2"/>
      </rPr>
      <t xml:space="preserve"> of data/formula in appropriate places within a database.  </t>
    </r>
  </si>
  <si>
    <r>
      <t>Do not insert any columns</t>
    </r>
    <r>
      <rPr>
        <sz val="10"/>
        <rFont val="Arial"/>
        <family val="2"/>
      </rPr>
      <t xml:space="preserve"> within your spreadsheet unnecessarily.</t>
    </r>
  </si>
  <si>
    <r>
      <t xml:space="preserve">To </t>
    </r>
    <r>
      <rPr>
        <sz val="10"/>
        <color indexed="10"/>
        <rFont val="Arial"/>
        <family val="2"/>
      </rPr>
      <t>show</t>
    </r>
    <r>
      <rPr>
        <sz val="10"/>
        <rFont val="Arial"/>
        <family val="2"/>
      </rPr>
      <t xml:space="preserve"> all </t>
    </r>
    <r>
      <rPr>
        <sz val="10"/>
        <color indexed="10"/>
        <rFont val="Arial"/>
        <family val="2"/>
      </rPr>
      <t>formulas</t>
    </r>
    <r>
      <rPr>
        <sz val="10"/>
        <rFont val="Arial"/>
        <family val="2"/>
      </rPr>
      <t xml:space="preserve"> in a spreadsheet, press Ctrl-` (that's Ctrl plus the left quote `, which is on the same key as the ~).</t>
    </r>
  </si>
  <si>
    <r>
      <t xml:space="preserve">When a list of data is used in Excel, </t>
    </r>
    <r>
      <rPr>
        <sz val="10"/>
        <color indexed="10"/>
        <rFont val="Arial"/>
        <family val="2"/>
      </rPr>
      <t xml:space="preserve">freeze panes </t>
    </r>
    <r>
      <rPr>
        <sz val="10"/>
        <rFont val="Arial"/>
        <family val="2"/>
      </rPr>
      <t>to make headings remain viewable while scrolling (using Window, Freeze Panes).</t>
    </r>
  </si>
  <si>
    <r>
      <t xml:space="preserve">Freeze panes </t>
    </r>
    <r>
      <rPr>
        <sz val="10"/>
        <rFont val="Arial"/>
        <family val="2"/>
      </rPr>
      <t xml:space="preserve">in </t>
    </r>
    <r>
      <rPr>
        <sz val="10"/>
        <color indexed="10"/>
        <rFont val="Arial"/>
        <family val="2"/>
      </rPr>
      <t xml:space="preserve">2 directions </t>
    </r>
    <r>
      <rPr>
        <sz val="10"/>
        <rFont val="Arial"/>
        <family val="2"/>
      </rPr>
      <t>by clicking in a single cell below and to the right of what should be frozen.  (Freeze panes always freezes above and/or to the left.)</t>
    </r>
  </si>
  <si>
    <r>
      <t xml:space="preserve">It's possible to freeze panes so certain rows aren't showing.  (If some rows appear to be inaccessible in a worksheet, it's possible they have been "frozen off-screen".)  But </t>
    </r>
    <r>
      <rPr>
        <sz val="10"/>
        <color rgb="FFFF0000"/>
        <rFont val="Arial"/>
        <family val="2"/>
      </rPr>
      <t>be careful not to accidentally freeze certain necessary rows off screen</t>
    </r>
    <r>
      <rPr>
        <sz val="10"/>
        <rFont val="Arial"/>
        <family val="2"/>
      </rPr>
      <t>.</t>
    </r>
  </si>
  <si>
    <r>
      <t xml:space="preserve">Be sure to </t>
    </r>
    <r>
      <rPr>
        <sz val="10"/>
        <color rgb="FFFF0000"/>
        <rFont val="Arial"/>
        <family val="2"/>
      </rPr>
      <t xml:space="preserve">freeze panes in the correct position </t>
    </r>
    <r>
      <rPr>
        <sz val="10"/>
        <rFont val="Arial"/>
        <family val="2"/>
      </rPr>
      <t>(directly below column headings, for example).</t>
    </r>
  </si>
  <si>
    <r>
      <t>Use</t>
    </r>
    <r>
      <rPr>
        <sz val="10"/>
        <color indexed="10"/>
        <rFont val="Arial"/>
        <family val="2"/>
      </rPr>
      <t xml:space="preserve"> Split panes</t>
    </r>
    <r>
      <rPr>
        <sz val="10"/>
        <rFont val="Arial"/>
        <family val="2"/>
      </rPr>
      <t xml:space="preserve"> to temporarily compare two different parts of a worksheet at the same time. (Do NOT use Split Panes for freezing column and/or row headings).</t>
    </r>
  </si>
  <si>
    <r>
      <t>Use Split panes to temporarily compare two different parts of a worksheet at the same time. (</t>
    </r>
    <r>
      <rPr>
        <sz val="10"/>
        <color rgb="FFFF0000"/>
        <rFont val="Arial"/>
        <family val="2"/>
      </rPr>
      <t>Do NOT use Split Panes for freezing</t>
    </r>
    <r>
      <rPr>
        <sz val="10"/>
        <rFont val="Arial"/>
        <family val="2"/>
      </rPr>
      <t xml:space="preserve"> column and/or row headings).</t>
    </r>
  </si>
  <si>
    <t>Spacing, Alignment, Column Widths, Zooming</t>
  </si>
  <si>
    <r>
      <t xml:space="preserve">Make </t>
    </r>
    <r>
      <rPr>
        <sz val="10"/>
        <color indexed="10"/>
        <rFont val="Arial"/>
        <family val="2"/>
      </rPr>
      <t>efficient use of space</t>
    </r>
    <r>
      <rPr>
        <sz val="10"/>
        <rFont val="Arial"/>
        <family val="2"/>
      </rPr>
      <t xml:space="preserve"> within your spreadsheet in order to be able to clearly and easily view as much data as possible without having to scroll excessively.</t>
    </r>
  </si>
  <si>
    <r>
      <t xml:space="preserve">Use </t>
    </r>
    <r>
      <rPr>
        <sz val="10"/>
        <color rgb="FFFF0000"/>
        <rFont val="Arial"/>
        <family val="2"/>
      </rPr>
      <t>consistent vertical alignment</t>
    </r>
    <r>
      <rPr>
        <sz val="10"/>
        <rFont val="Arial"/>
        <family val="2"/>
      </rPr>
      <t xml:space="preserve"> for data across rows.  (Do not top align some data and middle align other data.</t>
    </r>
  </si>
  <si>
    <r>
      <t>Adjust column widths</t>
    </r>
    <r>
      <rPr>
        <sz val="10"/>
        <rFont val="Arial"/>
        <family val="2"/>
      </rPr>
      <t xml:space="preserve"> to fit the data; make columns as narrow as possible to be able to fit data in the column.   (Allow text labels to spill over into adjacent columns where appropriate.)</t>
    </r>
  </si>
  <si>
    <r>
      <t xml:space="preserve">###### </t>
    </r>
    <r>
      <rPr>
        <sz val="10"/>
        <rFont val="Arial"/>
        <family val="2"/>
      </rPr>
      <t>all the way across a cell means the column is too skinny to show the number within the cell.  Increase columns widths to remove ###'s. (Note: If a column heading is barely wide enough to fit a particular number (with its formatting) then a different zoom percentage or a different computer (with a different screen resolution) might cause a "barely-fitting" formatted number to display ###'s.)</t>
    </r>
  </si>
  <si>
    <r>
      <t xml:space="preserve">Don't make </t>
    </r>
    <r>
      <rPr>
        <sz val="10"/>
        <color indexed="10"/>
        <rFont val="Arial"/>
        <family val="2"/>
      </rPr>
      <t>columns unnecessarily wide</t>
    </r>
    <r>
      <rPr>
        <sz val="10"/>
        <rFont val="Arial"/>
        <family val="2"/>
      </rPr>
      <t xml:space="preserve"> just to accommodate a few text labels.  (Allow text labels to spill over into adjacent columns where appropriate.)</t>
    </r>
  </si>
  <si>
    <r>
      <t>Zoom</t>
    </r>
    <r>
      <rPr>
        <sz val="10"/>
        <rFont val="Arial"/>
        <family val="2"/>
      </rPr>
      <t xml:space="preserve"> the worksheet to an appropriate zoom %.  (Try to fit as many columns as possible on screen without having to scroll.)  But don't zoom to ridiculously large or small zoom levels.</t>
    </r>
  </si>
  <si>
    <t>Column Headings &amp; Wrapping Text</t>
  </si>
  <si>
    <r>
      <rPr>
        <sz val="10"/>
        <color rgb="FFFF0000"/>
        <rFont val="Arial"/>
        <family val="2"/>
      </rPr>
      <t>Column headings</t>
    </r>
    <r>
      <rPr>
        <sz val="10"/>
        <rFont val="Arial"/>
        <family val="2"/>
      </rPr>
      <t xml:space="preserve"> often look better either </t>
    </r>
    <r>
      <rPr>
        <sz val="10"/>
        <color rgb="FFFF0000"/>
        <rFont val="Arial"/>
        <family val="2"/>
      </rPr>
      <t>centered or right-aligned</t>
    </r>
    <r>
      <rPr>
        <sz val="10"/>
        <rFont val="Arial"/>
        <family val="2"/>
      </rPr>
      <t>, when the data below is right-aligned.</t>
    </r>
  </si>
  <si>
    <r>
      <t>If the</t>
    </r>
    <r>
      <rPr>
        <sz val="10"/>
        <color indexed="10"/>
        <rFont val="Arial"/>
        <family val="2"/>
      </rPr>
      <t xml:space="preserve"> column is too wide</t>
    </r>
    <r>
      <rPr>
        <sz val="10"/>
        <rFont val="Arial"/>
        <family val="2"/>
      </rPr>
      <t xml:space="preserve">, wrapped text such as column headings </t>
    </r>
    <r>
      <rPr>
        <sz val="10"/>
        <color indexed="10"/>
        <rFont val="Arial"/>
        <family val="2"/>
      </rPr>
      <t>won't wrap</t>
    </r>
    <r>
      <rPr>
        <sz val="10"/>
        <rFont val="Arial"/>
        <family val="2"/>
      </rPr>
      <t xml:space="preserve"> unless you first make the column narrower.  (If your columns were too wide when you wrapped text, you can decrease column widths and then double-click on the bottom of the row head</t>
    </r>
    <r>
      <rPr>
        <sz val="10"/>
        <rFont val="Arial"/>
        <family val="2"/>
      </rPr>
      <t>ing to auto-size the row height and thus show the wrapped text.)</t>
    </r>
  </si>
  <si>
    <r>
      <rPr>
        <sz val="10"/>
        <color rgb="FFFF0000"/>
        <rFont val="Arial"/>
        <family val="2"/>
      </rPr>
      <t>Wrapped column headings should not split parts of words</t>
    </r>
    <r>
      <rPr>
        <sz val="10"/>
        <rFont val="Arial"/>
        <family val="2"/>
      </rPr>
      <t xml:space="preserve"> onto two separate lines…try to keep words together.  (Note: If a column heading is barely wide enough to fit a particular word, then a different zoom percentage or a different computer (with a different screen resolution) might cause a "barely-fitting" word to split into two separate lines.)</t>
    </r>
  </si>
  <si>
    <r>
      <t>Wrap Text</t>
    </r>
    <r>
      <rPr>
        <sz val="10"/>
        <rFont val="Arial"/>
        <family val="2"/>
      </rPr>
      <t xml:space="preserve"> for long paragraphs of text (like the worksheet/workbook descriptions and honor code that are on the documentation sheet).  ((Make the column wide and adjust the row height as necessary…or, in some cases it might be necessary to merge cells.))</t>
    </r>
  </si>
  <si>
    <r>
      <t>Don't</t>
    </r>
    <r>
      <rPr>
        <sz val="10"/>
        <rFont val="Arial"/>
        <family val="2"/>
      </rPr>
      <t xml:space="preserve"> use </t>
    </r>
    <r>
      <rPr>
        <sz val="10"/>
        <color indexed="10"/>
        <rFont val="Arial"/>
        <family val="2"/>
      </rPr>
      <t>wrap</t>
    </r>
    <r>
      <rPr>
        <sz val="10"/>
        <rFont val="Arial"/>
        <family val="2"/>
      </rPr>
      <t xml:space="preserve"> text for </t>
    </r>
    <r>
      <rPr>
        <sz val="10"/>
        <color indexed="10"/>
        <rFont val="Arial"/>
        <family val="2"/>
      </rPr>
      <t>row headings</t>
    </r>
    <r>
      <rPr>
        <sz val="10"/>
        <rFont val="Arial"/>
        <family val="2"/>
      </rPr>
      <t xml:space="preserve"> or lists of assumptions.  (Allow text labels to spill over into adjacent columns where appropriate.)</t>
    </r>
  </si>
  <si>
    <r>
      <t>Format</t>
    </r>
    <r>
      <rPr>
        <sz val="10"/>
        <color indexed="10"/>
        <rFont val="Arial"/>
        <family val="2"/>
      </rPr>
      <t xml:space="preserve"> titles &amp; column headings</t>
    </r>
    <r>
      <rPr>
        <sz val="10"/>
        <rFont val="Arial"/>
        <family val="2"/>
      </rPr>
      <t xml:space="preserve"> so they stand out from the rest of the worksheet (using either bold, font colors, cell background patterns, borders, etc.)</t>
    </r>
  </si>
  <si>
    <r>
      <t xml:space="preserve">Don't use </t>
    </r>
    <r>
      <rPr>
        <sz val="10"/>
        <color indexed="10"/>
        <rFont val="Arial"/>
        <family val="2"/>
      </rPr>
      <t>dark</t>
    </r>
    <r>
      <rPr>
        <sz val="10"/>
        <rFont val="Arial"/>
        <family val="2"/>
      </rPr>
      <t xml:space="preserve"> </t>
    </r>
    <r>
      <rPr>
        <sz val="10"/>
        <color indexed="10"/>
        <rFont val="Arial"/>
        <family val="2"/>
      </rPr>
      <t>background</t>
    </r>
    <r>
      <rPr>
        <sz val="10"/>
        <rFont val="Arial"/>
        <family val="2"/>
      </rPr>
      <t xml:space="preserve"> colors with dark fonts, light font colors with light backgrounds, or similarly colored fonts and backgrounds...they're often hard to read.  (White fonts can be used with dark backgrounds, but this format can sometimes be harder to read.)</t>
    </r>
  </si>
  <si>
    <t>Dollar Formats</t>
  </si>
  <si>
    <r>
      <t xml:space="preserve">Format </t>
    </r>
    <r>
      <rPr>
        <sz val="10"/>
        <color indexed="10"/>
        <rFont val="Arial"/>
        <family val="2"/>
      </rPr>
      <t>dollar</t>
    </r>
    <r>
      <rPr>
        <sz val="10"/>
        <rFont val="Arial"/>
        <family val="2"/>
      </rPr>
      <t xml:space="preserve"> values with one of the $ formats (0 or 2 decimal places).  Don't format non-$ values with </t>
    </r>
    <r>
      <rPr>
        <sz val="10"/>
        <color indexed="10"/>
        <rFont val="Arial"/>
        <family val="2"/>
      </rPr>
      <t>$</t>
    </r>
    <r>
      <rPr>
        <sz val="10"/>
        <rFont val="Arial"/>
        <family val="2"/>
      </rPr>
      <t>.</t>
    </r>
  </si>
  <si>
    <r>
      <t xml:space="preserve">If formatting multiple dollar values within a column, </t>
    </r>
    <r>
      <rPr>
        <sz val="10"/>
        <color rgb="FFFF0000"/>
        <rFont val="Arial"/>
        <family val="2"/>
      </rPr>
      <t>use currency format</t>
    </r>
    <r>
      <rPr>
        <sz val="10"/>
        <rFont val="Arial"/>
        <family val="2"/>
      </rPr>
      <t xml:space="preserve"> rather than accouting format.</t>
    </r>
  </si>
  <si>
    <r>
      <t xml:space="preserve">If a column of data contains </t>
    </r>
    <r>
      <rPr>
        <sz val="10"/>
        <color indexed="10"/>
        <rFont val="Arial"/>
        <family val="2"/>
      </rPr>
      <t>consecutive dollar values</t>
    </r>
    <r>
      <rPr>
        <sz val="10"/>
        <rFont val="Arial"/>
        <family val="2"/>
      </rPr>
      <t>, it is often preferable to format</t>
    </r>
    <r>
      <rPr>
        <sz val="10"/>
        <color indexed="10"/>
        <rFont val="Arial"/>
        <family val="2"/>
      </rPr>
      <t xml:space="preserve"> only the top value</t>
    </r>
    <r>
      <rPr>
        <sz val="10"/>
        <rFont val="Arial"/>
        <family val="2"/>
      </rPr>
      <t xml:space="preserve"> with the $. (Either all currency format or accounting format with just the top value with a $.) </t>
    </r>
  </si>
  <si>
    <r>
      <t xml:space="preserve">If formatting only the top value in a column with the accounting format, </t>
    </r>
    <r>
      <rPr>
        <sz val="10"/>
        <color rgb="FFFF0000"/>
        <rFont val="Arial"/>
        <family val="2"/>
      </rPr>
      <t>for the values below the top value</t>
    </r>
    <r>
      <rPr>
        <sz val="10"/>
        <rFont val="Arial"/>
        <family val="2"/>
      </rPr>
      <t xml:space="preserve"> in the list, use the </t>
    </r>
    <r>
      <rPr>
        <sz val="10"/>
        <color rgb="FFFF0000"/>
        <rFont val="Arial"/>
        <family val="2"/>
      </rPr>
      <t>accounting format with no $ symbol</t>
    </r>
    <r>
      <rPr>
        <sz val="10"/>
        <rFont val="Arial"/>
        <family val="2"/>
      </rPr>
      <t>. But ensure that all the decimal places within the column are properly aligned.</t>
    </r>
  </si>
  <si>
    <r>
      <t xml:space="preserve">When formatting only the top value in a column with the accounting format, if using the number format with commas for the values below the top value in the list, be sure that the </t>
    </r>
    <r>
      <rPr>
        <sz val="10"/>
        <color rgb="FFFF0000"/>
        <rFont val="Arial"/>
        <family val="2"/>
      </rPr>
      <t>negative format uses parentheses</t>
    </r>
    <r>
      <rPr>
        <sz val="10"/>
        <rFont val="Arial"/>
        <family val="2"/>
      </rPr>
      <t xml:space="preserve"> rather than a negative sign.  Otherwise, the decimal places won't line up.</t>
    </r>
  </si>
  <si>
    <r>
      <t xml:space="preserve">If formatting only the top value in a list, still use </t>
    </r>
    <r>
      <rPr>
        <sz val="10"/>
        <color indexed="10"/>
        <rFont val="Arial"/>
        <family val="2"/>
      </rPr>
      <t>accounting format</t>
    </r>
    <r>
      <rPr>
        <sz val="10"/>
        <rFont val="Arial"/>
        <family val="2"/>
      </rPr>
      <t xml:space="preserve"> on items such as totals or other </t>
    </r>
    <r>
      <rPr>
        <sz val="10"/>
        <color indexed="10"/>
        <rFont val="Arial"/>
        <family val="2"/>
      </rPr>
      <t>stats.</t>
    </r>
  </si>
  <si>
    <r>
      <t xml:space="preserve">The $ toolbar button is the </t>
    </r>
    <r>
      <rPr>
        <sz val="10"/>
        <color rgb="FFFF0000"/>
        <rFont val="Arial"/>
        <family val="2"/>
      </rPr>
      <t>Currency "Style"</t>
    </r>
    <r>
      <rPr>
        <sz val="10"/>
        <rFont val="Arial"/>
        <family val="2"/>
      </rPr>
      <t xml:space="preserve"> and can be set to use either the Accounting format or the Currency format...select Format, Style..., to adjust the format used.)</t>
    </r>
  </si>
  <si>
    <r>
      <t xml:space="preserve">Be </t>
    </r>
    <r>
      <rPr>
        <sz val="10"/>
        <color indexed="10"/>
        <rFont val="Arial"/>
        <family val="2"/>
      </rPr>
      <t>consistent</t>
    </r>
    <r>
      <rPr>
        <sz val="10"/>
        <rFont val="Arial"/>
        <family val="2"/>
      </rPr>
      <t xml:space="preserve"> with your dollar value formatting--either use all accounting format, or all currency format, and use the same format for negative values (negative sign, parentheses, red color...)</t>
    </r>
  </si>
  <si>
    <r>
      <t xml:space="preserve">Dollar values should usually be formatted to either </t>
    </r>
    <r>
      <rPr>
        <sz val="10"/>
        <color indexed="10"/>
        <rFont val="Arial"/>
        <family val="2"/>
      </rPr>
      <t>0 or 2 decimal</t>
    </r>
    <r>
      <rPr>
        <sz val="10"/>
        <rFont val="Arial"/>
        <family val="2"/>
      </rPr>
      <t xml:space="preserve"> places.</t>
    </r>
  </si>
  <si>
    <r>
      <t xml:space="preserve">When using </t>
    </r>
    <r>
      <rPr>
        <sz val="10"/>
        <color indexed="10"/>
        <rFont val="Arial"/>
        <family val="2"/>
      </rPr>
      <t>estimates</t>
    </r>
    <r>
      <rPr>
        <sz val="10"/>
        <rFont val="Arial"/>
        <family val="2"/>
      </rPr>
      <t xml:space="preserve"> or really large numbers (like in a financial forecast), you probably</t>
    </r>
    <r>
      <rPr>
        <sz val="10"/>
        <color rgb="FFFF0000"/>
        <rFont val="Arial"/>
        <family val="2"/>
      </rPr>
      <t xml:space="preserve"> don't need to format dollar values out to the cents. </t>
    </r>
    <r>
      <rPr>
        <sz val="10"/>
        <rFont val="Arial"/>
        <family val="2"/>
      </rPr>
      <t>(Use your own judgment.)</t>
    </r>
  </si>
  <si>
    <t>Other Number Formats</t>
  </si>
  <si>
    <r>
      <rPr>
        <sz val="10"/>
        <color rgb="FFFF0000"/>
        <rFont val="Arial"/>
        <family val="2"/>
      </rPr>
      <t>Don't show decimal places unnecessarily</t>
    </r>
    <r>
      <rPr>
        <sz val="10"/>
        <rFont val="Arial"/>
        <family val="2"/>
      </rPr>
      <t>.  (For example, if most all of the dollar values don't have any cents, then it is unnecessary to show two decimal places.)</t>
    </r>
  </si>
  <si>
    <r>
      <rPr>
        <sz val="10"/>
        <color rgb="FFFF0000"/>
        <rFont val="Arial"/>
        <family val="2"/>
      </rPr>
      <t>0 values should be</t>
    </r>
    <r>
      <rPr>
        <sz val="10"/>
        <rFont val="Arial"/>
        <family val="2"/>
      </rPr>
      <t xml:space="preserve"> formatted to be </t>
    </r>
    <r>
      <rPr>
        <sz val="10"/>
        <color rgb="FFFF0000"/>
        <rFont val="Arial"/>
        <family val="2"/>
      </rPr>
      <t>displayed</t>
    </r>
    <r>
      <rPr>
        <sz val="10"/>
        <rFont val="Arial"/>
        <family val="2"/>
      </rPr>
      <t xml:space="preserve"> in many cases, to avoid confusion or mistakenly implying that the data value does not exist.</t>
    </r>
  </si>
  <si>
    <r>
      <t xml:space="preserve">Format percentages using the % </t>
    </r>
    <r>
      <rPr>
        <sz val="10"/>
        <color rgb="FFFF0000"/>
        <rFont val="Arial"/>
        <family val="2"/>
      </rPr>
      <t>percent format.</t>
    </r>
  </si>
  <si>
    <r>
      <t xml:space="preserve">When formatting %'s, </t>
    </r>
    <r>
      <rPr>
        <sz val="10"/>
        <color rgb="FFFF0000"/>
        <rFont val="Arial"/>
        <family val="2"/>
      </rPr>
      <t>ensure</t>
    </r>
    <r>
      <rPr>
        <sz val="10"/>
        <rFont val="Arial"/>
        <family val="2"/>
      </rPr>
      <t xml:space="preserve"> the </t>
    </r>
    <r>
      <rPr>
        <sz val="10"/>
        <color rgb="FFFF0000"/>
        <rFont val="Arial"/>
        <family val="2"/>
      </rPr>
      <t>% values are calculated correctly</t>
    </r>
    <r>
      <rPr>
        <sz val="10"/>
        <rFont val="Arial"/>
        <family val="2"/>
      </rPr>
      <t>…dividing by 100 if necessary.  For instance, when formatted as a percentage the number 1 becomes 100%, whereas 0.01 becomes 1%.</t>
    </r>
  </si>
  <si>
    <r>
      <t xml:space="preserve">Format SSN's using the </t>
    </r>
    <r>
      <rPr>
        <sz val="10"/>
        <color indexed="10"/>
        <rFont val="Arial"/>
        <family val="2"/>
      </rPr>
      <t>Social Security Number</t>
    </r>
    <r>
      <rPr>
        <sz val="10"/>
        <rFont val="Arial"/>
        <family val="2"/>
      </rPr>
      <t xml:space="preserve"> format (under Format Cells, Number, Special...)</t>
    </r>
  </si>
  <si>
    <t>Custom Number Format</t>
  </si>
  <si>
    <r>
      <rPr>
        <sz val="10"/>
        <color rgb="FFFF0000"/>
        <rFont val="Arial"/>
        <family val="2"/>
      </rPr>
      <t>Always use quotation marks</t>
    </r>
    <r>
      <rPr>
        <sz val="10"/>
        <rFont val="Arial"/>
        <family val="2"/>
      </rPr>
      <t xml:space="preserve"> around text to be included in a custom number format (since some text letters stand for certain custom formatting codes:  y for years, d for days, h for hours, s for seconds, etc.)</t>
    </r>
  </si>
  <si>
    <r>
      <t xml:space="preserve">To specify a </t>
    </r>
    <r>
      <rPr>
        <sz val="10"/>
        <color rgb="FFFF0000"/>
        <rFont val="Arial"/>
        <family val="2"/>
      </rPr>
      <t>certain number of digits</t>
    </r>
    <r>
      <rPr>
        <sz val="10"/>
        <rFont val="Arial"/>
        <family val="2"/>
      </rPr>
      <t xml:space="preserve"> within a custom format, use a </t>
    </r>
    <r>
      <rPr>
        <sz val="10"/>
        <color rgb="FFFF0000"/>
        <rFont val="Arial"/>
        <family val="2"/>
      </rPr>
      <t>0 as a placeholder</t>
    </r>
    <r>
      <rPr>
        <sz val="10"/>
        <rFont val="Arial"/>
        <family val="2"/>
      </rPr>
      <t xml:space="preserve">.  For example, the custom format 0.00" times" would make the number 2.5 show up as </t>
    </r>
    <r>
      <rPr>
        <b/>
        <sz val="10"/>
        <rFont val="Arial"/>
        <family val="2"/>
      </rPr>
      <t>2.50 times</t>
    </r>
    <r>
      <rPr>
        <sz val="10"/>
        <rFont val="Arial"/>
        <family val="2"/>
      </rPr>
      <t>.</t>
    </r>
  </si>
  <si>
    <r>
      <t xml:space="preserve">Using </t>
    </r>
    <r>
      <rPr>
        <sz val="10"/>
        <color indexed="10"/>
        <rFont val="Arial"/>
        <family val="2"/>
      </rPr>
      <t xml:space="preserve"># </t>
    </r>
    <r>
      <rPr>
        <sz val="10"/>
        <rFont val="Arial"/>
        <family val="2"/>
      </rPr>
      <t xml:space="preserve">as a digits </t>
    </r>
    <r>
      <rPr>
        <sz val="10"/>
        <color rgb="FFFF0000"/>
        <rFont val="Arial"/>
        <family val="2"/>
      </rPr>
      <t>placeholder</t>
    </r>
    <r>
      <rPr>
        <sz val="10"/>
        <rFont val="Arial"/>
        <family val="2"/>
      </rPr>
      <t xml:space="preserve"> in custom number formats will </t>
    </r>
    <r>
      <rPr>
        <sz val="10"/>
        <color rgb="FFFF0000"/>
        <rFont val="Arial"/>
        <family val="2"/>
      </rPr>
      <t>not display insignificant digits</t>
    </r>
    <r>
      <rPr>
        <sz val="10"/>
        <rFont val="Arial"/>
        <family val="2"/>
      </rPr>
      <t>.  It will leave off any 0 digits to the left of integers, and will leave off 0 digits on the right end of the decimal part of a number. The custom format #.##" times" would make 2.50 show up as "2.5 times".  (Using #.##" times" will also make 0 show up as just plain  times without the 0 in front, whereas 0.##" times" will make 0 show up as 0 times.)</t>
    </r>
  </si>
  <si>
    <r>
      <t xml:space="preserve">Use </t>
    </r>
    <r>
      <rPr>
        <sz val="10"/>
        <color indexed="10"/>
        <rFont val="Arial"/>
        <family val="2"/>
      </rPr>
      <t xml:space="preserve">0, #, or </t>
    </r>
    <r>
      <rPr>
        <i/>
        <sz val="10"/>
        <color indexed="10"/>
        <rFont val="Arial"/>
        <family val="2"/>
      </rPr>
      <t>General</t>
    </r>
    <r>
      <rPr>
        <sz val="10"/>
        <color indexed="10"/>
        <rFont val="Arial"/>
        <family val="2"/>
      </rPr>
      <t xml:space="preserve"> as a placeholders for digits</t>
    </r>
    <r>
      <rPr>
        <sz val="10"/>
        <rFont val="Arial"/>
        <family val="2"/>
      </rPr>
      <t xml:space="preserve"> in custom number formats...don't  type other numbers into the custom number format template.</t>
    </r>
  </si>
  <si>
    <t>Cell Referenes &amp; Assumptions</t>
  </si>
  <si>
    <r>
      <t xml:space="preserve">Make your spreadsheet </t>
    </r>
    <r>
      <rPr>
        <sz val="10"/>
        <color indexed="10"/>
        <rFont val="Arial"/>
        <family val="2"/>
      </rPr>
      <t>completely flexible</t>
    </r>
    <r>
      <rPr>
        <sz val="10"/>
        <rFont val="Arial"/>
        <family val="2"/>
      </rPr>
      <t>.</t>
    </r>
  </si>
  <si>
    <r>
      <t xml:space="preserve">Use </t>
    </r>
    <r>
      <rPr>
        <sz val="10"/>
        <color indexed="10"/>
        <rFont val="Arial"/>
        <family val="2"/>
      </rPr>
      <t>cell references</t>
    </r>
    <r>
      <rPr>
        <sz val="10"/>
        <rFont val="Arial"/>
        <family val="2"/>
      </rPr>
      <t xml:space="preserve"> for all data.  Do NOT "hard-code" numbers into any formulas...formulas should use cell references rather than actual numbers.</t>
    </r>
  </si>
  <si>
    <r>
      <t xml:space="preserve">As a general rule, spreadsheet formulas should contain </t>
    </r>
    <r>
      <rPr>
        <sz val="10"/>
        <color indexed="10"/>
        <rFont val="Arial"/>
        <family val="2"/>
      </rPr>
      <t>only cell references</t>
    </r>
    <r>
      <rPr>
        <sz val="10"/>
        <rFont val="Arial"/>
        <family val="2"/>
      </rPr>
      <t xml:space="preserve"> (or range names), functions, and mathematical operators (+,-,*,/,=,&lt;&gt;,&gt;=,&lt;=,&gt;,&lt;…..).</t>
    </r>
  </si>
  <si>
    <r>
      <t xml:space="preserve">Typically </t>
    </r>
    <r>
      <rPr>
        <sz val="10"/>
        <color indexed="10"/>
        <rFont val="Arial"/>
        <family val="2"/>
      </rPr>
      <t>group assumptions together</t>
    </r>
    <r>
      <rPr>
        <sz val="10"/>
        <rFont val="Arial"/>
        <family val="2"/>
      </rPr>
      <t xml:space="preserve"> in a certain part of the spreadsheet (such as at the top), so that the inputs for the spreadsheet formulas can be quickly and easily changed.</t>
    </r>
  </si>
  <si>
    <t>Mixed References</t>
  </si>
  <si>
    <r>
      <t xml:space="preserve">Use </t>
    </r>
    <r>
      <rPr>
        <sz val="10"/>
        <color indexed="10"/>
        <rFont val="Arial"/>
        <family val="2"/>
      </rPr>
      <t>absolute references</t>
    </r>
    <r>
      <rPr>
        <sz val="10"/>
        <rFont val="Arial"/>
        <family val="2"/>
      </rPr>
      <t xml:space="preserve"> where necessary (usually when referring to common assumptions)</t>
    </r>
  </si>
  <si>
    <r>
      <t xml:space="preserve">Use </t>
    </r>
    <r>
      <rPr>
        <sz val="10"/>
        <color indexed="10"/>
        <rFont val="Arial"/>
        <family val="2"/>
      </rPr>
      <t>mixed references</t>
    </r>
    <r>
      <rPr>
        <sz val="10"/>
        <rFont val="Arial"/>
        <family val="2"/>
      </rPr>
      <t xml:space="preserve"> when you must copy a formula in 2 different directions...such as when you have a 2-way table, with numbers as both column headings and as row headings.</t>
    </r>
  </si>
  <si>
    <r>
      <t xml:space="preserve">The </t>
    </r>
    <r>
      <rPr>
        <sz val="10"/>
        <color indexed="10"/>
        <rFont val="Arial"/>
        <family val="2"/>
      </rPr>
      <t>cell references that must be mixed</t>
    </r>
    <r>
      <rPr>
        <sz val="10"/>
        <rFont val="Arial"/>
        <family val="2"/>
      </rPr>
      <t xml:space="preserve"> references are usually ones that refer to cells in the column or row headings of the table. </t>
    </r>
  </si>
  <si>
    <r>
      <t xml:space="preserve">As a </t>
    </r>
    <r>
      <rPr>
        <sz val="10"/>
        <color indexed="10"/>
        <rFont val="Arial"/>
        <family val="2"/>
      </rPr>
      <t>quick</t>
    </r>
    <r>
      <rPr>
        <sz val="10"/>
        <rFont val="Arial"/>
        <family val="2"/>
      </rPr>
      <t xml:space="preserve">, general </t>
    </r>
    <r>
      <rPr>
        <sz val="10"/>
        <color indexed="10"/>
        <rFont val="Arial"/>
        <family val="2"/>
      </rPr>
      <t>rule,</t>
    </r>
    <r>
      <rPr>
        <sz val="10"/>
        <rFont val="Arial"/>
        <family val="2"/>
      </rPr>
      <t xml:space="preserve"> the $ should be placed in front of the row or column reference that is actually a row or column heading. When referring to a cell such as A4, if column A contains the row heading for the table, the $ goes in front of the A ($A4).</t>
    </r>
  </si>
  <si>
    <r>
      <t xml:space="preserve">Use </t>
    </r>
    <r>
      <rPr>
        <sz val="10"/>
        <color rgb="FFFF0000"/>
        <rFont val="Arial"/>
        <family val="2"/>
      </rPr>
      <t>functions</t>
    </r>
    <r>
      <rPr>
        <sz val="10"/>
        <rFont val="Arial"/>
        <family val="2"/>
      </rPr>
      <t xml:space="preserve"> (such as SUM or AVERAGE) for ranges of numbers:  for instance =SUM(a3:a5), NOT =SUM(a3+a4+a5).</t>
    </r>
  </si>
  <si>
    <r>
      <t xml:space="preserve">You </t>
    </r>
    <r>
      <rPr>
        <sz val="10"/>
        <color indexed="10"/>
        <rFont val="Arial"/>
        <family val="2"/>
      </rPr>
      <t>don't need</t>
    </r>
    <r>
      <rPr>
        <sz val="10"/>
        <rFont val="Arial"/>
        <family val="2"/>
      </rPr>
      <t xml:space="preserve"> to use the </t>
    </r>
    <r>
      <rPr>
        <sz val="10"/>
        <color indexed="10"/>
        <rFont val="Arial"/>
        <family val="2"/>
      </rPr>
      <t>PRODUCT</t>
    </r>
    <r>
      <rPr>
        <sz val="10"/>
        <rFont val="Arial"/>
        <family val="2"/>
      </rPr>
      <t xml:space="preserve"> function if you're just multiplying two cells ($A4*B$3).  You would use the PRODUCT function if you were multiplying a </t>
    </r>
    <r>
      <rPr>
        <i/>
        <sz val="10"/>
        <rFont val="Arial"/>
        <family val="2"/>
      </rPr>
      <t>range</t>
    </r>
    <r>
      <rPr>
        <sz val="10"/>
        <rFont val="Arial"/>
        <family val="2"/>
      </rPr>
      <t xml:space="preserve"> of numbers.  Rather than using a3*a4*a5*a6, you could use PRODUCT(a3:a6).</t>
    </r>
  </si>
  <si>
    <t>Dummy row &amp; Flexible Ranges</t>
  </si>
  <si>
    <r>
      <t>When using functions, it can sometimes be a good idea to include a "</t>
    </r>
    <r>
      <rPr>
        <sz val="10"/>
        <color indexed="10"/>
        <rFont val="Arial"/>
        <family val="2"/>
      </rPr>
      <t>dummy row</t>
    </r>
    <r>
      <rPr>
        <sz val="10"/>
        <rFont val="Arial"/>
        <family val="2"/>
      </rPr>
      <t>" so that additional rows can be inserted at the bottom without have to edit and copy formulas.  NOTE: a dummy row is NOT necessary when using Excel "Tables".</t>
    </r>
  </si>
  <si>
    <r>
      <t xml:space="preserve">It's a good idea to make your </t>
    </r>
    <r>
      <rPr>
        <sz val="10"/>
        <color indexed="10"/>
        <rFont val="Arial"/>
        <family val="2"/>
      </rPr>
      <t>dummy row a different color</t>
    </r>
    <r>
      <rPr>
        <sz val="10"/>
        <rFont val="Arial"/>
        <family val="2"/>
      </rPr>
      <t xml:space="preserve"> or otherwise distinguish it, so that users of the spreadsheet won't accidentally try to type data in the dummy row.</t>
    </r>
  </si>
  <si>
    <t>Sample Point Deductions</t>
  </si>
  <si>
    <r>
      <t xml:space="preserve">Do not send </t>
    </r>
    <r>
      <rPr>
        <sz val="10"/>
        <color rgb="FFFF0000"/>
        <rFont val="Arial"/>
        <family val="2"/>
      </rPr>
      <t>duplicate homework</t>
    </r>
    <r>
      <rPr>
        <sz val="10"/>
        <rFont val="Arial"/>
        <family val="2"/>
      </rPr>
      <t xml:space="preserve"> assignments. When a duplicate assignment is </t>
    </r>
    <r>
      <rPr>
        <sz val="10"/>
        <color rgb="FFFF0000"/>
        <rFont val="Arial"/>
        <family val="2"/>
      </rPr>
      <t>received</t>
    </r>
    <r>
      <rPr>
        <sz val="10"/>
        <rFont val="Arial"/>
        <family val="2"/>
      </rPr>
      <t xml:space="preserve"> </t>
    </r>
    <r>
      <rPr>
        <sz val="10"/>
        <color rgb="FFFF0000"/>
        <rFont val="Arial"/>
        <family val="2"/>
      </rPr>
      <t xml:space="preserve">after the </t>
    </r>
    <r>
      <rPr>
        <sz val="10"/>
        <rFont val="Arial"/>
        <family val="2"/>
      </rPr>
      <t>homework</t>
    </r>
    <r>
      <rPr>
        <sz val="10"/>
        <color rgb="FFFF0000"/>
        <rFont val="Arial"/>
        <family val="2"/>
      </rPr>
      <t xml:space="preserve"> deadline</t>
    </r>
    <r>
      <rPr>
        <sz val="10"/>
        <rFont val="Arial"/>
        <family val="2"/>
      </rPr>
      <t xml:space="preserve">, the last homework email received is the one that is normally downloaded and graded.  </t>
    </r>
  </si>
  <si>
    <t>Student Name</t>
  </si>
  <si>
    <t>[Date Due]</t>
  </si>
  <si>
    <t xml:space="preserve">Notice that the data &amp; assumptions are formatted with a blue font while the cells with formulas utilize a black font.  Assumptions (exam weights) also have a yellow background.  This way, it is easy to tell the difference between cells which contain data inputs versus cells that contain formulas.  </t>
  </si>
  <si>
    <t>On the documentation sheet, include hyperlinks for the worksheet names or descriptions that hyperlink to the appropriate worksheets. (When hyperlinking, you'll need to use "Place in this Document" in order to create hyperlinks that link/jump to other sheets.) Note: Hyperlinks to chart sheets are not possible. You do not need to create hyperlinks for your Chart Sheets. Hyperlinks to hidden sheets are possible, but the hyperlinks won't work while the sheet is hidden.)</t>
  </si>
  <si>
    <t>Documenting Your Workbook</t>
  </si>
  <si>
    <t>A "Documentation" sheet is essentially a "Title Page" for your workbook.  Make sure you include a documentation sheet, that the documentation sheet is the first sheet in the workbook, and that the documentation sheet is showing when the file is saved.</t>
  </si>
  <si>
    <t>Gradebook</t>
  </si>
  <si>
    <r>
      <t xml:space="preserve">Rather than emailing me three or more separate files, I want you to include all problems (worksheets) </t>
    </r>
    <r>
      <rPr>
        <b/>
        <i/>
        <sz val="9"/>
        <color indexed="8"/>
        <rFont val="Arial"/>
        <family val="2"/>
      </rPr>
      <t>within one workbook</t>
    </r>
    <r>
      <rPr>
        <sz val="9"/>
        <color indexed="8"/>
        <rFont val="Arial"/>
        <family val="2"/>
      </rPr>
      <t xml:space="preserve"> and label all worksheets appropriately (NOT Sheet 1, Sheet 2…).  If one problem contains more than one worksheet, use names that clearly distinguish the sheet names.</t>
    </r>
  </si>
  <si>
    <t>Opening &amp; Saving Text Data Files</t>
  </si>
  <si>
    <t>To quickly expand/collapse multiple sections at once, use the 1, 2, 3, 4 buttons at the top left.</t>
  </si>
  <si>
    <t xml:space="preserve">Use the + and - buttons at the left  to expand and collapse various sections of feedback items.  </t>
  </si>
  <si>
    <r>
      <t xml:space="preserve">Your Homework submission should also send a </t>
    </r>
    <r>
      <rPr>
        <sz val="10"/>
        <color rgb="FFFF0000"/>
        <rFont val="Arial"/>
        <family val="2"/>
      </rPr>
      <t xml:space="preserve">Cc to your own email address. </t>
    </r>
  </si>
  <si>
    <r>
      <t>Please</t>
    </r>
    <r>
      <rPr>
        <sz val="10"/>
        <color rgb="FFFF0000"/>
        <rFont val="Arial"/>
        <family val="2"/>
      </rPr>
      <t xml:space="preserve"> </t>
    </r>
    <r>
      <rPr>
        <b/>
        <sz val="10"/>
        <color rgb="FFFF0000"/>
        <rFont val="Arial"/>
        <family val="2"/>
      </rPr>
      <t>WAIT TO RECEIVE CONFIRMATION</t>
    </r>
    <r>
      <rPr>
        <sz val="10"/>
        <color rgb="FFFF0000"/>
        <rFont val="Arial"/>
        <family val="2"/>
      </rPr>
      <t xml:space="preserve"> </t>
    </r>
    <r>
      <rPr>
        <sz val="10"/>
        <rFont val="Arial"/>
        <family val="2"/>
      </rPr>
      <t>that your HW email was received before closing Outlook. After submitting your HW you should (almost immediately) receive a Cc of your submitted HW email message AND a separate email confirmation. If you do not receive the Cc and the confirmation, then something may be wrong with your email. Either your Outlook is offline, your email To: or Subject wasn't entered correctly, you forgot to attach a file, you used a non-UNC email account, etc..</t>
    </r>
  </si>
  <si>
    <t>Email Submission Guideines for Homework</t>
  </si>
  <si>
    <r>
      <rPr>
        <sz val="10"/>
        <color rgb="FFFF0000"/>
        <rFont val="Arial"/>
        <family val="2"/>
      </rPr>
      <t>Use</t>
    </r>
    <r>
      <rPr>
        <sz val="10"/>
        <rFont val="Arial"/>
        <family val="2"/>
      </rPr>
      <t xml:space="preserve"> the </t>
    </r>
    <r>
      <rPr>
        <sz val="10"/>
        <color rgb="FFFF0000"/>
        <rFont val="Arial"/>
        <family val="2"/>
      </rPr>
      <t>Outlook</t>
    </r>
    <r>
      <rPr>
        <sz val="10"/>
        <rFont val="Arial"/>
        <family val="2"/>
      </rPr>
      <t xml:space="preserve"> desktop application </t>
    </r>
    <r>
      <rPr>
        <sz val="10"/>
        <color rgb="FFFF0000"/>
        <rFont val="Arial"/>
        <family val="2"/>
      </rPr>
      <t xml:space="preserve"> to email your homewor</t>
    </r>
    <r>
      <rPr>
        <sz val="10"/>
        <rFont val="Arial"/>
        <family val="2"/>
      </rPr>
      <t>k submissions.  If for some reason you cannot use the Outlook application, then use Outlook Web Access.</t>
    </r>
  </si>
  <si>
    <r>
      <t xml:space="preserve">Ensure that you do not add any extra, </t>
    </r>
    <r>
      <rPr>
        <sz val="10"/>
        <color rgb="FFFF0000"/>
        <rFont val="Arial"/>
        <family val="2"/>
      </rPr>
      <t>trailing spaces</t>
    </r>
    <r>
      <rPr>
        <sz val="10"/>
        <color rgb="FF333333"/>
        <rFont val="Arial"/>
        <family val="2"/>
      </rPr>
      <t xml:space="preserve"> at the end of your email Subject.</t>
    </r>
  </si>
  <si>
    <r>
      <t xml:space="preserve">Please </t>
    </r>
    <r>
      <rPr>
        <sz val="10"/>
        <color rgb="FFFF0000"/>
        <rFont val="Arial"/>
        <family val="2"/>
      </rPr>
      <t>do NOT send</t>
    </r>
    <r>
      <rPr>
        <sz val="10"/>
        <color rgb="FF333333"/>
        <rFont val="Arial"/>
        <family val="2"/>
      </rPr>
      <t xml:space="preserve"> any </t>
    </r>
    <r>
      <rPr>
        <sz val="10"/>
        <color rgb="FFFF0000"/>
        <rFont val="Arial"/>
        <family val="2"/>
      </rPr>
      <t>questions</t>
    </r>
    <r>
      <rPr>
        <sz val="10"/>
        <color rgb="FF333333"/>
        <rFont val="Arial"/>
        <family val="2"/>
      </rPr>
      <t xml:space="preserve"> to the homework email address.  These questions will not be read or replied to. (Contact the instructor in a separate email.)  </t>
    </r>
  </si>
  <si>
    <r>
      <t xml:space="preserve"> Please </t>
    </r>
    <r>
      <rPr>
        <sz val="10"/>
        <color rgb="FFFF0000"/>
        <rFont val="Arial"/>
        <family val="2"/>
      </rPr>
      <t xml:space="preserve">use </t>
    </r>
    <r>
      <rPr>
        <sz val="10"/>
        <rFont val="Arial"/>
        <family val="2"/>
      </rPr>
      <t>the</t>
    </r>
    <r>
      <rPr>
        <sz val="10"/>
        <color rgb="FFFF0000"/>
        <rFont val="Arial"/>
        <family val="2"/>
      </rPr>
      <t xml:space="preserve"> "...Homewor Submission! ..." links</t>
    </r>
    <r>
      <rPr>
        <sz val="10"/>
        <rFont val="Arial"/>
        <family val="2"/>
      </rPr>
      <t xml:space="preserve"> provided within each set of Homework instructions since these links will automatically use Outlook to compose an email for you with the correct email address and Subject filled in for you exactly as it should be.)  If Outlook is set as your default email program,</t>
    </r>
    <r>
      <rPr>
        <sz val="10"/>
        <rFont val="Arial"/>
        <family val="2"/>
      </rPr>
      <t xml:space="preserve"> then clicking one of the Homework Submission links will automatically compose a new Outlook message (with the proper email address &amp; subject) in which to attach your HW file</t>
    </r>
  </si>
  <si>
    <r>
      <t xml:space="preserve">Please use the exact </t>
    </r>
    <r>
      <rPr>
        <sz val="10"/>
        <color indexed="10"/>
        <rFont val="Arial"/>
        <family val="2"/>
      </rPr>
      <t>subject specified in the Homework instructions</t>
    </r>
    <r>
      <rPr>
        <sz val="10"/>
        <rFont val="Arial"/>
        <family val="2"/>
      </rPr>
      <t xml:space="preserve"> (even after recalling &amp; resubmitting HW).  Neglecting to use the correct subject makes it much more difficult to manage the multitude of HW submissions received via email.</t>
    </r>
  </si>
  <si>
    <r>
      <t xml:space="preserve">Send only one email per homework assignment.  If an incorrect email is initially sent, </t>
    </r>
    <r>
      <rPr>
        <sz val="10"/>
        <color indexed="10"/>
        <rFont val="Arial"/>
        <family val="2"/>
      </rPr>
      <t xml:space="preserve">recall the incorrect email(s). </t>
    </r>
    <r>
      <rPr>
        <sz val="10"/>
        <rFont val="Arial"/>
        <family val="2"/>
      </rPr>
      <t xml:space="preserve"> (Outlook for Mac CANNOT recall messages.)</t>
    </r>
  </si>
  <si>
    <t xml:space="preserve">The "Equivalent Dates" are just numbers that are formatted using the Date format.
</t>
  </si>
  <si>
    <t xml:space="preserve">The "Equivalent Numbers" are dates that have been formatted using a number format.
</t>
  </si>
  <si>
    <t xml:space="preserve">   Materials Average</t>
  </si>
  <si>
    <t>Component Average</t>
  </si>
  <si>
    <t>Function Results with Blanks versus Zero Values</t>
  </si>
  <si>
    <t>Function Keys vs Computer Control Keys</t>
  </si>
  <si>
    <r>
      <t xml:space="preserve">Put your </t>
    </r>
    <r>
      <rPr>
        <sz val="10"/>
        <color indexed="10"/>
        <rFont val="Arial"/>
        <family val="2"/>
      </rPr>
      <t>column labels in one row</t>
    </r>
    <r>
      <rPr>
        <sz val="10"/>
        <rFont val="Arial"/>
        <family val="2"/>
      </rPr>
      <t xml:space="preserve"> rather than breaking up long column labels into two separate rows (for “Employee Name”, don’t put “Employee” in row 1 and “Name” in row 2).  Instead, use the Format cells…, Alignment, and check "Wrap text".</t>
    </r>
  </si>
  <si>
    <r>
      <t>Wrap Text</t>
    </r>
    <r>
      <rPr>
        <sz val="10"/>
        <rFont val="Arial"/>
        <family val="2"/>
      </rPr>
      <t xml:space="preserve"> for column headings to avoid making columns unnecessarily wide.</t>
    </r>
  </si>
  <si>
    <r>
      <t xml:space="preserve">Use </t>
    </r>
    <r>
      <rPr>
        <sz val="10"/>
        <color rgb="FFFF0000"/>
        <rFont val="Arial"/>
        <family val="2"/>
      </rPr>
      <t>appropriate # of Decimal Places</t>
    </r>
    <r>
      <rPr>
        <sz val="10"/>
        <rFont val="Arial"/>
        <family val="2"/>
      </rPr>
      <t xml:space="preserve">.  Format averages to at least 1 or 2 decimal places.  </t>
    </r>
  </si>
  <si>
    <r>
      <t xml:space="preserve">Format </t>
    </r>
    <r>
      <rPr>
        <sz val="10"/>
        <color rgb="FFFF0000"/>
        <rFont val="Arial"/>
        <family val="2"/>
      </rPr>
      <t>decimal places consistently</t>
    </r>
    <r>
      <rPr>
        <sz val="10"/>
        <rFont val="Arial"/>
        <family val="2"/>
      </rPr>
      <t xml:space="preserve"> for similar data.  Show decimal places when necessary (i.e. 61% tax rate).</t>
    </r>
  </si>
  <si>
    <t>Zoom In 15%</t>
  </si>
  <si>
    <t>Zoom Out 15%</t>
  </si>
  <si>
    <t>https://corporatefinanceinstitute.com/resources/excel/shortcuts/excel-shortcuts-pc-mac</t>
  </si>
  <si>
    <t>Close Excel</t>
  </si>
  <si>
    <t>Close Workbook</t>
  </si>
  <si>
    <t>replace</t>
  </si>
  <si>
    <t>paste</t>
  </si>
  <si>
    <t>cut</t>
  </si>
  <si>
    <t>redo</t>
  </si>
  <si>
    <t>undo</t>
  </si>
  <si>
    <t>Accounting format (via the Currency "style")</t>
  </si>
  <si>
    <t>AutoSave (I don't feel plain "Save" is also needed on the QAT since you can simply press Ctrl+s to save)</t>
  </si>
  <si>
    <r>
      <t xml:space="preserve">fill </t>
    </r>
    <r>
      <rPr>
        <b/>
        <u/>
        <sz val="10"/>
        <rFont val="Arial"/>
        <family val="2"/>
      </rPr>
      <t>B</t>
    </r>
    <r>
      <rPr>
        <sz val="10"/>
        <rFont val="Arial"/>
        <family val="2"/>
      </rPr>
      <t>lue</t>
    </r>
  </si>
  <si>
    <r>
      <t>C</t>
    </r>
    <r>
      <rPr>
        <sz val="10"/>
        <rFont val="Arial"/>
        <family val="2"/>
      </rPr>
      <t>enter across</t>
    </r>
  </si>
  <si>
    <r>
      <t xml:space="preserve">fill </t>
    </r>
    <r>
      <rPr>
        <b/>
        <u/>
        <sz val="10"/>
        <rFont val="Arial"/>
        <family val="2"/>
      </rPr>
      <t>G</t>
    </r>
    <r>
      <rPr>
        <sz val="10"/>
        <rFont val="Arial"/>
        <family val="2"/>
      </rPr>
      <t>reen</t>
    </r>
  </si>
  <si>
    <r>
      <rPr>
        <b/>
        <u/>
        <sz val="10"/>
        <rFont val="Arial"/>
        <family val="2"/>
      </rPr>
      <t>H</t>
    </r>
    <r>
      <rPr>
        <sz val="10"/>
        <rFont val="Arial"/>
        <family val="2"/>
      </rPr>
      <t>eading style</t>
    </r>
  </si>
  <si>
    <r>
      <rPr>
        <b/>
        <u/>
        <sz val="10"/>
        <rFont val="Arial"/>
        <family val="2"/>
      </rPr>
      <t>M</t>
    </r>
    <r>
      <rPr>
        <sz val="10"/>
        <rFont val="Arial"/>
        <family val="2"/>
      </rPr>
      <t>erge, left/top align, wrap text</t>
    </r>
  </si>
  <si>
    <r>
      <t xml:space="preserve">goto </t>
    </r>
    <r>
      <rPr>
        <b/>
        <u/>
        <sz val="10"/>
        <rFont val="Arial"/>
        <family val="2"/>
      </rPr>
      <t>N</t>
    </r>
    <r>
      <rPr>
        <sz val="10"/>
        <rFont val="Arial"/>
        <family val="2"/>
      </rPr>
      <t>umbers</t>
    </r>
  </si>
  <si>
    <r>
      <t xml:space="preserve">fill </t>
    </r>
    <r>
      <rPr>
        <b/>
        <u/>
        <sz val="10"/>
        <rFont val="Arial"/>
        <family val="2"/>
      </rPr>
      <t>O</t>
    </r>
    <r>
      <rPr>
        <sz val="10"/>
        <rFont val="Arial"/>
        <family val="2"/>
      </rPr>
      <t>range</t>
    </r>
  </si>
  <si>
    <r>
      <t xml:space="preserve">fill </t>
    </r>
    <r>
      <rPr>
        <b/>
        <u/>
        <sz val="10"/>
        <rFont val="Arial"/>
        <family val="2"/>
      </rPr>
      <t>R</t>
    </r>
    <r>
      <rPr>
        <sz val="10"/>
        <rFont val="Arial"/>
        <family val="2"/>
      </rPr>
      <t>ed</t>
    </r>
  </si>
  <si>
    <r>
      <t xml:space="preserve">fill </t>
    </r>
    <r>
      <rPr>
        <b/>
        <u/>
        <sz val="10"/>
        <rFont val="Arial"/>
        <family val="2"/>
      </rPr>
      <t>V</t>
    </r>
    <r>
      <rPr>
        <sz val="10"/>
        <rFont val="Arial"/>
        <family val="2"/>
      </rPr>
      <t>iolet</t>
    </r>
  </si>
  <si>
    <r>
      <t xml:space="preserve">fill </t>
    </r>
    <r>
      <rPr>
        <b/>
        <u/>
        <sz val="10"/>
        <rFont val="Arial"/>
        <family val="2"/>
      </rPr>
      <t>W</t>
    </r>
    <r>
      <rPr>
        <sz val="10"/>
        <rFont val="Arial"/>
        <family val="2"/>
      </rPr>
      <t>hite</t>
    </r>
  </si>
  <si>
    <r>
      <rPr>
        <b/>
        <u/>
        <sz val="10"/>
        <rFont val="Arial"/>
        <family val="2"/>
      </rPr>
      <t>X</t>
    </r>
    <r>
      <rPr>
        <sz val="10"/>
        <rFont val="Arial"/>
        <family val="2"/>
      </rPr>
      <t xml:space="preserve"> - filter non-blank cells</t>
    </r>
  </si>
  <si>
    <r>
      <t xml:space="preserve">fill </t>
    </r>
    <r>
      <rPr>
        <b/>
        <u/>
        <sz val="10"/>
        <rFont val="Arial"/>
        <family val="2"/>
      </rPr>
      <t>Y</t>
    </r>
    <r>
      <rPr>
        <sz val="10"/>
        <rFont val="Arial"/>
        <family val="2"/>
      </rPr>
      <t>ellow</t>
    </r>
  </si>
  <si>
    <r>
      <t>comments resi</t>
    </r>
    <r>
      <rPr>
        <b/>
        <u/>
        <sz val="10"/>
        <rFont val="Arial"/>
        <family val="2"/>
      </rPr>
      <t>Z</t>
    </r>
    <r>
      <rPr>
        <sz val="10"/>
        <rFont val="Arial"/>
        <family val="2"/>
      </rPr>
      <t>e</t>
    </r>
  </si>
  <si>
    <r>
      <t>font gre</t>
    </r>
    <r>
      <rPr>
        <b/>
        <u/>
        <sz val="10"/>
        <color indexed="17"/>
        <rFont val="Arial"/>
        <family val="2"/>
      </rPr>
      <t>E</t>
    </r>
    <r>
      <rPr>
        <sz val="10"/>
        <color indexed="17"/>
        <rFont val="Arial"/>
        <family val="2"/>
      </rPr>
      <t>n</t>
    </r>
  </si>
  <si>
    <r>
      <t>font Wh</t>
    </r>
    <r>
      <rPr>
        <b/>
        <u/>
        <sz val="10"/>
        <color indexed="9"/>
        <rFont val="Arial"/>
        <family val="2"/>
      </rPr>
      <t>I</t>
    </r>
    <r>
      <rPr>
        <sz val="10"/>
        <color indexed="9"/>
        <rFont val="Arial"/>
        <family val="2"/>
      </rPr>
      <t>te</t>
    </r>
  </si>
  <si>
    <r>
      <t xml:space="preserve">font </t>
    </r>
    <r>
      <rPr>
        <b/>
        <u/>
        <sz val="10"/>
        <color rgb="FF7030A0"/>
        <rFont val="Arial"/>
        <family val="2"/>
      </rPr>
      <t>P</t>
    </r>
    <r>
      <rPr>
        <sz val="10"/>
        <color rgb="FF7030A0"/>
        <rFont val="Arial"/>
        <family val="2"/>
      </rPr>
      <t>urple</t>
    </r>
  </si>
  <si>
    <r>
      <t>font bl</t>
    </r>
    <r>
      <rPr>
        <b/>
        <u/>
        <sz val="10"/>
        <color indexed="12"/>
        <rFont val="Arial"/>
        <family val="2"/>
      </rPr>
      <t>U</t>
    </r>
    <r>
      <rPr>
        <sz val="10"/>
        <color indexed="12"/>
        <rFont val="Arial"/>
        <family val="2"/>
      </rPr>
      <t>e</t>
    </r>
  </si>
  <si>
    <t>Shortcuts grouped by type:</t>
  </si>
  <si>
    <t>https://corporatefinanceinstitute.com/resources/excel/shortcuts/excel-shortcuts-pc-mac/</t>
  </si>
  <si>
    <t>What IT administrators should know about AutoSave</t>
  </si>
  <si>
    <t>ThinkPad Compact Bluetooth Keyboard with TrackPoint</t>
  </si>
  <si>
    <t>ThinkPad Wired USB Keyboard with TrackPoint</t>
  </si>
  <si>
    <t>My personal favorites are the ThinkPad Keyboards with TrackPoint:</t>
  </si>
  <si>
    <t>The TrackPoint is an "acquired taste", but I love it because it allows you to move the cursor without moving your hands from the home row on the keyboard. This really helps with speed and efficiency.</t>
  </si>
  <si>
    <t>Alt Key Shortcuts</t>
  </si>
  <si>
    <r>
      <rPr>
        <sz val="10"/>
        <rFont val="Arial"/>
        <family val="2"/>
      </rPr>
      <t xml:space="preserve">The </t>
    </r>
    <r>
      <rPr>
        <b/>
        <sz val="10"/>
        <rFont val="Arial"/>
        <family val="2"/>
      </rPr>
      <t>Backspace key</t>
    </r>
    <r>
      <rPr>
        <sz val="10"/>
        <rFont val="Arial"/>
        <family val="2"/>
      </rPr>
      <t xml:space="preserve"> clears and edits a single cell so you can put something else in the cell.</t>
    </r>
  </si>
  <si>
    <r>
      <t>Home, Clear</t>
    </r>
    <r>
      <rPr>
        <sz val="10"/>
        <rFont val="Arial"/>
        <family val="2"/>
      </rPr>
      <t xml:space="preserve"> (or Alt+h, e)</t>
    </r>
    <r>
      <rPr>
        <i/>
        <sz val="10"/>
        <rFont val="Arial"/>
        <family val="2"/>
      </rPr>
      <t xml:space="preserve"> </t>
    </r>
    <r>
      <rPr>
        <sz val="10"/>
        <rFont val="Arial"/>
        <family val="2"/>
      </rPr>
      <t>gives the option to clear various items:</t>
    </r>
  </si>
  <si>
    <t>Alt, h, e, a</t>
  </si>
  <si>
    <t>Alt, h, e, f</t>
  </si>
  <si>
    <t>Alt, h, e, c</t>
  </si>
  <si>
    <t>Alt, h, e, m</t>
  </si>
  <si>
    <t>Alt, h, e, l</t>
  </si>
  <si>
    <r>
      <t xml:space="preserve">The </t>
    </r>
    <r>
      <rPr>
        <b/>
        <i/>
        <sz val="10"/>
        <rFont val="Arial"/>
        <family val="2"/>
      </rPr>
      <t>Delete</t>
    </r>
    <r>
      <rPr>
        <sz val="10"/>
        <rFont val="Arial"/>
        <family val="2"/>
      </rPr>
      <t xml:space="preserve"> clears the contents of selected cell(s).</t>
    </r>
  </si>
  <si>
    <r>
      <t xml:space="preserve">The </t>
    </r>
    <r>
      <rPr>
        <b/>
        <i/>
        <sz val="10"/>
        <rFont val="Arial"/>
        <family val="2"/>
      </rPr>
      <t>Delete</t>
    </r>
    <r>
      <rPr>
        <b/>
        <sz val="10"/>
        <rFont val="Arial"/>
        <family val="2"/>
      </rPr>
      <t xml:space="preserve"> </t>
    </r>
    <r>
      <rPr>
        <sz val="10"/>
        <rFont val="Arial"/>
        <family val="2"/>
      </rPr>
      <t xml:space="preserve">key is equivalent to the </t>
    </r>
    <r>
      <rPr>
        <b/>
        <i/>
        <sz val="10"/>
        <rFont val="Arial"/>
        <family val="2"/>
      </rPr>
      <t>Clear</t>
    </r>
    <r>
      <rPr>
        <sz val="10"/>
        <rFont val="Arial"/>
        <family val="2"/>
      </rPr>
      <t xml:space="preserve"> </t>
    </r>
    <r>
      <rPr>
        <b/>
        <i/>
        <sz val="10"/>
        <rFont val="Arial"/>
        <family val="2"/>
      </rPr>
      <t>Contents</t>
    </r>
    <r>
      <rPr>
        <sz val="10"/>
        <rFont val="Arial"/>
        <family val="2"/>
      </rPr>
      <t xml:space="preserve"> menu choice in the Home ribbon.</t>
    </r>
  </si>
  <si>
    <t>(It can save time to select entire rows or columns first, before using the commands below)</t>
  </si>
  <si>
    <r>
      <rPr>
        <b/>
        <i/>
        <sz val="10"/>
        <rFont val="Arial"/>
        <family val="2"/>
      </rPr>
      <t xml:space="preserve">Ctrl+Space </t>
    </r>
    <r>
      <rPr>
        <sz val="10"/>
        <rFont val="Arial"/>
        <family val="2"/>
      </rPr>
      <t>selects entire column</t>
    </r>
  </si>
  <si>
    <r>
      <rPr>
        <b/>
        <i/>
        <sz val="10"/>
        <rFont val="Arial"/>
        <family val="2"/>
      </rPr>
      <t>Shift+Space</t>
    </r>
    <r>
      <rPr>
        <sz val="10"/>
        <rFont val="Arial"/>
        <family val="2"/>
      </rPr>
      <t xml:space="preserve"> selects entire row</t>
    </r>
  </si>
  <si>
    <r>
      <rPr>
        <b/>
        <i/>
        <sz val="10"/>
        <rFont val="Arial"/>
        <family val="2"/>
      </rPr>
      <t>Ctrl+ -</t>
    </r>
    <r>
      <rPr>
        <sz val="10"/>
        <rFont val="Arial"/>
        <family val="2"/>
      </rPr>
      <t xml:space="preserve"> deletes cells</t>
    </r>
  </si>
  <si>
    <t>When deleting cells, arithmetic formulas will produce cell reference #REF! errors…functions</t>
  </si>
  <si>
    <t>Functions are flexible…arithmetic formulas are not.</t>
  </si>
  <si>
    <t>Cost/ Unit</t>
  </si>
  <si>
    <r>
      <t xml:space="preserve">Use a Quick Access Toolbar button to quickly Autofit Column Width (for example </t>
    </r>
    <r>
      <rPr>
        <b/>
        <i/>
        <sz val="10"/>
        <rFont val="Arial"/>
        <family val="2"/>
      </rPr>
      <t>Alt+5</t>
    </r>
    <r>
      <rPr>
        <sz val="10"/>
        <rFont val="Arial"/>
        <family val="2"/>
      </rPr>
      <t>)</t>
    </r>
  </si>
  <si>
    <r>
      <t>Note:  You should typically select the entire column (</t>
    </r>
    <r>
      <rPr>
        <b/>
        <i/>
        <sz val="10"/>
        <rFont val="Arial"/>
        <family val="2"/>
      </rPr>
      <t>Ctrl+Space</t>
    </r>
    <r>
      <rPr>
        <sz val="10"/>
        <rFont val="Arial"/>
        <family val="2"/>
      </rPr>
      <t>) before activating the Autofit Column Width (</t>
    </r>
    <r>
      <rPr>
        <b/>
        <i/>
        <sz val="10"/>
        <rFont val="Arial"/>
        <family val="2"/>
      </rPr>
      <t>Alt hoi</t>
    </r>
    <r>
      <rPr>
        <sz val="10"/>
        <rFont val="Arial"/>
        <family val="2"/>
      </rPr>
      <t>) in order to Autofit all items within that column.  Otherwise, selecting only a single cell before Autofit will only make the column wide enough to fit the text in that single cell.</t>
    </r>
  </si>
  <si>
    <r>
      <t>Use Alt key combinations (</t>
    </r>
    <r>
      <rPr>
        <b/>
        <i/>
        <sz val="10"/>
        <rFont val="Arial"/>
        <family val="2"/>
      </rPr>
      <t>Alt, h, o, i</t>
    </r>
    <r>
      <rPr>
        <sz val="10"/>
        <rFont val="Arial"/>
        <family val="2"/>
      </rPr>
      <t>) to access Column Autofit from the ribbon (</t>
    </r>
    <r>
      <rPr>
        <b/>
        <u/>
        <sz val="10"/>
        <rFont val="Arial"/>
        <family val="2"/>
      </rPr>
      <t>H</t>
    </r>
    <r>
      <rPr>
        <sz val="10"/>
        <rFont val="Arial"/>
        <family val="2"/>
      </rPr>
      <t>ome, f</t>
    </r>
    <r>
      <rPr>
        <b/>
        <u/>
        <sz val="10"/>
        <rFont val="Arial"/>
        <family val="2"/>
      </rPr>
      <t>O</t>
    </r>
    <r>
      <rPr>
        <sz val="10"/>
        <rFont val="Arial"/>
        <family val="2"/>
      </rPr>
      <t>rmat, autof</t>
    </r>
    <r>
      <rPr>
        <b/>
        <i/>
        <sz val="10"/>
        <rFont val="Arial"/>
        <family val="2"/>
      </rPr>
      <t>I</t>
    </r>
    <r>
      <rPr>
        <sz val="10"/>
        <rFont val="Arial"/>
        <family val="2"/>
      </rPr>
      <t>t)</t>
    </r>
  </si>
  <si>
    <t>To quickly wrap text for column headings, select a cell within the column headings, then…</t>
  </si>
  <si>
    <r>
      <t>select the entire row (</t>
    </r>
    <r>
      <rPr>
        <b/>
        <i/>
        <sz val="10"/>
        <rFont val="Arial"/>
        <family val="2"/>
      </rPr>
      <t>Shift+Space</t>
    </r>
    <r>
      <rPr>
        <sz val="10"/>
        <rFont val="Arial"/>
        <family val="2"/>
      </rPr>
      <t>) then Wrap Text (</t>
    </r>
    <r>
      <rPr>
        <b/>
        <i/>
        <sz val="10"/>
        <rFont val="Arial"/>
        <family val="2"/>
      </rPr>
      <t>Alt, h, w</t>
    </r>
    <r>
      <rPr>
        <sz val="10"/>
        <rFont val="Arial"/>
        <family val="2"/>
      </rPr>
      <t>).</t>
    </r>
  </si>
  <si>
    <r>
      <rPr>
        <b/>
        <i/>
        <sz val="10"/>
        <rFont val="Arial"/>
        <family val="2"/>
      </rPr>
      <t xml:space="preserve">Shift+F10 </t>
    </r>
    <r>
      <rPr>
        <sz val="10"/>
        <rFont val="Arial"/>
        <family val="2"/>
      </rPr>
      <t>activates the "right-click" context-sensitive menu</t>
    </r>
  </si>
  <si>
    <r>
      <rPr>
        <b/>
        <i/>
        <sz val="10"/>
        <rFont val="Arial"/>
        <family val="2"/>
      </rPr>
      <t>Alt+Shift+F10</t>
    </r>
    <r>
      <rPr>
        <sz val="10"/>
        <rFont val="Arial"/>
        <family val="2"/>
      </rPr>
      <t xml:space="preserve"> activates the smart tag menu</t>
    </r>
  </si>
  <si>
    <t>Ignoring Error Alerts - Removing the Green Triangles</t>
  </si>
  <si>
    <t>Materials Total</t>
  </si>
  <si>
    <t>Assumptions are "Isolated" (clear and flexible)</t>
  </si>
  <si>
    <t>Good Worksheet Design:  Arrange Data so that it's Easy To Read &amp; Copy Formulas</t>
  </si>
  <si>
    <r>
      <t xml:space="preserve">(instead, just press </t>
    </r>
    <r>
      <rPr>
        <b/>
        <i/>
        <sz val="10"/>
        <rFont val="Arial"/>
        <family val="2"/>
      </rPr>
      <t>Ctrl+v</t>
    </r>
    <r>
      <rPr>
        <i/>
        <sz val="10"/>
        <rFont val="Arial"/>
        <family val="2"/>
      </rPr>
      <t>)</t>
    </r>
  </si>
  <si>
    <r>
      <rPr>
        <b/>
        <u/>
        <sz val="10"/>
        <rFont val="Arial"/>
        <family val="2"/>
      </rPr>
      <t>V</t>
    </r>
    <r>
      <rPr>
        <sz val="10"/>
        <rFont val="Arial"/>
        <family val="2"/>
      </rPr>
      <t>alues</t>
    </r>
  </si>
  <si>
    <r>
      <rPr>
        <b/>
        <u/>
        <sz val="10"/>
        <rFont val="Arial"/>
        <family val="2"/>
      </rPr>
      <t>F</t>
    </r>
    <r>
      <rPr>
        <sz val="10"/>
        <rFont val="Arial"/>
        <family val="2"/>
      </rPr>
      <t>ormulas</t>
    </r>
  </si>
  <si>
    <r>
      <rPr>
        <b/>
        <u/>
        <sz val="10"/>
        <rFont val="Arial"/>
        <family val="2"/>
      </rPr>
      <t>A</t>
    </r>
    <r>
      <rPr>
        <sz val="10"/>
        <rFont val="Arial"/>
        <family val="2"/>
      </rPr>
      <t>ll</t>
    </r>
  </si>
  <si>
    <r>
      <rPr>
        <b/>
        <u/>
        <sz val="10"/>
        <rFont val="Arial"/>
        <family val="2"/>
      </rPr>
      <t>C</t>
    </r>
    <r>
      <rPr>
        <sz val="10"/>
        <rFont val="Arial"/>
        <family val="2"/>
      </rPr>
      <t>omments</t>
    </r>
  </si>
  <si>
    <r>
      <t xml:space="preserve">Ctrl+Alt+v </t>
    </r>
    <r>
      <rPr>
        <sz val="10"/>
        <rFont val="Arial"/>
        <family val="2"/>
      </rPr>
      <t xml:space="preserve"> (brings up Paste Sepcial window)</t>
    </r>
  </si>
  <si>
    <t>Then press:</t>
  </si>
  <si>
    <t>ff</t>
  </si>
  <si>
    <t>fs</t>
  </si>
  <si>
    <t>FILL</t>
  </si>
  <si>
    <t>FONT</t>
  </si>
  <si>
    <r>
      <rPr>
        <b/>
        <u/>
        <sz val="10"/>
        <color theme="1"/>
        <rFont val="Arial"/>
        <family val="2"/>
      </rPr>
      <t>R</t>
    </r>
    <r>
      <rPr>
        <sz val="10"/>
        <rFont val="Arial"/>
        <family val="2"/>
      </rPr>
      <t>ed</t>
    </r>
  </si>
  <si>
    <t>Ctrll+Shift+R</t>
  </si>
  <si>
    <t>Ctrll+Shift+D</t>
  </si>
  <si>
    <r>
      <t>re</t>
    </r>
    <r>
      <rPr>
        <b/>
        <u/>
        <sz val="10"/>
        <color theme="1"/>
        <rFont val="Arial"/>
        <family val="2"/>
      </rPr>
      <t>D</t>
    </r>
  </si>
  <si>
    <t>Ctrll+Shift+L</t>
  </si>
  <si>
    <r>
      <rPr>
        <b/>
        <u/>
        <sz val="10"/>
        <color theme="1"/>
        <rFont val="Arial"/>
        <family val="2"/>
      </rPr>
      <t>O</t>
    </r>
    <r>
      <rPr>
        <sz val="10"/>
        <rFont val="Arial"/>
        <family val="2"/>
      </rPr>
      <t>range</t>
    </r>
  </si>
  <si>
    <t>Ctrll+Shift+O</t>
  </si>
  <si>
    <r>
      <rPr>
        <b/>
        <u/>
        <sz val="10"/>
        <color theme="1"/>
        <rFont val="Arial"/>
        <family val="2"/>
      </rPr>
      <t>Y</t>
    </r>
    <r>
      <rPr>
        <sz val="10"/>
        <rFont val="Arial"/>
        <family val="2"/>
      </rPr>
      <t>ellow</t>
    </r>
  </si>
  <si>
    <t>Ctrll+Shift+Y</t>
  </si>
  <si>
    <r>
      <rPr>
        <b/>
        <u/>
        <sz val="10"/>
        <color theme="1"/>
        <rFont val="Arial"/>
        <family val="2"/>
      </rPr>
      <t>G</t>
    </r>
    <r>
      <rPr>
        <sz val="10"/>
        <rFont val="Arial"/>
        <family val="2"/>
      </rPr>
      <t>reen</t>
    </r>
  </si>
  <si>
    <t>Ctrll+Shift+G</t>
  </si>
  <si>
    <t>Ctrll+Shift+E</t>
  </si>
  <si>
    <r>
      <t>gr</t>
    </r>
    <r>
      <rPr>
        <b/>
        <u/>
        <sz val="10"/>
        <color theme="1"/>
        <rFont val="Arial"/>
        <family val="2"/>
      </rPr>
      <t>E</t>
    </r>
    <r>
      <rPr>
        <sz val="10"/>
        <rFont val="Arial"/>
        <family val="2"/>
      </rPr>
      <t>en</t>
    </r>
  </si>
  <si>
    <r>
      <rPr>
        <b/>
        <u/>
        <sz val="10"/>
        <color theme="1"/>
        <rFont val="Arial"/>
        <family val="2"/>
      </rPr>
      <t>B</t>
    </r>
    <r>
      <rPr>
        <sz val="10"/>
        <rFont val="Arial"/>
        <family val="2"/>
      </rPr>
      <t>lue</t>
    </r>
  </si>
  <si>
    <t>Ctrll+Shift+B</t>
  </si>
  <si>
    <t>Ctrll+Shift+U</t>
  </si>
  <si>
    <r>
      <t>bl</t>
    </r>
    <r>
      <rPr>
        <b/>
        <u/>
        <sz val="10"/>
        <color theme="1"/>
        <rFont val="Arial"/>
        <family val="2"/>
      </rPr>
      <t>U</t>
    </r>
    <r>
      <rPr>
        <sz val="10"/>
        <rFont val="Arial"/>
        <family val="2"/>
      </rPr>
      <t>e</t>
    </r>
  </si>
  <si>
    <t>Ctrl+Shift+Q</t>
  </si>
  <si>
    <r>
      <rPr>
        <b/>
        <u/>
        <sz val="10"/>
        <color theme="1"/>
        <rFont val="Arial"/>
        <family val="2"/>
      </rPr>
      <t>V</t>
    </r>
    <r>
      <rPr>
        <sz val="10"/>
        <rFont val="Arial"/>
        <family val="2"/>
      </rPr>
      <t>iolet</t>
    </r>
  </si>
  <si>
    <t>Ctrll+Shift+V</t>
  </si>
  <si>
    <t>Ctrll+Shift+P</t>
  </si>
  <si>
    <t>Ctrll+Shift+A</t>
  </si>
  <si>
    <t>black</t>
  </si>
  <si>
    <r>
      <rPr>
        <b/>
        <u/>
        <sz val="10"/>
        <color theme="1"/>
        <rFont val="Arial"/>
        <family val="2"/>
      </rPr>
      <t>W</t>
    </r>
    <r>
      <rPr>
        <sz val="10"/>
        <rFont val="Arial"/>
        <family val="2"/>
      </rPr>
      <t>hite</t>
    </r>
  </si>
  <si>
    <t>Ctrll+Shift+W</t>
  </si>
  <si>
    <t>Ctrll+Shift+I</t>
  </si>
  <si>
    <r>
      <t>Wh</t>
    </r>
    <r>
      <rPr>
        <b/>
        <u/>
        <sz val="10"/>
        <color theme="1"/>
        <rFont val="Arial"/>
        <family val="2"/>
      </rPr>
      <t>I</t>
    </r>
    <r>
      <rPr>
        <sz val="10"/>
        <rFont val="Arial"/>
        <family val="2"/>
      </rPr>
      <t>te</t>
    </r>
  </si>
  <si>
    <t>none</t>
  </si>
  <si>
    <r>
      <t>tur</t>
    </r>
    <r>
      <rPr>
        <b/>
        <u/>
        <sz val="10"/>
        <color theme="1"/>
        <rFont val="Arial"/>
        <family val="2"/>
      </rPr>
      <t>Q</t>
    </r>
    <r>
      <rPr>
        <sz val="10"/>
        <color theme="1"/>
        <rFont val="Arial"/>
        <family val="2"/>
      </rPr>
      <t>uoise</t>
    </r>
  </si>
  <si>
    <t>"Shortcuts" shown within red bordered area below are macros created by Travis</t>
  </si>
  <si>
    <t>Alt h b</t>
  </si>
  <si>
    <t>Right</t>
  </si>
  <si>
    <t>Alt h b o</t>
  </si>
  <si>
    <t>Alt h b p</t>
  </si>
  <si>
    <t>Alt h b l</t>
  </si>
  <si>
    <t>Alt h b r</t>
  </si>
  <si>
    <t>Alt h b n</t>
  </si>
  <si>
    <t>Alt h b s</t>
  </si>
  <si>
    <t>Alt h b t</t>
  </si>
  <si>
    <t>Alt h b m</t>
  </si>
  <si>
    <t>Fill Color</t>
  </si>
  <si>
    <t>Alt h h</t>
  </si>
  <si>
    <t>Alt h h Enter</t>
  </si>
  <si>
    <t>white</t>
  </si>
  <si>
    <t>Alt h h n</t>
  </si>
  <si>
    <t>Alt h h m</t>
  </si>
  <si>
    <t>Alt h w</t>
  </si>
  <si>
    <t>Alt h</t>
  </si>
  <si>
    <t>decrease indent</t>
  </si>
  <si>
    <t>Alt h 5</t>
  </si>
  <si>
    <t>Alt h 6</t>
  </si>
  <si>
    <t>Alt h n, type # format</t>
  </si>
  <si>
    <t>increase indent</t>
  </si>
  <si>
    <t>Comma format</t>
  </si>
  <si>
    <t>Alt h k</t>
  </si>
  <si>
    <t>at</t>
  </si>
  <si>
    <t>am</t>
  </si>
  <si>
    <t>Alt h a t</t>
  </si>
  <si>
    <t>ab</t>
  </si>
  <si>
    <t>al</t>
  </si>
  <si>
    <t>ar</t>
  </si>
  <si>
    <t>ac</t>
  </si>
  <si>
    <t>Alt h a m</t>
  </si>
  <si>
    <t>Alt h a b</t>
  </si>
  <si>
    <t>Alt h a l</t>
  </si>
  <si>
    <t>Alt h a c</t>
  </si>
  <si>
    <t>Alt h a r</t>
  </si>
  <si>
    <t>fo</t>
  </si>
  <si>
    <t>decrease decimal</t>
  </si>
  <si>
    <t>increase decimal</t>
  </si>
  <si>
    <t>Alt h 9</t>
  </si>
  <si>
    <t>Alt h 0</t>
  </si>
  <si>
    <t>QAT Alt 9</t>
  </si>
  <si>
    <t>QAT Alt 0</t>
  </si>
  <si>
    <t>decrease font size</t>
  </si>
  <si>
    <t>increase font size</t>
  </si>
  <si>
    <t>QAT Alt 7</t>
  </si>
  <si>
    <t>QAT Alt 8</t>
  </si>
  <si>
    <t>fg</t>
  </si>
  <si>
    <t>fk</t>
  </si>
  <si>
    <t>Alt h o</t>
  </si>
  <si>
    <t>Alt h t</t>
  </si>
  <si>
    <t>Alt h i</t>
  </si>
  <si>
    <t>Alt h d</t>
  </si>
  <si>
    <t>Alt h l</t>
  </si>
  <si>
    <t>Alt h f o</t>
  </si>
  <si>
    <t>Alt h f f, type font</t>
  </si>
  <si>
    <t>Alt h f s, type size</t>
  </si>
  <si>
    <t>Alt h f g</t>
  </si>
  <si>
    <t>Alt h f k</t>
  </si>
  <si>
    <t xml:space="preserve">Alt h i i </t>
  </si>
  <si>
    <t>Alt h i r</t>
  </si>
  <si>
    <t>Alt h i s</t>
  </si>
  <si>
    <t>Alt h m c</t>
  </si>
  <si>
    <t>Alt h m</t>
  </si>
  <si>
    <t>Alt h m a</t>
  </si>
  <si>
    <t>Alt h m m</t>
  </si>
  <si>
    <t>Alt h m u</t>
  </si>
  <si>
    <t>Alt h d d</t>
  </si>
  <si>
    <t>Alt h d r</t>
  </si>
  <si>
    <t>Alt h d c</t>
  </si>
  <si>
    <t>Alt h d s</t>
  </si>
  <si>
    <t>Alt h e</t>
  </si>
  <si>
    <t>Del</t>
  </si>
  <si>
    <r>
      <rPr>
        <sz val="10"/>
        <rFont val="Arial"/>
        <family val="2"/>
      </rPr>
      <t xml:space="preserve">same as </t>
    </r>
    <r>
      <rPr>
        <b/>
        <i/>
        <sz val="10"/>
        <rFont val="Arial"/>
        <family val="2"/>
      </rPr>
      <t>Delete</t>
    </r>
  </si>
  <si>
    <r>
      <t>Blue</t>
    </r>
    <r>
      <rPr>
        <sz val="10"/>
        <rFont val="Arial"/>
        <family val="2"/>
      </rPr>
      <t>: Inputs, or any hardcoded data, such as historical values, assumptions, and drivers</t>
    </r>
  </si>
  <si>
    <r>
      <t>Black</t>
    </r>
    <r>
      <rPr>
        <sz val="10"/>
        <rFont val="Arial"/>
        <family val="2"/>
      </rPr>
      <t>: Calculations and references to the same sheet</t>
    </r>
  </si>
  <si>
    <r>
      <t>Green</t>
    </r>
    <r>
      <rPr>
        <sz val="10"/>
        <rFont val="Arial"/>
        <family val="2"/>
      </rPr>
      <t>: Calculations and references to other sheets (note that some models skip this step and use black for these cells)</t>
    </r>
  </si>
  <si>
    <r>
      <t>Red</t>
    </r>
    <r>
      <rPr>
        <sz val="10"/>
        <rFont val="Arial"/>
        <family val="2"/>
      </rPr>
      <t>: References to separate files or external links</t>
    </r>
  </si>
  <si>
    <r>
      <rPr>
        <b/>
        <u/>
        <sz val="10"/>
        <color theme="1"/>
        <rFont val="Arial"/>
        <family val="2"/>
      </rPr>
      <t>L</t>
    </r>
    <r>
      <rPr>
        <sz val="10"/>
        <color theme="1"/>
        <rFont val="Arial"/>
        <family val="2"/>
      </rPr>
      <t>ight r</t>
    </r>
    <r>
      <rPr>
        <sz val="10"/>
        <rFont val="Arial"/>
        <family val="2"/>
      </rPr>
      <t>ed</t>
    </r>
  </si>
  <si>
    <t>Accounting format</t>
  </si>
  <si>
    <t>Currency format</t>
  </si>
  <si>
    <t>Ctrl+Shift+$</t>
  </si>
  <si>
    <t>Ctrl+Shift+~</t>
  </si>
  <si>
    <t>Select all numbers</t>
  </si>
  <si>
    <t>Select all formulas</t>
  </si>
  <si>
    <t>Ctrl+Shift+N</t>
  </si>
  <si>
    <t>Ctrl+Shift+F</t>
  </si>
  <si>
    <t>Simulare Fill Handle double-click without mouse:  Left, Ctrl+Down, Right, Chtrl+Shift+Up, Ctrl+d</t>
  </si>
  <si>
    <r>
      <rPr>
        <b/>
        <u/>
        <sz val="10"/>
        <color indexed="8"/>
        <rFont val="Arial"/>
        <family val="2"/>
      </rPr>
      <t>v</t>
    </r>
    <r>
      <rPr>
        <sz val="10"/>
        <color indexed="8"/>
        <rFont val="Arial"/>
        <family val="2"/>
      </rPr>
      <t>iew menu (2003)</t>
    </r>
  </si>
  <si>
    <r>
      <t>vie</t>
    </r>
    <r>
      <rPr>
        <b/>
        <u/>
        <sz val="10"/>
        <color rgb="FF000000"/>
        <rFont val="Arial"/>
        <family val="2"/>
      </rPr>
      <t>w</t>
    </r>
    <r>
      <rPr>
        <sz val="10"/>
        <color indexed="8"/>
        <rFont val="Arial"/>
        <family val="2"/>
      </rPr>
      <t xml:space="preserve"> menu</t>
    </r>
  </si>
  <si>
    <t>Alt h o r</t>
  </si>
  <si>
    <t>Alt h o u</t>
  </si>
  <si>
    <t>Alt h o u s</t>
  </si>
  <si>
    <t>Alt h o u h</t>
  </si>
  <si>
    <t>Alt h i c</t>
  </si>
  <si>
    <t>Alt h o a</t>
  </si>
  <si>
    <t>Alt h o i</t>
  </si>
  <si>
    <r>
      <t>Clear Hyper</t>
    </r>
    <r>
      <rPr>
        <u/>
        <sz val="10"/>
        <rFont val="Arial"/>
        <family val="2"/>
      </rPr>
      <t>l</t>
    </r>
    <r>
      <rPr>
        <sz val="10"/>
        <rFont val="Arial"/>
        <family val="2"/>
      </rPr>
      <t>inks</t>
    </r>
  </si>
  <si>
    <r>
      <rPr>
        <u/>
        <sz val="10"/>
        <rFont val="Arial"/>
        <family val="2"/>
      </rPr>
      <t>R</t>
    </r>
    <r>
      <rPr>
        <sz val="10"/>
        <rFont val="Arial"/>
        <family val="2"/>
      </rPr>
      <t>emove Hyperlinks</t>
    </r>
  </si>
  <si>
    <r>
      <t>Clear Co</t>
    </r>
    <r>
      <rPr>
        <u/>
        <sz val="10"/>
        <rFont val="Arial"/>
        <family val="2"/>
      </rPr>
      <t>m</t>
    </r>
    <r>
      <rPr>
        <sz val="10"/>
        <rFont val="Arial"/>
        <family val="2"/>
      </rPr>
      <t>ments</t>
    </r>
  </si>
  <si>
    <r>
      <t xml:space="preserve">Clear </t>
    </r>
    <r>
      <rPr>
        <u/>
        <sz val="10"/>
        <rFont val="Arial"/>
        <family val="2"/>
      </rPr>
      <t>C</t>
    </r>
    <r>
      <rPr>
        <sz val="10"/>
        <rFont val="Arial"/>
        <family val="2"/>
      </rPr>
      <t>ontents</t>
    </r>
  </si>
  <si>
    <r>
      <rPr>
        <u/>
        <sz val="10"/>
        <rFont val="Arial"/>
        <family val="2"/>
      </rPr>
      <t>A</t>
    </r>
    <r>
      <rPr>
        <sz val="10"/>
        <rFont val="Arial"/>
        <family val="2"/>
      </rPr>
      <t>utofit row height</t>
    </r>
  </si>
  <si>
    <r>
      <t xml:space="preserve">hide &amp; </t>
    </r>
    <r>
      <rPr>
        <u/>
        <sz val="10"/>
        <rFont val="Arial"/>
        <family val="2"/>
      </rPr>
      <t>U</t>
    </r>
    <r>
      <rPr>
        <sz val="10"/>
        <rFont val="Arial"/>
        <family val="2"/>
      </rPr>
      <t>nhide sheet</t>
    </r>
  </si>
  <si>
    <r>
      <t xml:space="preserve">hide </t>
    </r>
    <r>
      <rPr>
        <u/>
        <sz val="10"/>
        <rFont val="Arial"/>
        <family val="2"/>
      </rPr>
      <t>S</t>
    </r>
    <r>
      <rPr>
        <sz val="10"/>
        <rFont val="Arial"/>
        <family val="2"/>
      </rPr>
      <t>heet</t>
    </r>
  </si>
  <si>
    <r>
      <t>un</t>
    </r>
    <r>
      <rPr>
        <u/>
        <sz val="10"/>
        <rFont val="Arial"/>
        <family val="2"/>
      </rPr>
      <t>h</t>
    </r>
    <r>
      <rPr>
        <sz val="10"/>
        <rFont val="Arial"/>
        <family val="2"/>
      </rPr>
      <t>ide sheet</t>
    </r>
  </si>
  <si>
    <t>Alt a</t>
  </si>
  <si>
    <t>Alt a e</t>
  </si>
  <si>
    <r>
      <t>T</t>
    </r>
    <r>
      <rPr>
        <u/>
        <sz val="10"/>
        <rFont val="Arial"/>
        <family val="2"/>
      </rPr>
      <t>e</t>
    </r>
    <r>
      <rPr>
        <sz val="10"/>
        <rFont val="Arial"/>
        <family val="2"/>
      </rPr>
      <t>xt to Columns</t>
    </r>
  </si>
  <si>
    <r>
      <t xml:space="preserve">Check </t>
    </r>
    <r>
      <rPr>
        <u/>
        <sz val="10"/>
        <rFont val="Arial"/>
        <family val="2"/>
      </rPr>
      <t>S</t>
    </r>
    <r>
      <rPr>
        <sz val="10"/>
        <rFont val="Arial"/>
        <family val="2"/>
      </rPr>
      <t>pelling</t>
    </r>
  </si>
  <si>
    <t>Alt w</t>
  </si>
  <si>
    <t>Freeze Panes</t>
  </si>
  <si>
    <t>Alt w f</t>
  </si>
  <si>
    <t>Freeze/Unfreeze Panes</t>
  </si>
  <si>
    <t>Alt w f f</t>
  </si>
  <si>
    <t xml:space="preserve">Microsoft's 50 time-saving Excel shortcuts: </t>
  </si>
  <si>
    <t>https://templates.office.com/en-US/50-time-saving-Excel-shortcuts-TM67670278</t>
  </si>
  <si>
    <t xml:space="preserve">Microsoft's Keyboard shortcuts in Excel for Windows: </t>
  </si>
  <si>
    <t>https://support.office.com/en-us/article/keyboard-shortcuts-in-excel-for-windows-1798d9d5-842a-42b8-9c99-9b7213f0040f#PickTab=Newer_versions</t>
  </si>
  <si>
    <t>Working with AutoSave</t>
  </si>
  <si>
    <t>Troubleshooting Errors in Formulas</t>
  </si>
  <si>
    <t>https://exceljet.net/tips/excel-shortcuts-on-the-mac-key-differences</t>
  </si>
  <si>
    <t>Ctrl+Shift+!</t>
  </si>
  <si>
    <t>Ctrl+Shift+@</t>
  </si>
  <si>
    <t>Ctrl+Shift+#</t>
  </si>
  <si>
    <t>Ctrl+Shift+%</t>
  </si>
  <si>
    <t>Ctrl+Shift+^</t>
  </si>
  <si>
    <t>(2 decimal places)</t>
  </si>
  <si>
    <t>(# of deicimals based on regional settings…2 by default, but I set mine to 0)</t>
  </si>
  <si>
    <t>Alt h a n Enter</t>
  </si>
  <si>
    <t>(2 decimal places, commas, - for negatives)</t>
  </si>
  <si>
    <t>Ctrl+Shift+T</t>
  </si>
  <si>
    <t>(if configured in QAT)</t>
  </si>
  <si>
    <r>
      <rPr>
        <b/>
        <i/>
        <sz val="10"/>
        <rFont val="Arial"/>
        <family val="2"/>
      </rPr>
      <t>Alt 4</t>
    </r>
    <r>
      <rPr>
        <sz val="10"/>
        <rFont val="Arial"/>
        <family val="2"/>
      </rPr>
      <t xml:space="preserve"> </t>
    </r>
  </si>
  <si>
    <t>Select all cells directly or indirectly referenced by formulas in the selection.</t>
  </si>
  <si>
    <t xml:space="preserve">	Select cells that contain formulas that directly or indirectly reference the active cell.</t>
  </si>
  <si>
    <t>Always use quotation marks around text to be included in a custom number format (since some text letters stand for certain custom formatting special codes:  y for years, d for days, h for hours, s for seconds, etc.)  So get in the habit of always putting quotes around all text within custom number format code.</t>
  </si>
  <si>
    <r>
      <t xml:space="preserve">goto </t>
    </r>
    <r>
      <rPr>
        <b/>
        <sz val="10"/>
        <rFont val="Arial"/>
        <family val="2"/>
      </rPr>
      <t>F</t>
    </r>
    <r>
      <rPr>
        <sz val="10"/>
        <rFont val="Arial"/>
        <family val="2"/>
      </rPr>
      <t>ormulas</t>
    </r>
  </si>
  <si>
    <r>
      <t>toggle autofi</t>
    </r>
    <r>
      <rPr>
        <b/>
        <sz val="10"/>
        <rFont val="Arial"/>
        <family val="2"/>
      </rPr>
      <t>L</t>
    </r>
    <r>
      <rPr>
        <sz val="10"/>
        <rFont val="Arial"/>
        <family val="2"/>
      </rPr>
      <t>ter</t>
    </r>
  </si>
  <si>
    <r>
      <t xml:space="preserve">goto </t>
    </r>
    <r>
      <rPr>
        <b/>
        <sz val="10"/>
        <rFont val="Arial"/>
        <family val="2"/>
      </rPr>
      <t>T</t>
    </r>
    <r>
      <rPr>
        <sz val="10"/>
        <rFont val="Arial"/>
        <family val="2"/>
      </rPr>
      <t>ext</t>
    </r>
  </si>
  <si>
    <r>
      <rPr>
        <b/>
        <sz val="10"/>
        <rFont val="Arial"/>
        <family val="2"/>
      </rPr>
      <t>Q</t>
    </r>
    <r>
      <rPr>
        <sz val="10"/>
        <rFont val="Arial"/>
        <family val="2"/>
      </rPr>
      <t>uery fill color</t>
    </r>
  </si>
  <si>
    <r>
      <t xml:space="preserve">Ctrl+Tab </t>
    </r>
    <r>
      <rPr>
        <sz val="10"/>
        <rFont val="Arial"/>
        <family val="2"/>
      </rPr>
      <t>navigates to next open Excel file</t>
    </r>
    <r>
      <rPr>
        <i/>
        <sz val="10"/>
        <color indexed="10"/>
        <rFont val="Arial"/>
        <family val="2"/>
      </rPr>
      <t>.  Ctrl+Shift+Tab navigates to previous open Excel file.</t>
    </r>
  </si>
  <si>
    <r>
      <t xml:space="preserve">Alt+Tab </t>
    </r>
    <r>
      <rPr>
        <i/>
        <sz val="10"/>
        <rFont val="Arial"/>
        <family val="2"/>
      </rPr>
      <t>switches the last used application, or, when multiple Excel files are open, to the last used Excel file.</t>
    </r>
  </si>
  <si>
    <t>Reccomended formatting: text color</t>
  </si>
  <si>
    <r>
      <t xml:space="preserve">Note:  Rows or columns of similar data (like assumptions) can be "Grouped" to quickly hide/show (collapse/uncollapse) those rows or columns using the plus and minus buttons to the left of the row headings (or at to the top, for grouped columns).  Use </t>
    </r>
    <r>
      <rPr>
        <i/>
        <sz val="10"/>
        <rFont val="Arial"/>
        <family val="2"/>
      </rPr>
      <t>Data, Group</t>
    </r>
    <r>
      <rPr>
        <sz val="10"/>
        <rFont val="Arial"/>
        <family val="2"/>
      </rPr>
      <t xml:space="preserve"> from the Excel menu.
</t>
    </r>
  </si>
  <si>
    <t xml:space="preserve">Alt 4 </t>
  </si>
  <si>
    <t>Alt h n c Enter</t>
  </si>
  <si>
    <t>(2 decimal places, negative number in parenthese)</t>
  </si>
  <si>
    <t>Alt h n a Enter</t>
  </si>
  <si>
    <t>QAT Accounting Format</t>
  </si>
  <si>
    <t xml:space="preserve"> </t>
  </si>
  <si>
    <t>Accounting Format (no $)</t>
  </si>
  <si>
    <t>(Number Format list)</t>
  </si>
  <si>
    <t>($ button in ribbon)</t>
  </si>
  <si>
    <t>($ directly to left of number)</t>
  </si>
  <si>
    <t>(zero values show as $0)</t>
  </si>
  <si>
    <t>(negative numbers in red, with parentheses)</t>
  </si>
  <si>
    <t>(negative numbers in black, with negative sign)</t>
  </si>
  <si>
    <t>(zero values show as dash)</t>
  </si>
  <si>
    <t>(Comma Format)</t>
  </si>
  <si>
    <t>(if QAT NOT configured)</t>
  </si>
  <si>
    <t>Negative sign</t>
  </si>
  <si>
    <t>Red Paretheses</t>
  </si>
  <si>
    <t>(negative numbers in black, with parentheses)</t>
  </si>
  <si>
    <t>(zeros show as dash...but a couple of digits to the left  (not recommended))</t>
  </si>
  <si>
    <t>Currency Style</t>
  </si>
  <si>
    <t>(Accounting format</t>
  </si>
  <si>
    <t xml:space="preserve"> by default in Excel)</t>
  </si>
  <si>
    <t>($ at the far left side of column)</t>
  </si>
  <si>
    <t>(negative numbers in parentheses</t>
  </si>
  <si>
    <t>(# of decimals based on Windows regional settings…2 by default, but I set mine to 0)</t>
  </si>
  <si>
    <t>Styles are not recommended to use for number formats</t>
  </si>
  <si>
    <t>Increase Decimal (Alt+6 on QAT), Decrease Decimal  (Alt+5 on QAT)</t>
  </si>
  <si>
    <t>Use comma format for numbers.</t>
  </si>
  <si>
    <t>Shortcuts for Formatting Numbers</t>
  </si>
  <si>
    <t>Personal Macros created to Select All Numbers (or text or formulas)</t>
  </si>
  <si>
    <t>Select all text</t>
  </si>
  <si>
    <r>
      <t xml:space="preserve">without a macro, press </t>
    </r>
    <r>
      <rPr>
        <b/>
        <i/>
        <sz val="10"/>
        <rFont val="Arial"/>
        <family val="2"/>
      </rPr>
      <t>Ctrl+g Alt+s o u g e</t>
    </r>
    <r>
      <rPr>
        <sz val="10"/>
        <rFont val="Arial"/>
        <family val="2"/>
      </rPr>
      <t>… (deselect all but text…)</t>
    </r>
  </si>
  <si>
    <r>
      <t>without a macro, press</t>
    </r>
    <r>
      <rPr>
        <b/>
        <i/>
        <sz val="10"/>
        <rFont val="Arial"/>
        <family val="2"/>
      </rPr>
      <t xml:space="preserve"> Ctrl+g Alt+s o x g e</t>
    </r>
    <r>
      <rPr>
        <sz val="10"/>
        <rFont val="Arial"/>
        <family val="2"/>
      </rPr>
      <t>… (deselect all but numbers…)</t>
    </r>
  </si>
  <si>
    <r>
      <t xml:space="preserve">without a macro, press </t>
    </r>
    <r>
      <rPr>
        <b/>
        <i/>
        <sz val="10"/>
        <rFont val="Arial"/>
        <family val="2"/>
      </rPr>
      <t>Ctrl+g Alt+s f</t>
    </r>
  </si>
  <si>
    <t>Alt+09 </t>
  </si>
  <si>
    <r>
      <t>Computers</t>
    </r>
    <r>
      <rPr>
        <sz val="10"/>
        <rFont val="Arial"/>
        <family val="2"/>
      </rPr>
      <t xml:space="preserve">. </t>
    </r>
  </si>
  <si>
    <t>1. a type of software that offers the user a visual display of a simulated multicolumn worksheet and the means of using it especially for financial plans and budgets.</t>
  </si>
  <si>
    <t>2. a single document created with this software.</t>
  </si>
  <si>
    <t>a worksheet that is arranged in the manner of a mathematical matrix and contains a multicolumn analysis of related entries for easy reference on a single sheet.</t>
  </si>
  <si>
    <r>
      <t>Accounting</t>
    </r>
    <r>
      <rPr>
        <sz val="10"/>
        <rFont val="Arial"/>
        <family val="2"/>
      </rPr>
      <t>:</t>
    </r>
  </si>
  <si>
    <r>
      <t xml:space="preserve">Strictly speaking, when you open the Excel </t>
    </r>
    <r>
      <rPr>
        <b/>
        <sz val="10"/>
        <color rgb="FF333333"/>
        <rFont val="Inherit"/>
      </rPr>
      <t>spreadsheet</t>
    </r>
    <r>
      <rPr>
        <sz val="10"/>
        <color rgb="FF333333"/>
        <rFont val="Inherit"/>
      </rPr>
      <t xml:space="preserve"> program it loads an empty </t>
    </r>
    <r>
      <rPr>
        <b/>
        <sz val="10"/>
        <color rgb="FF333333"/>
        <rFont val="Inherit"/>
      </rPr>
      <t>workbook</t>
    </r>
    <r>
      <rPr>
        <sz val="10"/>
        <color rgb="FF333333"/>
        <rFont val="Inherit"/>
      </rPr>
      <t xml:space="preserve"> file consisting of one or more blank </t>
    </r>
    <r>
      <rPr>
        <b/>
        <sz val="10"/>
        <color rgb="FF333333"/>
        <rFont val="Inherit"/>
      </rPr>
      <t>worksheets</t>
    </r>
    <r>
      <rPr>
        <sz val="10"/>
        <color rgb="FF333333"/>
        <rFont val="Inherit"/>
      </rPr>
      <t xml:space="preserve"> for you to use.</t>
    </r>
  </si>
  <si>
    <r>
      <t xml:space="preserve">The term </t>
    </r>
    <r>
      <rPr>
        <b/>
        <i/>
        <sz val="10"/>
        <rFont val="Arial"/>
        <family val="2"/>
      </rPr>
      <t>spreadsheet</t>
    </r>
    <r>
      <rPr>
        <sz val="10"/>
        <rFont val="Arial"/>
        <family val="2"/>
      </rPr>
      <t xml:space="preserve"> is often used generically to refer to either worksheets, workbooks or the type of software to manipulate such items.</t>
    </r>
  </si>
  <si>
    <t>From Dictionary.com</t>
  </si>
  <si>
    <t>Keyboard Shortcuts via Macros</t>
  </si>
  <si>
    <t>Table of data arranged in columns and rows often used in business and financial applications.</t>
  </si>
  <si>
    <t>Spreadsheet software programs are widely used computer applications that allow the user to organize large amounts of data.</t>
  </si>
  <si>
    <t>Spreadsheet</t>
  </si>
  <si>
    <t>(from dictionary.com)</t>
  </si>
  <si>
    <t>Formula Bar</t>
  </si>
  <si>
    <t>Ribbon</t>
  </si>
  <si>
    <t>Dialog Box Launcher</t>
  </si>
  <si>
    <t>Function ScreenTips</t>
  </si>
  <si>
    <t>(That way, when someone opens your file, they will be looking at the documentation sheet.)  To format your documentation sheet like the one shown, first make columns A and B really wide. Then highlight both columns (by selecting their columns headings) and click Format, Cells, Alignment. Then click the Wrap Text check box. Your row height for the cell with the honor code will be much "taller" than the rest of the rows in your sheet.)</t>
  </si>
  <si>
    <t>AutoSave only works with an Office 365 Subscription, when saving files to OneDrive.</t>
  </si>
  <si>
    <t>It is not available with the desktop installations of Office 2016 or Office 2019.</t>
  </si>
  <si>
    <t>It cannot be enabled for files being saved locally, on a PC's hard drive.</t>
  </si>
  <si>
    <t>What is AutoSave?</t>
  </si>
  <si>
    <t>View previous versions of Office files</t>
  </si>
  <si>
    <t>Help protect your files in case of a crash with AutoRecovery</t>
  </si>
  <si>
    <t>More info from support.office.com:</t>
  </si>
  <si>
    <t>Do no enter spaces in front of the text</t>
  </si>
  <si>
    <r>
      <t xml:space="preserve">Simply </t>
    </r>
    <r>
      <rPr>
        <i/>
        <sz val="10"/>
        <rFont val="Arial"/>
        <family val="2"/>
      </rPr>
      <t>Increase Indent</t>
    </r>
    <r>
      <rPr>
        <sz val="10"/>
        <rFont val="Arial"/>
        <family val="2"/>
      </rPr>
      <t>...on the Home ribbon (</t>
    </r>
    <r>
      <rPr>
        <b/>
        <i/>
        <sz val="10"/>
        <rFont val="Arial"/>
        <family val="2"/>
      </rPr>
      <t>Alt, h, 6</t>
    </r>
    <r>
      <rPr>
        <sz val="10"/>
        <rFont val="Arial"/>
        <family val="2"/>
      </rPr>
      <t>)</t>
    </r>
  </si>
  <si>
    <r>
      <rPr>
        <sz val="10"/>
        <rFont val="Arial"/>
        <family val="2"/>
      </rPr>
      <t>Pressing</t>
    </r>
    <r>
      <rPr>
        <b/>
        <i/>
        <sz val="10"/>
        <rFont val="Arial"/>
        <family val="2"/>
      </rPr>
      <t xml:space="preserve"> Alt, h, v </t>
    </r>
    <r>
      <rPr>
        <sz val="10"/>
        <rFont val="Arial"/>
        <family val="2"/>
      </rPr>
      <t>enables a similar set of Paste Options, but many with different shortcut letters.</t>
    </r>
  </si>
  <si>
    <t>Never accept, refer to, or use someone else's assignment file!</t>
  </si>
  <si>
    <t>Never give, send or allow anyone else to use your own assignment file!</t>
  </si>
  <si>
    <t>Never open or download your assignment files on someone else's computer!</t>
  </si>
  <si>
    <t>Never open or download someone else's assignment files on your own computer!</t>
  </si>
  <si>
    <t>Extra Bonus</t>
  </si>
  <si>
    <r>
      <t>Pressing</t>
    </r>
    <r>
      <rPr>
        <sz val="10"/>
        <color rgb="FFFF0000"/>
        <rFont val="Arial"/>
        <family val="2"/>
      </rPr>
      <t xml:space="preserve"> F2 again</t>
    </r>
    <r>
      <rPr>
        <sz val="10"/>
        <rFont val="Arial"/>
        <family val="2"/>
      </rPr>
      <t xml:space="preserve"> allows use of the arrow keys to navigate within the spreadsheet, to select cells for your formula, for example.</t>
    </r>
  </si>
  <si>
    <r>
      <t xml:space="preserve">Pressing </t>
    </r>
    <r>
      <rPr>
        <sz val="10"/>
        <color rgb="FFFF0000"/>
        <rFont val="Arial"/>
        <family val="2"/>
      </rPr>
      <t>F2 again</t>
    </r>
    <r>
      <rPr>
        <sz val="10"/>
        <rFont val="Arial"/>
        <family val="2"/>
      </rPr>
      <t xml:space="preserve"> toggles back to allow use of the arrow keys to navigate within the formula.</t>
    </r>
  </si>
  <si>
    <t>Select all cells (within current sheet) directly referenced by formulas in the selection.</t>
  </si>
  <si>
    <t>(When panes are frozen, Ctrl+Home navigates to the top leftmost corner of the unfrozen part of the pane.)</t>
  </si>
  <si>
    <r>
      <rPr>
        <sz val="10"/>
        <color rgb="FFFF0000"/>
        <rFont val="Arial"/>
        <family val="2"/>
      </rPr>
      <t xml:space="preserve">F2 </t>
    </r>
    <r>
      <rPr>
        <sz val="10"/>
        <rFont val="Arial"/>
        <family val="2"/>
      </rPr>
      <t>edits a cell's formula.  Using the arrow keys navigates within the current cell's formula.</t>
    </r>
  </si>
  <si>
    <t>(Left/right arrows move cursor within formula, up to beginning of formula, down to end of formula)</t>
  </si>
  <si>
    <t>Select (jump to) cells that contain formulas that directly reference the active cell.</t>
  </si>
  <si>
    <r>
      <t>Auto</t>
    </r>
    <r>
      <rPr>
        <u/>
        <sz val="10"/>
        <color indexed="10"/>
        <rFont val="Arial"/>
        <family val="2"/>
      </rPr>
      <t>f</t>
    </r>
    <r>
      <rPr>
        <sz val="10"/>
        <color indexed="10"/>
        <rFont val="Arial"/>
        <family val="2"/>
      </rPr>
      <t>it column w</t>
    </r>
    <r>
      <rPr>
        <u/>
        <sz val="10"/>
        <color indexed="10"/>
        <rFont val="Arial"/>
        <family val="2"/>
      </rPr>
      <t>i</t>
    </r>
    <r>
      <rPr>
        <sz val="10"/>
        <color indexed="10"/>
        <rFont val="Arial"/>
        <family val="2"/>
      </rPr>
      <t>dth</t>
    </r>
  </si>
  <si>
    <t>sa</t>
  </si>
  <si>
    <t>Alt a s a</t>
  </si>
  <si>
    <t>sd</t>
  </si>
  <si>
    <t>Alt a s d</t>
  </si>
  <si>
    <t>ss</t>
  </si>
  <si>
    <r>
      <rPr>
        <u/>
        <sz val="10"/>
        <rFont val="Arial"/>
        <family val="2"/>
      </rPr>
      <t>S</t>
    </r>
    <r>
      <rPr>
        <sz val="10"/>
        <rFont val="Arial"/>
        <family val="2"/>
      </rPr>
      <t>ort Dialog Box</t>
    </r>
  </si>
  <si>
    <t>Alt a s s</t>
  </si>
  <si>
    <r>
      <rPr>
        <u/>
        <sz val="10"/>
        <color indexed="10"/>
        <rFont val="Arial"/>
        <family val="2"/>
      </rPr>
      <t>S</t>
    </r>
    <r>
      <rPr>
        <sz val="10"/>
        <color indexed="10"/>
        <rFont val="Arial"/>
        <family val="2"/>
      </rPr>
      <t xml:space="preserve">ort </t>
    </r>
    <r>
      <rPr>
        <u/>
        <sz val="10"/>
        <color indexed="10"/>
        <rFont val="Arial"/>
        <family val="2"/>
      </rPr>
      <t>A</t>
    </r>
    <r>
      <rPr>
        <sz val="10"/>
        <color indexed="10"/>
        <rFont val="Arial"/>
        <family val="2"/>
      </rPr>
      <t>scending</t>
    </r>
  </si>
  <si>
    <r>
      <rPr>
        <u/>
        <sz val="10"/>
        <color indexed="10"/>
        <rFont val="Arial"/>
        <family val="2"/>
      </rPr>
      <t>S</t>
    </r>
    <r>
      <rPr>
        <sz val="10"/>
        <color indexed="10"/>
        <rFont val="Arial"/>
        <family val="2"/>
      </rPr>
      <t xml:space="preserve">ort </t>
    </r>
    <r>
      <rPr>
        <u/>
        <sz val="10"/>
        <color indexed="10"/>
        <rFont val="Arial"/>
        <family val="2"/>
      </rPr>
      <t>D</t>
    </r>
    <r>
      <rPr>
        <sz val="10"/>
        <color indexed="10"/>
        <rFont val="Arial"/>
        <family val="2"/>
      </rPr>
      <t>escending</t>
    </r>
  </si>
  <si>
    <t>Zoom</t>
  </si>
  <si>
    <t>Alt w q</t>
  </si>
  <si>
    <r>
      <rPr>
        <sz val="10"/>
        <color indexed="10"/>
        <rFont val="Arial"/>
        <family val="2"/>
      </rPr>
      <t>Vie</t>
    </r>
    <r>
      <rPr>
        <u/>
        <sz val="10"/>
        <color indexed="10"/>
        <rFont val="Arial"/>
        <family val="2"/>
      </rPr>
      <t>w</t>
    </r>
  </si>
  <si>
    <r>
      <rPr>
        <u/>
        <sz val="10"/>
        <color indexed="10"/>
        <rFont val="Arial"/>
        <family val="2"/>
      </rPr>
      <t>R</t>
    </r>
    <r>
      <rPr>
        <sz val="10"/>
        <color indexed="10"/>
        <rFont val="Arial"/>
        <family val="2"/>
      </rPr>
      <t>eview</t>
    </r>
  </si>
  <si>
    <r>
      <t>D</t>
    </r>
    <r>
      <rPr>
        <u/>
        <sz val="10"/>
        <color indexed="10"/>
        <rFont val="Arial"/>
        <family val="2"/>
      </rPr>
      <t>a</t>
    </r>
    <r>
      <rPr>
        <sz val="10"/>
        <color indexed="10"/>
        <rFont val="Arial"/>
        <family val="2"/>
      </rPr>
      <t>ta</t>
    </r>
  </si>
  <si>
    <r>
      <t>Pi</t>
    </r>
    <r>
      <rPr>
        <u/>
        <sz val="10"/>
        <rFont val="Arial"/>
        <family val="2"/>
      </rPr>
      <t>v</t>
    </r>
    <r>
      <rPr>
        <sz val="10"/>
        <rFont val="Arial"/>
        <family val="2"/>
      </rPr>
      <t>ot Table</t>
    </r>
  </si>
  <si>
    <t>Alt n v</t>
  </si>
  <si>
    <t>Alt n</t>
  </si>
  <si>
    <r>
      <t>I</t>
    </r>
    <r>
      <rPr>
        <u/>
        <sz val="10"/>
        <color indexed="10"/>
        <rFont val="Arial"/>
        <family val="2"/>
      </rPr>
      <t>n</t>
    </r>
    <r>
      <rPr>
        <sz val="10"/>
        <color indexed="10"/>
        <rFont val="Arial"/>
        <family val="2"/>
      </rPr>
      <t>sert</t>
    </r>
  </si>
  <si>
    <r>
      <rPr>
        <u/>
        <sz val="10"/>
        <color rgb="FFFF0000"/>
        <rFont val="Arial"/>
        <family val="2"/>
      </rPr>
      <t>P</t>
    </r>
    <r>
      <rPr>
        <sz val="10"/>
        <color indexed="10"/>
        <rFont val="Arial"/>
        <family val="2"/>
      </rPr>
      <t>age Layout</t>
    </r>
  </si>
  <si>
    <t>Alt p</t>
  </si>
  <si>
    <r>
      <rPr>
        <u/>
        <sz val="10"/>
        <rFont val="Arial"/>
        <family val="2"/>
      </rPr>
      <t>M</t>
    </r>
    <r>
      <rPr>
        <sz val="10"/>
        <rFont val="Arial"/>
        <family val="2"/>
      </rPr>
      <t>argins</t>
    </r>
  </si>
  <si>
    <t>Alt p m</t>
  </si>
  <si>
    <t>sz</t>
  </si>
  <si>
    <r>
      <rPr>
        <u/>
        <sz val="10"/>
        <rFont val="Arial"/>
        <family val="2"/>
      </rPr>
      <t>B</t>
    </r>
    <r>
      <rPr>
        <sz val="10"/>
        <rFont val="Arial"/>
        <family val="2"/>
      </rPr>
      <t>reaks</t>
    </r>
  </si>
  <si>
    <r>
      <rPr>
        <u/>
        <sz val="10"/>
        <rFont val="Arial"/>
        <family val="2"/>
      </rPr>
      <t>O</t>
    </r>
    <r>
      <rPr>
        <sz val="10"/>
        <rFont val="Arial"/>
        <family val="2"/>
      </rPr>
      <t>rientation</t>
    </r>
  </si>
  <si>
    <r>
      <rPr>
        <u/>
        <sz val="10"/>
        <rFont val="Arial"/>
        <family val="2"/>
      </rPr>
      <t>S</t>
    </r>
    <r>
      <rPr>
        <sz val="10"/>
        <rFont val="Arial"/>
        <family val="2"/>
      </rPr>
      <t>ize</t>
    </r>
  </si>
  <si>
    <t>Alt p r</t>
  </si>
  <si>
    <t>Alt p b</t>
  </si>
  <si>
    <t>Alt p sz</t>
  </si>
  <si>
    <t>Alt p o</t>
  </si>
  <si>
    <r>
      <t>P</t>
    </r>
    <r>
      <rPr>
        <u/>
        <sz val="10"/>
        <rFont val="Arial"/>
        <family val="2"/>
      </rPr>
      <t>r</t>
    </r>
    <r>
      <rPr>
        <sz val="10"/>
        <rFont val="Arial"/>
        <family val="2"/>
      </rPr>
      <t>int A</t>
    </r>
    <r>
      <rPr>
        <u/>
        <sz val="10"/>
        <rFont val="Arial"/>
        <family val="2"/>
      </rPr>
      <t>r</t>
    </r>
    <r>
      <rPr>
        <sz val="10"/>
        <rFont val="Arial"/>
        <family val="2"/>
      </rPr>
      <t>ea</t>
    </r>
  </si>
  <si>
    <t>Alt r</t>
  </si>
  <si>
    <t>Alt r s</t>
  </si>
  <si>
    <t>Alt r c</t>
  </si>
  <si>
    <t>fc</t>
  </si>
  <si>
    <t>Alt h fc</t>
  </si>
  <si>
    <t>Automatic</t>
  </si>
  <si>
    <t>(shortcuts in red are worth committing to memory)</t>
  </si>
  <si>
    <r>
      <t>F</t>
    </r>
    <r>
      <rPr>
        <u/>
        <sz val="10"/>
        <color indexed="10"/>
        <rFont val="Arial"/>
        <family val="2"/>
      </rPr>
      <t>o</t>
    </r>
    <r>
      <rPr>
        <sz val="10"/>
        <color indexed="10"/>
        <rFont val="Arial"/>
        <family val="2"/>
      </rPr>
      <t>rmat</t>
    </r>
  </si>
  <si>
    <t>Alt h e a</t>
  </si>
  <si>
    <t>Alt h e f</t>
  </si>
  <si>
    <t>Alt h e c</t>
  </si>
  <si>
    <t>Alt h e m</t>
  </si>
  <si>
    <t>Alt h e l</t>
  </si>
  <si>
    <t>Alt h e r</t>
  </si>
  <si>
    <r>
      <t xml:space="preserve">clear </t>
    </r>
    <r>
      <rPr>
        <u/>
        <sz val="10"/>
        <color indexed="10"/>
        <rFont val="Arial"/>
        <family val="2"/>
      </rPr>
      <t>A</t>
    </r>
    <r>
      <rPr>
        <sz val="10"/>
        <color indexed="10"/>
        <rFont val="Arial"/>
        <family val="2"/>
      </rPr>
      <t>ll</t>
    </r>
  </si>
  <si>
    <r>
      <t xml:space="preserve">clear </t>
    </r>
    <r>
      <rPr>
        <u/>
        <sz val="10"/>
        <color indexed="10"/>
        <rFont val="Arial"/>
        <family val="2"/>
      </rPr>
      <t>F</t>
    </r>
    <r>
      <rPr>
        <sz val="10"/>
        <color indexed="10"/>
        <rFont val="Arial"/>
        <family val="2"/>
      </rPr>
      <t>ormats</t>
    </r>
  </si>
  <si>
    <t>Ctrl+Shift++</t>
  </si>
  <si>
    <t>Ctrl+-</t>
  </si>
  <si>
    <r>
      <rPr>
        <u/>
        <sz val="10"/>
        <rFont val="Arial"/>
        <family val="2"/>
      </rPr>
      <t>S</t>
    </r>
    <r>
      <rPr>
        <sz val="10"/>
        <rFont val="Arial"/>
        <family val="2"/>
      </rPr>
      <t>heet</t>
    </r>
  </si>
  <si>
    <r>
      <rPr>
        <u/>
        <sz val="10"/>
        <rFont val="Arial"/>
        <family val="2"/>
      </rPr>
      <t>C</t>
    </r>
    <r>
      <rPr>
        <sz val="10"/>
        <rFont val="Arial"/>
        <family val="2"/>
      </rPr>
      <t>olumns</t>
    </r>
  </si>
  <si>
    <r>
      <rPr>
        <u/>
        <sz val="10"/>
        <rFont val="Arial"/>
        <family val="2"/>
      </rPr>
      <t>R</t>
    </r>
    <r>
      <rPr>
        <sz val="10"/>
        <rFont val="Arial"/>
        <family val="2"/>
      </rPr>
      <t>ows</t>
    </r>
  </si>
  <si>
    <r>
      <rPr>
        <u/>
        <sz val="10"/>
        <rFont val="Arial"/>
        <family val="2"/>
      </rPr>
      <t>D</t>
    </r>
    <r>
      <rPr>
        <sz val="10"/>
        <rFont val="Arial"/>
        <family val="2"/>
      </rPr>
      <t>elete cells…</t>
    </r>
  </si>
  <si>
    <r>
      <rPr>
        <u/>
        <sz val="10"/>
        <rFont val="Arial"/>
        <family val="2"/>
      </rPr>
      <t>D</t>
    </r>
    <r>
      <rPr>
        <sz val="10"/>
        <rFont val="Arial"/>
        <family val="2"/>
      </rPr>
      <t>elete</t>
    </r>
  </si>
  <si>
    <r>
      <rPr>
        <u/>
        <sz val="10"/>
        <rFont val="Arial"/>
        <family val="2"/>
      </rPr>
      <t>I</t>
    </r>
    <r>
      <rPr>
        <sz val="10"/>
        <rFont val="Arial"/>
        <family val="2"/>
      </rPr>
      <t>nsert cells…</t>
    </r>
  </si>
  <si>
    <r>
      <rPr>
        <u/>
        <sz val="10"/>
        <rFont val="Arial"/>
        <family val="2"/>
      </rPr>
      <t>I</t>
    </r>
    <r>
      <rPr>
        <sz val="10"/>
        <rFont val="Arial"/>
        <family val="2"/>
      </rPr>
      <t>nsert</t>
    </r>
  </si>
  <si>
    <r>
      <t xml:space="preserve">format as </t>
    </r>
    <r>
      <rPr>
        <u/>
        <sz val="10"/>
        <rFont val="Arial"/>
        <family val="2"/>
      </rPr>
      <t>T</t>
    </r>
    <r>
      <rPr>
        <sz val="10"/>
        <rFont val="Arial"/>
        <family val="2"/>
      </rPr>
      <t>able</t>
    </r>
  </si>
  <si>
    <r>
      <rPr>
        <u/>
        <sz val="10"/>
        <rFont val="Arial"/>
        <family val="2"/>
      </rPr>
      <t>F</t>
    </r>
    <r>
      <rPr>
        <sz val="10"/>
        <rFont val="Arial"/>
        <family val="2"/>
      </rPr>
      <t>ont</t>
    </r>
  </si>
  <si>
    <r>
      <rPr>
        <u/>
        <sz val="10"/>
        <rFont val="Arial"/>
        <family val="2"/>
      </rPr>
      <t>F</t>
    </r>
    <r>
      <rPr>
        <sz val="10"/>
        <rFont val="Arial"/>
        <family val="2"/>
      </rPr>
      <t xml:space="preserve">ont </t>
    </r>
    <r>
      <rPr>
        <u/>
        <sz val="10"/>
        <rFont val="Arial"/>
        <family val="2"/>
      </rPr>
      <t>S</t>
    </r>
    <r>
      <rPr>
        <sz val="10"/>
        <rFont val="Arial"/>
        <family val="2"/>
      </rPr>
      <t>ize</t>
    </r>
  </si>
  <si>
    <r>
      <t>B</t>
    </r>
    <r>
      <rPr>
        <u/>
        <sz val="10"/>
        <rFont val="Arial"/>
        <family val="2"/>
      </rPr>
      <t>o</t>
    </r>
    <r>
      <rPr>
        <sz val="10"/>
        <rFont val="Arial"/>
        <family val="2"/>
      </rPr>
      <t>ttom</t>
    </r>
  </si>
  <si>
    <r>
      <t>To</t>
    </r>
    <r>
      <rPr>
        <u/>
        <sz val="10"/>
        <rFont val="Arial"/>
        <family val="2"/>
      </rPr>
      <t>p</t>
    </r>
  </si>
  <si>
    <r>
      <rPr>
        <u/>
        <sz val="10"/>
        <rFont val="Arial"/>
        <family val="2"/>
      </rPr>
      <t>L</t>
    </r>
    <r>
      <rPr>
        <sz val="10"/>
        <rFont val="Arial"/>
        <family val="2"/>
      </rPr>
      <t>eft</t>
    </r>
  </si>
  <si>
    <r>
      <t>Out</t>
    </r>
    <r>
      <rPr>
        <u/>
        <sz val="10"/>
        <rFont val="Arial"/>
        <family val="2"/>
      </rPr>
      <t>s</t>
    </r>
    <r>
      <rPr>
        <sz val="10"/>
        <rFont val="Arial"/>
        <family val="2"/>
      </rPr>
      <t>ide</t>
    </r>
  </si>
  <si>
    <r>
      <rPr>
        <u/>
        <sz val="10"/>
        <rFont val="Arial"/>
        <family val="2"/>
      </rPr>
      <t>T</t>
    </r>
    <r>
      <rPr>
        <sz val="10"/>
        <rFont val="Arial"/>
        <family val="2"/>
      </rPr>
      <t>hick outside</t>
    </r>
  </si>
  <si>
    <r>
      <rPr>
        <u/>
        <sz val="10"/>
        <rFont val="Arial"/>
        <family val="2"/>
      </rPr>
      <t>M</t>
    </r>
    <r>
      <rPr>
        <sz val="10"/>
        <rFont val="Arial"/>
        <family val="2"/>
      </rPr>
      <t>ore borders</t>
    </r>
  </si>
  <si>
    <r>
      <rPr>
        <u/>
        <sz val="10"/>
        <rFont val="Arial"/>
        <family val="2"/>
      </rPr>
      <t>N</t>
    </r>
    <r>
      <rPr>
        <sz val="10"/>
        <rFont val="Arial"/>
        <family val="2"/>
      </rPr>
      <t>o border</t>
    </r>
  </si>
  <si>
    <r>
      <t>(</t>
    </r>
    <r>
      <rPr>
        <u/>
        <sz val="10"/>
        <color rgb="FFFF0000"/>
        <rFont val="Arial"/>
        <family val="2"/>
      </rPr>
      <t>H</t>
    </r>
    <r>
      <rPr>
        <sz val="10"/>
        <color indexed="10"/>
        <rFont val="Arial"/>
        <family val="2"/>
      </rPr>
      <t>ue)</t>
    </r>
  </si>
  <si>
    <r>
      <rPr>
        <u/>
        <sz val="10"/>
        <rFont val="Arial"/>
        <family val="2"/>
      </rPr>
      <t>N</t>
    </r>
    <r>
      <rPr>
        <sz val="10"/>
        <rFont val="Arial"/>
        <family val="2"/>
      </rPr>
      <t>o fill</t>
    </r>
  </si>
  <si>
    <r>
      <rPr>
        <u/>
        <sz val="10"/>
        <rFont val="Arial"/>
        <family val="2"/>
      </rPr>
      <t>M</t>
    </r>
    <r>
      <rPr>
        <sz val="10"/>
        <rFont val="Arial"/>
        <family val="2"/>
      </rPr>
      <t>ore colors</t>
    </r>
  </si>
  <si>
    <r>
      <rPr>
        <u/>
        <sz val="10"/>
        <color rgb="FFFF0000"/>
        <rFont val="Arial"/>
        <family val="2"/>
      </rPr>
      <t>F</t>
    </r>
    <r>
      <rPr>
        <sz val="10"/>
        <color indexed="10"/>
        <rFont val="Arial"/>
        <family val="2"/>
      </rPr>
      <t xml:space="preserve">ont </t>
    </r>
    <r>
      <rPr>
        <u/>
        <sz val="10"/>
        <color rgb="FFFF0000"/>
        <rFont val="Arial"/>
        <family val="2"/>
      </rPr>
      <t>C</t>
    </r>
    <r>
      <rPr>
        <sz val="10"/>
        <color indexed="10"/>
        <rFont val="Arial"/>
        <family val="2"/>
      </rPr>
      <t>olor</t>
    </r>
  </si>
  <si>
    <r>
      <rPr>
        <u/>
        <sz val="10"/>
        <color rgb="FFFF0000"/>
        <rFont val="Arial"/>
        <family val="2"/>
      </rPr>
      <t>A</t>
    </r>
    <r>
      <rPr>
        <sz val="10"/>
        <color indexed="10"/>
        <rFont val="Arial"/>
        <family val="2"/>
      </rPr>
      <t xml:space="preserve">lign </t>
    </r>
    <r>
      <rPr>
        <u/>
        <sz val="10"/>
        <color rgb="FFFF0000"/>
        <rFont val="Arial"/>
        <family val="2"/>
      </rPr>
      <t>T</t>
    </r>
    <r>
      <rPr>
        <sz val="10"/>
        <color indexed="10"/>
        <rFont val="Arial"/>
        <family val="2"/>
      </rPr>
      <t>op</t>
    </r>
  </si>
  <si>
    <r>
      <rPr>
        <u/>
        <sz val="10"/>
        <color rgb="FFFF0000"/>
        <rFont val="Arial"/>
        <family val="2"/>
      </rPr>
      <t>A</t>
    </r>
    <r>
      <rPr>
        <sz val="10"/>
        <color indexed="10"/>
        <rFont val="Arial"/>
        <family val="2"/>
      </rPr>
      <t xml:space="preserve">lign </t>
    </r>
    <r>
      <rPr>
        <u/>
        <sz val="10"/>
        <color rgb="FFFF0000"/>
        <rFont val="Arial"/>
        <family val="2"/>
      </rPr>
      <t>M</t>
    </r>
    <r>
      <rPr>
        <sz val="10"/>
        <color indexed="10"/>
        <rFont val="Arial"/>
        <family val="2"/>
      </rPr>
      <t>idldle</t>
    </r>
  </si>
  <si>
    <r>
      <rPr>
        <u/>
        <sz val="10"/>
        <color rgb="FFFF0000"/>
        <rFont val="Arial"/>
        <family val="2"/>
      </rPr>
      <t>A</t>
    </r>
    <r>
      <rPr>
        <sz val="10"/>
        <color indexed="10"/>
        <rFont val="Arial"/>
        <family val="2"/>
      </rPr>
      <t xml:space="preserve">lign </t>
    </r>
    <r>
      <rPr>
        <u/>
        <sz val="10"/>
        <color rgb="FFFF0000"/>
        <rFont val="Arial"/>
        <family val="2"/>
      </rPr>
      <t>B</t>
    </r>
    <r>
      <rPr>
        <sz val="10"/>
        <color indexed="10"/>
        <rFont val="Arial"/>
        <family val="2"/>
      </rPr>
      <t>ottom</t>
    </r>
  </si>
  <si>
    <r>
      <rPr>
        <u/>
        <sz val="10"/>
        <color rgb="FFFF0000"/>
        <rFont val="Arial"/>
        <family val="2"/>
      </rPr>
      <t>A</t>
    </r>
    <r>
      <rPr>
        <sz val="10"/>
        <color indexed="10"/>
        <rFont val="Arial"/>
        <family val="2"/>
      </rPr>
      <t xml:space="preserve">lign </t>
    </r>
    <r>
      <rPr>
        <u/>
        <sz val="10"/>
        <color rgb="FFFF0000"/>
        <rFont val="Arial"/>
        <family val="2"/>
      </rPr>
      <t>L</t>
    </r>
    <r>
      <rPr>
        <sz val="10"/>
        <color indexed="10"/>
        <rFont val="Arial"/>
        <family val="2"/>
      </rPr>
      <t>eft</t>
    </r>
  </si>
  <si>
    <r>
      <rPr>
        <u/>
        <sz val="10"/>
        <color rgb="FFFF0000"/>
        <rFont val="Arial"/>
        <family val="2"/>
      </rPr>
      <t>A</t>
    </r>
    <r>
      <rPr>
        <sz val="10"/>
        <color indexed="10"/>
        <rFont val="Arial"/>
        <family val="2"/>
      </rPr>
      <t xml:space="preserve">lign </t>
    </r>
    <r>
      <rPr>
        <u/>
        <sz val="10"/>
        <color rgb="FFFF0000"/>
        <rFont val="Arial"/>
        <family val="2"/>
      </rPr>
      <t>C</t>
    </r>
    <r>
      <rPr>
        <sz val="10"/>
        <color indexed="10"/>
        <rFont val="Arial"/>
        <family val="2"/>
      </rPr>
      <t>enter</t>
    </r>
  </si>
  <si>
    <r>
      <rPr>
        <u/>
        <sz val="10"/>
        <color rgb="FFFF0000"/>
        <rFont val="Arial"/>
        <family val="2"/>
      </rPr>
      <t>A</t>
    </r>
    <r>
      <rPr>
        <sz val="10"/>
        <color indexed="10"/>
        <rFont val="Arial"/>
        <family val="2"/>
      </rPr>
      <t xml:space="preserve">lign </t>
    </r>
    <r>
      <rPr>
        <u/>
        <sz val="10"/>
        <color rgb="FFFF0000"/>
        <rFont val="Arial"/>
        <family val="2"/>
      </rPr>
      <t>R</t>
    </r>
    <r>
      <rPr>
        <sz val="10"/>
        <color indexed="10"/>
        <rFont val="Arial"/>
        <family val="2"/>
      </rPr>
      <t>ight</t>
    </r>
  </si>
  <si>
    <r>
      <rPr>
        <u/>
        <sz val="10"/>
        <rFont val="Arial"/>
        <family val="2"/>
      </rPr>
      <t>F</t>
    </r>
    <r>
      <rPr>
        <sz val="10"/>
        <rFont val="Arial"/>
        <family val="2"/>
      </rPr>
      <t xml:space="preserve">ont </t>
    </r>
    <r>
      <rPr>
        <u/>
        <sz val="10"/>
        <rFont val="Arial"/>
        <family val="2"/>
      </rPr>
      <t>O</t>
    </r>
    <r>
      <rPr>
        <sz val="10"/>
        <rFont val="Arial"/>
        <family val="2"/>
      </rPr>
      <t>rientation</t>
    </r>
  </si>
  <si>
    <r>
      <rPr>
        <u/>
        <sz val="10"/>
        <color rgb="FFFF0000"/>
        <rFont val="Arial"/>
        <family val="2"/>
      </rPr>
      <t>W</t>
    </r>
    <r>
      <rPr>
        <sz val="10"/>
        <color indexed="10"/>
        <rFont val="Arial"/>
        <family val="2"/>
      </rPr>
      <t>rap text</t>
    </r>
  </si>
  <si>
    <r>
      <rPr>
        <u/>
        <sz val="10"/>
        <color rgb="FFFF0000"/>
        <rFont val="Arial"/>
        <family val="2"/>
      </rPr>
      <t>M</t>
    </r>
    <r>
      <rPr>
        <sz val="10"/>
        <color indexed="10"/>
        <rFont val="Arial"/>
        <family val="2"/>
      </rPr>
      <t>erge &amp; Center</t>
    </r>
  </si>
  <si>
    <r>
      <t xml:space="preserve">merge &amp; </t>
    </r>
    <r>
      <rPr>
        <u/>
        <sz val="10"/>
        <rFont val="Arial"/>
        <family val="2"/>
      </rPr>
      <t>C</t>
    </r>
    <r>
      <rPr>
        <sz val="10"/>
        <rFont val="Arial"/>
        <family val="2"/>
      </rPr>
      <t>enter</t>
    </r>
  </si>
  <si>
    <r>
      <t xml:space="preserve">merge </t>
    </r>
    <r>
      <rPr>
        <u/>
        <sz val="10"/>
        <rFont val="Arial"/>
        <family val="2"/>
      </rPr>
      <t>A</t>
    </r>
    <r>
      <rPr>
        <sz val="10"/>
        <rFont val="Arial"/>
        <family val="2"/>
      </rPr>
      <t>cross</t>
    </r>
  </si>
  <si>
    <r>
      <rPr>
        <u/>
        <sz val="10"/>
        <rFont val="Arial"/>
        <family val="2"/>
      </rPr>
      <t>M</t>
    </r>
    <r>
      <rPr>
        <sz val="10"/>
        <rFont val="Arial"/>
        <family val="2"/>
      </rPr>
      <t>erge</t>
    </r>
  </si>
  <si>
    <r>
      <rPr>
        <u/>
        <sz val="10"/>
        <rFont val="Arial"/>
        <family val="2"/>
      </rPr>
      <t>U</t>
    </r>
    <r>
      <rPr>
        <sz val="10"/>
        <rFont val="Arial"/>
        <family val="2"/>
      </rPr>
      <t>nmerge</t>
    </r>
  </si>
  <si>
    <r>
      <rPr>
        <u/>
        <sz val="10"/>
        <rFont val="Arial"/>
        <family val="2"/>
      </rPr>
      <t>N</t>
    </r>
    <r>
      <rPr>
        <sz val="10"/>
        <rFont val="Arial"/>
        <family val="2"/>
      </rPr>
      <t>umber format</t>
    </r>
  </si>
  <si>
    <t>"komma"</t>
  </si>
  <si>
    <r>
      <t>conditiona</t>
    </r>
    <r>
      <rPr>
        <u/>
        <sz val="10"/>
        <color rgb="FFFF0000"/>
        <rFont val="Arial"/>
        <family val="2"/>
      </rPr>
      <t>L</t>
    </r>
    <r>
      <rPr>
        <sz val="10"/>
        <color indexed="10"/>
        <rFont val="Arial"/>
        <family val="2"/>
      </rPr>
      <t xml:space="preserve"> formatting</t>
    </r>
  </si>
  <si>
    <r>
      <rPr>
        <u/>
        <sz val="10"/>
        <color rgb="FFFF0000"/>
        <rFont val="Arial"/>
        <family val="2"/>
      </rPr>
      <t>C</t>
    </r>
    <r>
      <rPr>
        <sz val="10"/>
        <color indexed="10"/>
        <rFont val="Arial"/>
        <family val="2"/>
      </rPr>
      <t>omment</t>
    </r>
  </si>
  <si>
    <t>Other handy Alt shortcuts…</t>
  </si>
  <si>
    <t>Home Ribbon Alt Shortcuts</t>
  </si>
  <si>
    <t xml:space="preserve">It is usually possible to lock or unlock the Function (Fn) keys.  For example, on my Lenovo Thinkpad, the computer control keys (volume, screen brightness, Bluetooth, etc.) work by default when those keys are pressed.  I would normally need to press the Fn key in order to use the F# shortcuts.  </t>
  </si>
  <si>
    <t>However, things becomes more difficult when laptop keyboards do not have dedicated keys for PgUp, PgDn, Home, End, which are also necessary for many shortcuts.  Unfortunately, some computer manufacturers “save space” on their keyboards by doubling those keys with the F# keys.  On these computers, you may need to choose whether you want the F# key or the PgDn key to operate without having to press the Fn key.  If you want to simply press PgDn, you would need to press Fn plus the desired F# key.  But if you want to simply press the desired F# key, then you must press Fn plus the PgDn key.  (So you would need to press Ctrll+Fn+PgDn to switch to the next sheet.)  This is extremely annoying...I like to be able to press both the PgDn key AND any F# key without needing to first press the Fn key.  I only have to press the Fn key when operating volume, screen brightness, etc.</t>
  </si>
  <si>
    <t>But if I press Fn+Esc, my computer will “lock” the F# (shortcut) keys.  (A light shows up on my Esc key to show that the F# keys are locked.)  Then I only need to press the F# key (i.e. F4) or F# key plus another key in order to perform certain shortcuts.  While F# keys are locked, I must press the Fn key + the F# key to operate computer controls such as volume, etc.  I prefer this setup, since I use the F# key shortcuts far more frequently than the computer functions (volume, brightness, etc.)  The default behavior of the Fn key (locked or unlocked) can often be changed in the computer's settings or BIOS settings (available when starting the computer).</t>
  </si>
  <si>
    <t>Pressing Ctrl plus one of the above keystroke combinations should switch between worksheet tabs…. 
i.e.  Ctrl + fn + down arrow = next sheet Ctrl + fn + up arrow = previous sheet</t>
  </si>
  <si>
    <t>Some students use external Windows-based (bluetooth) keyboards, but these are not always convenient to lug around along with your laptop.   You do not necessarily need to buy an external keyboard.  You may be able to complete most of the shortcuts with just your Mac keyboard, although some shortcuts may require you to also press the “fn” (function) key, if you don’t have certain distinct keys (PgUp, PgDn, Home, End, PrtSc, Backspace....)   You also might consider installing some key remapping software, but I cannot attest to success (or lack of success) with this option.</t>
  </si>
  <si>
    <r>
      <rPr>
        <u/>
        <sz val="10"/>
        <color indexed="10"/>
        <rFont val="Arial"/>
        <family val="2"/>
      </rPr>
      <t>H</t>
    </r>
    <r>
      <rPr>
        <sz val="10"/>
        <color indexed="10"/>
        <rFont val="Arial"/>
        <family val="2"/>
      </rPr>
      <t>ome</t>
    </r>
  </si>
  <si>
    <r>
      <t>Cl</t>
    </r>
    <r>
      <rPr>
        <u/>
        <sz val="10"/>
        <rFont val="Arial"/>
        <family val="2"/>
      </rPr>
      <t>e</t>
    </r>
    <r>
      <rPr>
        <sz val="10"/>
        <rFont val="Arial"/>
        <family val="2"/>
      </rPr>
      <t xml:space="preserve">ar </t>
    </r>
    <r>
      <rPr>
        <u/>
        <sz val="10"/>
        <rFont val="Arial"/>
        <family val="2"/>
      </rPr>
      <t>A</t>
    </r>
    <r>
      <rPr>
        <sz val="10"/>
        <rFont val="Arial"/>
        <family val="2"/>
      </rPr>
      <t>ll</t>
    </r>
  </si>
  <si>
    <r>
      <t>Cl</t>
    </r>
    <r>
      <rPr>
        <u/>
        <sz val="10"/>
        <rFont val="Arial"/>
        <family val="2"/>
      </rPr>
      <t>e</t>
    </r>
    <r>
      <rPr>
        <sz val="10"/>
        <rFont val="Arial"/>
        <family val="2"/>
      </rPr>
      <t xml:space="preserve">ar </t>
    </r>
    <r>
      <rPr>
        <u/>
        <sz val="10"/>
        <rFont val="Arial"/>
        <family val="2"/>
      </rPr>
      <t>F</t>
    </r>
    <r>
      <rPr>
        <sz val="10"/>
        <rFont val="Arial"/>
        <family val="2"/>
      </rPr>
      <t>ormats</t>
    </r>
  </si>
  <si>
    <r>
      <t>Cl</t>
    </r>
    <r>
      <rPr>
        <u/>
        <sz val="10"/>
        <rFont val="Arial"/>
        <family val="2"/>
      </rPr>
      <t>e</t>
    </r>
    <r>
      <rPr>
        <sz val="10"/>
        <rFont val="Arial"/>
        <family val="2"/>
      </rPr>
      <t xml:space="preserve">ar </t>
    </r>
    <r>
      <rPr>
        <u/>
        <sz val="10"/>
        <rFont val="Arial"/>
        <family val="2"/>
      </rPr>
      <t>C</t>
    </r>
    <r>
      <rPr>
        <sz val="10"/>
        <rFont val="Arial"/>
        <family val="2"/>
      </rPr>
      <t>ontent</t>
    </r>
  </si>
  <si>
    <r>
      <t>Cl</t>
    </r>
    <r>
      <rPr>
        <u/>
        <sz val="10"/>
        <rFont val="Arial"/>
        <family val="2"/>
      </rPr>
      <t>e</t>
    </r>
    <r>
      <rPr>
        <sz val="10"/>
        <rFont val="Arial"/>
        <family val="2"/>
      </rPr>
      <t>ar Com</t>
    </r>
    <r>
      <rPr>
        <u/>
        <sz val="10"/>
        <rFont val="Arial"/>
        <family val="2"/>
      </rPr>
      <t>m</t>
    </r>
    <r>
      <rPr>
        <sz val="10"/>
        <rFont val="Arial"/>
        <family val="2"/>
      </rPr>
      <t>ents</t>
    </r>
  </si>
  <si>
    <r>
      <t>Cl</t>
    </r>
    <r>
      <rPr>
        <u/>
        <sz val="10"/>
        <rFont val="Arial"/>
        <family val="2"/>
      </rPr>
      <t>e</t>
    </r>
    <r>
      <rPr>
        <sz val="10"/>
        <rFont val="Arial"/>
        <family val="2"/>
      </rPr>
      <t>ar Hyper</t>
    </r>
    <r>
      <rPr>
        <u/>
        <sz val="10"/>
        <rFont val="Arial"/>
        <family val="2"/>
      </rPr>
      <t>L</t>
    </r>
    <r>
      <rPr>
        <sz val="10"/>
        <rFont val="Arial"/>
        <family val="2"/>
      </rPr>
      <t>inks</t>
    </r>
  </si>
  <si>
    <r>
      <rPr>
        <b/>
        <i/>
        <sz val="10"/>
        <rFont val="Arial"/>
        <family val="2"/>
      </rPr>
      <t>Ctrl+Shift+ +</t>
    </r>
    <r>
      <rPr>
        <sz val="10"/>
        <rFont val="Arial"/>
        <family val="2"/>
      </rPr>
      <t xml:space="preserve"> inserts cells</t>
    </r>
  </si>
  <si>
    <r>
      <t xml:space="preserve">(Type in a range name to quickly go to that cell.  "Go To" defaults to the previous cell accessed, so just press </t>
    </r>
    <r>
      <rPr>
        <i/>
        <sz val="10"/>
        <rFont val="Arial"/>
        <family val="2"/>
      </rPr>
      <t>Ctrl+g, Enter</t>
    </r>
    <r>
      <rPr>
        <sz val="10"/>
        <rFont val="Arial"/>
        <family val="2"/>
      </rPr>
      <t xml:space="preserve"> to navigate "Back")</t>
    </r>
  </si>
  <si>
    <r>
      <rPr>
        <i/>
        <sz val="10"/>
        <color rgb="FFFF0000"/>
        <rFont val="Arial"/>
        <family val="2"/>
      </rPr>
      <t>Ctrl+g</t>
    </r>
    <r>
      <rPr>
        <sz val="10"/>
        <rFont val="Arial"/>
        <family val="2"/>
      </rPr>
      <t xml:space="preserve">  opens the Go To window</t>
    </r>
  </si>
  <si>
    <t>After Ctrl+g, press Alt+s to open the Special… dialog box to go to special types of cells.</t>
  </si>
  <si>
    <t>Show detail</t>
  </si>
  <si>
    <t>Alt a j</t>
  </si>
  <si>
    <t>Alt a h</t>
  </si>
  <si>
    <r>
      <rPr>
        <u/>
        <sz val="10"/>
        <rFont val="Arial"/>
        <family val="2"/>
      </rPr>
      <t>H</t>
    </r>
    <r>
      <rPr>
        <sz val="10"/>
        <rFont val="Arial"/>
        <family val="2"/>
      </rPr>
      <t>ide Detail</t>
    </r>
  </si>
  <si>
    <r>
      <t>"</t>
    </r>
    <r>
      <rPr>
        <u/>
        <sz val="10"/>
        <rFont val="Arial"/>
        <family val="2"/>
      </rPr>
      <t>J</t>
    </r>
    <r>
      <rPr>
        <sz val="10"/>
        <rFont val="Arial"/>
        <family val="2"/>
      </rPr>
      <t>ust show"</t>
    </r>
  </si>
  <si>
    <r>
      <t xml:space="preserve">Expand the </t>
    </r>
    <r>
      <rPr>
        <i/>
        <sz val="10"/>
        <rFont val="Arial"/>
        <family val="2"/>
      </rPr>
      <t>Options &gt;&gt;</t>
    </r>
    <r>
      <rPr>
        <sz val="10"/>
        <rFont val="Arial"/>
        <family val="2"/>
      </rPr>
      <t xml:space="preserve"> dialog (</t>
    </r>
    <r>
      <rPr>
        <sz val="10"/>
        <color rgb="FFFF0000"/>
        <rFont val="Arial"/>
        <family val="2"/>
      </rPr>
      <t>Alt+t</t>
    </r>
    <r>
      <rPr>
        <sz val="10"/>
        <rFont val="Arial"/>
        <family val="2"/>
      </rPr>
      <t>) if the advanced options are not already showing.</t>
    </r>
  </si>
  <si>
    <r>
      <t>Next to "Within" (</t>
    </r>
    <r>
      <rPr>
        <sz val="10"/>
        <color rgb="FFFF0000"/>
        <rFont val="Arial"/>
        <family val="2"/>
      </rPr>
      <t>Alt+h</t>
    </r>
    <r>
      <rPr>
        <sz val="10"/>
        <rFont val="Arial"/>
        <family val="2"/>
      </rPr>
      <t xml:space="preserve">) use the pull-down menu to select </t>
    </r>
    <r>
      <rPr>
        <i/>
        <sz val="10"/>
        <rFont val="Arial"/>
        <family val="2"/>
      </rPr>
      <t>Workbook.</t>
    </r>
  </si>
  <si>
    <r>
      <t xml:space="preserve">Select </t>
    </r>
    <r>
      <rPr>
        <i/>
        <sz val="10"/>
        <rFont val="Arial"/>
        <family val="2"/>
      </rPr>
      <t>Find All (</t>
    </r>
    <r>
      <rPr>
        <i/>
        <sz val="10"/>
        <color rgb="FFFF0000"/>
        <rFont val="Arial"/>
        <family val="2"/>
      </rPr>
      <t>Alt+i</t>
    </r>
    <r>
      <rPr>
        <i/>
        <sz val="10"/>
        <rFont val="Arial"/>
        <family val="2"/>
      </rPr>
      <t>)</t>
    </r>
  </si>
  <si>
    <r>
      <t>Forma</t>
    </r>
    <r>
      <rPr>
        <b/>
        <u/>
        <sz val="10"/>
        <rFont val="Arial"/>
        <family val="2"/>
      </rPr>
      <t>t</t>
    </r>
    <r>
      <rPr>
        <sz val="10"/>
        <rFont val="Arial"/>
        <family val="2"/>
      </rPr>
      <t>s</t>
    </r>
  </si>
  <si>
    <r>
      <t>Validation</t>
    </r>
    <r>
      <rPr>
        <b/>
        <u/>
        <sz val="10"/>
        <rFont val="Arial"/>
        <family val="2"/>
      </rPr>
      <t>n</t>
    </r>
  </si>
  <si>
    <r>
      <t>All e</t>
    </r>
    <r>
      <rPr>
        <b/>
        <u/>
        <sz val="10"/>
        <rFont val="Arial"/>
        <family val="2"/>
      </rPr>
      <t>x</t>
    </r>
    <r>
      <rPr>
        <sz val="10"/>
        <rFont val="Arial"/>
        <family val="2"/>
      </rPr>
      <t>cept borders</t>
    </r>
  </si>
  <si>
    <r>
      <t>Transpos</t>
    </r>
    <r>
      <rPr>
        <b/>
        <u/>
        <sz val="10"/>
        <rFont val="Arial"/>
        <family val="2"/>
      </rPr>
      <t>e</t>
    </r>
  </si>
  <si>
    <t>(Pressing Ctrl+Alt+v to open the Paste Special dialog box makes it easier to see the next letters to press in order to use certain paste special options.)</t>
  </si>
  <si>
    <t>Version History</t>
  </si>
  <si>
    <t>Access a file's Version History by using the pull-down arrow next to the file name in Excel's Title Bar.</t>
  </si>
  <si>
    <t>(This is great for pulling up old versions of the file that you many need to revert to.)</t>
  </si>
  <si>
    <r>
      <rPr>
        <b/>
        <sz val="10"/>
        <rFont val="Arial"/>
        <family val="2"/>
      </rPr>
      <t>S</t>
    </r>
    <r>
      <rPr>
        <sz val="10"/>
        <rFont val="Arial"/>
        <family val="2"/>
      </rPr>
      <t>ave &amp; update last modified</t>
    </r>
  </si>
  <si>
    <t xml:space="preserve">To troubleshoot a formula, select the cell containing the formula and then click in the Formula Bar.  
Or press F2 (or double-click) the cell in order to edit the cell "within" the spreadsheet.  Be aware that editing "in-cell" makes it difficult to select surrounding cells by clicking on them.  However, you can still select cells using the arrow keys.
</t>
  </si>
  <si>
    <t>Formulas</t>
  </si>
  <si>
    <r>
      <t>Note: a "dummy" row is not a necessity when using Excel's "</t>
    </r>
    <r>
      <rPr>
        <b/>
        <i/>
        <sz val="10"/>
        <rFont val="Arial"/>
        <family val="2"/>
      </rPr>
      <t>Format as Table"</t>
    </r>
    <r>
      <rPr>
        <sz val="10"/>
        <rFont val="Arial"/>
        <family val="2"/>
      </rPr>
      <t xml:space="preserve"> feature.</t>
    </r>
  </si>
  <si>
    <t>Tables will be discussed more later, but for now, make a habit of using a "dummy row."</t>
  </si>
  <si>
    <t>The fill handle can be used to quickly copy using the mouse.</t>
  </si>
  <si>
    <t>Avoid using the mouse by using Ctrl-d to copy down, or Ctrl-r to copy right.</t>
  </si>
  <si>
    <t>General</t>
  </si>
  <si>
    <t>Excel Introduction</t>
  </si>
  <si>
    <t xml:space="preserve">By default, Windows hides the file extensions, so that you cannot see the actual, full name of the files you are working with.  Before starting the steps, change the Folder Options in Windows to View File Extensions.  </t>
  </si>
  <si>
    <t>Worksheet Name</t>
  </si>
  <si>
    <t>Visibility</t>
  </si>
  <si>
    <t>Hidden</t>
  </si>
  <si>
    <t>flash fill</t>
  </si>
  <si>
    <t>Using Functions Rather than Formulas</t>
  </si>
  <si>
    <t>Flexibilty &amp; Isolating Assumptions</t>
  </si>
  <si>
    <r>
      <rPr>
        <u/>
        <sz val="10"/>
        <color indexed="10"/>
        <rFont val="Arial"/>
        <family val="2"/>
      </rPr>
      <t>S</t>
    </r>
    <r>
      <rPr>
        <sz val="10"/>
        <color indexed="10"/>
        <rFont val="Arial"/>
        <family val="2"/>
      </rPr>
      <t>heet</t>
    </r>
  </si>
  <si>
    <r>
      <rPr>
        <u/>
        <sz val="10"/>
        <color indexed="10"/>
        <rFont val="Arial"/>
        <family val="2"/>
      </rPr>
      <t>R</t>
    </r>
    <r>
      <rPr>
        <sz val="10"/>
        <color indexed="10"/>
        <rFont val="Arial"/>
        <family val="2"/>
      </rPr>
      <t>ename sheet</t>
    </r>
  </si>
  <si>
    <t>Methods to Copy a Worksheet</t>
  </si>
  <si>
    <t>UNC_DAYT_EXCEL_1.2.1_LECTURE_INTRO.mp4</t>
  </si>
  <si>
    <t>UNC_DAYT_EXCEL_1.2.2_LECTURE_HONOR_CODE.mp4</t>
  </si>
  <si>
    <t>UNC_DAYT_EXCEL_1.2.3_LECTURE_TERMINOLOGY.mp4</t>
  </si>
  <si>
    <t>UNC_DAYT_EXCEL_1.2.4_LECTURE_OPTIONS.mp4</t>
  </si>
  <si>
    <t>UNC_DAYT_EXCEL_1.2.5_LECTURE_AUTOSAVE.mp4</t>
  </si>
  <si>
    <t>UNC_DAYT_EXCEL_1.3.1_LECTURE_DIRECT_SHORTCUTS_FN_KEYS.mp4</t>
  </si>
  <si>
    <t>UNC_DAYT_EXCEL_1.3.2_LECTURE_SHORTCUTS_ON_A_MAC.mp4</t>
  </si>
  <si>
    <t>UNC_DAYT_EXCEL_1.3.3_LECTURE_ALT_KEY_SHORTCUTS.mp4</t>
  </si>
  <si>
    <t>UNC_DAYT_EXCEL_1.3.4_LECTURE_QUICK_ACCESS_TOOLBAR.mp4</t>
  </si>
  <si>
    <t>UNC_DAYT_EXCEL_1.3.5_LECTURE_NAVIGATING.mp4</t>
  </si>
  <si>
    <t>UNC_DAYT_EXCEL_1.3.6_LECTURE_DELETE_CLEAR_BACKSPACE.mp4</t>
  </si>
  <si>
    <t>UNC_DAYT_EXCEL_1.4.1_LECTURE_IMPORTANCE_OF_PROPER_FORMATTING.mp4</t>
  </si>
  <si>
    <t>UNC_DAYT_EXCEL_1.4.2_LECTURE_ERROR_MESSAGES.mp4</t>
  </si>
  <si>
    <t>UNC_DAYT_EXCEL_1.4.3_LECTURE_ERROR_ALERTS_NOTES_&amp;_COMMENTS.mp4</t>
  </si>
  <si>
    <t>UNC_DAYT_EXCEL_1.4.5_LECTURE_CENTERING_ACROSS_VS_MERGING.mp4</t>
  </si>
  <si>
    <t>UNC_DAYT_EXCEL_1.4.6_LECTURE_COLUMN_WIDTHS_&amp;_WRAP_TEXT.mp4</t>
  </si>
  <si>
    <t>UNC_DAYT_EXCEL_1.5.1_LECTURE_NUMBER_FORMATS.mp4</t>
  </si>
  <si>
    <t>Regional Settings</t>
  </si>
  <si>
    <t>UNC_DAYT_EXCEL_1.5.2_LECTURE_REGIONAL_SETTINGS.mp4</t>
  </si>
  <si>
    <t>Number Format Shortcuts</t>
  </si>
  <si>
    <t>UNC_DAYT_EXCEL_1.5.3_LECTURE_NUMBER_FORMAT_SHORTCUTS.mp4</t>
  </si>
  <si>
    <t>Click Start &amp; type "intl.cpl"</t>
  </si>
  <si>
    <t>Change the use of comma versus period as thousands separator and decimal place indicator.</t>
  </si>
  <si>
    <t xml:space="preserve">Also change the number of decimal places which get specified by default when applying currency, comma or other number formats. </t>
  </si>
  <si>
    <t>UNC_DAYT_EXCEL_1.5.4_LECTURE_CUSTOM_NUMBER_FORMAT.mp4</t>
  </si>
  <si>
    <t>UNC_DAYT_EXCEL_1.5.5_LECTURE_DOLLAR_FORMATS.mp4</t>
  </si>
  <si>
    <t>Aligning Decimals &amp; Consistent Negative Formats</t>
  </si>
  <si>
    <t>UNC_DAYT_EXCEL_1.5.6_LECTURE_ALIGNING_DECIMALS_&amp;_CONSISTENT_NEGATIVE_FORMATS.mp4</t>
  </si>
  <si>
    <t>Formatting Dollar Value Shortcuts</t>
  </si>
  <si>
    <t>UNC_DAYT_EXCEL_1.6.1_LECTURE_CELL_REFERENCE_TYPES_&amp;_COPYING_FORUMULAS.mp4</t>
  </si>
  <si>
    <t>UNC_DAYT_EXCEL_1.6.2_LECTURE_CURSOR_SHAPES_&amp;_FILL_HANDLE.mp4</t>
  </si>
  <si>
    <t>UNC_DAYT_EXCEL_1.6.3_LECTURE_FLEXIBLE_VS_INFLEXIBLE_WORKSHEETS.mp4</t>
  </si>
  <si>
    <t>UNC_DAYT_EXCEL_1.6.4_LECTURE_RELATIVE_&amp;_ABSOLUTE_REFERENCES.mp4</t>
  </si>
  <si>
    <t>UNC_DAYT_EXCEL_1.6.5_LECTURE_MIXED_REFERENCES.mp4</t>
  </si>
  <si>
    <t>UNC_DAYT_EXCEL_1.6.6_LECTURE_FUNCTIONS_VS_ARITHMETIC_FORMULAS.mp4</t>
  </si>
  <si>
    <t>UNC_DAYT_EXCEL_1.6.7_LECTURE_FLEXIBLE_FUNCTION_RANGES.mp4</t>
  </si>
  <si>
    <t>Best Practices &amp; Workbook Design</t>
  </si>
  <si>
    <t>Font Color Best Practices</t>
  </si>
  <si>
    <t>UNC_DAYT_EXCEL_1.7.1_LECTURE_FONT_COLOR_BEST_PRACTICES.mp4</t>
  </si>
  <si>
    <t>UNC_DAYT_EXCEL_1.7.2_LECTURE_WORKSHEET_DESIGN.mp4</t>
  </si>
  <si>
    <t>UNC_DAYT_EXCEL_1.7.3_LECTURE_IMPORTING_DATA.mp4</t>
  </si>
  <si>
    <t>UNC_DAYT_EXCEL_1.7.4_LECTURE_CONSOLIDATING_&amp;_DOCUMENTING_WORKBOOKS.mp4</t>
  </si>
  <si>
    <t>UNC_DAYT_EXCEL_1.7.5_LECTURE_KEY_POINTS.mp4</t>
  </si>
  <si>
    <t>UNC_DAYT_EXCEL_0.1_LECTURE_COURSE_OVERVIEW.mp4</t>
  </si>
  <si>
    <t>Video Link</t>
  </si>
  <si>
    <r>
      <t xml:space="preserve">When you have multiple related sheets (like multiple sheets for a single problem), it can be helpful to </t>
    </r>
    <r>
      <rPr>
        <sz val="10"/>
        <color rgb="FFFF0000"/>
        <rFont val="Arial"/>
        <family val="2"/>
      </rPr>
      <t>color-code related worksheet tabs</t>
    </r>
    <r>
      <rPr>
        <sz val="10"/>
        <rFont val="Arial"/>
        <family val="2"/>
      </rPr>
      <t>. (For example... Problem 1a, 1b, 1c -</t>
    </r>
    <r>
      <rPr>
        <sz val="10"/>
        <color indexed="10"/>
        <rFont val="Arial"/>
        <family val="2"/>
      </rPr>
      <t xml:space="preserve"> all one color</t>
    </r>
    <r>
      <rPr>
        <sz val="10"/>
        <rFont val="Arial"/>
        <family val="2"/>
      </rPr>
      <t>, problem 2a &amp; 2b a different color)</t>
    </r>
  </si>
  <si>
    <t>Excel Functions</t>
  </si>
  <si>
    <t>https://support.microsoft.com/en-us/office/excel-functions-alphabetical-b3944572-255d-4efb-bb96-c6d90033e188</t>
  </si>
  <si>
    <t>Function name</t>
  </si>
  <si>
    <t>Introduced</t>
  </si>
  <si>
    <t>Notes</t>
  </si>
  <si>
    <t>ABS</t>
  </si>
  <si>
    <t>Math and trigonometry</t>
  </si>
  <si>
    <t>Returns the absolute value of a number</t>
  </si>
  <si>
    <t>ACCRINT</t>
  </si>
  <si>
    <t>Financial</t>
  </si>
  <si>
    <t>Returns the accrued interest for a security that pays periodic interest</t>
  </si>
  <si>
    <t>ACCRINTM</t>
  </si>
  <si>
    <t>Returns the accrued interest for a security that pays interest at maturity</t>
  </si>
  <si>
    <t>ACOS</t>
  </si>
  <si>
    <t>Returns the arccosine of a number</t>
  </si>
  <si>
    <t>ACOSH</t>
  </si>
  <si>
    <t>Returns the inverse hyperbolic cosine of a number</t>
  </si>
  <si>
    <t>ACOT</t>
  </si>
  <si>
    <t>Returns the arccotangent of a number</t>
  </si>
  <si>
    <t>ACOTH</t>
  </si>
  <si>
    <t>Returns the hyperbolic arccotangent of a number</t>
  </si>
  <si>
    <t>AGGREGATE</t>
  </si>
  <si>
    <t>Returns an aggregate in a list or database</t>
  </si>
  <si>
    <t>ADDRESS</t>
  </si>
  <si>
    <t>Lookup and reference</t>
  </si>
  <si>
    <t>Returns a reference as text to a single cell in a worksheet</t>
  </si>
  <si>
    <t>AMORDEGRC</t>
  </si>
  <si>
    <t>Returns the depreciation for each accounting period by using a depreciation coefficient</t>
  </si>
  <si>
    <t>AMORLINC</t>
  </si>
  <si>
    <t>Returns the depreciation for each accounting period</t>
  </si>
  <si>
    <t>AND</t>
  </si>
  <si>
    <t>Logical</t>
  </si>
  <si>
    <t>Returns TRUE if all of its arguments are TRUE</t>
  </si>
  <si>
    <t>ARABIC</t>
  </si>
  <si>
    <t>Converts a Roman number to Arabic, as a number</t>
  </si>
  <si>
    <t>AREAS</t>
  </si>
  <si>
    <t>Returns the number of areas in a reference</t>
  </si>
  <si>
    <t>ASC</t>
  </si>
  <si>
    <t>Text</t>
  </si>
  <si>
    <t>Changes full-width (double-byte) English letters or katakana within a character string to half-width (single-byte) characters</t>
  </si>
  <si>
    <t>ASIN</t>
  </si>
  <si>
    <t>Returns the arcsine of a number</t>
  </si>
  <si>
    <t>ASINH</t>
  </si>
  <si>
    <t>Returns the inverse hyperbolic sine of a number</t>
  </si>
  <si>
    <t>ATAN</t>
  </si>
  <si>
    <t>Returns the arctangent of a number</t>
  </si>
  <si>
    <t>ATAN2</t>
  </si>
  <si>
    <t>Returns the arctangent from x- and y-coordinates</t>
  </si>
  <si>
    <t>ATANH</t>
  </si>
  <si>
    <t>Returns the inverse hyperbolic tangent of a number</t>
  </si>
  <si>
    <t>AVEDEV</t>
  </si>
  <si>
    <t>Statistical</t>
  </si>
  <si>
    <t>Returns the average of the absolute deviations of data points from their mean</t>
  </si>
  <si>
    <t>Returns the average of its arguments</t>
  </si>
  <si>
    <t>AVERAGEA</t>
  </si>
  <si>
    <t>Returns the average of its arguments, including numbers, text, and logical values</t>
  </si>
  <si>
    <t>AVERAGEIF</t>
  </si>
  <si>
    <t>Returns the average (arithmetic mean) of all the cells in a range that meet a given criteria</t>
  </si>
  <si>
    <t>AVERAGEIFS</t>
  </si>
  <si>
    <t>Returns the average (arithmetic mean) of all cells that meet multiple criteria.</t>
  </si>
  <si>
    <t>BAHTTEXT</t>
  </si>
  <si>
    <t>Converts a number to text, using the ß (baht) currency format</t>
  </si>
  <si>
    <t>BASE</t>
  </si>
  <si>
    <t>Converts a number into a text representation with the given radix (base)</t>
  </si>
  <si>
    <t>BESSELI</t>
  </si>
  <si>
    <t>Engineering</t>
  </si>
  <si>
    <t>Returns the modified Bessel function In(x)</t>
  </si>
  <si>
    <t>BESSELJ</t>
  </si>
  <si>
    <t>Returns the Bessel function Jn(x)</t>
  </si>
  <si>
    <t>BESSELK</t>
  </si>
  <si>
    <t>Returns the modified Bessel function Kn(x)</t>
  </si>
  <si>
    <t>BESSELY</t>
  </si>
  <si>
    <t>Returns the Bessel function Yn(x)</t>
  </si>
  <si>
    <t>BETADIST</t>
  </si>
  <si>
    <t>Compatibility</t>
  </si>
  <si>
    <t>Returns the beta cumulative distribution function</t>
  </si>
  <si>
    <t>BETA.DIST</t>
  </si>
  <si>
    <t>BETAINV</t>
  </si>
  <si>
    <t>Returns the inverse of the cumulative distribution function for a specified beta distribution</t>
  </si>
  <si>
    <t>BETA.INV</t>
  </si>
  <si>
    <t>BIN2DEC</t>
  </si>
  <si>
    <t>Converts a binary number to decimal</t>
  </si>
  <si>
    <t>BIN2HEX</t>
  </si>
  <si>
    <t>Converts a binary number to hexadecimal</t>
  </si>
  <si>
    <t>BIN2OCT</t>
  </si>
  <si>
    <t>Converts a binary number to octal</t>
  </si>
  <si>
    <t>BINOMDIST</t>
  </si>
  <si>
    <t>Returns the individual term binomial distribution probability</t>
  </si>
  <si>
    <t>BINOM.DIST</t>
  </si>
  <si>
    <t>BINOM.DIST.RANGE</t>
  </si>
  <si>
    <t>Returns the probability of a trial result using a binomial distribution</t>
  </si>
  <si>
    <t>BINOM.INV</t>
  </si>
  <si>
    <t>Returns the smallest value for which the cumulative binomial distribution is less than or equal to a criterion value</t>
  </si>
  <si>
    <t>BITAND</t>
  </si>
  <si>
    <t>Returns a 'Bitwise And' of two numbers</t>
  </si>
  <si>
    <t>BITLSHIFT</t>
  </si>
  <si>
    <t>Returns a value number shifted left by shift_amount bits</t>
  </si>
  <si>
    <t>BITOR</t>
  </si>
  <si>
    <t>Returns a bitwise OR of 2 numbers</t>
  </si>
  <si>
    <t>BITRSHIFT</t>
  </si>
  <si>
    <t>Returns a value number shifted right by shift_amount bits</t>
  </si>
  <si>
    <t>BITXOR</t>
  </si>
  <si>
    <t>Returns a bitwise 'Exclusive Or' of two numbers</t>
  </si>
  <si>
    <t>CALL</t>
  </si>
  <si>
    <t>Add-in and Automation</t>
  </si>
  <si>
    <t>Calls a procedure in a dynamic link library or code resource</t>
  </si>
  <si>
    <t>CEILING</t>
  </si>
  <si>
    <t>Rounds a number to the nearest integer or to the nearest multiple of significance</t>
  </si>
  <si>
    <t>CEILING.MATH</t>
  </si>
  <si>
    <t>Rounds a number up, to the nearest integer or to the nearest multiple of significance</t>
  </si>
  <si>
    <t>CEILING.PRECISE</t>
  </si>
  <si>
    <t>Rounds a number the nearest integer or to the nearest multiple of significance. Regardless of the sign of the number, the number is rounded up.</t>
  </si>
  <si>
    <t>CELL</t>
  </si>
  <si>
    <t>Information</t>
  </si>
  <si>
    <t>Returns information about the formatting, location, or contents of a cell</t>
  </si>
  <si>
    <t>This function is not available in Excel for the web.</t>
  </si>
  <si>
    <t>CHAR</t>
  </si>
  <si>
    <t>Returns the character specified by the code number</t>
  </si>
  <si>
    <t>CHIDIST</t>
  </si>
  <si>
    <t>Returns the one-tailed probability of the chi-squared distribution</t>
  </si>
  <si>
    <t>CHIINV</t>
  </si>
  <si>
    <t>Returns the inverse of the one-tailed probability of the chi-squared distribution</t>
  </si>
  <si>
    <t>CHITEST</t>
  </si>
  <si>
    <t>Returns the test for independence</t>
  </si>
  <si>
    <t>CHISQ.DIST</t>
  </si>
  <si>
    <t>Returns the cumulative beta probability density function</t>
  </si>
  <si>
    <t>CHISQ.DIST.RT</t>
  </si>
  <si>
    <t>CHISQ.INV</t>
  </si>
  <si>
    <t>CHISQ.INV.RT</t>
  </si>
  <si>
    <t>CHISQ.TEST</t>
  </si>
  <si>
    <t>CHOOSE</t>
  </si>
  <si>
    <t>Chooses a value from a list of values</t>
  </si>
  <si>
    <t>CLEAN</t>
  </si>
  <si>
    <t>Removes all nonprintable characters from text</t>
  </si>
  <si>
    <t>CODE</t>
  </si>
  <si>
    <t>Returns a numeric code for the first character in a text string</t>
  </si>
  <si>
    <t>COLUMN</t>
  </si>
  <si>
    <t>Returns the column number of a reference</t>
  </si>
  <si>
    <t>COLUMNS</t>
  </si>
  <si>
    <t>Returns the number of columns in a reference</t>
  </si>
  <si>
    <t>COMBIN</t>
  </si>
  <si>
    <t>Returns the number of combinations for a given number of objects</t>
  </si>
  <si>
    <t>COMBINA</t>
  </si>
  <si>
    <t xml:space="preserve">  Returns the number of combinations with repetitions for a given number of items</t>
  </si>
  <si>
    <t>COMPLEX</t>
  </si>
  <si>
    <t>Converts real and imaginary coefficients into a complex number</t>
  </si>
  <si>
    <t>CONCAT</t>
  </si>
  <si>
    <t>Combines the text from multiple ranges and/or strings, but it doesn't provide the delimiter or IgnoreEmpty arguments.</t>
  </si>
  <si>
    <t>CONCATENATE</t>
  </si>
  <si>
    <t>Joins several text items into one text item</t>
  </si>
  <si>
    <t>CONFIDENCE</t>
  </si>
  <si>
    <t>Returns the confidence interval for a population mean</t>
  </si>
  <si>
    <t>CONFIDENCE.NORM</t>
  </si>
  <si>
    <t>CONFIDENCE.T</t>
  </si>
  <si>
    <t>Returns the confidence interval for a population mean, using a Student's t distribution</t>
  </si>
  <si>
    <t>CONVERT</t>
  </si>
  <si>
    <t>Converts a number from one measurement system to another</t>
  </si>
  <si>
    <t>CORREL</t>
  </si>
  <si>
    <t>Returns the correlation coefficient between two data sets</t>
  </si>
  <si>
    <t>COS</t>
  </si>
  <si>
    <t>Returns the cosine of a number</t>
  </si>
  <si>
    <t>COSH</t>
  </si>
  <si>
    <t>Returns the hyperbolic cosine of a number</t>
  </si>
  <si>
    <t>COT</t>
  </si>
  <si>
    <t>COTH</t>
  </si>
  <si>
    <t>Returns the cotangent of an angle</t>
  </si>
  <si>
    <t>Counts how many numbers are in the list of arguments</t>
  </si>
  <si>
    <t>Counts how many values are in the list of arguments</t>
  </si>
  <si>
    <t>COUNTBLANK</t>
  </si>
  <si>
    <t>Counts the number of blank cells within a range</t>
  </si>
  <si>
    <t>COUNTIF</t>
  </si>
  <si>
    <t>Counts the number of cells within a range that meet the given criteria</t>
  </si>
  <si>
    <t>COUNTIFS</t>
  </si>
  <si>
    <t>Counts the number of cells within a range that meet multiple criteria</t>
  </si>
  <si>
    <t>COUPDAYBS</t>
  </si>
  <si>
    <t>Returns the number of days from the beginning of the coupon period to the settlement date</t>
  </si>
  <si>
    <t>COUPDAYS</t>
  </si>
  <si>
    <t>Returns the number of days in the coupon period that contains the settlement date</t>
  </si>
  <si>
    <t>COUPDAYSNC</t>
  </si>
  <si>
    <t>Returns the number of days from the settlement date to the next coupon date</t>
  </si>
  <si>
    <t>COUPNCD</t>
  </si>
  <si>
    <t>Returns the next coupon date after the settlement date</t>
  </si>
  <si>
    <t>COUPNUM</t>
  </si>
  <si>
    <t>Returns the number of coupons payable between the settlement date and maturity date</t>
  </si>
  <si>
    <t>COUPPCD</t>
  </si>
  <si>
    <t>Returns the previous coupon date before the settlement date</t>
  </si>
  <si>
    <t>COVAR</t>
  </si>
  <si>
    <t>Returns covariance, the average of the products of paired deviations</t>
  </si>
  <si>
    <t>COVARIANCE.P</t>
  </si>
  <si>
    <t>COVARIANCE.S</t>
  </si>
  <si>
    <t>Returns the sample covariance, the average of the products deviations for each data point pair in two data sets</t>
  </si>
  <si>
    <t>CRITBINOM</t>
  </si>
  <si>
    <t>CSC</t>
  </si>
  <si>
    <t>Returns the cosecant of an angle</t>
  </si>
  <si>
    <t>CSCH</t>
  </si>
  <si>
    <t>Returns the hyperbolic cosecant of an angle</t>
  </si>
  <si>
    <t>CUBEKPIMEMBER</t>
  </si>
  <si>
    <t>Cube</t>
  </si>
  <si>
    <t>Returns a key performance indicator (KPI) name, property, and measure, and displays the name and property in the cell. A KPI is a quantifiable measurement, such as monthly gross profit or quarterly employee turnover, used to monitor an organization's performance.</t>
  </si>
  <si>
    <t>CUBEMEMBER</t>
  </si>
  <si>
    <t>Returns a member or tuple in a cube hierarchy. Use to validate that the member or tuple exists in the cube.</t>
  </si>
  <si>
    <t>CUBEMEMBERPROPERTY</t>
  </si>
  <si>
    <t>Returns the value of a member property in the cube. Use to validate that a member name exists within the cube and to return the specified property for this member.</t>
  </si>
  <si>
    <t>CUBERANKEDMEMBER</t>
  </si>
  <si>
    <t>Returns the nth, or ranked, member in a set. Use to return one or more elements in a set, such as the top sales performer or top 10 students.</t>
  </si>
  <si>
    <t>CUBESET</t>
  </si>
  <si>
    <t>Defines a calculated set of members or tuples by sending a set expression to the cube on the server, which creates the set, and then returns that set to Microsoft Office Excel.</t>
  </si>
  <si>
    <t>CUBESETCOUNT</t>
  </si>
  <si>
    <t>Returns the number of items in a set.</t>
  </si>
  <si>
    <t>CUBEVALUE</t>
  </si>
  <si>
    <t>Returns an aggregated value from a cube.</t>
  </si>
  <si>
    <t>CUMIPMT</t>
  </si>
  <si>
    <t>Returns the cumulative interest paid between two periods</t>
  </si>
  <si>
    <t>CUMPRINC</t>
  </si>
  <si>
    <t>Returns the cumulative principal paid on a loan between two periods</t>
  </si>
  <si>
    <t>DATE</t>
  </si>
  <si>
    <t>Date and time</t>
  </si>
  <si>
    <t>Returns the serial number of a particular date</t>
  </si>
  <si>
    <t>DATEDIF</t>
  </si>
  <si>
    <t>Calculates the number of days, months, or years between two dates. This function is useful in formulas where you need to calculate an age.</t>
  </si>
  <si>
    <t>DATEVALUE</t>
  </si>
  <si>
    <t>Converts a date in the form of text to a serial number</t>
  </si>
  <si>
    <t>DAVERAGE</t>
  </si>
  <si>
    <t>Database</t>
  </si>
  <si>
    <t>Returns the average of selected database entries</t>
  </si>
  <si>
    <t>DAY</t>
  </si>
  <si>
    <t>Converts a serial number to a day of the month</t>
  </si>
  <si>
    <t>DAYS</t>
  </si>
  <si>
    <t>Returns the number of days between two dates</t>
  </si>
  <si>
    <t>DAYS360</t>
  </si>
  <si>
    <t>Calculates the number of days between two dates based on a 360-day year</t>
  </si>
  <si>
    <t>DB</t>
  </si>
  <si>
    <t>Returns the depreciation of an asset for a specified period by using the fixed-declining balance method</t>
  </si>
  <si>
    <t>DBCS</t>
  </si>
  <si>
    <t>Changes half-width (single-byte) English letters or katakana within a character string to full-width (double-byte) characters</t>
  </si>
  <si>
    <t>DCOUNT</t>
  </si>
  <si>
    <t>Counts the cells that contain numbers in a database</t>
  </si>
  <si>
    <t>DCOUNTA</t>
  </si>
  <si>
    <t>Counts nonblank cells in a database</t>
  </si>
  <si>
    <t>DDB</t>
  </si>
  <si>
    <t>Returns the depreciation of an asset for a specified period by using the double-declining balance method or some other method that you specify</t>
  </si>
  <si>
    <t>DEC2BIN</t>
  </si>
  <si>
    <t>Converts a decimal number to binary</t>
  </si>
  <si>
    <t>DEC2HEX</t>
  </si>
  <si>
    <t>Converts a decimal number to hexadecimal</t>
  </si>
  <si>
    <t>DEC2OCT</t>
  </si>
  <si>
    <t>Converts a decimal number to octal</t>
  </si>
  <si>
    <t>DECIMAL</t>
  </si>
  <si>
    <t>Converts a text representation of a number in a given base into a decimal number</t>
  </si>
  <si>
    <t>DEGREES</t>
  </si>
  <si>
    <t>Converts radians to degrees</t>
  </si>
  <si>
    <t>DELTA</t>
  </si>
  <si>
    <t>Tests whether two values are equal</t>
  </si>
  <si>
    <t>DEVSQ</t>
  </si>
  <si>
    <t>Returns the sum of squares of deviations</t>
  </si>
  <si>
    <t>DGET</t>
  </si>
  <si>
    <t>Extracts from a database a single record that matches the specified criteria</t>
  </si>
  <si>
    <t>DISC</t>
  </si>
  <si>
    <t>Returns the discount rate for a security</t>
  </si>
  <si>
    <t>DMAX</t>
  </si>
  <si>
    <t>Returns the maximum value from selected database entries</t>
  </si>
  <si>
    <t>DMIN</t>
  </si>
  <si>
    <t>Returns the minimum value from selected database entries</t>
  </si>
  <si>
    <t>DOLLAR</t>
  </si>
  <si>
    <t>Converts a number to text, using the $ (dollar) currency format</t>
  </si>
  <si>
    <t>DOLLARDE</t>
  </si>
  <si>
    <t>Converts a dollar price, expressed as a fraction, into a dollar price, expressed as a decimal number</t>
  </si>
  <si>
    <t>DOLLARFR</t>
  </si>
  <si>
    <t>Converts a dollar price, expressed as a decimal number, into a dollar price, expressed as a fraction</t>
  </si>
  <si>
    <t>DPRODUCT</t>
  </si>
  <si>
    <t>Multiplies the values in a particular field of records that match the criteria in a database</t>
  </si>
  <si>
    <t>DSTDEV</t>
  </si>
  <si>
    <t>Estimates the standard deviation based on a sample of selected database entries</t>
  </si>
  <si>
    <t>DSTDEVP</t>
  </si>
  <si>
    <t>Calculates the standard deviation based on the entire population of selected database entries</t>
  </si>
  <si>
    <t>DSUM</t>
  </si>
  <si>
    <t>Adds the numbers in the field column of records in the database that match the criteria</t>
  </si>
  <si>
    <t>DURATION</t>
  </si>
  <si>
    <t>Returns the annual duration of a security with periodic interest payments</t>
  </si>
  <si>
    <t>DVAR</t>
  </si>
  <si>
    <t>Estimates variance based on a sample from selected database entries</t>
  </si>
  <si>
    <t>DVARP</t>
  </si>
  <si>
    <t>Calculates variance based on the entire population of selected database entries</t>
  </si>
  <si>
    <t>EDATE</t>
  </si>
  <si>
    <t>Returns the serial number of the date that is the indicated number of months before or after the start date</t>
  </si>
  <si>
    <t>EFFECT</t>
  </si>
  <si>
    <t>Returns the effective annual interest rate</t>
  </si>
  <si>
    <t>ENCODEURL</t>
  </si>
  <si>
    <t>Web</t>
  </si>
  <si>
    <t>Returns a URL-encoded string</t>
  </si>
  <si>
    <t>EOMONTH</t>
  </si>
  <si>
    <t>Returns the serial number of the last day of the month before or after a specified number of months</t>
  </si>
  <si>
    <t>ERF</t>
  </si>
  <si>
    <t>Returns the error function</t>
  </si>
  <si>
    <t>ERF.PRECISE</t>
  </si>
  <si>
    <t>ERFC</t>
  </si>
  <si>
    <t>Returns the complementary error function</t>
  </si>
  <si>
    <t>ERFC.PRECISE</t>
  </si>
  <si>
    <t>Returns the complementary ERF function integrated between x and infinity</t>
  </si>
  <si>
    <t>ERROR.TYPE</t>
  </si>
  <si>
    <t>Returns a number corresponding to an error type</t>
  </si>
  <si>
    <t>EUROCONVERT</t>
  </si>
  <si>
    <t>Converts a number to euros, converts a number from euros to a euro member currency, or converts a number from one euro member currency to another by using the euro as an intermediary (triangulation).</t>
  </si>
  <si>
    <t>EVEN</t>
  </si>
  <si>
    <t>Rounds a number up to the nearest even integer</t>
  </si>
  <si>
    <t>EXACT</t>
  </si>
  <si>
    <t>Checks to see if two text values are identical</t>
  </si>
  <si>
    <t>EXP</t>
  </si>
  <si>
    <t>Returns e raised to the power of a given number</t>
  </si>
  <si>
    <t>EXPON.DIST</t>
  </si>
  <si>
    <t>Returns the exponential distribution</t>
  </si>
  <si>
    <t>EXPONDIST</t>
  </si>
  <si>
    <t>FACT</t>
  </si>
  <si>
    <t>Returns the factorial of a number</t>
  </si>
  <si>
    <t>FACTDOUBLE</t>
  </si>
  <si>
    <t>Returns the double factorial of a number</t>
  </si>
  <si>
    <t>Returns the logical value FALSE</t>
  </si>
  <si>
    <t>F.DIST</t>
  </si>
  <si>
    <t>Returns the F probability distribution</t>
  </si>
  <si>
    <t>FDIST</t>
  </si>
  <si>
    <t>F.DIST.RT</t>
  </si>
  <si>
    <t>FILTER</t>
  </si>
  <si>
    <t>Filters a range of data based on criteria you define</t>
  </si>
  <si>
    <t>Office 365</t>
  </si>
  <si>
    <t>FILTERXML</t>
  </si>
  <si>
    <t>Returns specific data from the XML content by using the specified XPath</t>
  </si>
  <si>
    <t>FIND, FINDBs</t>
  </si>
  <si>
    <t>Finds one text value within another (case-sensitive)</t>
  </si>
  <si>
    <t>F.INV</t>
  </si>
  <si>
    <t>Returns the inverse of the F probability distribution</t>
  </si>
  <si>
    <t>F.INV.RT</t>
  </si>
  <si>
    <t>FINV</t>
  </si>
  <si>
    <t>FISHER</t>
  </si>
  <si>
    <t>Returns the Fisher transformation</t>
  </si>
  <si>
    <t>FISHERINV</t>
  </si>
  <si>
    <t>Returns the inverse of the Fisher transformation</t>
  </si>
  <si>
    <t>FIXED</t>
  </si>
  <si>
    <t>Formats a number as text with a fixed number of decimals</t>
  </si>
  <si>
    <t>FLOOR</t>
  </si>
  <si>
    <t>Rounds a number down, toward zero</t>
  </si>
  <si>
    <t>FLOOR.MATH</t>
  </si>
  <si>
    <t>Rounds a number down, to the nearest integer or to the nearest multiple of significance</t>
  </si>
  <si>
    <t>FLOOR.PRECISE</t>
  </si>
  <si>
    <t>FORECAST</t>
  </si>
  <si>
    <t>Returns a value along a linear trend</t>
  </si>
  <si>
    <t>FORECAST.ETS</t>
  </si>
  <si>
    <t>Returns a future value based on existing (historical) values by using the AAA version of the Exponential Smoothing (ETS) algorithm</t>
  </si>
  <si>
    <t>FORECAST.ETS.CONFINT</t>
  </si>
  <si>
    <t>Returns a confidence interval for the forecast value at the specified target date</t>
  </si>
  <si>
    <t>FORECAST.ETS.SEASONALITY</t>
  </si>
  <si>
    <t>Returns the length of the repetitive pattern Excel detects for the specified time series</t>
  </si>
  <si>
    <t>FORECAST.ETS.STAT</t>
  </si>
  <si>
    <t>Returns a statistical value as a result of time series forecasting</t>
  </si>
  <si>
    <t>FORECAST.LINEAR</t>
  </si>
  <si>
    <t>Returns a future value based on existing values</t>
  </si>
  <si>
    <t>FORMULATEXT</t>
  </si>
  <si>
    <t>Returns the formula at the given reference as text</t>
  </si>
  <si>
    <t>FREQUENCY</t>
  </si>
  <si>
    <t>Returns a frequency distribution as a vertical array</t>
  </si>
  <si>
    <t>F.TEST</t>
  </si>
  <si>
    <t>Returns the result of an F-test</t>
  </si>
  <si>
    <t>FTEST</t>
  </si>
  <si>
    <t>FV</t>
  </si>
  <si>
    <t>Returns the future value of an investment</t>
  </si>
  <si>
    <t>FVSCHEDULE</t>
  </si>
  <si>
    <t>Returns the future value of an initial principal after applying a series of compound interest rates</t>
  </si>
  <si>
    <t>GAMMA</t>
  </si>
  <si>
    <t>Returns the Gamma function value</t>
  </si>
  <si>
    <t>GAMMA.DIST</t>
  </si>
  <si>
    <t>Returns the gamma distribution</t>
  </si>
  <si>
    <t>GAMMADIST</t>
  </si>
  <si>
    <t>GAMMA.INV</t>
  </si>
  <si>
    <t>Returns the inverse of the gamma cumulative distribution</t>
  </si>
  <si>
    <t>GAMMAINV</t>
  </si>
  <si>
    <t>GAMMALN</t>
  </si>
  <si>
    <t>Returns the natural logarithm of the gamma function, Γ(x)</t>
  </si>
  <si>
    <t>GAMMALN.PRECISE</t>
  </si>
  <si>
    <t>GAUSS</t>
  </si>
  <si>
    <t>Returns 0.5 less than the standard normal cumulative distribution</t>
  </si>
  <si>
    <t>GCD</t>
  </si>
  <si>
    <t>Returns the greatest common divisor</t>
  </si>
  <si>
    <t>GEOMEAN</t>
  </si>
  <si>
    <t>Returns the geometric mean</t>
  </si>
  <si>
    <t>GESTEP</t>
  </si>
  <si>
    <t>Tests whether a number is greater than a threshold value</t>
  </si>
  <si>
    <t>GETPIVOTDATA</t>
  </si>
  <si>
    <t>Returns data stored in a PivotTable report</t>
  </si>
  <si>
    <t>GROWTH</t>
  </si>
  <si>
    <t>Returns values along an exponential trend</t>
  </si>
  <si>
    <t>HARMEAN</t>
  </si>
  <si>
    <t>Returns the harmonic mean</t>
  </si>
  <si>
    <t>HEX2BIN</t>
  </si>
  <si>
    <t>Converts a hexadecimal number to binary</t>
  </si>
  <si>
    <t>HEX2DEC</t>
  </si>
  <si>
    <t>Converts a hexadecimal number to decimal</t>
  </si>
  <si>
    <t>HEX2OCT</t>
  </si>
  <si>
    <t>Converts a hexadecimal number to octal</t>
  </si>
  <si>
    <t>HLOOKUP</t>
  </si>
  <si>
    <t>Looks in the top row of an array and returns the value of the indicated cell</t>
  </si>
  <si>
    <t>HOUR</t>
  </si>
  <si>
    <t>Converts a serial number to an hour</t>
  </si>
  <si>
    <t>HYPERLINK</t>
  </si>
  <si>
    <t>Creates a shortcut or jump that opens a document stored on a network server, an intranet, or the Internet</t>
  </si>
  <si>
    <t>HYPGEOM.DIST</t>
  </si>
  <si>
    <t>Returns the hypergeometric distribution</t>
  </si>
  <si>
    <t>HYPGEOMDIST</t>
  </si>
  <si>
    <t>IF</t>
  </si>
  <si>
    <t>Specifies a logical test to perform</t>
  </si>
  <si>
    <t>IFERROR</t>
  </si>
  <si>
    <t>Returns a value you specify if a formula evaluates to an error; otherwise, returns the result of the formula</t>
  </si>
  <si>
    <t>IFNA</t>
  </si>
  <si>
    <t>Returns the value you specify if the expression resolves to #N/A, otherwise returns the result of the expression</t>
  </si>
  <si>
    <t>IFS</t>
  </si>
  <si>
    <t>Checks whether one or more conditions are met and returns a value that corresponds to the first TRUE condition.</t>
  </si>
  <si>
    <t>IMABS</t>
  </si>
  <si>
    <t>Returns the absolute value (modulus) of a complex number</t>
  </si>
  <si>
    <t>IMAGINARY</t>
  </si>
  <si>
    <t>Returns the imaginary coefficient of a complex number</t>
  </si>
  <si>
    <t>IMARGUMENT</t>
  </si>
  <si>
    <t>Returns the argument theta, an angle expressed in radians</t>
  </si>
  <si>
    <t>IMCONJUGATE</t>
  </si>
  <si>
    <t>Returns the complex conjugate of a complex number</t>
  </si>
  <si>
    <t>IMCOS</t>
  </si>
  <si>
    <t>Returns the cosine of a complex number</t>
  </si>
  <si>
    <t>IMCOSH</t>
  </si>
  <si>
    <t>Returns the hyperbolic cosine of a complex number</t>
  </si>
  <si>
    <t>IMCOT</t>
  </si>
  <si>
    <t>Returns the cotangent of a complex number</t>
  </si>
  <si>
    <t>IMCSC</t>
  </si>
  <si>
    <t>Returns the cosecant of a complex number</t>
  </si>
  <si>
    <t>IMCSCH</t>
  </si>
  <si>
    <t>Returns the hyperbolic cosecant of a complex number</t>
  </si>
  <si>
    <t>IMDIV</t>
  </si>
  <si>
    <t>Returns the quotient of two complex numbers</t>
  </si>
  <si>
    <t>IMEXP</t>
  </si>
  <si>
    <t>Returns the exponential of a complex number</t>
  </si>
  <si>
    <t>IMLN</t>
  </si>
  <si>
    <t>Returns the natural logarithm of a complex number</t>
  </si>
  <si>
    <t>IMLOG10</t>
  </si>
  <si>
    <t>Returns the base-10 logarithm of a complex number</t>
  </si>
  <si>
    <t>IMLOG2</t>
  </si>
  <si>
    <t>Returns the base-2 logarithm of a complex number</t>
  </si>
  <si>
    <t>IMPOWER</t>
  </si>
  <si>
    <t>Returns a complex number raised to an integer power</t>
  </si>
  <si>
    <t>IMPRODUCT</t>
  </si>
  <si>
    <t>Returns the product of complex numbers</t>
  </si>
  <si>
    <t>IMREAL</t>
  </si>
  <si>
    <t>Returns the real coefficient of a complex number</t>
  </si>
  <si>
    <t>IMSEC</t>
  </si>
  <si>
    <t>Returns the secant of a complex number</t>
  </si>
  <si>
    <t>IMSECH</t>
  </si>
  <si>
    <t>Returns the hyperbolic secant of a complex number</t>
  </si>
  <si>
    <t>IMSIN</t>
  </si>
  <si>
    <t>Returns the sine of a complex number</t>
  </si>
  <si>
    <t>IMSINH</t>
  </si>
  <si>
    <t>Returns the hyperbolic sine of a complex number</t>
  </si>
  <si>
    <t>IMSQRT</t>
  </si>
  <si>
    <t>Returns the square root of a complex number</t>
  </si>
  <si>
    <t>IMSUB</t>
  </si>
  <si>
    <t>Returns the difference between two complex numbers</t>
  </si>
  <si>
    <t>IMSUM</t>
  </si>
  <si>
    <t>Returns the sum of complex numbers</t>
  </si>
  <si>
    <t>IMTAN</t>
  </si>
  <si>
    <t>Returns the tangent of a complex number</t>
  </si>
  <si>
    <t>INDEX</t>
  </si>
  <si>
    <t>Uses an index to choose a value from a reference or array</t>
  </si>
  <si>
    <t>INDIRECT</t>
  </si>
  <si>
    <t>Returns a reference indicated by a text value</t>
  </si>
  <si>
    <t>INFO</t>
  </si>
  <si>
    <t>Returns information about the current operating environment</t>
  </si>
  <si>
    <t>INT</t>
  </si>
  <si>
    <t>Rounds a number down to the nearest integer</t>
  </si>
  <si>
    <t>INTERCEPT</t>
  </si>
  <si>
    <t>Returns the intercept of the linear regression line</t>
  </si>
  <si>
    <t>INTRATE</t>
  </si>
  <si>
    <t>Returns the interest rate for a fully invested security</t>
  </si>
  <si>
    <t>IPMT</t>
  </si>
  <si>
    <t>Returns the interest payment for an investment for a given period</t>
  </si>
  <si>
    <t>IRR</t>
  </si>
  <si>
    <t>Returns the internal rate of return for a series of cash flows</t>
  </si>
  <si>
    <t>ISBLANK</t>
  </si>
  <si>
    <t>Returns TRUE if the value is blank</t>
  </si>
  <si>
    <t>ISERR</t>
  </si>
  <si>
    <t>Returns TRUE if the value is any error value except #N/A</t>
  </si>
  <si>
    <t>ISERROR</t>
  </si>
  <si>
    <t>Returns TRUE if the value is any error value</t>
  </si>
  <si>
    <t>ISEVEN</t>
  </si>
  <si>
    <t>Returns TRUE if the number is even</t>
  </si>
  <si>
    <t>ISFORMULA</t>
  </si>
  <si>
    <t>Returns TRUE if there is a reference to a cell that contains a formula</t>
  </si>
  <si>
    <t>ISLOGICAL</t>
  </si>
  <si>
    <t>Returns TRUE if the value is a logical value</t>
  </si>
  <si>
    <t>ISNA</t>
  </si>
  <si>
    <t>Returns TRUE if the value is the #N/A error value</t>
  </si>
  <si>
    <t>ISNONTEXT</t>
  </si>
  <si>
    <t>Returns TRUE if the value is not text</t>
  </si>
  <si>
    <t>ISNUMBER</t>
  </si>
  <si>
    <t>Returns TRUE if the value is a number</t>
  </si>
  <si>
    <t>ISODD</t>
  </si>
  <si>
    <t>Returns TRUE if the number is odd</t>
  </si>
  <si>
    <t>ISREF</t>
  </si>
  <si>
    <t>Returns TRUE if the value is a reference</t>
  </si>
  <si>
    <t>ISTEXT</t>
  </si>
  <si>
    <t>Returns TRUE if the value is text</t>
  </si>
  <si>
    <t>ISO.CEILING</t>
  </si>
  <si>
    <t>Returns a number that is rounded up to the nearest integer or to the nearest multiple of significance</t>
  </si>
  <si>
    <t>ISOWEEKNUM</t>
  </si>
  <si>
    <t>Returns the number of the ISO week number of the year for a given date</t>
  </si>
  <si>
    <t>ISPMT</t>
  </si>
  <si>
    <t>Calculates the interest paid during a specific period of an investment</t>
  </si>
  <si>
    <t>JIS</t>
  </si>
  <si>
    <t>Changes half-width (single-byte) characters within a string to full-width (double-byte) characters</t>
  </si>
  <si>
    <t>KURT</t>
  </si>
  <si>
    <t>Returns the kurtosis of a data set</t>
  </si>
  <si>
    <t>LARGE</t>
  </si>
  <si>
    <t>Returns the k-th largest value in a data set</t>
  </si>
  <si>
    <t>LCM</t>
  </si>
  <si>
    <t>Returns the least common multiple</t>
  </si>
  <si>
    <t>LEFT, LEFTBs</t>
  </si>
  <si>
    <t>Returns the leftmost characters from a text value</t>
  </si>
  <si>
    <t>LEN, LENBs</t>
  </si>
  <si>
    <t>Returns the number of characters in a text string</t>
  </si>
  <si>
    <t>LINEST</t>
  </si>
  <si>
    <t>Returns the parameters of a linear trend</t>
  </si>
  <si>
    <t>LN</t>
  </si>
  <si>
    <t>Returns the natural logarithm of a number</t>
  </si>
  <si>
    <t>LOG</t>
  </si>
  <si>
    <t>Returns the logarithm of a number to a specified base</t>
  </si>
  <si>
    <t>LOG10</t>
  </si>
  <si>
    <t>Returns the base-10 logarithm of a number</t>
  </si>
  <si>
    <t>LOGEST</t>
  </si>
  <si>
    <t>Returns the parameters of an exponential trend</t>
  </si>
  <si>
    <t>LOGINV</t>
  </si>
  <si>
    <t>Returns the inverse of the lognormal cumulative distribution</t>
  </si>
  <si>
    <t>LOGNORM.DIST</t>
  </si>
  <si>
    <t>Returns the cumulative lognormal distribution</t>
  </si>
  <si>
    <t>LOGNORMDIST</t>
  </si>
  <si>
    <t>LOGNORM.INV</t>
  </si>
  <si>
    <t>LOOKUP</t>
  </si>
  <si>
    <t>Looks up values in a vector or array</t>
  </si>
  <si>
    <t>LOWER</t>
  </si>
  <si>
    <t>Converts text to lowercase</t>
  </si>
  <si>
    <t>MATCH</t>
  </si>
  <si>
    <t>Looks up values in a reference or array</t>
  </si>
  <si>
    <t>Returns the maximum value in a list of arguments</t>
  </si>
  <si>
    <t>MAXA</t>
  </si>
  <si>
    <t>Returns the maximum value in a list of arguments, including numbers, text, and logical values</t>
  </si>
  <si>
    <t>MAXIFS</t>
  </si>
  <si>
    <t>Returns the maximum value among cells specified by a given set of conditions or criteria</t>
  </si>
  <si>
    <t>MDETERM</t>
  </si>
  <si>
    <t>Returns the matrix determinant of an array</t>
  </si>
  <si>
    <t>MDURATION</t>
  </si>
  <si>
    <t>Returns the Macauley modified duration for a security with an assumed par value of $100</t>
  </si>
  <si>
    <t>MEDIAN</t>
  </si>
  <si>
    <t>Returns the median of the given numbers</t>
  </si>
  <si>
    <t>MID, MIDBs</t>
  </si>
  <si>
    <t>Returns a specific number of characters from a text string starting at the position you specify</t>
  </si>
  <si>
    <t>Returns the minimum value in a list of arguments</t>
  </si>
  <si>
    <t>MINIFS</t>
  </si>
  <si>
    <t>Returns the minimum value among cells specified by a given set of conditions or criteria.</t>
  </si>
  <si>
    <t>MINA</t>
  </si>
  <si>
    <t>Returns the smallest value in a list of arguments, including numbers, text, and logical values</t>
  </si>
  <si>
    <t>MINUTE</t>
  </si>
  <si>
    <t>Converts a serial number to a minute</t>
  </si>
  <si>
    <t>MINVERSE</t>
  </si>
  <si>
    <t>Returns the matrix inverse of an array</t>
  </si>
  <si>
    <t>MIRR</t>
  </si>
  <si>
    <t>Returns the internal rate of return where positive and negative cash flows are financed at different rates</t>
  </si>
  <si>
    <t>MMULT</t>
  </si>
  <si>
    <t>Returns the matrix product of two arrays</t>
  </si>
  <si>
    <t>MOD</t>
  </si>
  <si>
    <t>Returns the remainder from division</t>
  </si>
  <si>
    <t>MODE</t>
  </si>
  <si>
    <t>Returns the most common value in a data set</t>
  </si>
  <si>
    <t>MODE.MULT</t>
  </si>
  <si>
    <t>Returns a vertical array of the most frequently occurring, or repetitive values in an array or range of data</t>
  </si>
  <si>
    <t>MODE.SNGL</t>
  </si>
  <si>
    <t>MONTH</t>
  </si>
  <si>
    <t>Converts a serial number to a month</t>
  </si>
  <si>
    <t>MROUND</t>
  </si>
  <si>
    <t>Returns a number rounded to the desired multiple</t>
  </si>
  <si>
    <t>MULTINOMIAL</t>
  </si>
  <si>
    <t>Returns the multinomial of a set of numbers</t>
  </si>
  <si>
    <t>MUNIT</t>
  </si>
  <si>
    <t>Returns the unit matrix or the specified dimension</t>
  </si>
  <si>
    <t>Returns a value converted to a number</t>
  </si>
  <si>
    <t>NA</t>
  </si>
  <si>
    <t>Returns the error value #N/A</t>
  </si>
  <si>
    <t>NEGBINOM.DIST</t>
  </si>
  <si>
    <t>Returns the negative binomial distribution</t>
  </si>
  <si>
    <t>NEGBINOMDIST</t>
  </si>
  <si>
    <t>NETWORKDAYS</t>
  </si>
  <si>
    <t>Returns the number of whole workdays between two dates</t>
  </si>
  <si>
    <t>NETWORKDAYS.INTL</t>
  </si>
  <si>
    <t>Returns the number of whole workdays between two dates using parameters to indicate which and how many days are weekend days</t>
  </si>
  <si>
    <t>NOMINAL</t>
  </si>
  <si>
    <t>Returns the annual nominal interest rate</t>
  </si>
  <si>
    <t>NORM.DIST</t>
  </si>
  <si>
    <t>Returns the normal cumulative distribution</t>
  </si>
  <si>
    <t>NORMDIST</t>
  </si>
  <si>
    <t>NORMINV</t>
  </si>
  <si>
    <t>Returns the inverse of the normal cumulative distribution</t>
  </si>
  <si>
    <t>NORM.INV</t>
  </si>
  <si>
    <t>NORM.S.DIST</t>
  </si>
  <si>
    <t>Returns the standard normal cumulative distribution</t>
  </si>
  <si>
    <t>NORMSDIST</t>
  </si>
  <si>
    <t>NORM.S.INV</t>
  </si>
  <si>
    <t>Returns the inverse of the standard normal cumulative distribution</t>
  </si>
  <si>
    <t>NORMSINV</t>
  </si>
  <si>
    <t>NOT</t>
  </si>
  <si>
    <t>Reverses the logic of its argument</t>
  </si>
  <si>
    <t>NOW</t>
  </si>
  <si>
    <t>Returns the serial number of the current date and time</t>
  </si>
  <si>
    <t>NPER</t>
  </si>
  <si>
    <t>Returns the number of periods for an investment</t>
  </si>
  <si>
    <t>NPV</t>
  </si>
  <si>
    <t>Returns the net present value of an investment based on a series of periodic cash flows and a discount rate</t>
  </si>
  <si>
    <t>NUMBERVALUE</t>
  </si>
  <si>
    <t>Converts text to number in a locale-independent manner</t>
  </si>
  <si>
    <t>OCT2BIN</t>
  </si>
  <si>
    <t>Converts an octal number to binary</t>
  </si>
  <si>
    <t>OCT2DEC</t>
  </si>
  <si>
    <t>Converts an octal number to decimal</t>
  </si>
  <si>
    <t>OCT2HEX</t>
  </si>
  <si>
    <t>Converts an octal number to hexadecimal</t>
  </si>
  <si>
    <t>ODD</t>
  </si>
  <si>
    <t>Rounds a number up to the nearest odd integer</t>
  </si>
  <si>
    <t>ODDFPRICE</t>
  </si>
  <si>
    <t>Returns the price per $100 face value of a security with an odd first period</t>
  </si>
  <si>
    <t>ODDFYIELD</t>
  </si>
  <si>
    <t>Returns the yield of a security with an odd first period</t>
  </si>
  <si>
    <t>ODDLPRICE</t>
  </si>
  <si>
    <t>Returns the price per $100 face value of a security with an odd last period</t>
  </si>
  <si>
    <t>ODDLYIELD</t>
  </si>
  <si>
    <t>Returns the yield of a security with an odd last period</t>
  </si>
  <si>
    <t>OFFSET</t>
  </si>
  <si>
    <t>Returns a reference offset from a given reference</t>
  </si>
  <si>
    <t>Returns TRUE if any argument is TRUE</t>
  </si>
  <si>
    <t>PDURATION</t>
  </si>
  <si>
    <t>Returns the number of periods required by an investment to reach a specified value</t>
  </si>
  <si>
    <t>PEARSON</t>
  </si>
  <si>
    <t>Returns the Pearson product moment correlation coefficient</t>
  </si>
  <si>
    <t>PERCENTILE.EXC</t>
  </si>
  <si>
    <t>Returns the k-th percentile of values in a range, where k is in the range 0..1, exclusive</t>
  </si>
  <si>
    <t>PERCENTILE.INC</t>
  </si>
  <si>
    <t>Returns the k-th percentile of values in a range</t>
  </si>
  <si>
    <t>PERCENTILE</t>
  </si>
  <si>
    <t>PERCENTRANK.EXC</t>
  </si>
  <si>
    <t>Returns the rank of a value in a data set as a percentage (0..1, exclusive) of the data set</t>
  </si>
  <si>
    <t>PERCENTRANK.INC</t>
  </si>
  <si>
    <t>Returns the percentage rank of a value in a data set</t>
  </si>
  <si>
    <t>PERCENTRANK</t>
  </si>
  <si>
    <t>PERMUT</t>
  </si>
  <si>
    <t>Returns the number of permutations for a given number of objects</t>
  </si>
  <si>
    <t>PERMUTATIONA</t>
  </si>
  <si>
    <t>Returns the number of permutations for a given number of objects (with repetitions) that can be selected from the total objects</t>
  </si>
  <si>
    <t>PHI</t>
  </si>
  <si>
    <t>Returns the value of the density function for a standard normal distribution</t>
  </si>
  <si>
    <t>PHONETIC</t>
  </si>
  <si>
    <t>Extracts the phonetic (furigana) characters from a text string</t>
  </si>
  <si>
    <t>PI</t>
  </si>
  <si>
    <t>Returns the value of pi</t>
  </si>
  <si>
    <t>PMT</t>
  </si>
  <si>
    <t>Returns the periodic payment for an annuity</t>
  </si>
  <si>
    <t>POISSON.DIST</t>
  </si>
  <si>
    <t>Returns the Poisson distribution</t>
  </si>
  <si>
    <t>POISSON</t>
  </si>
  <si>
    <t>POWER</t>
  </si>
  <si>
    <t>Returns the result of a number raised to a power</t>
  </si>
  <si>
    <t>PPMT</t>
  </si>
  <si>
    <t>Returns the payment on the principal for an investment for a given period</t>
  </si>
  <si>
    <t>PRICE</t>
  </si>
  <si>
    <t>Returns the price per $100 face value of a security that pays periodic interest</t>
  </si>
  <si>
    <t>PRICEDISC</t>
  </si>
  <si>
    <t>Returns the price per $100 face value of a discounted security</t>
  </si>
  <si>
    <t>PRICEMAT</t>
  </si>
  <si>
    <t>Returns the price per $100 face value of a security that pays interest at maturity</t>
  </si>
  <si>
    <t>PROB</t>
  </si>
  <si>
    <t>Returns the probability that values in a range are between two limits</t>
  </si>
  <si>
    <t>PRODUCT</t>
  </si>
  <si>
    <t>Multiplies its arguments</t>
  </si>
  <si>
    <t>PROPER</t>
  </si>
  <si>
    <t>Capitalizes the first letter in each word of a text value</t>
  </si>
  <si>
    <t>PV</t>
  </si>
  <si>
    <t>Returns the present value of an investment</t>
  </si>
  <si>
    <t>QUARTILE</t>
  </si>
  <si>
    <t>Returns the quartile of a data set</t>
  </si>
  <si>
    <t>QUARTILE.EXC</t>
  </si>
  <si>
    <t>Returns the quartile of the data set, based on percentile values from 0..1, exclusive</t>
  </si>
  <si>
    <t>QUARTILE.INC</t>
  </si>
  <si>
    <t>QUOTIENT</t>
  </si>
  <si>
    <t>Returns the integer portion of a division</t>
  </si>
  <si>
    <t>RADIANS</t>
  </si>
  <si>
    <t>Converts degrees to radians</t>
  </si>
  <si>
    <t>RAND</t>
  </si>
  <si>
    <t>Returns a random number between 0 and 1</t>
  </si>
  <si>
    <t>RANDARRAY</t>
  </si>
  <si>
    <t>Returns an array of random numbers between 0 and 1. However, you can specify the number of rows and columns to fill, minimum and maximum values, and whether to return whole numbers or decimal values.</t>
  </si>
  <si>
    <t>RANDBETWEEN</t>
  </si>
  <si>
    <t>Returns a random number between the numbers you specify</t>
  </si>
  <si>
    <t>RANK.AVG</t>
  </si>
  <si>
    <t>Returns the rank of a number in a list of numbers</t>
  </si>
  <si>
    <t>RANK.EQ</t>
  </si>
  <si>
    <t>RANK</t>
  </si>
  <si>
    <t>RATE</t>
  </si>
  <si>
    <t>Returns the interest rate per period of an annuity</t>
  </si>
  <si>
    <t>RECEIVED</t>
  </si>
  <si>
    <t>Returns the amount received at maturity for a fully invested security</t>
  </si>
  <si>
    <t>REGISTER.ID</t>
  </si>
  <si>
    <t>Returns the register ID of the specified dynamic link library (DLL) or code resource that has been previously registered</t>
  </si>
  <si>
    <t>REPLACE, REPLACEBs</t>
  </si>
  <si>
    <t>Replaces characters within text</t>
  </si>
  <si>
    <t>REPT</t>
  </si>
  <si>
    <t>Repeats text a given number of times</t>
  </si>
  <si>
    <t>RIGHT, RIGHTBs</t>
  </si>
  <si>
    <t>Returns the rightmost characters from a text value</t>
  </si>
  <si>
    <t>ROMAN</t>
  </si>
  <si>
    <t>Converts an arabic numeral to roman, as text</t>
  </si>
  <si>
    <t>ROUND</t>
  </si>
  <si>
    <t>Rounds a number to a specified number of digits</t>
  </si>
  <si>
    <t>ROUNDDOWN</t>
  </si>
  <si>
    <t>ROUNDUP</t>
  </si>
  <si>
    <t>Rounds a number up, away from zero</t>
  </si>
  <si>
    <t>ROW</t>
  </si>
  <si>
    <t>Returns the row number of a reference</t>
  </si>
  <si>
    <t>ROWS</t>
  </si>
  <si>
    <t>Returns the number of rows in a reference</t>
  </si>
  <si>
    <t>RRI</t>
  </si>
  <si>
    <t>Returns an equivalent interest rate for the growth of an investment</t>
  </si>
  <si>
    <t>RSQ</t>
  </si>
  <si>
    <t>Returns the square of the Pearson product moment correlation coefficient</t>
  </si>
  <si>
    <t>RTD</t>
  </si>
  <si>
    <t>Retrieves real-time data from a program that supports COM automation</t>
  </si>
  <si>
    <t>SEARCH, SEARCHBs</t>
  </si>
  <si>
    <t>Finds one text value within another (not case-sensitive)</t>
  </si>
  <si>
    <t>SEC</t>
  </si>
  <si>
    <t>Returns the secant of an angle</t>
  </si>
  <si>
    <t>SECH</t>
  </si>
  <si>
    <t>Returns the hyperbolic secant of an angle</t>
  </si>
  <si>
    <t>SECOND</t>
  </si>
  <si>
    <t>Converts a serial number to a second</t>
  </si>
  <si>
    <t>SEQUENCE</t>
  </si>
  <si>
    <t>Generates a list of sequential numbers in an array, such as 1, 2, 3, 4</t>
  </si>
  <si>
    <t>SERIESSUM</t>
  </si>
  <si>
    <t>Returns the sum of a power series based on the formula</t>
  </si>
  <si>
    <t>SHEET</t>
  </si>
  <si>
    <t>Returns the sheet number of the referenced sheet</t>
  </si>
  <si>
    <t>SHEETS</t>
  </si>
  <si>
    <t>Returns the number of sheets in a reference</t>
  </si>
  <si>
    <t>SIGN</t>
  </si>
  <si>
    <t>Returns the sign of a number</t>
  </si>
  <si>
    <t>SIN</t>
  </si>
  <si>
    <t>Returns the sine of the given angle</t>
  </si>
  <si>
    <t>SINH</t>
  </si>
  <si>
    <t>Returns the hyperbolic sine of a number</t>
  </si>
  <si>
    <t>SKEW</t>
  </si>
  <si>
    <t>Returns the skewness of a distribution</t>
  </si>
  <si>
    <t>SKEW.P</t>
  </si>
  <si>
    <t>Returns the skewness of a distribution based on a population:  a characterization of the degree of asymmetry of a distribution around its mean</t>
  </si>
  <si>
    <t>SLN</t>
  </si>
  <si>
    <t>Returns the straight-line depreciation of an asset for one period</t>
  </si>
  <si>
    <t>SLOPE</t>
  </si>
  <si>
    <t>Returns the slope of the linear regression line</t>
  </si>
  <si>
    <t>SMALL</t>
  </si>
  <si>
    <t>Returns the k-th smallest value in a data set</t>
  </si>
  <si>
    <t>SORT</t>
  </si>
  <si>
    <t>Sorts the contents of a range or array</t>
  </si>
  <si>
    <t>SORTBY</t>
  </si>
  <si>
    <t>Sorts the contents of a range or array based on the values in a corresponding range or array</t>
  </si>
  <si>
    <t>SQRT</t>
  </si>
  <si>
    <t>Returns a positive square root</t>
  </si>
  <si>
    <t>SQRTPI</t>
  </si>
  <si>
    <t>Returns the square root of (number * pi)</t>
  </si>
  <si>
    <t>STANDARDIZE</t>
  </si>
  <si>
    <t>Returns a normalized value</t>
  </si>
  <si>
    <t>STDEV</t>
  </si>
  <si>
    <t>Estimates standard deviation based on a sample</t>
  </si>
  <si>
    <t>STDEV.P</t>
  </si>
  <si>
    <t>Calculates standard deviation based on the entire population</t>
  </si>
  <si>
    <t>STDEV.S</t>
  </si>
  <si>
    <t>STDEVA</t>
  </si>
  <si>
    <t>Estimates standard deviation based on a sample, including numbers, text, and logical values</t>
  </si>
  <si>
    <t>STDEVP</t>
  </si>
  <si>
    <t>STDEVPA</t>
  </si>
  <si>
    <t>Calculates standard deviation based on the entire population, including numbers, text, and logical values</t>
  </si>
  <si>
    <t>STEYX</t>
  </si>
  <si>
    <t>Returns the standard error of the predicted y-value for each x in the regression</t>
  </si>
  <si>
    <t>SUBSTITUTE</t>
  </si>
  <si>
    <t>Substitutes new text for old text in a text string</t>
  </si>
  <si>
    <t>SUBTOTAL</t>
  </si>
  <si>
    <t>Returns a subtotal in a list or database</t>
  </si>
  <si>
    <t>Adds its arguments</t>
  </si>
  <si>
    <t>SUMIF</t>
  </si>
  <si>
    <t>Adds the cells specified by a given criteria</t>
  </si>
  <si>
    <t>SUMIFS</t>
  </si>
  <si>
    <t>Adds the cells in a range that meet multiple criteria</t>
  </si>
  <si>
    <t>SUMPRODUCT</t>
  </si>
  <si>
    <t>Returns the sum of the products of corresponding array components</t>
  </si>
  <si>
    <t>SUMSQ</t>
  </si>
  <si>
    <t>Returns the sum of the squares of the arguments</t>
  </si>
  <si>
    <t>SUMX2MY2</t>
  </si>
  <si>
    <t>Returns the sum of the difference of squares of corresponding values in two arrays</t>
  </si>
  <si>
    <t>SUMX2PY2</t>
  </si>
  <si>
    <t>Returns the sum of the sum of squares of corresponding values in two arrays</t>
  </si>
  <si>
    <t>SUMXMY2</t>
  </si>
  <si>
    <t>Returns the sum of squares of differences of corresponding values in two arrays</t>
  </si>
  <si>
    <t>SWITCH</t>
  </si>
  <si>
    <t>Evaluates an expression against a list of values and returns the result corresponding to the first matching value. If there is no match, an optional default value may be returned.</t>
  </si>
  <si>
    <t>SYD</t>
  </si>
  <si>
    <t>Returns the sum-of-years' digits depreciation of an asset for a specified period</t>
  </si>
  <si>
    <t>Converts its arguments to text</t>
  </si>
  <si>
    <t>TAN</t>
  </si>
  <si>
    <t>Returns the tangent of a number</t>
  </si>
  <si>
    <t>TANH</t>
  </si>
  <si>
    <t>Returns the hyperbolic tangent of a number</t>
  </si>
  <si>
    <t>TBILLEQ</t>
  </si>
  <si>
    <t>Returns the bond-equivalent yield for a Treasury bill</t>
  </si>
  <si>
    <t>TBILLPRICE</t>
  </si>
  <si>
    <t>Returns the price per $100 face value for a Treasury bill</t>
  </si>
  <si>
    <t>TBILLYIELD</t>
  </si>
  <si>
    <t>Returns the yield for a Treasury bill</t>
  </si>
  <si>
    <t>T.DIST</t>
  </si>
  <si>
    <t>Returns the Percentage Points (probability) for the Student t-distribution</t>
  </si>
  <si>
    <t>T.DIST.2T</t>
  </si>
  <si>
    <t>T.DIST.RT</t>
  </si>
  <si>
    <t>Returns the Student's t-distribution</t>
  </si>
  <si>
    <t>TDIST</t>
  </si>
  <si>
    <t>TEXT</t>
  </si>
  <si>
    <t>Formats a number and converts it to text</t>
  </si>
  <si>
    <t>TEXTJOIN</t>
  </si>
  <si>
    <t>Combines the text from multiple ranges and/or strings, and includes a delimiter you specify between each text value that will be combined. If the delimiter is an empty text string, this function will effectively concatenate the ranges.</t>
  </si>
  <si>
    <t>TIME</t>
  </si>
  <si>
    <t>Returns the serial number of a particular time</t>
  </si>
  <si>
    <t>TIMEVALUE</t>
  </si>
  <si>
    <t>Converts a time in the form of text to a serial number</t>
  </si>
  <si>
    <t>T.INV</t>
  </si>
  <si>
    <t>Returns the t-value of the Student's t-distribution as a function of the probability and the degrees of freedom</t>
  </si>
  <si>
    <t>T.INV.2T</t>
  </si>
  <si>
    <t>Returns the inverse of the Student's t-distribution</t>
  </si>
  <si>
    <t>TINV</t>
  </si>
  <si>
    <t>TODAY</t>
  </si>
  <si>
    <t>Returns the serial number of today's date</t>
  </si>
  <si>
    <t>TRANSPOSE</t>
  </si>
  <si>
    <t>Returns the transpose of an array</t>
  </si>
  <si>
    <t>TREND</t>
  </si>
  <si>
    <t>Returns values along a linear trend</t>
  </si>
  <si>
    <t>TRIM</t>
  </si>
  <si>
    <t>Removes spaces from text</t>
  </si>
  <si>
    <t>TRIMMEAN</t>
  </si>
  <si>
    <t>Returns the mean of the interior of a data set</t>
  </si>
  <si>
    <t>Returns the logical value TRUE</t>
  </si>
  <si>
    <t>TRUNC</t>
  </si>
  <si>
    <t>Truncates a number to an integer</t>
  </si>
  <si>
    <t>T.TEST</t>
  </si>
  <si>
    <t>Returns the probability associated with a Student's t-test</t>
  </si>
  <si>
    <t>TTEST</t>
  </si>
  <si>
    <t>TYPE</t>
  </si>
  <si>
    <t>Returns a number indicating the data type of a value</t>
  </si>
  <si>
    <t>UNICHAR</t>
  </si>
  <si>
    <t>Returns the Unicode character that is references by the given numeric value</t>
  </si>
  <si>
    <t>UNICODE</t>
  </si>
  <si>
    <t>Returns the number (code point) that corresponds to the first character of the text</t>
  </si>
  <si>
    <t>UNIQUE</t>
  </si>
  <si>
    <t>Returns a list of unique values in a list or range</t>
  </si>
  <si>
    <t>UPPER</t>
  </si>
  <si>
    <t>Converts text to uppercase</t>
  </si>
  <si>
    <t>VALUE</t>
  </si>
  <si>
    <t>Converts a text argument to a number</t>
  </si>
  <si>
    <t>VAR</t>
  </si>
  <si>
    <t>Estimates variance based on a sample</t>
  </si>
  <si>
    <t>VAR.P</t>
  </si>
  <si>
    <t>Calculates variance based on the entire population</t>
  </si>
  <si>
    <t>VAR.S</t>
  </si>
  <si>
    <t>VARA</t>
  </si>
  <si>
    <t>Estimates variance based on a sample, including numbers, text, and logical values</t>
  </si>
  <si>
    <t>VARP</t>
  </si>
  <si>
    <t>VARPA</t>
  </si>
  <si>
    <t>Calculates variance based on the entire population, including numbers, text, and logical values</t>
  </si>
  <si>
    <t>VDB</t>
  </si>
  <si>
    <t>Returns the depreciation of an asset for a specified or partial period by using a declining balance method</t>
  </si>
  <si>
    <t>VLOOKUP</t>
  </si>
  <si>
    <t>Looks in the first column of an array and moves across the row to return the value of a cell</t>
  </si>
  <si>
    <t>WEBSERVICE</t>
  </si>
  <si>
    <t>Returns data from a web service.</t>
  </si>
  <si>
    <t>WEEKDAY</t>
  </si>
  <si>
    <t>Converts a serial number to a day of the week</t>
  </si>
  <si>
    <t>WEEKNUM</t>
  </si>
  <si>
    <t>Converts a serial number to a number representing where the week falls numerically with a year</t>
  </si>
  <si>
    <t>WEIBULL</t>
  </si>
  <si>
    <t>WEIBULL.DIST</t>
  </si>
  <si>
    <t>Returns the Weibull distribution</t>
  </si>
  <si>
    <t>WORKDAY</t>
  </si>
  <si>
    <t>Returns the serial number of the date before or after a specified number of workdays</t>
  </si>
  <si>
    <t>WORKDAY.INTL</t>
  </si>
  <si>
    <t>Returns the serial number of the date before or after a specified number of workdays using parameters to indicate which and how many days are weekend days</t>
  </si>
  <si>
    <t>XIRR</t>
  </si>
  <si>
    <t>Returns the internal rate of return for a schedule of cash flows that is not necessarily periodic</t>
  </si>
  <si>
    <t>XLOOKUP</t>
  </si>
  <si>
    <t>Searches a range or an array, and returns an item corresponding to the first match it finds. If a match doesn't exist, then XLOOKUP can return the closest (approximate) match. </t>
  </si>
  <si>
    <t>XMATCH</t>
  </si>
  <si>
    <t>Returns the relative position of an item in an array or range of cells. </t>
  </si>
  <si>
    <t>XNPV</t>
  </si>
  <si>
    <t>Returns the net present value for a schedule of cash flows that is not necessarily periodic</t>
  </si>
  <si>
    <t>XOR</t>
  </si>
  <si>
    <t>Returns a logical exclusive OR of all arguments</t>
  </si>
  <si>
    <t>YEAR</t>
  </si>
  <si>
    <t>Converts a serial number to a year</t>
  </si>
  <si>
    <t>YEARFRAC</t>
  </si>
  <si>
    <t>Returns the year fraction representing the number of whole days between start_date and end_date</t>
  </si>
  <si>
    <t>YIELD</t>
  </si>
  <si>
    <t>Returns the yield on a security that pays periodic interest</t>
  </si>
  <si>
    <t>YIELDDISC</t>
  </si>
  <si>
    <t>Returns the annual yield for a discounted security; for example, a Treasury bill</t>
  </si>
  <si>
    <t>YIELDMAT</t>
  </si>
  <si>
    <t>Returns the annual yield of a security that pays interest at maturity</t>
  </si>
  <si>
    <t>Z.TEST</t>
  </si>
  <si>
    <t>Returns the one-tailed probability-value of a z-test</t>
  </si>
  <si>
    <t>ZTEST</t>
  </si>
  <si>
    <t>Based on info at:</t>
  </si>
  <si>
    <r>
      <t>In Excel 2007, this is a </t>
    </r>
    <r>
      <rPr>
        <b/>
        <sz val="11"/>
        <color rgb="FF1E1E1E"/>
        <rFont val="Arial"/>
        <family val="2"/>
      </rPr>
      <t>Statistical</t>
    </r>
    <r>
      <rPr>
        <sz val="11"/>
        <color rgb="FF1E1E1E"/>
        <rFont val="Arial"/>
        <family val="2"/>
      </rPr>
      <t> function.</t>
    </r>
  </si>
  <si>
    <r>
      <t>In Excel 2007 and Excel 2010, this is a </t>
    </r>
    <r>
      <rPr>
        <b/>
        <sz val="11"/>
        <color rgb="FF1E1E1E"/>
        <rFont val="Arial"/>
        <family val="2"/>
      </rPr>
      <t>Math and trigonometry</t>
    </r>
    <r>
      <rPr>
        <sz val="11"/>
        <color rgb="FF1E1E1E"/>
        <rFont val="Arial"/>
        <family val="2"/>
      </rPr>
      <t> function.</t>
    </r>
  </si>
  <si>
    <r>
      <t>In Excel 2016, this function is replaced with </t>
    </r>
    <r>
      <rPr>
        <sz val="11"/>
        <color rgb="FF006CB4"/>
        <rFont val="Arial"/>
        <family val="2"/>
      </rPr>
      <t>FORECAST.LINEAR</t>
    </r>
    <r>
      <rPr>
        <sz val="11"/>
        <color rgb="FF1E1E1E"/>
        <rFont val="Arial"/>
        <family val="2"/>
      </rPr>
      <t> as part of the new </t>
    </r>
    <r>
      <rPr>
        <sz val="11"/>
        <color rgb="FF006CB4"/>
        <rFont val="Arial"/>
        <family val="2"/>
      </rPr>
      <t>Forecasting functions</t>
    </r>
    <r>
      <rPr>
        <sz val="11"/>
        <color rgb="FF1E1E1E"/>
        <rFont val="Arial"/>
        <family val="2"/>
      </rPr>
      <t>, but it's still available for compatibility with earlier versions.</t>
    </r>
  </si>
  <si>
    <r>
      <t xml:space="preserve">select </t>
    </r>
    <r>
      <rPr>
        <b/>
        <u/>
        <sz val="10"/>
        <color indexed="10"/>
        <rFont val="Arial"/>
        <family val="2"/>
      </rPr>
      <t>a</t>
    </r>
    <r>
      <rPr>
        <sz val="10"/>
        <color indexed="10"/>
        <rFont val="Arial"/>
        <family val="2"/>
      </rPr>
      <t>ll </t>
    </r>
  </si>
  <si>
    <r>
      <t xml:space="preserve">toggle </t>
    </r>
    <r>
      <rPr>
        <b/>
        <u/>
        <sz val="10"/>
        <color indexed="10"/>
        <rFont val="Arial"/>
        <family val="2"/>
      </rPr>
      <t>b</t>
    </r>
    <r>
      <rPr>
        <sz val="10"/>
        <color indexed="10"/>
        <rFont val="Arial"/>
        <family val="2"/>
      </rPr>
      <t>old</t>
    </r>
  </si>
  <si>
    <r>
      <rPr>
        <b/>
        <u/>
        <sz val="10"/>
        <color indexed="10"/>
        <rFont val="Arial"/>
        <family val="2"/>
      </rPr>
      <t>c</t>
    </r>
    <r>
      <rPr>
        <sz val="10"/>
        <color indexed="10"/>
        <rFont val="Arial"/>
        <family val="2"/>
      </rPr>
      <t>opy</t>
    </r>
  </si>
  <si>
    <r>
      <t xml:space="preserve">fill </t>
    </r>
    <r>
      <rPr>
        <b/>
        <u/>
        <sz val="10"/>
        <color indexed="10"/>
        <rFont val="Arial"/>
        <family val="2"/>
      </rPr>
      <t>d</t>
    </r>
    <r>
      <rPr>
        <sz val="10"/>
        <color indexed="10"/>
        <rFont val="Arial"/>
        <family val="2"/>
      </rPr>
      <t>own</t>
    </r>
  </si>
  <si>
    <r>
      <rPr>
        <b/>
        <u/>
        <sz val="10"/>
        <color indexed="10"/>
        <rFont val="Arial"/>
        <family val="2"/>
      </rPr>
      <t>f</t>
    </r>
    <r>
      <rPr>
        <sz val="10"/>
        <color indexed="10"/>
        <rFont val="Arial"/>
        <family val="2"/>
      </rPr>
      <t>ind</t>
    </r>
  </si>
  <si>
    <r>
      <rPr>
        <b/>
        <u/>
        <sz val="10"/>
        <color indexed="10"/>
        <rFont val="Arial"/>
        <family val="2"/>
      </rPr>
      <t>g</t>
    </r>
    <r>
      <rPr>
        <sz val="10"/>
        <color indexed="10"/>
        <rFont val="Arial"/>
        <family val="2"/>
      </rPr>
      <t>oto</t>
    </r>
  </si>
  <si>
    <r>
      <t xml:space="preserve">toggle </t>
    </r>
    <r>
      <rPr>
        <b/>
        <u/>
        <sz val="10"/>
        <color indexed="10"/>
        <rFont val="Arial"/>
        <family val="2"/>
      </rPr>
      <t>i</t>
    </r>
    <r>
      <rPr>
        <sz val="10"/>
        <color indexed="10"/>
        <rFont val="Arial"/>
        <family val="2"/>
      </rPr>
      <t>talics</t>
    </r>
  </si>
  <si>
    <r>
      <t>insert/edit hyperlin</t>
    </r>
    <r>
      <rPr>
        <b/>
        <u/>
        <sz val="10"/>
        <color indexed="10"/>
        <rFont val="Arial"/>
        <family val="2"/>
      </rPr>
      <t>k</t>
    </r>
  </si>
  <si>
    <r>
      <rPr>
        <b/>
        <u/>
        <sz val="10"/>
        <color indexed="10"/>
        <rFont val="Arial"/>
        <family val="2"/>
      </rPr>
      <t>n</t>
    </r>
    <r>
      <rPr>
        <sz val="10"/>
        <color indexed="10"/>
        <rFont val="Arial"/>
        <family val="2"/>
      </rPr>
      <t>ew workbook</t>
    </r>
  </si>
  <si>
    <r>
      <rPr>
        <b/>
        <u/>
        <sz val="10"/>
        <color indexed="10"/>
        <rFont val="Arial"/>
        <family val="2"/>
      </rPr>
      <t>o</t>
    </r>
    <r>
      <rPr>
        <sz val="10"/>
        <color indexed="10"/>
        <rFont val="Arial"/>
        <family val="2"/>
      </rPr>
      <t>pen workbook</t>
    </r>
  </si>
  <si>
    <r>
      <t xml:space="preserve">Fill </t>
    </r>
    <r>
      <rPr>
        <b/>
        <u/>
        <sz val="10"/>
        <color indexed="10"/>
        <rFont val="Arial"/>
        <family val="2"/>
      </rPr>
      <t>r</t>
    </r>
    <r>
      <rPr>
        <sz val="10"/>
        <color indexed="10"/>
        <rFont val="Arial"/>
        <family val="2"/>
      </rPr>
      <t>ight</t>
    </r>
  </si>
  <si>
    <r>
      <rPr>
        <b/>
        <u/>
        <sz val="10"/>
        <color indexed="10"/>
        <rFont val="Arial"/>
        <family val="2"/>
      </rPr>
      <t>s</t>
    </r>
    <r>
      <rPr>
        <sz val="10"/>
        <color indexed="10"/>
        <rFont val="Arial"/>
        <family val="2"/>
      </rPr>
      <t>ave</t>
    </r>
  </si>
  <si>
    <r>
      <t xml:space="preserve">create </t>
    </r>
    <r>
      <rPr>
        <b/>
        <u/>
        <sz val="10"/>
        <color indexed="10"/>
        <rFont val="Arial"/>
        <family val="2"/>
      </rPr>
      <t>t</t>
    </r>
    <r>
      <rPr>
        <sz val="10"/>
        <color indexed="10"/>
        <rFont val="Arial"/>
        <family val="2"/>
      </rPr>
      <t>able</t>
    </r>
  </si>
  <si>
    <r>
      <t xml:space="preserve">toggle </t>
    </r>
    <r>
      <rPr>
        <b/>
        <u/>
        <sz val="10"/>
        <color indexed="10"/>
        <rFont val="Arial"/>
        <family val="2"/>
      </rPr>
      <t>u</t>
    </r>
    <r>
      <rPr>
        <sz val="10"/>
        <color indexed="10"/>
        <rFont val="Arial"/>
        <family val="2"/>
      </rPr>
      <t>nderline</t>
    </r>
  </si>
  <si>
    <r>
      <t xml:space="preserve">close </t>
    </r>
    <r>
      <rPr>
        <b/>
        <u/>
        <sz val="10"/>
        <color indexed="10"/>
        <rFont val="Arial"/>
        <family val="2"/>
      </rPr>
      <t>w</t>
    </r>
    <r>
      <rPr>
        <sz val="10"/>
        <color indexed="10"/>
        <rFont val="Arial"/>
        <family val="2"/>
      </rPr>
      <t>indow</t>
    </r>
  </si>
  <si>
    <t>Hyperlinks to text files often open directly within web browsers rather than prompting you to download and then open the file. However, formatting such as the use of tabs to create spacing may not be correctly interpreted by web browsers, so if you open a tab-delimited file with a browser, it may “strip out” the tabs and not allow you to properly parse the data after it is copied into Excel.
Therefore rather than opening the file with your browser, right-click on the link to the text file and instead save the file.  You may then open the file using either a text editor (and copy/paste it into Excel), or open it directly with Excel (after specifying that Excel show ALL files rather than just Excel files).  
If copying and pasting into Excel, you may need to use the Text to Columns feature (Alt, a, e) to parse the data into separate columns... (You will need to pick the correct delimiter to correctly parse the data into separate columns.)  If opening the file directly with the Excel, the Text Import Wizard (which is essentially the same as Text to Columns) will start automatically upon trying to open the file.</t>
  </si>
  <si>
    <t>By default, these shortcuts are not available in the Mac version of Excel.</t>
  </si>
  <si>
    <t>But if running the Windows version of Excel in Parallels, you can press F10 (or Option?) in order to access the Ribbon commands.</t>
  </si>
  <si>
    <t>Click here for discussion about the lack of Alt shortcuts in Excel.</t>
  </si>
  <si>
    <t>(read the fourth response down, by ErikXLinder)</t>
  </si>
  <si>
    <t>Show all Notes</t>
  </si>
  <si>
    <t>gray</t>
  </si>
  <si>
    <r>
      <t>bl</t>
    </r>
    <r>
      <rPr>
        <b/>
        <u/>
        <sz val="10"/>
        <rFont val="Arial"/>
        <family val="2"/>
      </rPr>
      <t>A</t>
    </r>
    <r>
      <rPr>
        <sz val="10"/>
        <rFont val="Arial"/>
        <family val="2"/>
      </rPr>
      <t xml:space="preserve">ck / </t>
    </r>
    <r>
      <rPr>
        <b/>
        <u/>
        <sz val="10"/>
        <rFont val="Arial"/>
        <family val="2"/>
      </rPr>
      <t>A</t>
    </r>
    <r>
      <rPr>
        <sz val="10"/>
        <rFont val="Arial"/>
        <family val="2"/>
      </rPr>
      <t>utomatic</t>
    </r>
  </si>
  <si>
    <r>
      <rPr>
        <sz val="10"/>
        <rFont val="Arial"/>
        <family val="2"/>
      </rPr>
      <t>pur</t>
    </r>
    <r>
      <rPr>
        <b/>
        <u/>
        <sz val="10"/>
        <rFont val="Arial"/>
        <family val="2"/>
      </rPr>
      <t>P</t>
    </r>
    <r>
      <rPr>
        <sz val="10"/>
        <rFont val="Arial"/>
        <family val="2"/>
      </rPr>
      <t>le</t>
    </r>
  </si>
  <si>
    <r>
      <t>font b</t>
    </r>
    <r>
      <rPr>
        <b/>
        <u/>
        <sz val="10"/>
        <rFont val="Arial"/>
        <family val="2"/>
      </rPr>
      <t>lA</t>
    </r>
    <r>
      <rPr>
        <sz val="10"/>
        <rFont val="Arial"/>
        <family val="2"/>
      </rPr>
      <t xml:space="preserve">ck / </t>
    </r>
    <r>
      <rPr>
        <b/>
        <u/>
        <sz val="10"/>
        <rFont val="Arial"/>
        <family val="2"/>
      </rPr>
      <t>A</t>
    </r>
    <r>
      <rPr>
        <sz val="10"/>
        <rFont val="Arial"/>
        <family val="2"/>
      </rPr>
      <t>utomatic</t>
    </r>
  </si>
  <si>
    <r>
      <t>hyperlin</t>
    </r>
    <r>
      <rPr>
        <b/>
        <u/>
        <sz val="10"/>
        <rFont val="Arial"/>
        <family val="2"/>
      </rPr>
      <t>K</t>
    </r>
    <r>
      <rPr>
        <sz val="10"/>
        <rFont val="Arial"/>
        <family val="2"/>
      </rPr>
      <t>_follow</t>
    </r>
  </si>
  <si>
    <t>outLine_Level</t>
  </si>
  <si>
    <t>Last updated:  7/22/2020</t>
  </si>
  <si>
    <r>
      <t>When formatting percentages, do not use</t>
    </r>
    <r>
      <rPr>
        <sz val="10"/>
        <color rgb="FFFF0000"/>
        <rFont val="Arial"/>
        <family val="2"/>
      </rPr>
      <t xml:space="preserve"> whole numbers</t>
    </r>
    <r>
      <rPr>
        <sz val="10"/>
        <rFont val="Arial"/>
        <family val="2"/>
      </rPr>
      <t xml:space="preserve"> that are simply </t>
    </r>
    <r>
      <rPr>
        <sz val="10"/>
        <color rgb="FFFF0000"/>
        <rFont val="Arial"/>
        <family val="2"/>
      </rPr>
      <t>formatted</t>
    </r>
    <r>
      <rPr>
        <sz val="10"/>
        <rFont val="Arial"/>
        <family val="2"/>
      </rPr>
      <t xml:space="preserve"> with a </t>
    </r>
    <r>
      <rPr>
        <sz val="10"/>
        <color rgb="FFFF0000"/>
        <rFont val="Arial"/>
        <family val="2"/>
      </rPr>
      <t>"%"</t>
    </r>
    <r>
      <rPr>
        <sz val="10"/>
        <rFont val="Arial"/>
        <family val="2"/>
      </rPr>
      <t xml:space="preserve"> at the end.  #"%" is not the same as #%.</t>
    </r>
  </si>
  <si>
    <r>
      <t xml:space="preserve">When formatting percentages, do not add quotation marks around the "%".  Doing so will treat the "%" as text and will not consider the percentage as a decimal.  If using a custom number format, </t>
    </r>
    <r>
      <rPr>
        <sz val="10"/>
        <color rgb="FFFF0000"/>
        <rFont val="Arial"/>
        <family val="2"/>
      </rPr>
      <t>use #% …NOT #"%" (with quotes around the %).</t>
    </r>
  </si>
  <si>
    <t>Letters from Past Students Convicted of Honor Code Violations</t>
  </si>
  <si>
    <t>https://public.kenan-flagler.unc.edu/Faculty/dayt/class/honor_code/letters.htm</t>
  </si>
  <si>
    <t>BEFORE starting assignments, ensure the User name listed in Excel is correct. (For the User name, please enter your name in the format LastName, FirstName.)  How?  In Excel, select File, Options (Alt, f, t), and on the General tab, in the "Personalize your copy of Microsoft Office" group, complete the User name box.  Select OK and then Exit &amp; restart Excel.  
Please note that it is important to change the username BEFORE starting your assignment(s). You should only need to configure the User Name once on each different computer you use.  If you use any computer other than your own personal computer, you will need to verify that the correct username is entered before creating your new Excel file for the assignment. 
The Username in the Excel Options is NOT the same as the account name that you see in the upper right corner of title bar of Excel (to the left of the minimize/restore/close buttons).  That name in the title bar is the account name you used when logging into your Office 365 account.  It is okay if the Excel Username (in Excel Options) and the Office 365 account name (in the Excel title bar) do not match exactly.
If for some reason you ever need to borrow someone else's computer to complete any assignment, please inform the instructor, so that there are no suspicions of possible honor court violations. You should always use a separate Windows login when borrowing someone else’s computer.  When lending your computer to someone else, ensure they use a separate Windows (guest) login account.  They should NOT use your computer under your login account.
Please do NOT create new Excel files by right-clicking (in Windows Explorer) and clicking File, New MS Excel Worksheet! For some odd reason, creating new spreadsheets this way strips the username from the file. Start Excel and then create a new spreadsheet in order to have the username properly maintained.</t>
  </si>
  <si>
    <r>
      <t xml:space="preserve">Under </t>
    </r>
    <r>
      <rPr>
        <i/>
        <sz val="10"/>
        <rFont val="Arial"/>
        <family val="2"/>
      </rPr>
      <t xml:space="preserve">Formulas, </t>
    </r>
    <r>
      <rPr>
        <sz val="10"/>
        <rFont val="Arial"/>
        <family val="2"/>
      </rPr>
      <t xml:space="preserve">change </t>
    </r>
    <r>
      <rPr>
        <i/>
        <sz val="10"/>
        <rFont val="Arial"/>
        <family val="2"/>
      </rPr>
      <t>Workbook Calculation</t>
    </r>
    <r>
      <rPr>
        <sz val="10"/>
        <rFont val="Arial"/>
        <family val="2"/>
      </rPr>
      <t xml:space="preserve"> to "Automatic except for </t>
    </r>
    <r>
      <rPr>
        <u/>
        <sz val="10"/>
        <rFont val="Arial"/>
        <family val="2"/>
      </rPr>
      <t>d</t>
    </r>
    <r>
      <rPr>
        <sz val="10"/>
        <rFont val="Arial"/>
        <family val="2"/>
      </rPr>
      <t>ata tables."</t>
    </r>
  </si>
  <si>
    <t>Windows+</t>
  </si>
  <si>
    <t>Windows+Shift+</t>
  </si>
  <si>
    <t>Windows+Ctrl+</t>
  </si>
  <si>
    <t>Windows+Alt+</t>
  </si>
  <si>
    <t>(alone)</t>
  </si>
  <si>
    <t>Activates QAT &amp; Ribbon</t>
  </si>
  <si>
    <t>Opens/closes Start Menu</t>
  </si>
  <si>
    <t>close virtual desktop</t>
  </si>
  <si>
    <t>Autosave</t>
  </si>
  <si>
    <t>Windows Explorer</t>
  </si>
  <si>
    <t>App right-click menu</t>
  </si>
  <si>
    <t>Undo</t>
  </si>
  <si>
    <t>Outlook</t>
  </si>
  <si>
    <t>Redo</t>
  </si>
  <si>
    <t>Excel</t>
  </si>
  <si>
    <t>Home Edge Profile</t>
  </si>
  <si>
    <t>Decrease decimal</t>
  </si>
  <si>
    <t>Decrease font size</t>
  </si>
  <si>
    <t>Remote Desktop</t>
  </si>
  <si>
    <t>Increase font size</t>
  </si>
  <si>
    <t>UNC Edge Profile</t>
  </si>
  <si>
    <t>Scenario switcher</t>
  </si>
  <si>
    <t>Show all notes</t>
  </si>
  <si>
    <t>Emoji panel</t>
  </si>
  <si>
    <t>Task View</t>
  </si>
  <si>
    <t>snap window to left</t>
  </si>
  <si>
    <t>move window to left screen</t>
  </si>
  <si>
    <t>left virtual desktop</t>
  </si>
  <si>
    <t>snap window to right</t>
  </si>
  <si>
    <t>move window to right screen</t>
  </si>
  <si>
    <t>righ virtual desktop</t>
  </si>
  <si>
    <t>Maximize / restore window</t>
  </si>
  <si>
    <t>Restore / minimize window</t>
  </si>
  <si>
    <t>language switch</t>
  </si>
  <si>
    <t>Prt Scrn</t>
  </si>
  <si>
    <t>screenshot of desktop</t>
  </si>
  <si>
    <r>
      <rPr>
        <b/>
        <u/>
        <sz val="10"/>
        <color rgb="FF000000"/>
        <rFont val="Arial"/>
        <family val="2"/>
      </rPr>
      <t>a</t>
    </r>
    <r>
      <rPr>
        <sz val="10"/>
        <color rgb="FF000000"/>
        <rFont val="Arial"/>
        <family val="2"/>
      </rPr>
      <t>ction Center</t>
    </r>
  </si>
  <si>
    <r>
      <rPr>
        <b/>
        <u/>
        <sz val="10"/>
        <color rgb="FF000000"/>
        <rFont val="Arial"/>
        <family val="2"/>
      </rPr>
      <t>c</t>
    </r>
    <r>
      <rPr>
        <sz val="10"/>
        <color rgb="FF000000"/>
        <rFont val="Arial"/>
        <family val="2"/>
      </rPr>
      <t>ortana listening mode</t>
    </r>
  </si>
  <si>
    <r>
      <t xml:space="preserve">show / hide </t>
    </r>
    <r>
      <rPr>
        <b/>
        <u/>
        <sz val="10"/>
        <color rgb="FF000000"/>
        <rFont val="Arial"/>
        <family val="2"/>
      </rPr>
      <t>d</t>
    </r>
    <r>
      <rPr>
        <sz val="10"/>
        <color rgb="FF000000"/>
        <rFont val="Arial"/>
        <family val="2"/>
      </rPr>
      <t>esktop</t>
    </r>
  </si>
  <si>
    <r>
      <t xml:space="preserve">virtual </t>
    </r>
    <r>
      <rPr>
        <b/>
        <u/>
        <sz val="10"/>
        <color rgb="FF000000"/>
        <rFont val="Arial"/>
        <family val="2"/>
      </rPr>
      <t>d</t>
    </r>
    <r>
      <rPr>
        <sz val="10"/>
        <color rgb="FF000000"/>
        <rFont val="Arial"/>
        <family val="2"/>
      </rPr>
      <t>esktop</t>
    </r>
  </si>
  <si>
    <r>
      <t xml:space="preserve">file </t>
    </r>
    <r>
      <rPr>
        <b/>
        <u/>
        <sz val="10"/>
        <color indexed="10"/>
        <rFont val="Arial"/>
        <family val="2"/>
      </rPr>
      <t>e</t>
    </r>
    <r>
      <rPr>
        <sz val="10"/>
        <color indexed="10"/>
        <rFont val="Arial"/>
        <family val="2"/>
      </rPr>
      <t>xplorer</t>
    </r>
  </si>
  <si>
    <r>
      <rPr>
        <b/>
        <u/>
        <sz val="10"/>
        <color rgb="FF000000"/>
        <rFont val="Arial"/>
        <family val="2"/>
      </rPr>
      <t>f</t>
    </r>
    <r>
      <rPr>
        <sz val="10"/>
        <color rgb="FF000000"/>
        <rFont val="Arial"/>
        <family val="2"/>
      </rPr>
      <t>eedback hub</t>
    </r>
  </si>
  <si>
    <r>
      <rPr>
        <b/>
        <u/>
        <sz val="10"/>
        <color rgb="FF000000"/>
        <rFont val="Arial"/>
        <family val="2"/>
      </rPr>
      <t>f</t>
    </r>
    <r>
      <rPr>
        <sz val="10"/>
        <color rgb="FF000000"/>
        <rFont val="Arial"/>
        <family val="2"/>
      </rPr>
      <t>ind computers</t>
    </r>
  </si>
  <si>
    <r>
      <t xml:space="preserve">Xbox </t>
    </r>
    <r>
      <rPr>
        <b/>
        <u/>
        <sz val="10"/>
        <color rgb="FF000000"/>
        <rFont val="Arial"/>
        <family val="2"/>
      </rPr>
      <t>g</t>
    </r>
    <r>
      <rPr>
        <sz val="10"/>
        <color rgb="FF000000"/>
        <rFont val="Arial"/>
        <family val="2"/>
      </rPr>
      <t>ame bar</t>
    </r>
  </si>
  <si>
    <t>Dictation toolbar</t>
  </si>
  <si>
    <t>Settings</t>
  </si>
  <si>
    <r>
      <rPr>
        <b/>
        <u/>
        <sz val="10"/>
        <rFont val="Arial"/>
        <family val="2"/>
      </rPr>
      <t>J</t>
    </r>
    <r>
      <rPr>
        <sz val="10"/>
        <rFont val="Arial"/>
        <family val="2"/>
      </rPr>
      <t>ump to worksheet list</t>
    </r>
  </si>
  <si>
    <r>
      <rPr>
        <b/>
        <u/>
        <sz val="10"/>
        <color rgb="FF000000"/>
        <rFont val="Arial"/>
        <family val="2"/>
      </rPr>
      <t>l</t>
    </r>
    <r>
      <rPr>
        <sz val="10"/>
        <color rgb="FF000000"/>
        <rFont val="Arial"/>
        <family val="2"/>
      </rPr>
      <t>ock screen</t>
    </r>
  </si>
  <si>
    <r>
      <rPr>
        <b/>
        <u/>
        <sz val="10"/>
        <color rgb="FF000000"/>
        <rFont val="Arial"/>
        <family val="2"/>
      </rPr>
      <t>m</t>
    </r>
    <r>
      <rPr>
        <sz val="10"/>
        <color rgb="FF000000"/>
        <rFont val="Arial"/>
        <family val="2"/>
      </rPr>
      <t>inimize all windows</t>
    </r>
  </si>
  <si>
    <t>Opens minimized windows</t>
  </si>
  <si>
    <r>
      <rPr>
        <b/>
        <u/>
        <sz val="10"/>
        <color rgb="FF000000"/>
        <rFont val="Arial"/>
        <family val="2"/>
      </rPr>
      <t>p</t>
    </r>
    <r>
      <rPr>
        <sz val="10"/>
        <color rgb="FF000000"/>
        <rFont val="Arial"/>
        <family val="2"/>
      </rPr>
      <t>rojeciton settings</t>
    </r>
  </si>
  <si>
    <r>
      <t xml:space="preserve">Windows search / </t>
    </r>
    <r>
      <rPr>
        <b/>
        <u/>
        <sz val="10"/>
        <color rgb="FF000000"/>
        <rFont val="Arial"/>
        <family val="2"/>
      </rPr>
      <t>q</t>
    </r>
    <r>
      <rPr>
        <sz val="10"/>
        <color rgb="FF000000"/>
        <rFont val="Arial"/>
        <family val="2"/>
      </rPr>
      <t>uery</t>
    </r>
  </si>
  <si>
    <t>Snip &amp; Sketch</t>
  </si>
  <si>
    <t>ease of access</t>
  </si>
  <si>
    <t>clipboard history</t>
  </si>
  <si>
    <t>secondary start menu</t>
  </si>
  <si>
    <t>Week # Assignment</t>
  </si>
  <si>
    <r>
      <t>Ensure that your workbook does not have inadvertent</t>
    </r>
    <r>
      <rPr>
        <sz val="10"/>
        <color rgb="FFFF0000"/>
        <rFont val="Arial"/>
        <family val="2"/>
      </rPr>
      <t xml:space="preserve"> External Data Connections </t>
    </r>
    <r>
      <rPr>
        <sz val="10"/>
        <rFont val="Arial"/>
        <family val="2"/>
      </rPr>
      <t>(links to other files).</t>
    </r>
  </si>
  <si>
    <r>
      <t xml:space="preserve">Please design your spreadsheets so that data and formulas are in the </t>
    </r>
    <r>
      <rPr>
        <sz val="10"/>
        <color rgb="FFFF0000"/>
        <rFont val="Arial"/>
        <family val="2"/>
      </rPr>
      <t>same cells</t>
    </r>
    <r>
      <rPr>
        <sz val="10"/>
        <color indexed="8"/>
        <rFont val="Arial"/>
        <family val="2"/>
      </rPr>
      <t xml:space="preserve"> </t>
    </r>
    <r>
      <rPr>
        <sz val="10"/>
        <color rgb="FFFF0000"/>
        <rFont val="Arial"/>
        <family val="2"/>
      </rPr>
      <t>as</t>
    </r>
    <r>
      <rPr>
        <sz val="10"/>
        <color indexed="8"/>
        <rFont val="Arial"/>
        <family val="2"/>
      </rPr>
      <t xml:space="preserve"> shown in the </t>
    </r>
    <r>
      <rPr>
        <sz val="10"/>
        <color rgb="FFFF0000"/>
        <rFont val="Arial"/>
        <family val="2"/>
      </rPr>
      <t>screenshots</t>
    </r>
    <r>
      <rPr>
        <sz val="10"/>
        <color indexed="8"/>
        <rFont val="Arial"/>
        <family val="2"/>
      </rPr>
      <t xml:space="preserve"> provided in the assignment instructions.</t>
    </r>
  </si>
  <si>
    <r>
      <t xml:space="preserve">Use </t>
    </r>
    <r>
      <rPr>
        <sz val="10"/>
        <color rgb="FFFF0000"/>
        <rFont val="Arial"/>
        <family val="2"/>
      </rPr>
      <t>consistent horizontal alignment</t>
    </r>
    <r>
      <rPr>
        <sz val="10"/>
        <rFont val="Arial"/>
        <family val="2"/>
      </rPr>
      <t xml:space="preserve"> for data in the same column.  (Do not right align some data and center align other data.)</t>
    </r>
  </si>
  <si>
    <t>For long text labels within a table of data, make the column wide enough so that wrapped text does not result in excessively tall row heights.</t>
  </si>
  <si>
    <t>Formulas &amp; Functions</t>
  </si>
  <si>
    <r>
      <t>You do not need to include an = and a</t>
    </r>
    <r>
      <rPr>
        <sz val="10"/>
        <color rgb="FFFF0000"/>
        <rFont val="Arial"/>
        <family val="2"/>
      </rPr>
      <t xml:space="preserve"> +</t>
    </r>
    <r>
      <rPr>
        <sz val="10"/>
        <rFont val="Arial"/>
        <family val="2"/>
      </rPr>
      <t xml:space="preserve"> at the beginning of your formulas.  Entering just an = is sufficient (and simpler).</t>
    </r>
  </si>
  <si>
    <t>Specific Steps</t>
  </si>
  <si>
    <t>Assignment Guidelines / Grading Key / Key Points</t>
  </si>
  <si>
    <t>Sample Week # Assignment Feedback</t>
  </si>
  <si>
    <t>Personally , I prefer Lenovo ThinkPads.  They have good keyboards and unlike many laptops, they do not eliminate important keys...therefore they are better for shortcuts.  And I also like the trackpoint eraser head pointing stick, which allows you to keep your hands on the keyboard in normal typing position, and quickly move the cursor, if/when needed.</t>
  </si>
  <si>
    <t>Therefore I always buy laptops with dedicated PgUp, PgDn, Home, End, Del, Esc or PrtSc keys. These laptops are more “business-oriented” since they have keyboards which are more friendly to “power-users” who use lots of F# shortcuts in Excel and in other applications.</t>
  </si>
  <si>
    <r>
      <rPr>
        <sz val="10"/>
        <color indexed="10"/>
        <rFont val="Arial"/>
        <family val="2"/>
      </rPr>
      <t>ALL data</t>
    </r>
    <r>
      <rPr>
        <sz val="10"/>
        <rFont val="Arial"/>
        <family val="2"/>
      </rPr>
      <t xml:space="preserve"> inputs (numbers and text…including names, etc.) should be </t>
    </r>
    <r>
      <rPr>
        <sz val="10"/>
        <color indexed="10"/>
        <rFont val="Arial"/>
        <family val="2"/>
      </rPr>
      <t>formatted differently</t>
    </r>
    <r>
      <rPr>
        <sz val="10"/>
        <rFont val="Arial"/>
        <family val="2"/>
      </rPr>
      <t xml:space="preserve"> from formulas...not just numbers &amp; assumptions.</t>
    </r>
  </si>
  <si>
    <r>
      <t xml:space="preserve">Format </t>
    </r>
    <r>
      <rPr>
        <sz val="10"/>
        <rFont val="Arial"/>
        <family val="2"/>
      </rPr>
      <t>cells with data/</t>
    </r>
    <r>
      <rPr>
        <sz val="10"/>
        <color rgb="FFFF0000"/>
        <rFont val="Arial"/>
        <family val="2"/>
      </rPr>
      <t>inputs/</t>
    </r>
    <r>
      <rPr>
        <sz val="10"/>
        <rFont val="Arial"/>
        <family val="2"/>
      </rPr>
      <t>assumptions</t>
    </r>
    <r>
      <rPr>
        <sz val="10"/>
        <color rgb="FFFF0000"/>
        <rFont val="Arial"/>
        <family val="2"/>
      </rPr>
      <t xml:space="preserve"> </t>
    </r>
    <r>
      <rPr>
        <sz val="10"/>
        <rFont val="Arial"/>
        <family val="2"/>
      </rPr>
      <t xml:space="preserve">differently (i.e. </t>
    </r>
    <r>
      <rPr>
        <sz val="10"/>
        <color rgb="FFFF0000"/>
        <rFont val="Arial"/>
        <family val="2"/>
      </rPr>
      <t>blue font</t>
    </r>
    <r>
      <rPr>
        <sz val="10"/>
        <rFont val="Arial"/>
        <family val="2"/>
      </rPr>
      <t>) from cells with formulas, so that it's easy for users to determine where values can be entered.</t>
    </r>
  </si>
  <si>
    <t>Worksheet</t>
  </si>
  <si>
    <r>
      <t xml:space="preserve">If formatting only the top value in a list, use the </t>
    </r>
    <r>
      <rPr>
        <sz val="10"/>
        <color indexed="10"/>
        <rFont val="Arial"/>
        <family val="2"/>
      </rPr>
      <t>accounting number format</t>
    </r>
    <r>
      <rPr>
        <sz val="10"/>
        <rFont val="Arial"/>
        <family val="2"/>
      </rPr>
      <t xml:space="preserve">, which aligns the $ on the left side of the column. </t>
    </r>
  </si>
  <si>
    <t>Currency</t>
  </si>
  <si>
    <t>Accounting</t>
  </si>
  <si>
    <r>
      <t xml:space="preserve">When using currency format, be </t>
    </r>
    <r>
      <rPr>
        <sz val="10"/>
        <color rgb="FFFF0000"/>
        <rFont val="Arial"/>
        <family val="2"/>
      </rPr>
      <t>consistent</t>
    </r>
    <r>
      <rPr>
        <sz val="10"/>
        <rFont val="Arial"/>
        <family val="2"/>
      </rPr>
      <t xml:space="preserve"> with the </t>
    </r>
    <r>
      <rPr>
        <sz val="10"/>
        <color rgb="FFFF0000"/>
        <rFont val="Arial"/>
        <family val="2"/>
      </rPr>
      <t>format</t>
    </r>
    <r>
      <rPr>
        <sz val="10"/>
        <rFont val="Arial"/>
        <family val="2"/>
      </rPr>
      <t xml:space="preserve"> used for </t>
    </r>
    <r>
      <rPr>
        <sz val="10"/>
        <color rgb="FFFF0000"/>
        <rFont val="Arial"/>
        <family val="2"/>
      </rPr>
      <t>negative numbers</t>
    </r>
    <r>
      <rPr>
        <sz val="10"/>
        <rFont val="Arial"/>
        <family val="2"/>
      </rPr>
      <t>.  (Use either negative signs OR parentheses for all negative values...do not mix different negative formats in the same worksheet.)</t>
    </r>
  </si>
  <si>
    <t>Sample Point Values</t>
  </si>
  <si>
    <t>Introduction</t>
  </si>
  <si>
    <t>UNC_DAYT_EXCEL_1.3.7_LECTURE_FIND_PASTE_SPECIAL.mp4</t>
  </si>
  <si>
    <t>Proper Formatting</t>
  </si>
  <si>
    <t>Video Length</t>
  </si>
  <si>
    <t>Flexible Function Ranges</t>
  </si>
  <si>
    <t>Total Video Length</t>
  </si>
  <si>
    <t>Segment</t>
  </si>
  <si>
    <t>Grade</t>
  </si>
  <si>
    <r>
      <t>For cells with</t>
    </r>
    <r>
      <rPr>
        <sz val="10"/>
        <color rgb="FFFF0000"/>
        <rFont val="Arial"/>
        <family val="2"/>
      </rPr>
      <t xml:space="preserve"> lots of text</t>
    </r>
    <r>
      <rPr>
        <sz val="10"/>
        <color indexed="8"/>
        <rFont val="Arial"/>
        <family val="2"/>
      </rPr>
      <t xml:space="preserve"> (such a paragraph description), make the </t>
    </r>
    <r>
      <rPr>
        <sz val="10"/>
        <color rgb="FFFF0000"/>
        <rFont val="Arial"/>
        <family val="2"/>
      </rPr>
      <t>column</t>
    </r>
    <r>
      <rPr>
        <sz val="10"/>
        <color indexed="8"/>
        <rFont val="Arial"/>
        <family val="2"/>
      </rPr>
      <t xml:space="preserve"> decently </t>
    </r>
    <r>
      <rPr>
        <sz val="10"/>
        <color rgb="FFFF0000"/>
        <rFont val="Arial"/>
        <family val="2"/>
      </rPr>
      <t>wide</t>
    </r>
    <r>
      <rPr>
        <sz val="10"/>
        <color indexed="8"/>
        <rFont val="Arial"/>
        <family val="2"/>
      </rPr>
      <t xml:space="preserve"> and </t>
    </r>
    <r>
      <rPr>
        <sz val="10"/>
        <color rgb="FFFF0000"/>
        <rFont val="Arial"/>
        <family val="2"/>
      </rPr>
      <t>wrap</t>
    </r>
    <r>
      <rPr>
        <sz val="10"/>
        <color indexed="8"/>
        <rFont val="Arial"/>
        <family val="2"/>
      </rPr>
      <t xml:space="preserve"> text.  (If you don't make the column wide enough, the row height will be overly tall when you wrap text.)</t>
    </r>
  </si>
  <si>
    <t>UNC_DAYT_EXCEL_1.4.4_LECTURE_FIXING_&amp;_IGNORING_ERROR_ALERTS.mp4</t>
  </si>
  <si>
    <t>Typically Wrap Text for Column Headings FIRST, BEFORE adjusting column widths!</t>
  </si>
  <si>
    <t>Rather than making columns wide enough to fit entire column headings, wrap text for column headings.</t>
  </si>
  <si>
    <t>Indentting Text</t>
  </si>
  <si>
    <t>What if you want to indent text?</t>
  </si>
  <si>
    <r>
      <t xml:space="preserve">To </t>
    </r>
    <r>
      <rPr>
        <i/>
        <sz val="10"/>
        <rFont val="Arial"/>
        <family val="2"/>
      </rPr>
      <t xml:space="preserve">Decrease Indent via shortcut, press </t>
    </r>
    <r>
      <rPr>
        <b/>
        <i/>
        <sz val="10"/>
        <rFont val="Arial"/>
        <family val="2"/>
      </rPr>
      <t>Alt, h, 5.</t>
    </r>
  </si>
  <si>
    <t>Tip for Fitting Column Headings</t>
  </si>
  <si>
    <t>If using the Arial Font in your spreadsheet, you can switch to Arial Narrow to better fit some of your column headings.</t>
  </si>
  <si>
    <t>Otherwise, the text won't wrap (since the columns are already wide enough to fit the entire column headings).</t>
  </si>
  <si>
    <r>
      <rPr>
        <b/>
        <sz val="10"/>
        <rFont val="Arial"/>
        <family val="2"/>
      </rPr>
      <t>TIP:</t>
    </r>
    <r>
      <rPr>
        <sz val="10"/>
        <rFont val="Arial"/>
        <family val="2"/>
      </rPr>
      <t xml:space="preserve">  You can navigate back and forth between hyperlinks in Internet Explorer, Excel, PowerPoint and other Microsoft applications using the Alt key in combination with an arrow key.  For example, if I click on one the links on the Documentation sheet to jump to a particular sheet, I can press Alt+Left_Arrow to return back to the Documentation sheet.  Alt+Right_Arrow goes forward to the link previously clicked.</t>
    </r>
  </si>
  <si>
    <t xml:space="preserve">The QAT shortcut numbers are assigned in the order that you add them.  If you press Alt+0, it will perform whatever is placed on the toolbar at the Alt+09 position. (No need to press Alt+0, 9.)  </t>
  </si>
  <si>
    <t>However, if you add additional shortcuts past Alt+09, then the next shortcut will be Alt+08, and the next will be Alt+07.  If there are two (or more) shortcuts beginning with Alt+0, you will have to type both digits.  But if you just have one shortcut beginning with Alt+0 (i.e. just Alt+09), you do not need to also press the 9...just the single Alt+0.</t>
  </si>
  <si>
    <r>
      <t>Use the 1,000 separator (</t>
    </r>
    <r>
      <rPr>
        <sz val="10"/>
        <color indexed="10"/>
        <rFont val="Arial"/>
        <family val="2"/>
      </rPr>
      <t>comma</t>
    </r>
    <r>
      <rPr>
        <sz val="10"/>
        <rFont val="Arial"/>
        <family val="2"/>
      </rPr>
      <t>) for numbers (regardless of whether the values are currently smaller than 999).</t>
    </r>
  </si>
  <si>
    <r>
      <t xml:space="preserve">Best Practice:  
</t>
    </r>
    <r>
      <rPr>
        <sz val="10"/>
        <rFont val="Arial"/>
        <family val="2"/>
      </rPr>
      <t xml:space="preserve">It is often necessary to create lists that can easily accommodate additional data. For maximum flexibility, to avoid having to edit and copy formulas when data is added, follow this suggested approach:
Design your worksheet to include a blank (or non-numeric) row between the end of the list of values and the total formulas.  The cell ranges you use in the formulas should include the blank row, allowing you to insert rows just above the blank "dummy row."  This approach  ensures that all formulas are automatically updated to include the newly added row or rows.
Besides including an extra row below your data in your function ranges, you </t>
    </r>
    <r>
      <rPr>
        <i/>
        <sz val="10"/>
        <rFont val="Arial"/>
        <family val="2"/>
      </rPr>
      <t>can</t>
    </r>
    <r>
      <rPr>
        <sz val="10"/>
        <rFont val="Arial"/>
        <family val="2"/>
      </rPr>
      <t xml:space="preserve"> also expand the ranges to include the column headings (as long as the column headings are text and not numbers).  This would allow you to insert additional rows at the top of your data and have it still included in the range of data included for your functions.  Most of the commonly used statistical functions ignore blank cells and cells with text, so normally, you need not worry that expanding your ranges will skew the results of your function.</t>
    </r>
  </si>
  <si>
    <r>
      <rPr>
        <b/>
        <sz val="10"/>
        <rFont val="Arial"/>
        <family val="2"/>
      </rPr>
      <t>Note:</t>
    </r>
    <r>
      <rPr>
        <sz val="10"/>
        <rFont val="Arial"/>
        <family val="2"/>
      </rPr>
      <t xml:space="preserve">
When inserting rows for new students at the top of the data (directly below the column headings) the Grades in column F will not be entered automatically.  You will have to maually copy/extend formulas from the cells below.
Formulas for the Grades WILL be automatically be entered for you when you add a new row at the bottom and then manually enter Test scores for that new student.  However, formulas for the student Grade will NOT be automatically entered if you copy and paste data into that newly added row at the bottom.  
So you will always need to copy and paste the new formulas in columns within the data in the newly added row(s) at the top.  And you will sometimes need to copy and paste the new formulas into the newly added row at the bottom.  
But no matter how you add new data (manually entering or copying and pasting), you at least will not have to edit and copy all of your summary formulas at the bottom when inserting new rows at either the top or bottom.  These formulas will continue to work when adding new rows, assuming you expanded your function ranges to include the extra row at the top (column headings) and the extra “dummy row” at the bottom (above the Class Averages).</t>
    </r>
  </si>
  <si>
    <r>
      <rPr>
        <b/>
        <sz val="10"/>
        <rFont val="Arial"/>
        <family val="2"/>
      </rPr>
      <t xml:space="preserve">TIP: </t>
    </r>
    <r>
      <rPr>
        <sz val="10"/>
        <rFont val="Arial"/>
        <family val="2"/>
      </rPr>
      <t xml:space="preserve"> To enter a "return" (new paragraph or blank line) when typing large blocks of text (as shown between the two paragraphs above), press </t>
    </r>
    <r>
      <rPr>
        <i/>
        <sz val="10"/>
        <rFont val="Arial"/>
        <family val="2"/>
      </rPr>
      <t xml:space="preserve">Alt+Enter </t>
    </r>
    <r>
      <rPr>
        <sz val="10"/>
        <rFont val="Arial"/>
        <family val="2"/>
      </rPr>
      <t xml:space="preserve">rather than just plain </t>
    </r>
    <r>
      <rPr>
        <i/>
        <sz val="10"/>
        <rFont val="Arial"/>
        <family val="2"/>
      </rPr>
      <t>Enter.</t>
    </r>
  </si>
  <si>
    <t>Using Merge cells for large blocks of text</t>
  </si>
  <si>
    <r>
      <rPr>
        <b/>
        <sz val="10"/>
        <rFont val="Arial"/>
        <family val="2"/>
      </rPr>
      <t>Large Block of Text with Merged Cells</t>
    </r>
    <r>
      <rPr>
        <sz val="10"/>
        <rFont val="Arial"/>
        <family val="2"/>
      </rPr>
      <t xml:space="preserve">
This is an example of a time when I often DO like to merge cells.  When entering text in a text box, that text won't be found when performing a Find (Ctrl+f).  But the text is "findable" when it is entered within a merged cell.  In addition to using "Merge Cells" or "Merge Across" for these cells, I also enabled Wrap Text.
Note that when merging cells, you cannot select an entire row or column within that merged range (by pressing Shift+space or Ctrl+space, for example).  Therefore to insert rows or columns, you cannot press Shift+Space or Ctrl+space, then Ctrl+Shift++.  Instead, use Alt, </t>
    </r>
    <r>
      <rPr>
        <u/>
        <sz val="10"/>
        <rFont val="Arial"/>
        <family val="2"/>
      </rPr>
      <t>H</t>
    </r>
    <r>
      <rPr>
        <sz val="10"/>
        <rFont val="Arial"/>
        <family val="2"/>
      </rPr>
      <t xml:space="preserve">ome, </t>
    </r>
    <r>
      <rPr>
        <u/>
        <sz val="10"/>
        <rFont val="Arial"/>
        <family val="2"/>
      </rPr>
      <t>I</t>
    </r>
    <r>
      <rPr>
        <sz val="10"/>
        <rFont val="Arial"/>
        <family val="2"/>
      </rPr>
      <t xml:space="preserve">nsert, Insert Sheet </t>
    </r>
    <r>
      <rPr>
        <u/>
        <sz val="10"/>
        <rFont val="Arial"/>
        <family val="2"/>
      </rPr>
      <t>R</t>
    </r>
    <r>
      <rPr>
        <sz val="10"/>
        <rFont val="Arial"/>
        <family val="2"/>
      </rPr>
      <t xml:space="preserve">ows (Alt, h, i, r) or </t>
    </r>
    <r>
      <rPr>
        <u/>
        <sz val="10"/>
        <rFont val="Arial"/>
        <family val="2"/>
      </rPr>
      <t>C</t>
    </r>
    <r>
      <rPr>
        <sz val="10"/>
        <rFont val="Arial"/>
        <family val="2"/>
      </rPr>
      <t>olumns (Alt, h, i, c).</t>
    </r>
  </si>
  <si>
    <r>
      <rPr>
        <b/>
        <sz val="10"/>
        <rFont val="Arial"/>
        <family val="2"/>
      </rPr>
      <t>CENTER ACROSS SELECTION (&amp; WRAP TEXT)</t>
    </r>
    <r>
      <rPr>
        <sz val="10"/>
        <rFont val="Arial"/>
        <family val="2"/>
      </rPr>
      <t xml:space="preserve">
Here's another option for displaying large blocks of text directly in worksheet cells.  
This text has been formatted using "Center Across Selection."  
Wrap Text has been applied &amp; the row has been made taller in order to see all the text.
However, in order for this to work, the row needs to be able to made made taller.
(Also, there unfortunately is no "Left Align Across Selection," 
so this method cannot be applied if you prefer the text to be left-aligned.)</t>
    </r>
  </si>
  <si>
    <t>Potential HW Bonus</t>
  </si>
  <si>
    <t>Error alerts are indicated by a "green triangle" in the upper left corner of a cell.</t>
  </si>
  <si>
    <r>
      <t>Point &amp; click</t>
    </r>
    <r>
      <rPr>
        <sz val="10"/>
        <rFont val="Arial"/>
        <family val="2"/>
      </rPr>
      <t xml:space="preserve"> or </t>
    </r>
    <r>
      <rPr>
        <b/>
        <i/>
        <sz val="10"/>
        <rFont val="Arial"/>
        <family val="2"/>
      </rPr>
      <t xml:space="preserve">using keyboard arrows </t>
    </r>
    <r>
      <rPr>
        <sz val="10"/>
        <rFont val="Arial"/>
        <family val="2"/>
      </rPr>
      <t xml:space="preserve">is more accurate, </t>
    </r>
  </si>
  <si>
    <t xml:space="preserve">  since you use the mouse/arrow keys to select the cell directly as you build the formula.</t>
  </si>
  <si>
    <t>Formatted Tables can add convenience, but also can change the syntax of the formula</t>
  </si>
  <si>
    <t>and have other limitations because of incompatibility with certain other Excel features.</t>
  </si>
  <si>
    <t>$A$2</t>
  </si>
  <si>
    <t>Week 1 Assignment</t>
  </si>
  <si>
    <t>Others Consulted on This Assignment</t>
  </si>
  <si>
    <t>Multiplication Table (utilizes mixed references)</t>
  </si>
  <si>
    <t>Documentation</t>
  </si>
  <si>
    <t>On my honor, I have neither given nor received any unauthorized aid in completion of this assignment.  I recognize that I am allowed to help my classmates with questions or problems, and I am also allowed to seek help from classmates.  But ultimately, I have created and completed this assignment on my own.  This file is my own.  I have not referred to, used, or copied a file that has been given to me by anyone else; nor have I given a copy of my file to anyone else. 
I have used my own computer to complete the assignment and I have not given anyone else access to my computer or to my files.  I understand that if I must use another person’s computer, or I need to lend another person my computer, I will take steps to ensure that unauthorized files are not accessible.  (For example, only lend someone your computer while logged in using a “guest” account…not using your own account.)</t>
  </si>
  <si>
    <t/>
  </si>
  <si>
    <t>Employee Payroll</t>
  </si>
  <si>
    <t>Category</t>
  </si>
  <si>
    <t>https://www.excelfunctions.net/excel-functions-list.html</t>
  </si>
  <si>
    <t>Also try:</t>
  </si>
  <si>
    <t>(also available in Excel 2021)</t>
  </si>
  <si>
    <t>Applying Fundamental Excel Skills and Tools in Problem Solving</t>
  </si>
  <si>
    <r>
      <t xml:space="preserve">Ensure that your </t>
    </r>
    <r>
      <rPr>
        <sz val="10"/>
        <color rgb="FFFF0000"/>
        <rFont val="Arial"/>
        <family val="2"/>
      </rPr>
      <t>workbook can be opened</t>
    </r>
    <r>
      <rPr>
        <sz val="10"/>
        <color indexed="8"/>
        <rFont val="Arial"/>
        <family val="2"/>
      </rPr>
      <t>.  Double-check your attachment before sending.</t>
    </r>
  </si>
  <si>
    <r>
      <t>Delete</t>
    </r>
    <r>
      <rPr>
        <sz val="10"/>
        <rFont val="Arial"/>
        <family val="2"/>
      </rPr>
      <t xml:space="preserve"> any extra, </t>
    </r>
    <r>
      <rPr>
        <sz val="10"/>
        <color indexed="10"/>
        <rFont val="Arial"/>
        <family val="2"/>
      </rPr>
      <t xml:space="preserve">blank </t>
    </r>
    <r>
      <rPr>
        <sz val="10"/>
        <rFont val="Arial"/>
        <family val="2"/>
      </rPr>
      <t>or</t>
    </r>
    <r>
      <rPr>
        <sz val="10"/>
        <color indexed="10"/>
        <rFont val="Arial"/>
        <family val="2"/>
      </rPr>
      <t xml:space="preserve"> unnecessary sheets</t>
    </r>
    <r>
      <rPr>
        <sz val="10"/>
        <rFont val="Arial"/>
        <family val="2"/>
      </rPr>
      <t xml:space="preserve"> in the workbook (sheet2, sheet3, etc.)</t>
    </r>
  </si>
  <si>
    <t>(# decimals based on regional settings…2 by default, but can change to 0)</t>
  </si>
  <si>
    <r>
      <t xml:space="preserve">Include a proper </t>
    </r>
    <r>
      <rPr>
        <sz val="10"/>
        <color indexed="10"/>
        <rFont val="Arial"/>
        <family val="2"/>
      </rPr>
      <t>title</t>
    </r>
    <r>
      <rPr>
        <sz val="10"/>
        <rFont val="Arial"/>
        <family val="2"/>
      </rPr>
      <t xml:space="preserve"> on your documentation sheet.</t>
    </r>
  </si>
  <si>
    <t>Worksheet Title / Description</t>
  </si>
  <si>
    <r>
      <t>The "</t>
    </r>
    <r>
      <rPr>
        <sz val="11.5"/>
        <color rgb="FFFF0000"/>
        <rFont val="Arial"/>
        <family val="2"/>
      </rPr>
      <t>Last Modified</t>
    </r>
    <r>
      <rPr>
        <sz val="10"/>
        <rFont val="Arial"/>
        <family val="2"/>
      </rPr>
      <t>" cell should have the last date &amp; time the file was modified.  (</t>
    </r>
    <r>
      <rPr>
        <sz val="10"/>
        <color rgb="FFFF0000"/>
        <rFont val="Arial"/>
        <family val="2"/>
      </rPr>
      <t>Don't</t>
    </r>
    <r>
      <rPr>
        <sz val="10"/>
        <rFont val="Arial"/>
        <family val="2"/>
      </rPr>
      <t xml:space="preserve"> just </t>
    </r>
    <r>
      <rPr>
        <sz val="10"/>
        <color rgb="FFFF0000"/>
        <rFont val="Arial"/>
        <family val="2"/>
      </rPr>
      <t>enter</t>
    </r>
    <r>
      <rPr>
        <sz val="10"/>
        <rFont val="Arial"/>
        <family val="2"/>
      </rPr>
      <t xml:space="preserve"> the </t>
    </r>
    <r>
      <rPr>
        <sz val="10"/>
        <color rgb="FFFF0000"/>
        <rFont val="Arial"/>
        <family val="2"/>
      </rPr>
      <t>=NOW()</t>
    </r>
    <r>
      <rPr>
        <sz val="10"/>
        <rFont val="Arial"/>
        <family val="2"/>
      </rPr>
      <t xml:space="preserve"> or =TODAY() function since it will always update to show the current date the file is opened, rather than reflecting the date/time the file was last modified.)  You can press Ctrl+; to enter the date and Ctrl+Shift+: to enter the time OR create a macro to enter the date/time for you.</t>
    </r>
  </si>
  <si>
    <t>Never allow someone else to borrow your computer if they will have access to your files!</t>
  </si>
  <si>
    <t>b. Representing another’s work as one’s own.</t>
  </si>
  <si>
    <t>a. Using unauthorized materials and methods (notes, books, electronic information, telephonic or other forms of electronic communication, or other sources or methods), or</t>
  </si>
  <si>
    <t>4.  Cheating, in the form of gaining or attempting to gain an undue advantage on examinations or other academic work, whether graded or otherwise, including but not limited to the following:</t>
  </si>
  <si>
    <t>II.      OFFENSES UNDER THE HONOR CODE</t>
  </si>
  <si>
    <t>https://studentconduct.unc.edu/honor-system/the-honor-code/</t>
  </si>
  <si>
    <t>http://instrument.unc.edu/</t>
  </si>
  <si>
    <t>Information below is from the Instrument of Student Judicial Governance ("Instrument")</t>
  </si>
  <si>
    <t>6. Deliberately furnishing false information to members of the University community in connection with their efforts to prevent, investigate, or enforce University requirements regarding academic dishonesty.</t>
  </si>
  <si>
    <t>9. Assisting or aiding another to engage in acts of academic dishonesty prohibited by Section II.B.</t>
  </si>
  <si>
    <r>
      <rPr>
        <b/>
        <sz val="10"/>
        <rFont val="Palatino Linotype"/>
        <family val="1"/>
      </rPr>
      <t xml:space="preserve">III. Oversight. </t>
    </r>
    <r>
      <rPr>
        <sz val="10"/>
        <rFont val="Palatino Linotype"/>
        <family val="1"/>
      </rPr>
      <t xml:space="preserve"> In the event of student misconduct that appears to violate the requirements of the Honor Code, faculty members, teaching assistants, and other instructional personnel shall:</t>
    </r>
  </si>
  <si>
    <t>APPENDIX B:   On Faculty Responsibilities in Relation to the Honor Code</t>
  </si>
  <si>
    <t>A. Report to the appropriate Student Attorney General any instance in which the instructor has reasonable basis to conclude that a student under the faculty member’s supervision has engaged in academic dishonesty or substantially assisted another to do so in connection with academically related work.</t>
  </si>
  <si>
    <t>Specific Honor Code Reqirements for this Class</t>
  </si>
  <si>
    <t>You should never be in possession of someone else's assignment file.</t>
  </si>
  <si>
    <t>Create a "guest" login account for friends to use if borrowing your computer.</t>
  </si>
  <si>
    <t>Nobody else should ever be in possession of your assignment file.</t>
  </si>
  <si>
    <t>This would give them access to your files.</t>
  </si>
  <si>
    <t>This would give you access to their files.</t>
  </si>
  <si>
    <t>Sharing assignment files in any way will constitute an Honor Court violation.</t>
  </si>
  <si>
    <t>Computer Used</t>
  </si>
  <si>
    <t>Honor Code Statement to be included on the Documentation sheet (title page) of every assignment:</t>
  </si>
  <si>
    <t>https://public.kenan-flagler.unc.edu/Faculty/dayt/class/honor_code/statement.htm</t>
  </si>
  <si>
    <t>Other Resources or Websites Referenced</t>
  </si>
  <si>
    <t>www.whatever.com, www.youtube.com/123</t>
  </si>
  <si>
    <t>my own laptop OR borrowed Sally Doe's laptop OR KFBS computer lab PC OR UNC library PC…..</t>
  </si>
  <si>
    <t>John Doe, Jane Doe…</t>
  </si>
  <si>
    <t>On my honor, I have neither given nor received any unauthorized aid in completion of this assignment.  I recognize that I am allowed to help my classmates with questions or problems, and I am also allowed to seek help from classmates.  I am also allowed to reference non-class websites.  But ultimately, I have created and completed this assignment on my own.  This file is my own.  I have not referred to, used, opened or copied a file that has been given to me by anyone else; nor have I given a copy of my file to anyone else. 
I have used my own computer to complete the assignment and I have not given anyone else access to my computer or to my files.  I understand that if I must use another person’s computer, or I need to lend another person my computer, I will take steps to ensure that unauthorized files are not accessible.  (For example, only lend someone your computer while logged in using a “guest” account…not using your own account.)</t>
  </si>
  <si>
    <t>For more info on Excel's calculation methods, visit the following website:</t>
  </si>
  <si>
    <t>https://docs.microsoft.com/en-us/office/troubleshoot/excel/current-mode-of-calculation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</si>
</sst>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000_);_(&quot;$&quot;* \(#,##0.000\);_(&quot;$&quot;* &quot;-&quot;??_);_(@_)"/>
    <numFmt numFmtId="166" formatCode="_(* #,##0.000_);_(* \(#,##0.000\);_(* &quot;-&quot;???_);_(@_)"/>
    <numFmt numFmtId="167" formatCode="_(&quot;$&quot;* #,##0_);_(&quot;$&quot;* \(#,##0\);_(&quot;$&quot;* &quot;-&quot;??_);_(@_)"/>
    <numFmt numFmtId="168" formatCode="0.0"/>
    <numFmt numFmtId="169" formatCode="000\-00\-0000"/>
    <numFmt numFmtId="170" formatCode="_(&quot;$&quot;* #,##0.00000_);_(&quot;$&quot;* \(#,##0.00000\);_(&quot;$&quot;* &quot;-&quot;??_);_(@_)"/>
    <numFmt numFmtId="171" formatCode="_(* #,##0.00000_);_(* \(#,##0.00000\);_(* &quot;-&quot;_);_(@_)"/>
    <numFmt numFmtId="172" formatCode="m/d/yyyy\ h:mm\ AM/PM"/>
    <numFmt numFmtId="173" formatCode="&quot;$&quot;General&quot;/hr&quot;"/>
    <numFmt numFmtId="174" formatCode="m/d\ h:mm;@"/>
    <numFmt numFmtId="175" formatCode=";;;"/>
    <numFmt numFmtId="176" formatCode="General;&quot;-&quot;General;&quot;-&quot;0"/>
    <numFmt numFmtId="177" formatCode="General;\-General;\-0"/>
    <numFmt numFmtId="178" formatCode="_([$$-409]* #,##0.00_);_([$$-409]* \(#,##0.00\);_([$$-409]* &quot;-&quot;??_);_(@_)"/>
    <numFmt numFmtId="179" formatCode="&quot;$&quot;#,##0"/>
    <numFmt numFmtId="180" formatCode="General;\-General;\-0;@"/>
    <numFmt numFmtId="181" formatCode="m&quot;m&quot;\ s&quot;s&quot;;@"/>
    <numFmt numFmtId="182" formatCode="m:ss;@"/>
    <numFmt numFmtId="183" formatCode="[h]&quot;h&quot;\ m&quot;m&quot;\ s&quot;s&quot;;@"/>
    <numFmt numFmtId="184" formatCode="&quot;Length of video segment: &quot;m&quot;m&quot;\ s&quot;s&quot;;@"/>
    <numFmt numFmtId="185" formatCode="[&lt;0.0415]\ m&quot;m&quot;\ s&quot;s&quot;;[h]&quot;h&quot;\ m&quot;m&quot;\ s&quot;s&quot;;@"/>
    <numFmt numFmtId="186" formatCode="[&lt;0.0415]m&quot;m&quot;\ s&quot;s&quot;;[h]&quot;h&quot;\ m&quot;m&quot;\ s&quot;s&quot;;@"/>
    <numFmt numFmtId="187" formatCode="[&lt;0.0415]m&quot;min&quot;\ s&quot;sec&quot;;[h]&quot;hr&quot;\ m&quot;min&quot;\ s&quot;sec&quot;;@"/>
    <numFmt numFmtId="188" formatCode="\ General"/>
    <numFmt numFmtId="189" formatCode="General&quot;)&quot;"/>
    <numFmt numFmtId="190" formatCode="0."/>
  </numFmts>
  <fonts count="135">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name val="Arial"/>
      <family val="2"/>
    </font>
    <font>
      <sz val="8"/>
      <name val="Arial"/>
      <family val="2"/>
    </font>
    <font>
      <b/>
      <sz val="10"/>
      <name val="Arial"/>
      <family val="2"/>
    </font>
    <font>
      <b/>
      <sz val="12"/>
      <name val="Times New Roman"/>
      <family val="1"/>
    </font>
    <font>
      <sz val="10"/>
      <name val="Arial"/>
      <family val="2"/>
    </font>
    <font>
      <b/>
      <i/>
      <sz val="10"/>
      <name val="Arial"/>
      <family val="2"/>
    </font>
    <font>
      <u/>
      <sz val="10"/>
      <color indexed="12"/>
      <name val="Arial"/>
      <family val="2"/>
    </font>
    <font>
      <i/>
      <sz val="10"/>
      <color indexed="10"/>
      <name val="Arial"/>
      <family val="2"/>
    </font>
    <font>
      <b/>
      <i/>
      <sz val="14"/>
      <name val="Arial"/>
      <family val="2"/>
    </font>
    <font>
      <sz val="10"/>
      <color indexed="12"/>
      <name val="Arial"/>
      <family val="2"/>
    </font>
    <font>
      <b/>
      <sz val="14"/>
      <name val="Arial"/>
      <family val="2"/>
    </font>
    <font>
      <b/>
      <sz val="10"/>
      <color indexed="12"/>
      <name val="Arial"/>
      <family val="2"/>
    </font>
    <font>
      <b/>
      <sz val="8"/>
      <color indexed="81"/>
      <name val="Tahoma"/>
      <family val="2"/>
    </font>
    <font>
      <sz val="8"/>
      <color indexed="81"/>
      <name val="Tahoma"/>
      <family val="2"/>
    </font>
    <font>
      <sz val="12"/>
      <name val="Arial"/>
      <family val="2"/>
    </font>
    <font>
      <b/>
      <sz val="18"/>
      <name val="Arial"/>
      <family val="2"/>
    </font>
    <font>
      <sz val="10"/>
      <color indexed="10"/>
      <name val="Arial"/>
      <family val="2"/>
    </font>
    <font>
      <i/>
      <sz val="10"/>
      <name val="Arial"/>
      <family val="2"/>
    </font>
    <font>
      <sz val="10"/>
      <color indexed="8"/>
      <name val="Arial"/>
      <family val="2"/>
    </font>
    <font>
      <b/>
      <sz val="14"/>
      <name val="Arial"/>
      <family val="2"/>
    </font>
    <font>
      <sz val="8"/>
      <name val="Arial"/>
      <family val="2"/>
    </font>
    <font>
      <b/>
      <sz val="12"/>
      <name val="Arial"/>
      <family val="2"/>
    </font>
    <font>
      <b/>
      <sz val="10"/>
      <color indexed="10"/>
      <name val="Arial"/>
      <family val="2"/>
    </font>
    <font>
      <b/>
      <sz val="20"/>
      <name val="Arial"/>
      <family val="2"/>
    </font>
    <font>
      <b/>
      <u/>
      <sz val="10"/>
      <color indexed="12"/>
      <name val="Arial"/>
      <family val="2"/>
    </font>
    <font>
      <b/>
      <u/>
      <sz val="10"/>
      <color indexed="8"/>
      <name val="Arial"/>
      <family val="2"/>
    </font>
    <font>
      <b/>
      <u/>
      <sz val="10"/>
      <name val="Arial"/>
      <family val="2"/>
    </font>
    <font>
      <b/>
      <sz val="10"/>
      <color indexed="8"/>
      <name val="Arial"/>
      <family val="2"/>
    </font>
    <font>
      <sz val="10"/>
      <color rgb="FFFF0000"/>
      <name val="Arial"/>
      <family val="2"/>
    </font>
    <font>
      <b/>
      <i/>
      <sz val="10"/>
      <color indexed="8"/>
      <name val="Arial"/>
      <family val="2"/>
    </font>
    <font>
      <i/>
      <sz val="10"/>
      <color indexed="8"/>
      <name val="Arial"/>
      <family val="2"/>
    </font>
    <font>
      <sz val="9"/>
      <color rgb="FF000000"/>
      <name val="Arial"/>
      <family val="2"/>
    </font>
    <font>
      <sz val="11"/>
      <color rgb="FF000000"/>
      <name val="Arial"/>
      <family val="2"/>
    </font>
    <font>
      <b/>
      <sz val="11"/>
      <color rgb="FF000000"/>
      <name val="Arial"/>
      <family val="2"/>
    </font>
    <font>
      <b/>
      <i/>
      <sz val="9"/>
      <color indexed="8"/>
      <name val="Arial"/>
      <family val="2"/>
    </font>
    <font>
      <sz val="9"/>
      <color indexed="8"/>
      <name val="Arial"/>
      <family val="2"/>
    </font>
    <font>
      <sz val="9"/>
      <name val="Arial"/>
      <family val="2"/>
    </font>
    <font>
      <b/>
      <sz val="14"/>
      <color indexed="8"/>
      <name val="Arial"/>
      <family val="2"/>
    </font>
    <font>
      <sz val="9"/>
      <color indexed="81"/>
      <name val="Tahoma"/>
      <family val="2"/>
    </font>
    <font>
      <b/>
      <sz val="9"/>
      <color indexed="81"/>
      <name val="Tahoma"/>
      <family val="2"/>
    </font>
    <font>
      <b/>
      <u/>
      <sz val="10"/>
      <color indexed="10"/>
      <name val="Arial"/>
      <family val="2"/>
    </font>
    <font>
      <b/>
      <u/>
      <sz val="8"/>
      <color indexed="81"/>
      <name val="Tahoma"/>
      <family val="2"/>
    </font>
    <font>
      <i/>
      <sz val="10"/>
      <color rgb="FFFF0000"/>
      <name val="Arial"/>
      <family val="2"/>
    </font>
    <font>
      <sz val="10"/>
      <color rgb="FF333333"/>
      <name val="Inherit"/>
    </font>
    <font>
      <b/>
      <sz val="10"/>
      <color rgb="FF333333"/>
      <name val="Inherit"/>
    </font>
    <font>
      <u/>
      <sz val="10"/>
      <name val="Arial"/>
      <family val="2"/>
    </font>
    <font>
      <sz val="11"/>
      <color rgb="FF000000"/>
      <name val="Calibri"/>
      <family val="2"/>
    </font>
    <font>
      <sz val="10"/>
      <color rgb="FFFF5050"/>
      <name val="Arial"/>
      <family val="2"/>
    </font>
    <font>
      <b/>
      <i/>
      <sz val="28"/>
      <name val="Arial"/>
      <family val="2"/>
    </font>
    <font>
      <sz val="7"/>
      <name val="Arial"/>
      <family val="2"/>
    </font>
    <font>
      <sz val="5"/>
      <name val="Arial"/>
      <family val="2"/>
    </font>
    <font>
      <sz val="8"/>
      <color indexed="8"/>
      <name val="Arial"/>
      <family val="2"/>
    </font>
    <font>
      <b/>
      <sz val="8"/>
      <color indexed="8"/>
      <name val="Arial"/>
      <family val="2"/>
    </font>
    <font>
      <b/>
      <i/>
      <sz val="12"/>
      <name val="Arial"/>
      <family val="2"/>
    </font>
    <font>
      <b/>
      <sz val="10"/>
      <color rgb="FFFF0000"/>
      <name val="Arial"/>
      <family val="2"/>
    </font>
    <font>
      <b/>
      <sz val="10"/>
      <color theme="1"/>
      <name val="Arial"/>
      <family val="2"/>
    </font>
    <font>
      <sz val="10"/>
      <color rgb="FF0033CC"/>
      <name val="Arial"/>
      <family val="2"/>
    </font>
    <font>
      <sz val="10"/>
      <color rgb="FF000000"/>
      <name val="Arial"/>
      <family val="2"/>
    </font>
    <font>
      <sz val="10"/>
      <color rgb="FF333333"/>
      <name val="Arial"/>
      <family val="2"/>
    </font>
    <font>
      <sz val="10"/>
      <color rgb="FF0070C0"/>
      <name val="Arial"/>
      <family val="2"/>
    </font>
    <font>
      <sz val="11.5"/>
      <color rgb="FFFF0000"/>
      <name val="Arial"/>
      <family val="2"/>
    </font>
    <font>
      <sz val="11"/>
      <name val="Arial"/>
      <family val="2"/>
    </font>
    <font>
      <u/>
      <sz val="10"/>
      <color rgb="FF7030A0"/>
      <name val="Arial"/>
      <family val="2"/>
    </font>
    <font>
      <b/>
      <u/>
      <sz val="10"/>
      <color indexed="17"/>
      <name val="Arial"/>
      <family val="2"/>
    </font>
    <font>
      <sz val="10"/>
      <color indexed="17"/>
      <name val="Arial"/>
      <family val="2"/>
    </font>
    <font>
      <b/>
      <u/>
      <sz val="10"/>
      <color rgb="FF7030A0"/>
      <name val="Arial"/>
      <family val="2"/>
    </font>
    <font>
      <sz val="10"/>
      <color rgb="FF7030A0"/>
      <name val="Arial"/>
      <family val="2"/>
    </font>
    <font>
      <sz val="10"/>
      <color indexed="9"/>
      <name val="Arial"/>
      <family val="2"/>
    </font>
    <font>
      <b/>
      <u/>
      <sz val="10"/>
      <color indexed="9"/>
      <name val="Arial"/>
      <family val="2"/>
    </font>
    <font>
      <b/>
      <i/>
      <sz val="8"/>
      <color indexed="81"/>
      <name val="Tahoma"/>
      <family val="2"/>
    </font>
    <font>
      <b/>
      <sz val="10"/>
      <color indexed="81"/>
      <name val="Arial"/>
      <family val="2"/>
    </font>
    <font>
      <sz val="10"/>
      <color indexed="81"/>
      <name val="Arial"/>
      <family val="2"/>
    </font>
    <font>
      <b/>
      <u/>
      <sz val="10"/>
      <color theme="1"/>
      <name val="Arial"/>
      <family val="2"/>
    </font>
    <font>
      <b/>
      <sz val="10"/>
      <color indexed="9"/>
      <name val="Arial"/>
      <family val="2"/>
    </font>
    <font>
      <b/>
      <sz val="10"/>
      <color rgb="FF0000FF"/>
      <name val="Arial"/>
      <family val="2"/>
    </font>
    <font>
      <b/>
      <sz val="10"/>
      <color rgb="FF000000"/>
      <name val="Arial"/>
      <family val="2"/>
    </font>
    <font>
      <b/>
      <sz val="10"/>
      <color rgb="FF29CC7A"/>
      <name val="Arial"/>
      <family val="2"/>
    </font>
    <font>
      <sz val="11"/>
      <color theme="1"/>
      <name val="Calibri"/>
      <family val="2"/>
      <scheme val="minor"/>
    </font>
    <font>
      <b/>
      <sz val="11"/>
      <color theme="3"/>
      <name val="Calibri"/>
      <family val="2"/>
      <scheme val="minor"/>
    </font>
    <font>
      <u/>
      <sz val="10"/>
      <color theme="10"/>
      <name val="Arial"/>
      <family val="2"/>
    </font>
    <font>
      <b/>
      <u/>
      <sz val="10"/>
      <color rgb="FF000000"/>
      <name val="Arial"/>
      <family val="2"/>
    </font>
    <font>
      <sz val="10"/>
      <name val="Arial"/>
      <family val="2"/>
    </font>
    <font>
      <b/>
      <sz val="11"/>
      <name val="Arial"/>
      <family val="2"/>
    </font>
    <font>
      <u/>
      <sz val="10"/>
      <color indexed="10"/>
      <name val="Arial"/>
      <family val="2"/>
    </font>
    <font>
      <u/>
      <sz val="10"/>
      <color rgb="FFFF0000"/>
      <name val="Arial"/>
      <family val="2"/>
    </font>
    <font>
      <sz val="11"/>
      <color indexed="8"/>
      <name val="Arial"/>
      <family val="2"/>
    </font>
    <font>
      <u/>
      <sz val="11"/>
      <color rgb="FF7030A0"/>
      <name val="Arial"/>
      <family val="2"/>
    </font>
    <font>
      <u/>
      <sz val="11"/>
      <name val="Arial"/>
      <family val="2"/>
    </font>
    <font>
      <b/>
      <sz val="12"/>
      <color rgb="FFFF0000"/>
      <name val="Times New Roman"/>
      <family val="1"/>
    </font>
    <font>
      <sz val="11"/>
      <color theme="1"/>
      <name val="Arial"/>
      <family val="2"/>
    </font>
    <font>
      <u/>
      <sz val="11"/>
      <color theme="10"/>
      <name val="Arial"/>
      <family val="2"/>
    </font>
    <font>
      <b/>
      <sz val="11"/>
      <color rgb="FF393939"/>
      <name val="Arial"/>
      <family val="2"/>
    </font>
    <font>
      <sz val="11"/>
      <color rgb="FF1E1E1E"/>
      <name val="Arial"/>
      <family val="2"/>
    </font>
    <font>
      <b/>
      <sz val="11"/>
      <color rgb="FF1E1E1E"/>
      <name val="Arial"/>
      <family val="2"/>
    </font>
    <font>
      <sz val="11"/>
      <color rgb="FF006CB4"/>
      <name val="Arial"/>
      <family val="2"/>
    </font>
    <font>
      <b/>
      <sz val="14"/>
      <color theme="1"/>
      <name val="Arial"/>
      <family val="2"/>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name val="Arial"/>
      <family val="2"/>
    </font>
    <font>
      <sz val="11"/>
      <color rgb="FF9C6500"/>
      <name val="Calibri"/>
      <family val="2"/>
      <scheme val="minor"/>
    </font>
    <font>
      <sz val="11"/>
      <color rgb="FF3F3F76"/>
      <name val="Calibri"/>
      <family val="2"/>
      <scheme val="minor"/>
    </font>
    <font>
      <b/>
      <sz val="10"/>
      <color rgb="FF0070C0"/>
      <name val="Arial"/>
      <family val="2"/>
    </font>
    <font>
      <b/>
      <sz val="15"/>
      <color theme="0"/>
      <name val="Calibri"/>
      <family val="2"/>
    </font>
    <font>
      <b/>
      <sz val="11"/>
      <color theme="3"/>
      <name val="Arial"/>
      <family val="2"/>
    </font>
    <font>
      <sz val="18"/>
      <color theme="3"/>
      <name val="Cambria"/>
      <family val="2"/>
      <scheme val="major"/>
    </font>
    <font>
      <sz val="11"/>
      <color rgb="FF0070C0"/>
      <name val="Arial"/>
      <family val="2"/>
    </font>
    <font>
      <b/>
      <i/>
      <sz val="10"/>
      <color rgb="FF0070C0"/>
      <name val="Arial"/>
      <family val="2"/>
    </font>
    <font>
      <i/>
      <sz val="10"/>
      <color rgb="FF0070C0"/>
      <name val="Arial"/>
      <family val="2"/>
    </font>
    <font>
      <u/>
      <sz val="10"/>
      <color rgb="FF3333FF"/>
      <name val="Arial"/>
      <family val="2"/>
    </font>
    <font>
      <u/>
      <sz val="11"/>
      <color rgb="FF3333FF"/>
      <name val="Arial"/>
      <family val="2"/>
    </font>
    <font>
      <u/>
      <sz val="10"/>
      <color rgb="FF0070C0"/>
      <name val="Arial"/>
      <family val="2"/>
    </font>
    <font>
      <u/>
      <sz val="10"/>
      <color rgb="FF0066FF"/>
      <name val="Arial"/>
      <family val="2"/>
    </font>
    <font>
      <b/>
      <u/>
      <sz val="10"/>
      <color rgb="FF3333FF"/>
      <name val="Arial"/>
      <family val="2"/>
    </font>
    <font>
      <sz val="20"/>
      <name val="Vladimir Script"/>
      <family val="4"/>
    </font>
    <font>
      <u/>
      <sz val="10"/>
      <color rgb="FF0033CC"/>
      <name val="Arial"/>
      <family val="2"/>
    </font>
    <font>
      <b/>
      <sz val="9"/>
      <color indexed="8"/>
      <name val="Palatino Linotype"/>
      <family val="2"/>
    </font>
    <font>
      <sz val="10"/>
      <name val="Palatino Linotype"/>
      <family val="1"/>
    </font>
    <font>
      <b/>
      <sz val="10"/>
      <name val="Palatino Linotype"/>
      <family val="1"/>
    </font>
    <font>
      <sz val="10"/>
      <name val="Arial Narrow"/>
      <family val="2"/>
    </font>
  </fonts>
  <fills count="57">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rgb="FFFFFFCC"/>
        <bgColor indexed="64"/>
      </patternFill>
    </fill>
    <fill>
      <patternFill patternType="solid">
        <fgColor theme="4" tint="0.39997558519241921"/>
        <bgColor indexed="64"/>
      </patternFill>
    </fill>
    <fill>
      <patternFill patternType="solid">
        <fgColor rgb="FFCCFFCC"/>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indexed="9"/>
        <bgColor indexed="64"/>
      </patternFill>
    </fill>
    <fill>
      <patternFill patternType="solid">
        <fgColor rgb="FFCCECFF"/>
        <bgColor indexed="64"/>
      </patternFill>
    </fill>
    <fill>
      <patternFill patternType="solid">
        <fgColor theme="1"/>
        <bgColor indexed="64"/>
      </patternFill>
    </fill>
    <fill>
      <patternFill patternType="solid">
        <fgColor rgb="FFFF9999"/>
        <bgColor indexed="64"/>
      </patternFill>
    </fill>
    <fill>
      <patternFill patternType="solid">
        <fgColor rgb="FFFFDBB7"/>
        <bgColor indexed="64"/>
      </patternFill>
    </fill>
    <fill>
      <patternFill patternType="solid">
        <fgColor indexed="41"/>
        <bgColor indexed="64"/>
      </patternFill>
    </fill>
    <fill>
      <patternFill patternType="solid">
        <fgColor indexed="10"/>
        <bgColor indexed="64"/>
      </patternFill>
    </fill>
    <fill>
      <patternFill patternType="solid">
        <fgColor rgb="FFE1E1FF"/>
        <bgColor indexed="64"/>
      </patternFill>
    </fill>
    <fill>
      <patternFill patternType="solid">
        <fgColor indexed="43"/>
        <bgColor indexed="64"/>
      </patternFill>
    </fill>
    <fill>
      <patternFill patternType="solid">
        <fgColor theme="4" tint="0.59996337778862885"/>
        <bgColor indexed="64"/>
      </patternFill>
    </fill>
    <fill>
      <patternFill patternType="solid">
        <fgColor theme="0"/>
        <bgColor indexed="64"/>
      </patternFill>
    </fill>
    <fill>
      <patternFill patternType="solid">
        <fgColor rgb="FFDADADA"/>
        <bgColor indexed="64"/>
      </patternFill>
    </fill>
    <fill>
      <patternFill patternType="solid">
        <fgColor rgb="FFF4F4F4"/>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99"/>
      </patternFill>
    </fill>
    <fill>
      <patternFill patternType="solid">
        <fgColor theme="4" tint="0.79995117038483843"/>
        <bgColor indexed="64"/>
      </patternFill>
    </fill>
    <fill>
      <patternFill patternType="solid">
        <fgColor theme="4" tint="0.39991454817346722"/>
        <bgColor indexed="64"/>
      </patternFill>
    </fill>
  </fills>
  <borders count="55">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ck">
        <color indexed="64"/>
      </right>
      <top/>
      <bottom style="medium">
        <color indexed="64"/>
      </bottom>
      <diagonal/>
    </border>
    <border>
      <left/>
      <right/>
      <top/>
      <bottom style="medium">
        <color indexed="64"/>
      </bottom>
      <diagonal/>
    </border>
    <border>
      <left/>
      <right style="thick">
        <color indexed="64"/>
      </right>
      <top/>
      <bottom/>
      <diagonal/>
    </border>
    <border>
      <left/>
      <right/>
      <top/>
      <bottom style="double">
        <color indexed="64"/>
      </bottom>
      <diagonal/>
    </border>
    <border>
      <left/>
      <right/>
      <top style="double">
        <color indexed="64"/>
      </top>
      <bottom style="medium">
        <color indexed="64"/>
      </bottom>
      <diagonal/>
    </border>
    <border>
      <left style="medium">
        <color indexed="64"/>
      </left>
      <right style="thin">
        <color indexed="64"/>
      </right>
      <top style="thin">
        <color indexed="64"/>
      </top>
      <bottom style="medium">
        <color indexed="64"/>
      </bottom>
      <diagonal/>
    </border>
    <border>
      <left style="thick">
        <color rgb="FFFF0000"/>
      </left>
      <right style="thick">
        <color rgb="FFFF0000"/>
      </right>
      <top style="thick">
        <color rgb="FFFF0000"/>
      </top>
      <bottom style="thick">
        <color rgb="FFFF0000"/>
      </bottom>
      <diagonal/>
    </border>
    <border>
      <left style="thin">
        <color rgb="FF7F7F7F"/>
      </left>
      <right style="thin">
        <color rgb="FF7F7F7F"/>
      </right>
      <top style="thin">
        <color rgb="FF7F7F7F"/>
      </top>
      <bottom style="thin">
        <color rgb="FF7F7F7F"/>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style="thin">
        <color theme="4" tint="0.39997558519241921"/>
      </top>
      <bottom style="thin">
        <color theme="4" tint="0.39997558519241921"/>
      </bottom>
      <diagonal/>
    </border>
    <border>
      <left style="medium">
        <color rgb="FFFF0000"/>
      </left>
      <right style="medium">
        <color rgb="FFFF0000"/>
      </right>
      <top/>
      <bottom style="medium">
        <color rgb="FFFF0000"/>
      </bottom>
      <diagonal/>
    </border>
    <border>
      <left/>
      <right/>
      <top style="thin">
        <color indexed="64"/>
      </top>
      <bottom/>
      <diagonal/>
    </border>
    <border>
      <left/>
      <right/>
      <top style="thin">
        <color indexed="64"/>
      </top>
      <bottom style="medium">
        <color indexed="64"/>
      </bottom>
      <diagonal/>
    </border>
    <border>
      <left/>
      <right/>
      <top style="thin">
        <color theme="4" tint="0.39997558519241921"/>
      </top>
      <bottom style="thin">
        <color theme="4" tint="0.39997558519241921"/>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rgb="FFCCCCCC"/>
      </top>
      <bottom style="medium">
        <color rgb="FFCCCCCC"/>
      </bottom>
      <diagonal/>
    </border>
    <border>
      <left/>
      <right/>
      <top style="medium">
        <color rgb="FFCCCCCC"/>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14">
    <xf numFmtId="0" fontId="0" fillId="0" borderId="0"/>
    <xf numFmtId="43" fontId="5" fillId="0" borderId="0" applyFont="0" applyFill="0" applyBorder="0" applyAlignment="0" applyProtection="0"/>
    <xf numFmtId="44" fontId="5" fillId="0" borderId="0" applyFont="0" applyFill="0" applyBorder="0" applyAlignment="0" applyProtection="0"/>
    <xf numFmtId="0" fontId="67" fillId="0" borderId="0" applyNumberFormat="0" applyFill="0" applyBorder="0" applyAlignment="0" applyProtection="0">
      <alignment vertical="top"/>
      <protection locked="0"/>
    </xf>
    <xf numFmtId="9" fontId="5" fillId="0" borderId="0" applyFont="0" applyFill="0" applyBorder="0" applyAlignment="0" applyProtection="0"/>
    <xf numFmtId="0" fontId="24" fillId="0" borderId="0" applyNumberFormat="0" applyFill="0" applyBorder="0" applyAlignment="0" applyProtection="0">
      <alignment horizontal="centerContinuous"/>
    </xf>
    <xf numFmtId="0" fontId="67" fillId="0" borderId="0" applyNumberFormat="0" applyFill="0" applyBorder="0" applyAlignment="0" applyProtection="0"/>
    <xf numFmtId="0" fontId="7" fillId="8" borderId="0" applyNumberFormat="0" applyFont="0" applyBorder="0" applyAlignment="0" applyProtection="0"/>
    <xf numFmtId="0" fontId="64" fillId="4" borderId="33" applyNumberFormat="0" applyBorder="0" applyAlignment="0" applyProtection="0"/>
    <xf numFmtId="0" fontId="64" fillId="4" borderId="0" applyNumberFormat="0" applyBorder="0" applyAlignment="0" applyProtection="0"/>
    <xf numFmtId="0" fontId="5" fillId="3" borderId="0" applyNumberFormat="0" applyFont="0" applyBorder="0" applyAlignment="0" applyProtection="0"/>
    <xf numFmtId="0" fontId="15" fillId="0" borderId="0" applyNumberFormat="0" applyFill="0" applyBorder="0" applyAlignment="0" applyProtection="0">
      <alignment horizontal="centerContinuous"/>
    </xf>
    <xf numFmtId="0" fontId="83" fillId="19" borderId="0" applyNumberFormat="0" applyFont="0" applyBorder="0" applyAlignment="0" applyProtection="0"/>
    <xf numFmtId="0" fontId="67" fillId="0" borderId="0" applyNumberFormat="0" applyFill="0" applyBorder="0" applyAlignment="0" applyProtection="0">
      <alignment vertical="top"/>
      <protection locked="0"/>
    </xf>
    <xf numFmtId="0" fontId="84" fillId="0" borderId="0" applyNumberFormat="0" applyFill="0" applyBorder="0" applyAlignment="0" applyProtection="0"/>
    <xf numFmtId="0" fontId="82" fillId="0" borderId="0"/>
    <xf numFmtId="41" fontId="86" fillId="0" borderId="0" applyFont="0" applyFill="0" applyBorder="0" applyAlignment="0" applyProtection="0"/>
    <xf numFmtId="42" fontId="86" fillId="0" borderId="0" applyFont="0" applyFill="0" applyBorder="0" applyAlignment="0" applyProtection="0"/>
    <xf numFmtId="0" fontId="5" fillId="0" borderId="0"/>
    <xf numFmtId="0" fontId="5" fillId="0" borderId="0"/>
    <xf numFmtId="0" fontId="5" fillId="0" borderId="0"/>
    <xf numFmtId="41" fontId="5" fillId="0" borderId="0" applyFont="0" applyFill="0" applyBorder="0" applyAlignment="0" applyProtection="0"/>
    <xf numFmtId="42" fontId="5" fillId="0" borderId="0" applyFont="0" applyFill="0" applyBorder="0" applyAlignment="0" applyProtection="0"/>
    <xf numFmtId="0" fontId="3" fillId="0" borderId="0"/>
    <xf numFmtId="0" fontId="103" fillId="24" borderId="0" applyNumberFormat="0" applyBorder="0" applyAlignment="0" applyProtection="0"/>
    <xf numFmtId="0" fontId="104" fillId="25" borderId="0" applyNumberFormat="0" applyBorder="0" applyAlignment="0" applyProtection="0"/>
    <xf numFmtId="0" fontId="106" fillId="27" borderId="50" applyNumberFormat="0" applyAlignment="0" applyProtection="0"/>
    <xf numFmtId="0" fontId="107" fillId="27" borderId="33" applyNumberFormat="0" applyAlignment="0" applyProtection="0"/>
    <xf numFmtId="0" fontId="108" fillId="0" borderId="51" applyNumberFormat="0" applyFill="0" applyAlignment="0" applyProtection="0"/>
    <xf numFmtId="0" fontId="109" fillId="28" borderId="52" applyNumberFormat="0" applyAlignment="0" applyProtection="0"/>
    <xf numFmtId="0" fontId="110" fillId="0" borderId="0" applyNumberFormat="0" applyFill="0" applyBorder="0" applyAlignment="0" applyProtection="0"/>
    <xf numFmtId="0" fontId="111" fillId="0" borderId="0" applyNumberFormat="0" applyFill="0" applyBorder="0" applyAlignment="0" applyProtection="0"/>
    <xf numFmtId="0" fontId="112" fillId="0" borderId="54" applyNumberFormat="0" applyFill="0" applyAlignment="0" applyProtection="0"/>
    <xf numFmtId="0" fontId="113"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13"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113"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113" fillId="42"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113" fillId="46"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113" fillId="50"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11" fillId="0" borderId="0" applyNumberFormat="0" applyFill="0" applyBorder="0" applyAlignment="0" applyProtection="0">
      <alignment vertical="top"/>
      <protection locked="0"/>
    </xf>
    <xf numFmtId="0" fontId="114" fillId="0" borderId="0" applyNumberFormat="0" applyFill="0" applyBorder="0" applyAlignment="0" applyProtection="0"/>
    <xf numFmtId="0" fontId="118" fillId="56" borderId="47" applyNumberFormat="0" applyFont="0" applyBorder="0" applyAlignment="0" applyProtection="0"/>
    <xf numFmtId="0" fontId="102" fillId="19" borderId="48" applyNumberFormat="0" applyFont="0" applyBorder="0" applyAlignment="0" applyProtection="0"/>
    <xf numFmtId="0" fontId="83" fillId="55" borderId="49" applyNumberFormat="0" applyFont="0" applyBorder="0" applyAlignment="0" applyProtection="0"/>
    <xf numFmtId="0" fontId="83" fillId="0" borderId="0" applyNumberFormat="0" applyFont="0" applyBorder="0" applyAlignment="0" applyProtection="0"/>
    <xf numFmtId="0" fontId="115" fillId="26" borderId="0" applyNumberFormat="0" applyBorder="0" applyAlignment="0" applyProtection="0"/>
    <xf numFmtId="0" fontId="116" fillId="54" borderId="33" applyNumberFormat="0" applyAlignment="0" applyProtection="0"/>
    <xf numFmtId="0" fontId="113" fillId="33" borderId="0" applyNumberFormat="0" applyBorder="0" applyAlignment="0" applyProtection="0"/>
    <xf numFmtId="0" fontId="113" fillId="37" borderId="0" applyNumberFormat="0" applyBorder="0" applyAlignment="0" applyProtection="0"/>
    <xf numFmtId="0" fontId="113" fillId="41" borderId="0" applyNumberFormat="0" applyBorder="0" applyAlignment="0" applyProtection="0"/>
    <xf numFmtId="0" fontId="113" fillId="45" borderId="0" applyNumberFormat="0" applyBorder="0" applyAlignment="0" applyProtection="0"/>
    <xf numFmtId="0" fontId="113" fillId="49" borderId="0" applyNumberFormat="0" applyBorder="0" applyAlignment="0" applyProtection="0"/>
    <xf numFmtId="0" fontId="113" fillId="53" borderId="0" applyNumberFormat="0" applyBorder="0" applyAlignment="0" applyProtection="0"/>
    <xf numFmtId="0" fontId="3" fillId="0" borderId="0"/>
    <xf numFmtId="41" fontId="3" fillId="0" borderId="0" applyFont="0" applyFill="0" applyBorder="0" applyAlignment="0" applyProtection="0"/>
    <xf numFmtId="42" fontId="3" fillId="0" borderId="0" applyFont="0" applyFill="0" applyBorder="0" applyAlignment="0" applyProtection="0"/>
    <xf numFmtId="0" fontId="15" fillId="0" borderId="0" applyNumberFormat="0" applyFill="0" applyBorder="0" applyAlignment="0" applyProtection="0"/>
    <xf numFmtId="0" fontId="119" fillId="8" borderId="0" applyNumberFormat="0" applyFon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3" fillId="0" borderId="0"/>
    <xf numFmtId="41" fontId="3" fillId="0" borderId="0" applyFont="0" applyFill="0" applyBorder="0" applyAlignment="0" applyProtection="0"/>
    <xf numFmtId="42" fontId="3" fillId="0" borderId="0" applyFont="0" applyFill="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3" fillId="0" borderId="0"/>
    <xf numFmtId="41" fontId="3" fillId="0" borderId="0" applyFont="0" applyFill="0" applyBorder="0" applyAlignment="0" applyProtection="0"/>
    <xf numFmtId="42" fontId="3" fillId="0" borderId="0" applyFont="0" applyFill="0" applyBorder="0" applyAlignment="0" applyProtection="0"/>
    <xf numFmtId="0" fontId="2" fillId="0" borderId="0"/>
    <xf numFmtId="0" fontId="120" fillId="0" borderId="0" applyNumberFormat="0" applyFill="0" applyBorder="0" applyAlignment="0" applyProtection="0"/>
    <xf numFmtId="0" fontId="101" fillId="0" borderId="47" applyNumberFormat="0" applyFill="0" applyAlignment="0" applyProtection="0"/>
    <xf numFmtId="0" fontId="102" fillId="0" borderId="48" applyNumberFormat="0" applyFill="0" applyAlignment="0" applyProtection="0"/>
    <xf numFmtId="0" fontId="83" fillId="0" borderId="49" applyNumberFormat="0" applyFill="0" applyAlignment="0" applyProtection="0"/>
    <xf numFmtId="0" fontId="83" fillId="0" borderId="0" applyNumberFormat="0" applyFill="0" applyBorder="0" applyAlignment="0" applyProtection="0"/>
    <xf numFmtId="0" fontId="105" fillId="26" borderId="0" applyNumberFormat="0" applyBorder="0" applyAlignment="0" applyProtection="0"/>
    <xf numFmtId="0" fontId="2" fillId="29" borderId="53" applyNumberFormat="0" applyFont="0" applyAlignment="0" applyProtection="0"/>
    <xf numFmtId="0" fontId="2" fillId="33" borderId="0" applyNumberFormat="0" applyBorder="0" applyAlignment="0" applyProtection="0"/>
    <xf numFmtId="0" fontId="2" fillId="37" borderId="0" applyNumberFormat="0" applyBorder="0" applyAlignment="0" applyProtection="0"/>
    <xf numFmtId="0" fontId="2" fillId="41" borderId="0" applyNumberFormat="0" applyBorder="0" applyAlignment="0" applyProtection="0"/>
    <xf numFmtId="0" fontId="2" fillId="45" borderId="0" applyNumberFormat="0" applyBorder="0" applyAlignment="0" applyProtection="0"/>
    <xf numFmtId="0" fontId="2" fillId="49" borderId="0" applyNumberFormat="0" applyBorder="0" applyAlignment="0" applyProtection="0"/>
    <xf numFmtId="0" fontId="2" fillId="53"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7" fillId="0" borderId="0" applyNumberFormat="0" applyFill="0" applyBorder="0" applyAlignment="0" applyProtection="0">
      <alignment vertical="top"/>
      <protection locked="0"/>
    </xf>
    <xf numFmtId="0" fontId="15" fillId="0" borderId="0" applyNumberFormat="0" applyFill="0" applyBorder="0" applyAlignment="0" applyProtection="0">
      <alignment horizontal="centerContinuous"/>
    </xf>
    <xf numFmtId="0" fontId="67" fillId="0" borderId="0" applyNumberFormat="0" applyFill="0" applyBorder="0" applyAlignment="0" applyProtection="0"/>
    <xf numFmtId="0" fontId="7" fillId="8" borderId="0" applyNumberFormat="0" applyFont="0" applyBorder="0" applyAlignment="0" applyProtection="0"/>
    <xf numFmtId="0" fontId="64" fillId="4" borderId="33" applyNumberFormat="0" applyBorder="0" applyAlignment="0" applyProtection="0"/>
    <xf numFmtId="0" fontId="15" fillId="0" borderId="0" applyNumberFormat="0" applyFill="0" applyBorder="0" applyAlignment="0" applyProtection="0">
      <alignment horizontal="centerContinuous"/>
    </xf>
    <xf numFmtId="0" fontId="83" fillId="19" borderId="0" applyNumberFormat="0" applyFont="0" applyBorder="0" applyAlignment="0" applyProtection="0"/>
    <xf numFmtId="0" fontId="1" fillId="0" borderId="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41" fontId="3" fillId="0" borderId="0" applyFont="0" applyFill="0" applyBorder="0" applyAlignment="0" applyProtection="0"/>
    <xf numFmtId="42" fontId="3" fillId="0" borderId="0" applyFont="0" applyFill="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1" fillId="0" borderId="0"/>
    <xf numFmtId="0" fontId="1" fillId="29" borderId="53" applyNumberFormat="0" applyFont="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1" fillId="45" borderId="0" applyNumberFormat="0" applyBorder="0" applyAlignment="0" applyProtection="0"/>
    <xf numFmtId="0" fontId="1" fillId="49" borderId="0" applyNumberFormat="0" applyBorder="0" applyAlignment="0" applyProtection="0"/>
    <xf numFmtId="0" fontId="1" fillId="53"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5" fillId="0" borderId="0"/>
    <xf numFmtId="0" fontId="3" fillId="0" borderId="0"/>
    <xf numFmtId="0" fontId="3" fillId="0" borderId="0"/>
    <xf numFmtId="41" fontId="3" fillId="0" borderId="0" applyFont="0" applyFill="0" applyBorder="0" applyAlignment="0" applyProtection="0"/>
    <xf numFmtId="42" fontId="3" fillId="0" borderId="0" applyFont="0" applyFill="0" applyBorder="0" applyAlignment="0" applyProtection="0"/>
    <xf numFmtId="0" fontId="3" fillId="0" borderId="0"/>
    <xf numFmtId="41" fontId="3" fillId="0" borderId="0" applyFont="0" applyFill="0" applyBorder="0" applyAlignment="0" applyProtection="0"/>
    <xf numFmtId="42" fontId="3" fillId="0" borderId="0" applyFont="0" applyFill="0" applyBorder="0" applyAlignment="0" applyProtection="0"/>
    <xf numFmtId="0" fontId="3" fillId="0" borderId="0"/>
    <xf numFmtId="41" fontId="3" fillId="0" borderId="0" applyFont="0" applyFill="0" applyBorder="0" applyAlignment="0" applyProtection="0"/>
    <xf numFmtId="42" fontId="3" fillId="0" borderId="0" applyFont="0" applyFill="0" applyBorder="0" applyAlignment="0" applyProtection="0"/>
    <xf numFmtId="0" fontId="3" fillId="0" borderId="0"/>
    <xf numFmtId="0" fontId="3" fillId="0" borderId="0"/>
    <xf numFmtId="41" fontId="3" fillId="0" borderId="0" applyFont="0" applyFill="0" applyBorder="0" applyAlignment="0" applyProtection="0"/>
    <xf numFmtId="42" fontId="3" fillId="0" borderId="0" applyFont="0" applyFill="0" applyBorder="0" applyAlignment="0" applyProtection="0"/>
    <xf numFmtId="0" fontId="3" fillId="0" borderId="0"/>
    <xf numFmtId="41" fontId="3" fillId="0" borderId="0" applyFont="0" applyFill="0" applyBorder="0" applyAlignment="0" applyProtection="0"/>
    <xf numFmtId="42" fontId="3" fillId="0" borderId="0" applyFont="0" applyFill="0" applyBorder="0" applyAlignment="0" applyProtection="0"/>
    <xf numFmtId="0" fontId="3" fillId="0" borderId="0"/>
    <xf numFmtId="41" fontId="3" fillId="0" borderId="0" applyFont="0" applyFill="0" applyBorder="0" applyAlignment="0" applyProtection="0"/>
    <xf numFmtId="42" fontId="3" fillId="0" borderId="0" applyFont="0" applyFill="0" applyBorder="0" applyAlignment="0" applyProtection="0"/>
    <xf numFmtId="0" fontId="84" fillId="0" borderId="0" applyNumberFormat="0" applyFill="0" applyBorder="0" applyAlignment="0" applyProtection="0">
      <alignment vertical="top"/>
      <protection locked="0"/>
    </xf>
  </cellStyleXfs>
  <cellXfs count="666">
    <xf numFmtId="0" fontId="0" fillId="0" borderId="0" xfId="0"/>
    <xf numFmtId="0" fontId="7" fillId="8" borderId="0" xfId="7" applyAlignment="1">
      <alignment horizontal="center" wrapText="1"/>
    </xf>
    <xf numFmtId="0" fontId="7" fillId="8" borderId="0" xfId="7" applyAlignment="1">
      <alignment horizontal="left"/>
    </xf>
    <xf numFmtId="0" fontId="7" fillId="8" borderId="0" xfId="7" applyAlignment="1">
      <alignment horizontal="center"/>
    </xf>
    <xf numFmtId="1" fontId="7" fillId="8" borderId="0" xfId="7" applyNumberFormat="1" applyAlignment="1">
      <alignment horizontal="center"/>
    </xf>
    <xf numFmtId="0" fontId="7" fillId="0" borderId="0" xfId="0" applyFont="1"/>
    <xf numFmtId="0" fontId="0" fillId="0" borderId="0" xfId="0" quotePrefix="1"/>
    <xf numFmtId="0" fontId="0" fillId="0" borderId="0" xfId="0" applyAlignment="1">
      <alignment horizontal="right"/>
    </xf>
    <xf numFmtId="0" fontId="0" fillId="0" borderId="0" xfId="0" applyAlignment="1">
      <alignment wrapText="1"/>
    </xf>
    <xf numFmtId="44" fontId="5" fillId="0" borderId="0" xfId="2"/>
    <xf numFmtId="166" fontId="5" fillId="0" borderId="0" xfId="2" applyNumberFormat="1"/>
    <xf numFmtId="43" fontId="5" fillId="0" borderId="0" xfId="1"/>
    <xf numFmtId="0" fontId="9" fillId="0" borderId="0" xfId="0" applyFont="1" applyAlignment="1">
      <alignment wrapText="1"/>
    </xf>
    <xf numFmtId="44" fontId="0" fillId="0" borderId="0" xfId="0" applyNumberFormat="1"/>
    <xf numFmtId="0" fontId="0" fillId="0" borderId="6" xfId="0" applyBorder="1" applyAlignment="1">
      <alignment horizontal="left" wrapText="1"/>
    </xf>
    <xf numFmtId="0" fontId="0" fillId="0" borderId="7" xfId="0" applyBorder="1"/>
    <xf numFmtId="0" fontId="0" fillId="0" borderId="8" xfId="0" applyBorder="1"/>
    <xf numFmtId="0" fontId="0" fillId="0" borderId="9" xfId="0" applyBorder="1" applyAlignment="1">
      <alignment wrapText="1"/>
    </xf>
    <xf numFmtId="9" fontId="5" fillId="0" borderId="4" xfId="4" applyBorder="1"/>
    <xf numFmtId="0" fontId="0" fillId="0" borderId="2" xfId="0" applyBorder="1"/>
    <xf numFmtId="0" fontId="0" fillId="0" borderId="3" xfId="0" applyBorder="1"/>
    <xf numFmtId="0" fontId="0" fillId="0" borderId="10" xfId="0" applyBorder="1"/>
    <xf numFmtId="0" fontId="0" fillId="0" borderId="11" xfId="0" applyBorder="1"/>
    <xf numFmtId="0" fontId="0" fillId="0" borderId="1" xfId="0" applyBorder="1"/>
    <xf numFmtId="0" fontId="0" fillId="0" borderId="12" xfId="0" applyBorder="1"/>
    <xf numFmtId="0" fontId="0" fillId="0" borderId="13" xfId="0" applyBorder="1"/>
    <xf numFmtId="0" fontId="7" fillId="0" borderId="14" xfId="0" applyFont="1" applyBorder="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xf numFmtId="164" fontId="7" fillId="0" borderId="7" xfId="1" applyNumberFormat="1" applyFont="1" applyBorder="1"/>
    <xf numFmtId="164" fontId="7" fillId="0" borderId="17" xfId="1" applyNumberFormat="1" applyFont="1" applyBorder="1"/>
    <xf numFmtId="167" fontId="7" fillId="0" borderId="18" xfId="2" applyNumberFormat="1" applyFont="1" applyBorder="1"/>
    <xf numFmtId="167" fontId="7" fillId="0" borderId="19" xfId="2" applyNumberFormat="1" applyFont="1" applyBorder="1"/>
    <xf numFmtId="0" fontId="0" fillId="0" borderId="20" xfId="0" applyBorder="1"/>
    <xf numFmtId="0" fontId="0" fillId="0" borderId="3" xfId="0" applyBorder="1" applyAlignment="1">
      <alignment horizontal="center" wrapText="1"/>
    </xf>
    <xf numFmtId="0" fontId="0" fillId="0" borderId="10" xfId="0" applyBorder="1" applyAlignment="1">
      <alignment horizontal="center" wrapText="1"/>
    </xf>
    <xf numFmtId="0" fontId="0" fillId="0" borderId="9" xfId="0" applyBorder="1"/>
    <xf numFmtId="0" fontId="0" fillId="0" borderId="4" xfId="0" applyBorder="1"/>
    <xf numFmtId="167" fontId="5" fillId="3" borderId="3" xfId="2" applyNumberFormat="1" applyFill="1" applyBorder="1"/>
    <xf numFmtId="167" fontId="5" fillId="3" borderId="10" xfId="2" applyNumberFormat="1" applyFill="1" applyBorder="1"/>
    <xf numFmtId="0" fontId="0" fillId="0" borderId="21" xfId="0" applyBorder="1"/>
    <xf numFmtId="44" fontId="5" fillId="0" borderId="4" xfId="2" applyBorder="1"/>
    <xf numFmtId="164" fontId="5" fillId="3" borderId="4" xfId="1" applyNumberFormat="1" applyFill="1" applyBorder="1"/>
    <xf numFmtId="164" fontId="5" fillId="3" borderId="21" xfId="1" applyNumberFormat="1" applyFill="1" applyBorder="1"/>
    <xf numFmtId="43" fontId="5" fillId="0" borderId="4" xfId="1" applyBorder="1"/>
    <xf numFmtId="43" fontId="5" fillId="0" borderId="4" xfId="1" applyBorder="1" applyAlignment="1">
      <alignment horizontal="right"/>
    </xf>
    <xf numFmtId="167" fontId="5" fillId="3" borderId="4" xfId="2" applyNumberFormat="1" applyFill="1" applyBorder="1"/>
    <xf numFmtId="167" fontId="5" fillId="3" borderId="21" xfId="2" applyNumberFormat="1" applyFill="1" applyBorder="1"/>
    <xf numFmtId="0" fontId="0" fillId="0" borderId="22" xfId="0" applyBorder="1"/>
    <xf numFmtId="0" fontId="10" fillId="0" borderId="23" xfId="0" applyFont="1" applyBorder="1"/>
    <xf numFmtId="0" fontId="0" fillId="0" borderId="24" xfId="0" applyBorder="1"/>
    <xf numFmtId="167" fontId="0" fillId="3" borderId="24" xfId="0" applyNumberFormat="1" applyFill="1" applyBorder="1"/>
    <xf numFmtId="167" fontId="0" fillId="3" borderId="25" xfId="0" applyNumberFormat="1" applyFill="1" applyBorder="1"/>
    <xf numFmtId="0" fontId="0" fillId="0" borderId="0" xfId="0" applyAlignment="1">
      <alignment horizontal="center"/>
    </xf>
    <xf numFmtId="43" fontId="5" fillId="0" borderId="4" xfId="1" applyBorder="1" applyAlignment="1">
      <alignment horizontal="center"/>
    </xf>
    <xf numFmtId="0" fontId="12" fillId="0" borderId="0" xfId="0" applyFont="1"/>
    <xf numFmtId="0" fontId="13" fillId="0" borderId="0" xfId="0" applyFont="1" applyAlignment="1">
      <alignment horizontal="centerContinuous"/>
    </xf>
    <xf numFmtId="0" fontId="0" fillId="0" borderId="0" xfId="0" applyAlignment="1">
      <alignment horizontal="centerContinuous"/>
    </xf>
    <xf numFmtId="168" fontId="0" fillId="0" borderId="0" xfId="0" applyNumberFormat="1" applyAlignment="1">
      <alignment horizontal="center"/>
    </xf>
    <xf numFmtId="168" fontId="9" fillId="0" borderId="0" xfId="0" applyNumberFormat="1" applyFont="1"/>
    <xf numFmtId="0" fontId="9" fillId="0" borderId="0" xfId="0" applyFont="1" applyAlignment="1">
      <alignment horizontal="center"/>
    </xf>
    <xf numFmtId="0" fontId="9" fillId="0" borderId="0" xfId="0" applyFont="1" applyAlignment="1">
      <alignment horizontal="left" indent="2"/>
    </xf>
    <xf numFmtId="0" fontId="7" fillId="0" borderId="0" xfId="0" applyFont="1" applyAlignment="1">
      <alignment horizontal="left" indent="1"/>
    </xf>
    <xf numFmtId="0" fontId="9" fillId="0" borderId="0" xfId="0" applyFont="1" applyAlignment="1">
      <alignment horizontal="left" indent="1"/>
    </xf>
    <xf numFmtId="0" fontId="9" fillId="0" borderId="0" xfId="0" applyFont="1" applyAlignment="1">
      <alignment horizontal="left"/>
    </xf>
    <xf numFmtId="0" fontId="0" fillId="0" borderId="0" xfId="0" applyAlignment="1">
      <alignment horizontal="left" indent="1"/>
    </xf>
    <xf numFmtId="0" fontId="0" fillId="0" borderId="0" xfId="0" applyAlignment="1">
      <alignment horizontal="left"/>
    </xf>
    <xf numFmtId="0" fontId="20" fillId="0" borderId="0" xfId="0" applyFont="1" applyAlignment="1">
      <alignment horizontal="centerContinuous"/>
    </xf>
    <xf numFmtId="0" fontId="7" fillId="0" borderId="0" xfId="0" applyFont="1" applyAlignment="1">
      <alignment vertical="top"/>
    </xf>
    <xf numFmtId="0" fontId="0" fillId="0" borderId="0" xfId="0" applyAlignment="1">
      <alignment vertical="top" wrapText="1"/>
    </xf>
    <xf numFmtId="0" fontId="0" fillId="0" borderId="0" xfId="0" applyAlignment="1">
      <alignment vertical="top"/>
    </xf>
    <xf numFmtId="169" fontId="0" fillId="0" borderId="0" xfId="0" applyNumberFormat="1"/>
    <xf numFmtId="0" fontId="7" fillId="0" borderId="0" xfId="0" applyFont="1" applyAlignment="1">
      <alignment horizontal="right" wrapText="1"/>
    </xf>
    <xf numFmtId="0" fontId="9" fillId="0" borderId="0" xfId="0" applyFont="1"/>
    <xf numFmtId="0" fontId="15" fillId="0" borderId="0" xfId="0" applyFont="1"/>
    <xf numFmtId="0" fontId="0" fillId="0" borderId="0" xfId="0" applyAlignment="1">
      <alignment horizontal="left" vertical="top" wrapText="1"/>
    </xf>
    <xf numFmtId="172" fontId="0" fillId="0" borderId="0" xfId="0" applyNumberFormat="1" applyAlignment="1">
      <alignment horizontal="left" vertical="top" wrapText="1"/>
    </xf>
    <xf numFmtId="0" fontId="67" fillId="0" borderId="0" xfId="3" applyAlignment="1" applyProtection="1"/>
    <xf numFmtId="0" fontId="7" fillId="0" borderId="0" xfId="0" applyFont="1" applyAlignment="1">
      <alignment horizontal="centerContinuous"/>
    </xf>
    <xf numFmtId="1" fontId="0" fillId="0" borderId="0" xfId="0" applyNumberFormat="1"/>
    <xf numFmtId="0" fontId="26" fillId="0" borderId="0" xfId="0" applyFont="1" applyAlignment="1">
      <alignment horizontal="centerContinuous"/>
    </xf>
    <xf numFmtId="0" fontId="19" fillId="0" borderId="0" xfId="0" applyFont="1" applyAlignment="1">
      <alignment horizontal="centerContinuous"/>
    </xf>
    <xf numFmtId="1" fontId="19" fillId="0" borderId="0" xfId="0" applyNumberFormat="1" applyFont="1" applyAlignment="1">
      <alignment horizontal="centerContinuous"/>
    </xf>
    <xf numFmtId="0" fontId="19" fillId="0" borderId="0" xfId="0" applyFont="1"/>
    <xf numFmtId="0" fontId="26" fillId="0" borderId="11" xfId="0" applyFont="1" applyBorder="1" applyAlignment="1">
      <alignment horizontal="centerContinuous" wrapText="1"/>
    </xf>
    <xf numFmtId="0" fontId="19" fillId="0" borderId="0" xfId="0" applyFont="1" applyAlignment="1">
      <alignment horizontal="centerContinuous" wrapText="1"/>
    </xf>
    <xf numFmtId="1" fontId="19" fillId="0" borderId="0" xfId="0" applyNumberFormat="1" applyFont="1" applyAlignment="1">
      <alignment horizontal="centerContinuous" wrapText="1"/>
    </xf>
    <xf numFmtId="168" fontId="9" fillId="0" borderId="0" xfId="0" applyNumberFormat="1" applyFont="1" applyAlignment="1">
      <alignment horizontal="center"/>
    </xf>
    <xf numFmtId="0" fontId="10" fillId="0" borderId="0" xfId="0" applyFont="1"/>
    <xf numFmtId="0" fontId="13" fillId="0" borderId="0" xfId="0" applyFont="1" applyAlignment="1">
      <alignment horizontal="left"/>
    </xf>
    <xf numFmtId="0" fontId="9" fillId="0" borderId="0" xfId="0" applyFont="1" applyAlignment="1">
      <alignment horizontal="right"/>
    </xf>
    <xf numFmtId="0" fontId="9" fillId="0" borderId="0" xfId="0" quotePrefix="1" applyFont="1"/>
    <xf numFmtId="164" fontId="7" fillId="0" borderId="7" xfId="0" applyNumberFormat="1" applyFont="1" applyBorder="1"/>
    <xf numFmtId="164" fontId="7" fillId="0" borderId="17" xfId="0" applyNumberFormat="1" applyFont="1" applyBorder="1"/>
    <xf numFmtId="167" fontId="7" fillId="0" borderId="18" xfId="0" applyNumberFormat="1" applyFont="1" applyBorder="1"/>
    <xf numFmtId="167" fontId="7" fillId="0" borderId="19" xfId="0" applyNumberFormat="1" applyFont="1" applyBorder="1"/>
    <xf numFmtId="167" fontId="0" fillId="3" borderId="3" xfId="0" applyNumberFormat="1" applyFill="1" applyBorder="1"/>
    <xf numFmtId="167" fontId="0" fillId="3" borderId="10" xfId="0" applyNumberFormat="1" applyFill="1" applyBorder="1"/>
    <xf numFmtId="164" fontId="0" fillId="3" borderId="4" xfId="0" applyNumberFormat="1" applyFill="1" applyBorder="1"/>
    <xf numFmtId="164" fontId="0" fillId="3" borderId="21" xfId="0" applyNumberFormat="1" applyFill="1" applyBorder="1"/>
    <xf numFmtId="0" fontId="0" fillId="0" borderId="4" xfId="0" applyBorder="1" applyAlignment="1">
      <alignment horizontal="center"/>
    </xf>
    <xf numFmtId="167" fontId="0" fillId="3" borderId="4" xfId="0" applyNumberFormat="1" applyFill="1" applyBorder="1"/>
    <xf numFmtId="167" fontId="0" fillId="3" borderId="21" xfId="0" applyNumberFormat="1" applyFill="1" applyBorder="1"/>
    <xf numFmtId="49" fontId="7" fillId="0" borderId="0" xfId="0" applyNumberFormat="1" applyFont="1" applyAlignment="1">
      <alignment horizontal="center"/>
    </xf>
    <xf numFmtId="0" fontId="7" fillId="0" borderId="0" xfId="0" applyFont="1" applyAlignment="1">
      <alignment horizontal="center"/>
    </xf>
    <xf numFmtId="49" fontId="23" fillId="0" borderId="0" xfId="0" applyNumberFormat="1" applyFont="1" applyAlignment="1">
      <alignment horizontal="center"/>
    </xf>
    <xf numFmtId="0" fontId="23" fillId="0" borderId="0" xfId="0" applyFont="1" applyAlignment="1">
      <alignment horizontal="center"/>
    </xf>
    <xf numFmtId="0" fontId="14" fillId="0" borderId="0" xfId="0" applyFont="1" applyAlignment="1">
      <alignment horizontal="center"/>
    </xf>
    <xf numFmtId="0" fontId="29" fillId="0" borderId="0" xfId="0" applyFont="1" applyAlignment="1">
      <alignment horizontal="center"/>
    </xf>
    <xf numFmtId="0" fontId="30" fillId="0" borderId="0" xfId="0" applyFont="1" applyAlignment="1">
      <alignment horizontal="center"/>
    </xf>
    <xf numFmtId="0" fontId="31" fillId="0" borderId="0" xfId="0" applyFont="1" applyAlignment="1">
      <alignment horizontal="center"/>
    </xf>
    <xf numFmtId="0" fontId="16" fillId="0" borderId="0" xfId="0" applyFont="1" applyAlignment="1">
      <alignment horizontal="center"/>
    </xf>
    <xf numFmtId="49" fontId="0" fillId="0" borderId="0" xfId="0" applyNumberFormat="1" applyAlignment="1">
      <alignment horizontal="center"/>
    </xf>
    <xf numFmtId="49" fontId="28" fillId="0" borderId="0" xfId="0" applyNumberFormat="1" applyFont="1" applyAlignment="1">
      <alignment horizontal="left"/>
    </xf>
    <xf numFmtId="0" fontId="5" fillId="0" borderId="0" xfId="0" applyFont="1"/>
    <xf numFmtId="9" fontId="0" fillId="0" borderId="0" xfId="0" applyNumberFormat="1"/>
    <xf numFmtId="0" fontId="5" fillId="0" borderId="0" xfId="0" applyFont="1" applyAlignment="1">
      <alignment horizontal="left" indent="1"/>
    </xf>
    <xf numFmtId="0" fontId="5" fillId="0" borderId="0" xfId="0" applyFont="1" applyAlignment="1">
      <alignment horizontal="center"/>
    </xf>
    <xf numFmtId="0" fontId="5" fillId="0" borderId="0" xfId="0" quotePrefix="1" applyFont="1"/>
    <xf numFmtId="0" fontId="7" fillId="0" borderId="5" xfId="0" applyFont="1" applyBorder="1"/>
    <xf numFmtId="0" fontId="7" fillId="0" borderId="0" xfId="0" applyFont="1" applyAlignment="1">
      <alignment horizontal="left"/>
    </xf>
    <xf numFmtId="0" fontId="23" fillId="0" borderId="0" xfId="0" applyFont="1"/>
    <xf numFmtId="168" fontId="23" fillId="0" borderId="0" xfId="0" applyNumberFormat="1" applyFont="1" applyAlignment="1">
      <alignment horizontal="center"/>
    </xf>
    <xf numFmtId="14" fontId="0" fillId="0" borderId="0" xfId="0" applyNumberFormat="1"/>
    <xf numFmtId="168" fontId="23" fillId="0" borderId="0" xfId="0" applyNumberFormat="1" applyFont="1"/>
    <xf numFmtId="0" fontId="35" fillId="0" borderId="0" xfId="0" applyFont="1" applyAlignment="1">
      <alignment horizontal="right"/>
    </xf>
    <xf numFmtId="168" fontId="7" fillId="0" borderId="0" xfId="0" applyNumberFormat="1" applyFont="1"/>
    <xf numFmtId="0" fontId="31" fillId="0" borderId="0" xfId="0" applyFont="1"/>
    <xf numFmtId="168" fontId="7" fillId="0" borderId="0" xfId="0" applyNumberFormat="1" applyFont="1" applyAlignment="1">
      <alignment horizontal="right"/>
    </xf>
    <xf numFmtId="0" fontId="5" fillId="0" borderId="0" xfId="0" applyFont="1" applyAlignment="1">
      <alignment horizontal="center" wrapText="1"/>
    </xf>
    <xf numFmtId="0" fontId="5" fillId="0" borderId="0" xfId="2" applyNumberFormat="1" applyAlignment="1">
      <alignment horizontal="left"/>
    </xf>
    <xf numFmtId="0" fontId="5" fillId="0" borderId="0" xfId="2" applyNumberFormat="1"/>
    <xf numFmtId="0" fontId="5" fillId="0" borderId="0" xfId="0" applyFont="1" applyAlignment="1">
      <alignment horizontal="right"/>
    </xf>
    <xf numFmtId="0" fontId="67" fillId="0" borderId="0" xfId="3" applyAlignment="1" applyProtection="1">
      <alignment horizontal="left"/>
    </xf>
    <xf numFmtId="49" fontId="7" fillId="0" borderId="0" xfId="0" applyNumberFormat="1" applyFont="1" applyAlignment="1">
      <alignment horizontal="left"/>
    </xf>
    <xf numFmtId="0" fontId="11" fillId="0" borderId="0" xfId="3" applyFont="1" applyAlignment="1" applyProtection="1">
      <alignment horizontal="left"/>
    </xf>
    <xf numFmtId="49" fontId="5" fillId="0" borderId="0" xfId="0" applyNumberFormat="1" applyFont="1" applyAlignment="1">
      <alignment horizontal="center"/>
    </xf>
    <xf numFmtId="0" fontId="48" fillId="0" borderId="0" xfId="0" applyFont="1" applyAlignment="1">
      <alignment horizontal="left" vertical="center"/>
    </xf>
    <xf numFmtId="0" fontId="0" fillId="0" borderId="0" xfId="0" applyAlignment="1">
      <alignment horizontal="left" wrapText="1"/>
    </xf>
    <xf numFmtId="0" fontId="5" fillId="0" borderId="0" xfId="0" applyFont="1" applyAlignment="1">
      <alignment horizontal="left" indent="2"/>
    </xf>
    <xf numFmtId="0" fontId="9" fillId="0" borderId="0" xfId="0" applyFont="1" applyAlignment="1">
      <alignment horizontal="left" indent="3"/>
    </xf>
    <xf numFmtId="38" fontId="23" fillId="0" borderId="0" xfId="0" applyNumberFormat="1" applyFont="1" applyAlignment="1">
      <alignment horizontal="center"/>
    </xf>
    <xf numFmtId="0" fontId="32" fillId="0" borderId="0" xfId="0" applyFont="1" applyAlignment="1">
      <alignment horizontal="center"/>
    </xf>
    <xf numFmtId="49" fontId="32" fillId="0" borderId="0" xfId="0" quotePrefix="1" applyNumberFormat="1" applyFont="1" applyAlignment="1">
      <alignment horizontal="center"/>
    </xf>
    <xf numFmtId="0" fontId="5" fillId="0" borderId="0" xfId="0" applyFont="1" applyAlignment="1">
      <alignment wrapText="1"/>
    </xf>
    <xf numFmtId="0" fontId="67" fillId="0" borderId="0" xfId="3" applyAlignment="1" applyProtection="1">
      <alignment wrapText="1"/>
    </xf>
    <xf numFmtId="0" fontId="7" fillId="0" borderId="0" xfId="0" applyFont="1" applyAlignment="1">
      <alignment wrapText="1"/>
    </xf>
    <xf numFmtId="0" fontId="0" fillId="0" borderId="0" xfId="0" applyAlignment="1">
      <alignment horizontal="left" wrapText="1" indent="1"/>
    </xf>
    <xf numFmtId="44" fontId="5" fillId="0" borderId="0" xfId="0" quotePrefix="1" applyNumberFormat="1" applyFont="1"/>
    <xf numFmtId="0" fontId="5" fillId="0" borderId="0" xfId="0" applyFont="1" applyAlignment="1">
      <alignment vertical="top" wrapText="1"/>
    </xf>
    <xf numFmtId="0" fontId="5" fillId="0" borderId="0" xfId="0" applyFont="1" applyAlignment="1">
      <alignment horizontal="left" vertical="top" wrapText="1"/>
    </xf>
    <xf numFmtId="0" fontId="5" fillId="5" borderId="0" xfId="0" applyFont="1" applyFill="1" applyAlignment="1">
      <alignment horizontal="center" vertical="center"/>
    </xf>
    <xf numFmtId="0" fontId="5" fillId="5" borderId="0" xfId="0" applyFont="1" applyFill="1" applyAlignment="1">
      <alignment horizontal="center" vertical="center" textRotation="90"/>
    </xf>
    <xf numFmtId="0" fontId="5" fillId="4" borderId="0" xfId="0" applyFont="1" applyFill="1" applyAlignment="1">
      <alignment horizontal="center" vertical="center" textRotation="90"/>
    </xf>
    <xf numFmtId="0" fontId="5" fillId="5" borderId="0" xfId="0" applyFont="1" applyFill="1" applyAlignment="1">
      <alignment horizontal="fill" vertical="center"/>
    </xf>
    <xf numFmtId="0" fontId="0" fillId="0" borderId="0" xfId="0" applyAlignment="1">
      <alignment horizontal="center" vertical="center"/>
    </xf>
    <xf numFmtId="0" fontId="5"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fill" vertical="center"/>
    </xf>
    <xf numFmtId="0" fontId="5" fillId="0" borderId="0" xfId="0" applyFont="1" applyAlignment="1">
      <alignment horizontal="center" vertical="center" wrapText="1"/>
    </xf>
    <xf numFmtId="174" fontId="54" fillId="0" borderId="0" xfId="0" applyNumberFormat="1" applyFont="1" applyAlignment="1">
      <alignment horizontal="center" vertical="center"/>
    </xf>
    <xf numFmtId="0" fontId="55" fillId="0" borderId="0" xfId="0" applyFont="1" applyAlignment="1">
      <alignment horizontal="center" vertical="center"/>
    </xf>
    <xf numFmtId="0" fontId="0" fillId="6" borderId="0" xfId="0" applyFill="1" applyAlignment="1">
      <alignment horizontal="center" vertical="center"/>
    </xf>
    <xf numFmtId="2" fontId="5" fillId="0" borderId="0" xfId="0" applyNumberFormat="1" applyFont="1" applyAlignment="1">
      <alignment horizontal="center" vertical="center"/>
    </xf>
    <xf numFmtId="0" fontId="6" fillId="5" borderId="0" xfId="0" applyFont="1" applyFill="1" applyAlignment="1">
      <alignment horizontal="center" vertical="center"/>
    </xf>
    <xf numFmtId="0" fontId="6" fillId="5" borderId="0" xfId="0" applyFont="1" applyFill="1" applyAlignment="1">
      <alignment horizontal="left" vertical="center"/>
    </xf>
    <xf numFmtId="0" fontId="6" fillId="5" borderId="0" xfId="0" applyFont="1" applyFill="1" applyAlignment="1" applyProtection="1">
      <alignment horizontal="center" vertical="center" wrapText="1"/>
      <protection locked="0"/>
    </xf>
    <xf numFmtId="0" fontId="56" fillId="5" borderId="0" xfId="0" applyFont="1" applyFill="1" applyAlignment="1">
      <alignment horizontal="center" vertical="center" wrapText="1"/>
    </xf>
    <xf numFmtId="0" fontId="57" fillId="5" borderId="0" xfId="0" applyFont="1" applyFill="1" applyAlignment="1">
      <alignment horizontal="center" vertical="center" wrapText="1"/>
    </xf>
    <xf numFmtId="0" fontId="7" fillId="5" borderId="0" xfId="0" applyFont="1" applyFill="1" applyAlignment="1">
      <alignment horizontal="center" vertical="center"/>
    </xf>
    <xf numFmtId="0" fontId="58" fillId="5" borderId="0" xfId="0" applyFont="1" applyFill="1" applyAlignment="1" applyProtection="1">
      <alignment horizontal="left" vertical="center" wrapText="1"/>
      <protection locked="0"/>
    </xf>
    <xf numFmtId="0" fontId="33" fillId="0" borderId="0" xfId="0" applyFont="1" applyAlignment="1">
      <alignment horizontal="left" vertical="center"/>
    </xf>
    <xf numFmtId="0" fontId="0" fillId="5" borderId="0" xfId="0" applyFill="1" applyAlignment="1">
      <alignment horizontal="center" vertical="center"/>
    </xf>
    <xf numFmtId="0" fontId="0" fillId="5" borderId="0" xfId="0" applyFill="1" applyAlignment="1">
      <alignment vertical="center"/>
    </xf>
    <xf numFmtId="0" fontId="0" fillId="0" borderId="0" xfId="0" applyAlignment="1">
      <alignment vertical="center"/>
    </xf>
    <xf numFmtId="0" fontId="0" fillId="2" borderId="0" xfId="0" applyFill="1" applyAlignment="1">
      <alignment horizontal="center" vertical="center"/>
    </xf>
    <xf numFmtId="0" fontId="5" fillId="0" borderId="0" xfId="0" applyFont="1" applyAlignment="1">
      <alignment horizontal="left" vertical="center" wrapText="1" indent="1"/>
    </xf>
    <xf numFmtId="175" fontId="0" fillId="0" borderId="0" xfId="0" applyNumberFormat="1" applyAlignment="1">
      <alignment horizontal="center" vertical="center"/>
    </xf>
    <xf numFmtId="175" fontId="0" fillId="2" borderId="0" xfId="0" applyNumberFormat="1" applyFill="1" applyAlignment="1">
      <alignment horizontal="center" vertical="center"/>
    </xf>
    <xf numFmtId="0" fontId="7" fillId="7" borderId="0" xfId="0" applyFont="1" applyFill="1" applyAlignment="1">
      <alignment horizontal="left" vertical="center"/>
    </xf>
    <xf numFmtId="0" fontId="5" fillId="7" borderId="0" xfId="0" applyFont="1" applyFill="1" applyAlignment="1">
      <alignment horizontal="center" vertical="center"/>
    </xf>
    <xf numFmtId="0" fontId="7" fillId="7" borderId="0" xfId="0" applyFont="1" applyFill="1" applyAlignment="1">
      <alignment horizontal="center" vertical="center"/>
    </xf>
    <xf numFmtId="0" fontId="0" fillId="7" borderId="0" xfId="0" applyFill="1" applyAlignment="1">
      <alignment horizontal="center" vertical="center"/>
    </xf>
    <xf numFmtId="0" fontId="0" fillId="7" borderId="0" xfId="0" applyFill="1" applyAlignment="1">
      <alignment vertical="center"/>
    </xf>
    <xf numFmtId="0" fontId="5" fillId="7" borderId="0" xfId="0" applyFont="1" applyFill="1" applyAlignment="1">
      <alignment horizontal="left" vertical="center"/>
    </xf>
    <xf numFmtId="0" fontId="5" fillId="7" borderId="0" xfId="0" applyFont="1" applyFill="1" applyAlignment="1">
      <alignment horizontal="center" vertical="center" wrapText="1"/>
    </xf>
    <xf numFmtId="0" fontId="5" fillId="7" borderId="0" xfId="0" applyFont="1" applyFill="1" applyAlignment="1">
      <alignment horizontal="fill" vertical="center"/>
    </xf>
    <xf numFmtId="0" fontId="7" fillId="5" borderId="0" xfId="0" applyFont="1" applyFill="1" applyAlignment="1">
      <alignment horizontal="left" vertical="center"/>
    </xf>
    <xf numFmtId="176" fontId="0" fillId="5" borderId="0" xfId="0" applyNumberFormat="1" applyFill="1" applyAlignment="1">
      <alignment horizontal="center" vertical="center"/>
    </xf>
    <xf numFmtId="0" fontId="7" fillId="8" borderId="0" xfId="0" applyFont="1" applyFill="1" applyAlignment="1">
      <alignment horizontal="left" vertical="center"/>
    </xf>
    <xf numFmtId="0" fontId="5" fillId="8" borderId="0" xfId="0" applyFont="1" applyFill="1" applyAlignment="1">
      <alignment horizontal="center" vertical="center"/>
    </xf>
    <xf numFmtId="0" fontId="0" fillId="8" borderId="0" xfId="0" applyFill="1" applyAlignment="1">
      <alignment horizontal="center" vertical="center"/>
    </xf>
    <xf numFmtId="0" fontId="5" fillId="8" borderId="0" xfId="0" applyFont="1" applyFill="1" applyAlignment="1">
      <alignment horizontal="fill" vertical="center"/>
    </xf>
    <xf numFmtId="0" fontId="0" fillId="8" borderId="0" xfId="0" applyFill="1" applyAlignment="1">
      <alignment vertical="center"/>
    </xf>
    <xf numFmtId="0" fontId="5" fillId="0" borderId="0" xfId="0" applyFont="1" applyAlignment="1">
      <alignment horizontal="left" vertical="center" wrapText="1" indent="2"/>
    </xf>
    <xf numFmtId="0" fontId="21" fillId="0" borderId="0" xfId="0" applyFont="1" applyAlignment="1">
      <alignment horizontal="left" vertical="center"/>
    </xf>
    <xf numFmtId="0" fontId="0" fillId="8" borderId="0" xfId="0" applyFill="1" applyAlignment="1">
      <alignment horizontal="left" vertical="center" indent="1"/>
    </xf>
    <xf numFmtId="0" fontId="5" fillId="8" borderId="0" xfId="0" applyFont="1" applyFill="1" applyAlignment="1">
      <alignment horizontal="left" vertical="center" wrapText="1" indent="1"/>
    </xf>
    <xf numFmtId="0" fontId="23" fillId="0" borderId="0" xfId="0" applyFont="1" applyAlignment="1">
      <alignment horizontal="left" vertical="center"/>
    </xf>
    <xf numFmtId="0" fontId="0" fillId="7" borderId="0" xfId="0" applyFill="1" applyAlignment="1">
      <alignment horizontal="left" vertical="center"/>
    </xf>
    <xf numFmtId="0" fontId="0" fillId="7" borderId="0" xfId="0" applyFill="1" applyAlignment="1">
      <alignment horizontal="left" vertical="center" wrapText="1" indent="1"/>
    </xf>
    <xf numFmtId="0" fontId="14" fillId="0" borderId="0" xfId="3" applyFont="1" applyAlignment="1" applyProtection="1">
      <alignment horizontal="left" vertical="center"/>
    </xf>
    <xf numFmtId="0" fontId="5" fillId="0" borderId="0" xfId="3" applyFont="1" applyAlignment="1" applyProtection="1">
      <alignment horizontal="left" vertical="center"/>
    </xf>
    <xf numFmtId="0" fontId="0" fillId="0" borderId="0" xfId="0" applyAlignment="1">
      <alignment horizontal="left" vertical="center" indent="1"/>
    </xf>
    <xf numFmtId="0" fontId="21" fillId="0" borderId="0" xfId="0" applyFont="1" applyAlignment="1">
      <alignment horizontal="left" vertical="center" wrapText="1" indent="1"/>
    </xf>
    <xf numFmtId="0" fontId="5" fillId="0" borderId="0" xfId="0" applyFont="1" applyAlignment="1">
      <alignment horizontal="left" vertical="center" indent="1"/>
    </xf>
    <xf numFmtId="0" fontId="0" fillId="2" borderId="0" xfId="0" applyFill="1" applyAlignment="1">
      <alignment horizontal="left" vertical="center" indent="1"/>
    </xf>
    <xf numFmtId="0" fontId="7" fillId="8" borderId="0" xfId="0" applyFont="1" applyFill="1" applyAlignment="1">
      <alignment horizontal="left" vertical="center" wrapText="1" indent="1"/>
    </xf>
    <xf numFmtId="0" fontId="5" fillId="8" borderId="0" xfId="0" applyFont="1" applyFill="1" applyAlignment="1">
      <alignment horizontal="left" vertical="center" indent="1"/>
    </xf>
    <xf numFmtId="0" fontId="0" fillId="0" borderId="0" xfId="0" applyAlignment="1">
      <alignment horizontal="left" vertical="center" wrapText="1" indent="1"/>
    </xf>
    <xf numFmtId="0" fontId="0" fillId="8" borderId="0" xfId="0" applyFill="1" applyAlignment="1">
      <alignment horizontal="left" vertical="center" wrapText="1" indent="1"/>
    </xf>
    <xf numFmtId="0" fontId="7" fillId="8" borderId="0" xfId="0" applyFont="1" applyFill="1" applyAlignment="1">
      <alignment horizontal="left" vertical="center" indent="1"/>
    </xf>
    <xf numFmtId="0" fontId="5" fillId="2" borderId="0" xfId="0" applyFont="1" applyFill="1" applyAlignment="1">
      <alignment horizontal="center" vertical="center"/>
    </xf>
    <xf numFmtId="0" fontId="0" fillId="8" borderId="0" xfId="0" applyFill="1" applyAlignment="1">
      <alignment horizontal="left" vertical="center"/>
    </xf>
    <xf numFmtId="0" fontId="0" fillId="0" borderId="0" xfId="0" applyAlignment="1">
      <alignment horizontal="left" vertical="center"/>
    </xf>
    <xf numFmtId="0" fontId="0" fillId="5" borderId="0" xfId="0" applyFill="1" applyAlignment="1">
      <alignment horizontal="left" vertical="center"/>
    </xf>
    <xf numFmtId="0" fontId="0" fillId="5" borderId="0" xfId="0" applyFill="1" applyAlignment="1">
      <alignment horizontal="left" vertical="center" wrapText="1" indent="1"/>
    </xf>
    <xf numFmtId="176" fontId="0" fillId="7" borderId="0" xfId="0" applyNumberFormat="1" applyFill="1" applyAlignment="1">
      <alignment horizontal="center" vertical="center"/>
    </xf>
    <xf numFmtId="8" fontId="5" fillId="0" borderId="0" xfId="0" applyNumberFormat="1" applyFont="1" applyAlignment="1">
      <alignment horizontal="left" vertical="center" wrapText="1" indent="1"/>
    </xf>
    <xf numFmtId="0" fontId="5" fillId="0" borderId="0" xfId="0" applyFont="1" applyAlignment="1">
      <alignment horizontal="left" vertical="center" wrapText="1"/>
    </xf>
    <xf numFmtId="177" fontId="6" fillId="5" borderId="0" xfId="0" applyNumberFormat="1" applyFont="1" applyFill="1" applyAlignment="1">
      <alignment horizontal="right" vertical="center" wrapText="1"/>
    </xf>
    <xf numFmtId="177" fontId="6" fillId="5" borderId="0" xfId="0" applyNumberFormat="1" applyFont="1" applyFill="1" applyAlignment="1">
      <alignment horizontal="right" vertical="center"/>
    </xf>
    <xf numFmtId="177" fontId="6" fillId="5" borderId="0" xfId="0" applyNumberFormat="1" applyFont="1" applyFill="1" applyAlignment="1" applyProtection="1">
      <alignment horizontal="center" vertical="center" wrapText="1"/>
      <protection locked="0"/>
    </xf>
    <xf numFmtId="0" fontId="61" fillId="0" borderId="0" xfId="0" applyFont="1"/>
    <xf numFmtId="43" fontId="5" fillId="0" borderId="0" xfId="1" quotePrefix="1" applyAlignment="1">
      <alignment horizontal="right"/>
    </xf>
    <xf numFmtId="43" fontId="5" fillId="0" borderId="29" xfId="1" quotePrefix="1" applyBorder="1" applyAlignment="1">
      <alignment horizontal="right"/>
    </xf>
    <xf numFmtId="44" fontId="5" fillId="0" borderId="30" xfId="2" applyBorder="1"/>
    <xf numFmtId="0" fontId="0" fillId="0" borderId="0" xfId="0" applyAlignment="1">
      <alignment horizontal="center" vertical="top" wrapText="1"/>
    </xf>
    <xf numFmtId="0" fontId="5" fillId="0" borderId="0" xfId="0" applyFont="1" applyAlignment="1">
      <alignment horizontal="left" vertical="top"/>
    </xf>
    <xf numFmtId="167" fontId="5" fillId="0" borderId="30" xfId="2" applyNumberFormat="1" applyBorder="1"/>
    <xf numFmtId="170" fontId="5" fillId="0" borderId="0" xfId="2" applyNumberFormat="1"/>
    <xf numFmtId="171" fontId="5" fillId="0" borderId="0" xfId="1" quotePrefix="1" applyNumberFormat="1" applyAlignment="1">
      <alignment horizontal="right"/>
    </xf>
    <xf numFmtId="171" fontId="5" fillId="0" borderId="0" xfId="1" applyNumberFormat="1"/>
    <xf numFmtId="171" fontId="5" fillId="0" borderId="29" xfId="1" quotePrefix="1" applyNumberFormat="1" applyBorder="1" applyAlignment="1">
      <alignment horizontal="right"/>
    </xf>
    <xf numFmtId="170" fontId="5" fillId="0" borderId="30" xfId="2" applyNumberFormat="1" applyBorder="1"/>
    <xf numFmtId="43" fontId="61" fillId="0" borderId="0" xfId="1" applyFont="1"/>
    <xf numFmtId="0" fontId="15" fillId="0" borderId="0" xfId="0" applyFont="1" applyAlignment="1">
      <alignment horizontal="center" vertical="top"/>
    </xf>
    <xf numFmtId="0" fontId="53" fillId="5" borderId="0" xfId="0" applyFont="1" applyFill="1" applyAlignment="1">
      <alignment horizontal="left" vertical="center"/>
    </xf>
    <xf numFmtId="0" fontId="36" fillId="0" borderId="0" xfId="0" applyFont="1" applyAlignment="1">
      <alignment horizontal="left" vertical="top" wrapText="1"/>
    </xf>
    <xf numFmtId="0" fontId="41" fillId="0" borderId="0" xfId="0" applyFont="1" applyAlignment="1">
      <alignment horizontal="left" vertical="top" wrapText="1"/>
    </xf>
    <xf numFmtId="0" fontId="9" fillId="0" borderId="0" xfId="0" applyFont="1" applyAlignment="1">
      <alignment vertical="top"/>
    </xf>
    <xf numFmtId="0" fontId="37" fillId="0" borderId="32" xfId="0" applyFont="1" applyBorder="1" applyAlignment="1">
      <alignment horizontal="left" vertical="top" wrapText="1"/>
    </xf>
    <xf numFmtId="0" fontId="5" fillId="9" borderId="0" xfId="0" applyFont="1" applyFill="1" applyAlignment="1">
      <alignment horizontal="center" vertical="center"/>
    </xf>
    <xf numFmtId="0" fontId="0" fillId="0" borderId="0" xfId="0" applyAlignment="1">
      <alignment horizontal="center" vertical="center" wrapText="1"/>
    </xf>
    <xf numFmtId="0" fontId="20" fillId="0" borderId="0" xfId="0" applyFont="1" applyAlignment="1">
      <alignment vertical="top"/>
    </xf>
    <xf numFmtId="0" fontId="8" fillId="8" borderId="0" xfId="0" applyFont="1" applyFill="1" applyAlignment="1">
      <alignment horizontal="centerContinuous"/>
    </xf>
    <xf numFmtId="1" fontId="64" fillId="0" borderId="0" xfId="0" applyNumberFormat="1" applyFont="1" applyAlignment="1">
      <alignment horizontal="center"/>
    </xf>
    <xf numFmtId="0" fontId="10" fillId="8" borderId="0" xfId="0" applyFont="1" applyFill="1"/>
    <xf numFmtId="0" fontId="64" fillId="0" borderId="0" xfId="0" applyFont="1" applyAlignment="1">
      <alignment horizontal="right"/>
    </xf>
    <xf numFmtId="0" fontId="34" fillId="0" borderId="0" xfId="0" applyFont="1" applyAlignment="1">
      <alignment wrapText="1"/>
    </xf>
    <xf numFmtId="168" fontId="7" fillId="0" borderId="0" xfId="0" applyNumberFormat="1" applyFont="1" applyAlignment="1">
      <alignment horizontal="center"/>
    </xf>
    <xf numFmtId="0" fontId="15" fillId="0" borderId="0" xfId="0" applyFont="1" applyAlignment="1">
      <alignment horizontal="center"/>
    </xf>
    <xf numFmtId="0" fontId="32" fillId="8" borderId="26" xfId="0" applyFont="1" applyFill="1" applyBorder="1" applyAlignment="1">
      <alignment horizontal="center"/>
    </xf>
    <xf numFmtId="0" fontId="64" fillId="0" borderId="11" xfId="0" applyFont="1" applyBorder="1"/>
    <xf numFmtId="169" fontId="64" fillId="0" borderId="0" xfId="0" applyNumberFormat="1" applyFont="1" applyAlignment="1">
      <alignment horizontal="center"/>
    </xf>
    <xf numFmtId="0" fontId="64" fillId="0" borderId="0" xfId="0" applyFont="1" applyAlignment="1">
      <alignment horizontal="center"/>
    </xf>
    <xf numFmtId="1" fontId="61" fillId="0" borderId="0" xfId="0" applyNumberFormat="1" applyFont="1" applyAlignment="1">
      <alignment horizontal="center"/>
    </xf>
    <xf numFmtId="0" fontId="21" fillId="0" borderId="0" xfId="0" applyFont="1" applyAlignment="1">
      <alignment horizontal="center"/>
    </xf>
    <xf numFmtId="0" fontId="24" fillId="0" borderId="0" xfId="5" applyAlignment="1">
      <alignment vertical="top"/>
    </xf>
    <xf numFmtId="0" fontId="24" fillId="0" borderId="0" xfId="5" applyAlignment="1"/>
    <xf numFmtId="0" fontId="24" fillId="0" borderId="0" xfId="5" applyAlignment="1">
      <alignment horizontal="left"/>
    </xf>
    <xf numFmtId="0" fontId="24" fillId="0" borderId="0" xfId="5">
      <alignment horizontal="centerContinuous"/>
    </xf>
    <xf numFmtId="49" fontId="24" fillId="0" borderId="0" xfId="5" applyNumberFormat="1" applyAlignment="1">
      <alignment horizontal="left"/>
    </xf>
    <xf numFmtId="0" fontId="66" fillId="0" borderId="0" xfId="0" applyFont="1"/>
    <xf numFmtId="0" fontId="26" fillId="8" borderId="0" xfId="7" applyFont="1" applyAlignment="1">
      <alignment horizontal="centerContinuous"/>
    </xf>
    <xf numFmtId="0" fontId="8" fillId="8" borderId="0" xfId="7" applyFont="1" applyAlignment="1">
      <alignment horizontal="centerContinuous"/>
    </xf>
    <xf numFmtId="44" fontId="14" fillId="0" borderId="0" xfId="2" applyFont="1"/>
    <xf numFmtId="43" fontId="14" fillId="0" borderId="0" xfId="1" applyFont="1"/>
    <xf numFmtId="0" fontId="14" fillId="0" borderId="0" xfId="0" applyFont="1"/>
    <xf numFmtId="169" fontId="14" fillId="0" borderId="0" xfId="0" applyNumberFormat="1" applyFont="1" applyAlignment="1">
      <alignment horizontal="center"/>
    </xf>
    <xf numFmtId="1" fontId="14" fillId="0" borderId="0" xfId="0" applyNumberFormat="1" applyFont="1" applyAlignment="1">
      <alignment horizontal="center"/>
    </xf>
    <xf numFmtId="0" fontId="32" fillId="8" borderId="0" xfId="7" applyFont="1"/>
    <xf numFmtId="0" fontId="32" fillId="8" borderId="0" xfId="7" applyFont="1" applyAlignment="1">
      <alignment horizontal="center"/>
    </xf>
    <xf numFmtId="0" fontId="7" fillId="8" borderId="0" xfId="7"/>
    <xf numFmtId="0" fontId="9" fillId="8" borderId="11" xfId="7" applyFont="1" applyBorder="1"/>
    <xf numFmtId="0" fontId="9" fillId="8" borderId="0" xfId="7" applyFont="1"/>
    <xf numFmtId="1" fontId="9" fillId="8" borderId="0" xfId="7" applyNumberFormat="1" applyFont="1"/>
    <xf numFmtId="0" fontId="27" fillId="8" borderId="0" xfId="7" applyFont="1" applyAlignment="1">
      <alignment horizontal="right"/>
    </xf>
    <xf numFmtId="168" fontId="27" fillId="8" borderId="0" xfId="7" applyNumberFormat="1" applyFont="1" applyAlignment="1">
      <alignment horizontal="center"/>
    </xf>
    <xf numFmtId="168" fontId="9" fillId="8" borderId="0" xfId="7" applyNumberFormat="1" applyFont="1"/>
    <xf numFmtId="2" fontId="9" fillId="8" borderId="0" xfId="7" applyNumberFormat="1" applyFont="1" applyAlignment="1">
      <alignment horizontal="center"/>
    </xf>
    <xf numFmtId="0" fontId="9" fillId="8" borderId="0" xfId="7" applyFont="1" applyAlignment="1">
      <alignment horizontal="center"/>
    </xf>
    <xf numFmtId="1" fontId="9" fillId="8" borderId="0" xfId="7" applyNumberFormat="1" applyFont="1" applyAlignment="1">
      <alignment horizontal="center"/>
    </xf>
    <xf numFmtId="168" fontId="9" fillId="8" borderId="0" xfId="7" applyNumberFormat="1" applyFont="1" applyAlignment="1">
      <alignment horizontal="center"/>
    </xf>
    <xf numFmtId="0" fontId="0" fillId="8" borderId="0" xfId="7" applyFont="1"/>
    <xf numFmtId="0" fontId="10" fillId="8" borderId="0" xfId="7" applyFont="1"/>
    <xf numFmtId="0" fontId="10" fillId="8" borderId="0" xfId="7" applyFont="1" applyAlignment="1">
      <alignment horizontal="center"/>
    </xf>
    <xf numFmtId="0" fontId="23" fillId="8" borderId="0" xfId="7" applyFont="1"/>
    <xf numFmtId="0" fontId="23" fillId="8" borderId="0" xfId="7" applyFont="1" applyAlignment="1">
      <alignment horizontal="center"/>
    </xf>
    <xf numFmtId="0" fontId="0" fillId="8" borderId="0" xfId="7" applyFont="1" applyAlignment="1">
      <alignment horizontal="center"/>
    </xf>
    <xf numFmtId="0" fontId="34" fillId="8" borderId="0" xfId="7" applyFont="1"/>
    <xf numFmtId="168" fontId="34" fillId="8" borderId="0" xfId="7" applyNumberFormat="1" applyFont="1" applyAlignment="1">
      <alignment horizontal="center"/>
    </xf>
    <xf numFmtId="9" fontId="10" fillId="8" borderId="0" xfId="7" applyNumberFormat="1" applyFont="1" applyAlignment="1">
      <alignment horizontal="center"/>
    </xf>
    <xf numFmtId="14" fontId="14" fillId="0" borderId="0" xfId="0" applyNumberFormat="1" applyFont="1"/>
    <xf numFmtId="1" fontId="14" fillId="0" borderId="0" xfId="0" applyNumberFormat="1" applyFont="1"/>
    <xf numFmtId="0" fontId="9" fillId="8" borderId="0" xfId="7" applyFont="1" applyAlignment="1">
      <alignment horizontal="fill"/>
    </xf>
    <xf numFmtId="0" fontId="0" fillId="8" borderId="0" xfId="7" applyFont="1" applyAlignment="1">
      <alignment wrapText="1"/>
    </xf>
    <xf numFmtId="43" fontId="61" fillId="8" borderId="0" xfId="7" applyNumberFormat="1" applyFont="1"/>
    <xf numFmtId="43" fontId="5" fillId="8" borderId="0" xfId="7" applyNumberFormat="1" applyFont="1"/>
    <xf numFmtId="0" fontId="34" fillId="8" borderId="0" xfId="7" applyFont="1" applyAlignment="1">
      <alignment horizontal="center"/>
    </xf>
    <xf numFmtId="0" fontId="0" fillId="8" borderId="0" xfId="7" applyFont="1" applyAlignment="1">
      <alignment horizontal="fill"/>
    </xf>
    <xf numFmtId="168" fontId="10" fillId="8" borderId="0" xfId="7" applyNumberFormat="1" applyFont="1" applyAlignment="1">
      <alignment horizontal="center"/>
    </xf>
    <xf numFmtId="0" fontId="14" fillId="8" borderId="0" xfId="7" applyFont="1" applyAlignment="1">
      <alignment horizontal="fill"/>
    </xf>
    <xf numFmtId="0" fontId="34" fillId="8" borderId="0" xfId="7" applyFont="1" applyAlignment="1">
      <alignment wrapText="1"/>
    </xf>
    <xf numFmtId="0" fontId="24" fillId="8" borderId="0" xfId="7" applyFont="1" applyAlignment="1">
      <alignment horizontal="centerContinuous"/>
    </xf>
    <xf numFmtId="0" fontId="42" fillId="8" borderId="0" xfId="7" applyFont="1" applyAlignment="1">
      <alignment horizontal="centerContinuous"/>
    </xf>
    <xf numFmtId="0" fontId="5" fillId="10" borderId="35" xfId="0" applyFont="1" applyFill="1" applyBorder="1" applyAlignment="1">
      <alignment horizontal="center"/>
    </xf>
    <xf numFmtId="0" fontId="31" fillId="10" borderId="35" xfId="0" applyFont="1" applyFill="1" applyBorder="1" applyAlignment="1">
      <alignment horizontal="center"/>
    </xf>
    <xf numFmtId="0" fontId="5" fillId="10" borderId="37" xfId="0" applyFont="1" applyFill="1" applyBorder="1" applyAlignment="1">
      <alignment horizontal="center"/>
    </xf>
    <xf numFmtId="0" fontId="5" fillId="11" borderId="35" xfId="0" applyFont="1" applyFill="1" applyBorder="1" applyAlignment="1">
      <alignment horizontal="center"/>
    </xf>
    <xf numFmtId="0" fontId="21" fillId="10" borderId="35" xfId="0" applyFont="1" applyFill="1" applyBorder="1" applyAlignment="1">
      <alignment horizontal="center"/>
    </xf>
    <xf numFmtId="0" fontId="69" fillId="10" borderId="35" xfId="0" applyFont="1" applyFill="1" applyBorder="1" applyAlignment="1">
      <alignment horizontal="center"/>
    </xf>
    <xf numFmtId="0" fontId="5" fillId="2" borderId="35" xfId="0" applyFont="1" applyFill="1" applyBorder="1" applyAlignment="1">
      <alignment horizontal="center"/>
    </xf>
    <xf numFmtId="0" fontId="72" fillId="12" borderId="36" xfId="0" applyFont="1" applyFill="1" applyBorder="1" applyAlignment="1">
      <alignment horizontal="center"/>
    </xf>
    <xf numFmtId="0" fontId="5" fillId="13" borderId="35" xfId="0" applyFont="1" applyFill="1" applyBorder="1" applyAlignment="1">
      <alignment horizontal="center"/>
    </xf>
    <xf numFmtId="0" fontId="5" fillId="14" borderId="36" xfId="0" applyFont="1" applyFill="1" applyBorder="1" applyAlignment="1">
      <alignment horizontal="center"/>
    </xf>
    <xf numFmtId="0" fontId="71" fillId="10" borderId="36" xfId="0" applyFont="1" applyFill="1" applyBorder="1" applyAlignment="1">
      <alignment horizontal="center"/>
    </xf>
    <xf numFmtId="0" fontId="14" fillId="10" borderId="35" xfId="0" applyFont="1" applyFill="1" applyBorder="1" applyAlignment="1">
      <alignment horizontal="center"/>
    </xf>
    <xf numFmtId="0" fontId="5" fillId="17" borderId="35" xfId="0" applyFont="1" applyFill="1" applyBorder="1" applyAlignment="1">
      <alignment horizontal="center"/>
    </xf>
    <xf numFmtId="0" fontId="5" fillId="18" borderId="35" xfId="0" applyFont="1" applyFill="1" applyBorder="1" applyAlignment="1">
      <alignment horizontal="center"/>
    </xf>
    <xf numFmtId="0" fontId="23" fillId="0" borderId="0" xfId="0" applyFont="1" applyAlignment="1">
      <alignment horizontal="left"/>
    </xf>
    <xf numFmtId="0" fontId="67" fillId="0" borderId="0" xfId="3" applyAlignment="1" applyProtection="1">
      <alignment horizontal="left" wrapText="1" indent="1"/>
    </xf>
    <xf numFmtId="0" fontId="67" fillId="0" borderId="0" xfId="3" applyAlignment="1" applyProtection="1">
      <alignment horizontal="left" indent="1"/>
    </xf>
    <xf numFmtId="168" fontId="7" fillId="8" borderId="0" xfId="7" applyNumberFormat="1"/>
    <xf numFmtId="0" fontId="10" fillId="0" borderId="0" xfId="0" applyFont="1" applyAlignment="1">
      <alignment horizontal="left"/>
    </xf>
    <xf numFmtId="0" fontId="5" fillId="0" borderId="0" xfId="0" applyFont="1" applyAlignment="1">
      <alignment horizontal="left"/>
    </xf>
    <xf numFmtId="0" fontId="7" fillId="8" borderId="0" xfId="7" applyAlignment="1">
      <alignment horizontal="right"/>
    </xf>
    <xf numFmtId="0" fontId="7" fillId="8" borderId="0" xfId="7" applyAlignment="1">
      <alignment wrapText="1"/>
    </xf>
    <xf numFmtId="0" fontId="7" fillId="8" borderId="0" xfId="7" applyAlignment="1">
      <alignment horizontal="right" wrapText="1"/>
    </xf>
    <xf numFmtId="164" fontId="7" fillId="0" borderId="38" xfId="1" applyNumberFormat="1" applyFont="1" applyBorder="1"/>
    <xf numFmtId="0" fontId="14" fillId="8" borderId="0" xfId="7" applyFont="1"/>
    <xf numFmtId="0" fontId="15" fillId="0" borderId="0" xfId="5" applyFont="1" applyAlignment="1"/>
    <xf numFmtId="43" fontId="5" fillId="8" borderId="0" xfId="7" quotePrefix="1" applyNumberFormat="1" applyFont="1" applyAlignment="1">
      <alignment horizontal="right"/>
    </xf>
    <xf numFmtId="44" fontId="5" fillId="8" borderId="39" xfId="7" applyNumberFormat="1" applyFont="1" applyBorder="1"/>
    <xf numFmtId="44" fontId="5" fillId="8" borderId="30" xfId="7" applyNumberFormat="1" applyFont="1" applyBorder="1"/>
    <xf numFmtId="0" fontId="77" fillId="0" borderId="0" xfId="0" applyFont="1" applyAlignment="1">
      <alignment horizontal="center"/>
    </xf>
    <xf numFmtId="0" fontId="23" fillId="16" borderId="0" xfId="0" applyFont="1" applyFill="1" applyAlignment="1">
      <alignment horizontal="center"/>
    </xf>
    <xf numFmtId="0" fontId="0" fillId="13" borderId="0" xfId="0" applyFill="1" applyAlignment="1">
      <alignment horizontal="center"/>
    </xf>
    <xf numFmtId="0" fontId="0" fillId="14" borderId="0" xfId="0" applyFill="1" applyAlignment="1">
      <alignment horizontal="center"/>
    </xf>
    <xf numFmtId="0" fontId="0" fillId="18" borderId="0" xfId="0" applyFill="1" applyAlignment="1">
      <alignment horizontal="center"/>
    </xf>
    <xf numFmtId="0" fontId="0" fillId="2" borderId="0" xfId="0" applyFill="1" applyAlignment="1">
      <alignment horizontal="center"/>
    </xf>
    <xf numFmtId="0" fontId="69" fillId="0" borderId="0" xfId="0" applyFont="1" applyAlignment="1">
      <alignment horizontal="center"/>
    </xf>
    <xf numFmtId="0" fontId="0" fillId="1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71" fillId="0" borderId="0" xfId="0" applyFont="1" applyAlignment="1">
      <alignment horizontal="center"/>
    </xf>
    <xf numFmtId="0" fontId="0" fillId="10" borderId="0" xfId="0" applyFill="1" applyAlignment="1">
      <alignment horizontal="center"/>
    </xf>
    <xf numFmtId="0" fontId="78" fillId="12" borderId="0" xfId="0" applyFont="1" applyFill="1" applyAlignment="1">
      <alignment horizontal="center"/>
    </xf>
    <xf numFmtId="0" fontId="4" fillId="0" borderId="0" xfId="0" applyFont="1" applyAlignment="1">
      <alignment horizontal="center"/>
    </xf>
    <xf numFmtId="0" fontId="24" fillId="0" borderId="0" xfId="5" applyAlignment="1">
      <alignment horizontal="center"/>
    </xf>
    <xf numFmtId="0" fontId="0" fillId="0" borderId="0" xfId="0" applyAlignment="1">
      <alignment horizontal="left" indent="2"/>
    </xf>
    <xf numFmtId="0" fontId="79" fillId="0" borderId="0" xfId="0" applyFont="1" applyAlignment="1">
      <alignment horizontal="left" vertical="center" indent="1"/>
    </xf>
    <xf numFmtId="0" fontId="80" fillId="0" borderId="0" xfId="0" applyFont="1" applyAlignment="1">
      <alignment horizontal="left" vertical="center" indent="1"/>
    </xf>
    <xf numFmtId="0" fontId="81" fillId="0" borderId="0" xfId="0" applyFont="1" applyAlignment="1">
      <alignment horizontal="left" vertical="center" indent="1"/>
    </xf>
    <xf numFmtId="0" fontId="59" fillId="0" borderId="0" xfId="0" applyFont="1" applyAlignment="1">
      <alignment horizontal="left" vertical="center" indent="1"/>
    </xf>
    <xf numFmtId="0" fontId="10" fillId="0" borderId="0" xfId="0" applyFont="1" applyAlignment="1">
      <alignment horizontal="center"/>
    </xf>
    <xf numFmtId="0" fontId="0" fillId="0" borderId="0" xfId="0" applyAlignment="1">
      <alignment horizontal="left" indent="3"/>
    </xf>
    <xf numFmtId="0" fontId="84" fillId="0" borderId="0" xfId="14"/>
    <xf numFmtId="0" fontId="11" fillId="0" borderId="0" xfId="13" applyFont="1" applyAlignment="1" applyProtection="1">
      <alignment horizontal="left"/>
    </xf>
    <xf numFmtId="42" fontId="0" fillId="0" borderId="0" xfId="17" applyFont="1"/>
    <xf numFmtId="0" fontId="0" fillId="10" borderId="35" xfId="0" applyFill="1" applyBorder="1" applyAlignment="1">
      <alignment horizontal="center"/>
    </xf>
    <xf numFmtId="0" fontId="0" fillId="0" borderId="35" xfId="0" applyBorder="1" applyAlignment="1">
      <alignment horizontal="center"/>
    </xf>
    <xf numFmtId="8" fontId="0" fillId="0" borderId="0" xfId="0" applyNumberFormat="1"/>
    <xf numFmtId="0" fontId="5" fillId="0" borderId="0" xfId="0" quotePrefix="1" applyFont="1" applyFill="1"/>
    <xf numFmtId="0" fontId="0" fillId="0" borderId="0" xfId="0" applyFill="1"/>
    <xf numFmtId="0" fontId="5" fillId="0" borderId="0" xfId="0" applyFont="1" applyAlignment="1">
      <alignment horizontal="centerContinuous" vertical="top" wrapText="1"/>
    </xf>
    <xf numFmtId="0" fontId="0" fillId="0" borderId="0" xfId="0" applyAlignment="1">
      <alignment horizontal="centerContinuous" vertical="top" wrapText="1"/>
    </xf>
    <xf numFmtId="0" fontId="0" fillId="0" borderId="0" xfId="0" applyAlignment="1">
      <alignment horizontal="left" vertical="top" wrapText="1"/>
    </xf>
    <xf numFmtId="0" fontId="0" fillId="0" borderId="0" xfId="0" applyAlignment="1">
      <alignment wrapText="1"/>
    </xf>
    <xf numFmtId="42" fontId="0" fillId="0" borderId="0" xfId="17" applyNumberFormat="1" applyFont="1" applyBorder="1"/>
    <xf numFmtId="178" fontId="5" fillId="0" borderId="0" xfId="0" applyNumberFormat="1" applyFont="1"/>
    <xf numFmtId="0" fontId="5" fillId="0" borderId="0" xfId="0" applyNumberFormat="1" applyFont="1"/>
    <xf numFmtId="0" fontId="5" fillId="0" borderId="0" xfId="17" applyNumberFormat="1" applyFont="1"/>
    <xf numFmtId="0" fontId="32" fillId="0" borderId="0" xfId="0" applyFont="1" applyFill="1" applyBorder="1" applyAlignment="1">
      <alignment horizontal="left"/>
    </xf>
    <xf numFmtId="0" fontId="15" fillId="0" borderId="0" xfId="0" applyFont="1" applyAlignment="1">
      <alignment horizontal="left"/>
    </xf>
    <xf numFmtId="0" fontId="26" fillId="0" borderId="0" xfId="0" applyFont="1" applyFill="1"/>
    <xf numFmtId="0" fontId="5" fillId="0" borderId="0" xfId="0" applyFont="1" applyFill="1"/>
    <xf numFmtId="0" fontId="87" fillId="0" borderId="0" xfId="0" applyFont="1" applyAlignment="1">
      <alignment horizontal="centerContinuous"/>
    </xf>
    <xf numFmtId="0" fontId="23" fillId="0" borderId="0" xfId="0" applyFont="1" applyAlignment="1">
      <alignment horizontal="centerContinuous"/>
    </xf>
    <xf numFmtId="0" fontId="16" fillId="0" borderId="11" xfId="0" applyFont="1" applyBorder="1"/>
    <xf numFmtId="0" fontId="22" fillId="0" borderId="0" xfId="0" applyFont="1"/>
    <xf numFmtId="0" fontId="5" fillId="0" borderId="0" xfId="0" applyFont="1" applyAlignment="1">
      <alignment vertical="top" wrapText="1"/>
    </xf>
    <xf numFmtId="0" fontId="0" fillId="0" borderId="0" xfId="0" applyAlignment="1">
      <alignment vertical="top" wrapText="1"/>
    </xf>
    <xf numFmtId="0" fontId="0" fillId="0" borderId="0" xfId="0" applyAlignment="1">
      <alignment wrapText="1"/>
    </xf>
    <xf numFmtId="0" fontId="21" fillId="0" borderId="0" xfId="0" applyFont="1" applyAlignment="1">
      <alignment horizontal="left" indent="2"/>
    </xf>
    <xf numFmtId="0" fontId="21" fillId="0" borderId="0" xfId="0" applyFont="1" applyAlignment="1">
      <alignment horizontal="left" indent="1"/>
    </xf>
    <xf numFmtId="0" fontId="21" fillId="0" borderId="0" xfId="0" applyFont="1"/>
    <xf numFmtId="0" fontId="0" fillId="0" borderId="0" xfId="0" applyFont="1" applyAlignment="1">
      <alignment horizontal="left" indent="1"/>
    </xf>
    <xf numFmtId="0" fontId="21" fillId="0" borderId="0" xfId="0" applyFont="1" applyAlignment="1">
      <alignment horizontal="left"/>
    </xf>
    <xf numFmtId="0" fontId="88" fillId="0" borderId="0" xfId="0" applyFont="1"/>
    <xf numFmtId="0" fontId="21" fillId="0" borderId="0" xfId="0" applyFont="1" applyAlignment="1"/>
    <xf numFmtId="44" fontId="0" fillId="0" borderId="12" xfId="0" applyNumberFormat="1" applyBorder="1"/>
    <xf numFmtId="43" fontId="5" fillId="0" borderId="41" xfId="1" applyBorder="1"/>
    <xf numFmtId="43" fontId="5" fillId="8" borderId="41" xfId="7" applyNumberFormat="1" applyFont="1" applyBorder="1"/>
    <xf numFmtId="44" fontId="5" fillId="8" borderId="41" xfId="7" applyNumberFormat="1" applyFont="1" applyBorder="1"/>
    <xf numFmtId="44" fontId="5" fillId="8" borderId="3" xfId="7" applyNumberFormat="1" applyFont="1" applyBorder="1"/>
    <xf numFmtId="44" fontId="5" fillId="8" borderId="42" xfId="7" applyNumberFormat="1" applyFont="1" applyBorder="1"/>
    <xf numFmtId="44" fontId="5" fillId="8" borderId="38" xfId="7" applyNumberFormat="1" applyFont="1" applyBorder="1"/>
    <xf numFmtId="44" fontId="0" fillId="8" borderId="1" xfId="7" applyNumberFormat="1" applyFont="1" applyBorder="1"/>
    <xf numFmtId="44" fontId="5" fillId="8" borderId="43" xfId="7" applyNumberFormat="1" applyFont="1" applyBorder="1"/>
    <xf numFmtId="44" fontId="5" fillId="8" borderId="5" xfId="7" applyNumberFormat="1" applyFont="1" applyBorder="1"/>
    <xf numFmtId="44" fontId="5" fillId="8" borderId="44" xfId="7" applyNumberFormat="1" applyFont="1" applyBorder="1"/>
    <xf numFmtId="0" fontId="10" fillId="8" borderId="41" xfId="7" applyFont="1" applyBorder="1" applyAlignment="1">
      <alignment horizontal="center"/>
    </xf>
    <xf numFmtId="0" fontId="15" fillId="0" borderId="0" xfId="5" applyFont="1" applyAlignment="1">
      <alignment horizontal="left"/>
    </xf>
    <xf numFmtId="0" fontId="0" fillId="0" borderId="0" xfId="0" applyAlignment="1">
      <alignment horizontal="left" vertical="top" wrapText="1"/>
    </xf>
    <xf numFmtId="0" fontId="0" fillId="0" borderId="0" xfId="0" applyAlignment="1">
      <alignment wrapText="1"/>
    </xf>
    <xf numFmtId="0" fontId="66" fillId="0" borderId="0" xfId="0" applyFont="1" applyAlignment="1">
      <alignment horizontal="centerContinuous" vertical="top" wrapText="1"/>
    </xf>
    <xf numFmtId="0" fontId="66" fillId="0" borderId="0" xfId="0" applyFont="1" applyAlignment="1">
      <alignment horizontal="left" vertical="center" wrapText="1"/>
    </xf>
    <xf numFmtId="0" fontId="66" fillId="0" borderId="0" xfId="0" applyFont="1" applyAlignment="1">
      <alignment horizontal="center" vertical="center"/>
    </xf>
    <xf numFmtId="0" fontId="66" fillId="6" borderId="0" xfId="0" applyFont="1" applyFill="1" applyAlignment="1">
      <alignment horizontal="center" vertical="center"/>
    </xf>
    <xf numFmtId="0" fontId="90" fillId="0" borderId="0" xfId="0" applyFont="1"/>
    <xf numFmtId="0" fontId="66" fillId="0" borderId="0" xfId="0" applyFont="1" applyAlignment="1">
      <alignment horizontal="centerContinuous"/>
    </xf>
    <xf numFmtId="1" fontId="66" fillId="0" borderId="0" xfId="0" applyNumberFormat="1" applyFont="1"/>
    <xf numFmtId="0" fontId="66" fillId="0" borderId="0" xfId="0" applyFont="1" applyAlignment="1">
      <alignment horizontal="center"/>
    </xf>
    <xf numFmtId="0" fontId="91" fillId="0" borderId="0" xfId="3" applyFont="1" applyAlignment="1" applyProtection="1">
      <alignment horizontal="left"/>
    </xf>
    <xf numFmtId="0" fontId="92" fillId="0" borderId="0" xfId="0" applyFont="1"/>
    <xf numFmtId="0" fontId="90" fillId="8" borderId="0" xfId="7" applyFont="1" applyAlignment="1">
      <alignment horizontal="centerContinuous"/>
    </xf>
    <xf numFmtId="0" fontId="66" fillId="0" borderId="0" xfId="5" applyFont="1" applyAlignment="1">
      <alignment horizontal="center"/>
    </xf>
    <xf numFmtId="0" fontId="93" fillId="8" borderId="0" xfId="0" applyFont="1" applyFill="1" applyAlignment="1">
      <alignment horizontal="centerContinuous"/>
    </xf>
    <xf numFmtId="0" fontId="14" fillId="8" borderId="0" xfId="7" applyFont="1" applyAlignment="1">
      <alignment horizontal="center"/>
    </xf>
    <xf numFmtId="168" fontId="7" fillId="8" borderId="0" xfId="7" applyNumberFormat="1" applyAlignment="1">
      <alignment horizontal="center"/>
    </xf>
    <xf numFmtId="0" fontId="5" fillId="0" borderId="0" xfId="0" applyFont="1" applyAlignment="1">
      <alignment vertical="top" wrapText="1"/>
    </xf>
    <xf numFmtId="0" fontId="94" fillId="0" borderId="0" xfId="23" applyFont="1"/>
    <xf numFmtId="0" fontId="94" fillId="0" borderId="0" xfId="23" applyFont="1" applyAlignment="1">
      <alignment horizontal="center"/>
    </xf>
    <xf numFmtId="0" fontId="94" fillId="0" borderId="0" xfId="23" applyFont="1" applyAlignment="1">
      <alignment horizontal="left"/>
    </xf>
    <xf numFmtId="0" fontId="94" fillId="0" borderId="0" xfId="23" applyFont="1" applyAlignment="1">
      <alignment horizontal="right"/>
    </xf>
    <xf numFmtId="0" fontId="96" fillId="21" borderId="45" xfId="23" applyFont="1" applyFill="1" applyBorder="1" applyAlignment="1">
      <alignment horizontal="left" vertical="center" wrapText="1"/>
    </xf>
    <xf numFmtId="0" fontId="96" fillId="21" borderId="45" xfId="23" applyFont="1" applyFill="1" applyBorder="1" applyAlignment="1">
      <alignment horizontal="center" vertical="center" wrapText="1"/>
    </xf>
    <xf numFmtId="0" fontId="95" fillId="22" borderId="45" xfId="14" applyFont="1" applyFill="1" applyBorder="1" applyAlignment="1">
      <alignment horizontal="left" vertical="center" wrapText="1"/>
    </xf>
    <xf numFmtId="0" fontId="97" fillId="22" borderId="45" xfId="23" applyFont="1" applyFill="1" applyBorder="1" applyAlignment="1">
      <alignment vertical="center" wrapText="1"/>
    </xf>
    <xf numFmtId="0" fontId="98" fillId="22" borderId="45" xfId="23" applyFont="1" applyFill="1" applyBorder="1" applyAlignment="1">
      <alignment horizontal="center" vertical="center" wrapText="1"/>
    </xf>
    <xf numFmtId="0" fontId="98" fillId="22" borderId="45" xfId="23" applyFont="1" applyFill="1" applyBorder="1" applyAlignment="1">
      <alignment vertical="center" wrapText="1"/>
    </xf>
    <xf numFmtId="0" fontId="95" fillId="22" borderId="46" xfId="14" applyFont="1" applyFill="1" applyBorder="1" applyAlignment="1">
      <alignment horizontal="left" vertical="center" wrapText="1"/>
    </xf>
    <xf numFmtId="0" fontId="97" fillId="22" borderId="46" xfId="23" applyFont="1" applyFill="1" applyBorder="1" applyAlignment="1">
      <alignment vertical="center" wrapText="1"/>
    </xf>
    <xf numFmtId="0" fontId="98" fillId="22" borderId="46" xfId="23" applyFont="1" applyFill="1" applyBorder="1" applyAlignment="1">
      <alignment horizontal="center" vertical="center" wrapText="1"/>
    </xf>
    <xf numFmtId="0" fontId="98" fillId="22" borderId="46" xfId="23" applyFont="1" applyFill="1" applyBorder="1" applyAlignment="1">
      <alignment vertical="center" wrapText="1"/>
    </xf>
    <xf numFmtId="0" fontId="100" fillId="0" borderId="0" xfId="23" applyFont="1" applyAlignment="1">
      <alignment horizontal="left"/>
    </xf>
    <xf numFmtId="49" fontId="23" fillId="0" borderId="0" xfId="0" quotePrefix="1" applyNumberFormat="1" applyFont="1" applyAlignment="1">
      <alignment horizontal="center"/>
    </xf>
    <xf numFmtId="0" fontId="23" fillId="0" borderId="0" xfId="0" quotePrefix="1" applyFont="1" applyAlignment="1">
      <alignment horizontal="center"/>
    </xf>
    <xf numFmtId="0" fontId="5" fillId="23" borderId="0" xfId="0" applyFont="1" applyFill="1" applyAlignment="1">
      <alignment horizontal="center"/>
    </xf>
    <xf numFmtId="0" fontId="72" fillId="12" borderId="0" xfId="0" applyFont="1" applyFill="1" applyAlignment="1">
      <alignment horizontal="center"/>
    </xf>
    <xf numFmtId="0" fontId="67" fillId="0" borderId="0" xfId="3" applyAlignment="1" applyProtection="1">
      <alignment horizontal="center"/>
    </xf>
    <xf numFmtId="0" fontId="67" fillId="0" borderId="0" xfId="3" applyAlignment="1" applyProtection="1"/>
    <xf numFmtId="0" fontId="5" fillId="20" borderId="0" xfId="0" applyFont="1" applyFill="1" applyAlignment="1">
      <alignment horizontal="center"/>
    </xf>
    <xf numFmtId="0" fontId="67" fillId="0" borderId="0" xfId="3" applyAlignment="1" applyProtection="1"/>
    <xf numFmtId="177" fontId="117" fillId="7" borderId="0" xfId="0" applyNumberFormat="1" applyFont="1" applyFill="1" applyAlignment="1">
      <alignment horizontal="center" vertical="center"/>
    </xf>
    <xf numFmtId="9" fontId="64" fillId="0" borderId="0" xfId="4" applyFont="1" applyAlignment="1">
      <alignment horizontal="center" vertical="center"/>
    </xf>
    <xf numFmtId="177" fontId="64" fillId="7" borderId="0" xfId="0" quotePrefix="1" applyNumberFormat="1" applyFont="1" applyFill="1" applyAlignment="1">
      <alignment horizontal="center" vertical="center"/>
    </xf>
    <xf numFmtId="177" fontId="117" fillId="5" borderId="0" xfId="0" applyNumberFormat="1" applyFont="1" applyFill="1" applyAlignment="1">
      <alignment horizontal="center" vertical="center"/>
    </xf>
    <xf numFmtId="177" fontId="64" fillId="7" borderId="0" xfId="0" applyNumberFormat="1" applyFont="1" applyFill="1" applyAlignment="1">
      <alignment horizontal="center" vertical="center"/>
    </xf>
    <xf numFmtId="177" fontId="64" fillId="0" borderId="0" xfId="0" applyNumberFormat="1" applyFont="1" applyAlignment="1">
      <alignment horizontal="center" vertical="center"/>
    </xf>
    <xf numFmtId="177" fontId="64" fillId="0" borderId="0" xfId="0" quotePrefix="1" applyNumberFormat="1" applyFont="1" applyAlignment="1">
      <alignment horizontal="center" vertical="center"/>
    </xf>
    <xf numFmtId="177" fontId="121" fillId="0" borderId="0" xfId="0" applyNumberFormat="1" applyFont="1" applyAlignment="1">
      <alignment horizontal="center" vertical="center"/>
    </xf>
    <xf numFmtId="177" fontId="64" fillId="5" borderId="0" xfId="0" applyNumberFormat="1" applyFont="1" applyFill="1" applyAlignment="1">
      <alignment horizontal="fill" vertical="center"/>
    </xf>
    <xf numFmtId="177" fontId="64" fillId="5" borderId="0" xfId="0" applyNumberFormat="1" applyFont="1" applyFill="1" applyAlignment="1">
      <alignment horizontal="center" vertical="center"/>
    </xf>
    <xf numFmtId="177" fontId="64" fillId="8" borderId="0" xfId="0" applyNumberFormat="1" applyFont="1" applyFill="1" applyAlignment="1">
      <alignment horizontal="left" vertical="center" indent="1"/>
    </xf>
    <xf numFmtId="177" fontId="64" fillId="8" borderId="0" xfId="0" applyNumberFormat="1" applyFont="1" applyFill="1" applyAlignment="1">
      <alignment horizontal="center" vertical="center"/>
    </xf>
    <xf numFmtId="0" fontId="0" fillId="0" borderId="0" xfId="0" applyAlignment="1">
      <alignment horizontal="left" vertical="top" wrapText="1"/>
    </xf>
    <xf numFmtId="0" fontId="0" fillId="0" borderId="0" xfId="0" applyAlignment="1">
      <alignment wrapText="1"/>
    </xf>
    <xf numFmtId="0" fontId="15" fillId="0" borderId="0" xfId="11" applyAlignment="1"/>
    <xf numFmtId="44" fontId="64" fillId="0" borderId="0" xfId="2" applyFont="1"/>
    <xf numFmtId="43" fontId="64" fillId="0" borderId="0" xfId="1" applyFont="1"/>
    <xf numFmtId="0" fontId="64" fillId="0" borderId="0" xfId="0" applyFont="1"/>
    <xf numFmtId="0" fontId="62" fillId="0" borderId="0" xfId="0" applyFont="1" applyAlignment="1">
      <alignment horizontal="center"/>
    </xf>
    <xf numFmtId="0" fontId="23" fillId="0" borderId="34" xfId="0" applyFont="1" applyBorder="1" applyAlignment="1">
      <alignment horizontal="center"/>
    </xf>
    <xf numFmtId="0" fontId="23" fillId="0" borderId="35" xfId="0" applyFont="1" applyBorder="1" applyAlignment="1">
      <alignment horizontal="center"/>
    </xf>
    <xf numFmtId="0" fontId="23" fillId="0" borderId="37" xfId="0" applyFont="1" applyBorder="1" applyAlignment="1">
      <alignment horizontal="center"/>
    </xf>
    <xf numFmtId="0" fontId="5" fillId="0" borderId="34" xfId="0" applyFont="1" applyBorder="1" applyAlignment="1">
      <alignment horizontal="center"/>
    </xf>
    <xf numFmtId="164" fontId="64" fillId="0" borderId="0" xfId="1" applyNumberFormat="1" applyFont="1"/>
    <xf numFmtId="165" fontId="64" fillId="0" borderId="0" xfId="2" applyNumberFormat="1" applyFont="1"/>
    <xf numFmtId="166" fontId="64" fillId="0" borderId="0" xfId="2" quotePrefix="1" applyNumberFormat="1" applyFont="1"/>
    <xf numFmtId="166" fontId="64" fillId="0" borderId="0" xfId="2" applyNumberFormat="1" applyFont="1"/>
    <xf numFmtId="0" fontId="64" fillId="8" borderId="0" xfId="0" applyFont="1" applyFill="1" applyAlignment="1">
      <alignment horizontal="center"/>
    </xf>
    <xf numFmtId="0" fontId="64" fillId="8" borderId="0" xfId="0" applyFont="1" applyFill="1"/>
    <xf numFmtId="2" fontId="64" fillId="0" borderId="0" xfId="0" applyNumberFormat="1" applyFont="1"/>
    <xf numFmtId="4" fontId="64" fillId="0" borderId="0" xfId="0" applyNumberFormat="1" applyFont="1"/>
    <xf numFmtId="18" fontId="64" fillId="0" borderId="0" xfId="0" applyNumberFormat="1" applyFont="1"/>
    <xf numFmtId="15" fontId="64" fillId="0" borderId="0" xfId="0" applyNumberFormat="1" applyFont="1"/>
    <xf numFmtId="6" fontId="64" fillId="0" borderId="0" xfId="0" applyNumberFormat="1" applyFont="1"/>
    <xf numFmtId="9" fontId="64" fillId="0" borderId="0" xfId="0" applyNumberFormat="1" applyFont="1"/>
    <xf numFmtId="11" fontId="64" fillId="0" borderId="0" xfId="0" applyNumberFormat="1" applyFont="1"/>
    <xf numFmtId="173" fontId="64" fillId="0" borderId="0" xfId="0" applyNumberFormat="1" applyFont="1"/>
    <xf numFmtId="42" fontId="64" fillId="0" borderId="0" xfId="17" applyFont="1"/>
    <xf numFmtId="41" fontId="64" fillId="0" borderId="0" xfId="16" applyFont="1"/>
    <xf numFmtId="42" fontId="64" fillId="0" borderId="0" xfId="0" applyNumberFormat="1" applyFont="1"/>
    <xf numFmtId="178" fontId="64" fillId="0" borderId="0" xfId="0" applyNumberFormat="1" applyFont="1"/>
    <xf numFmtId="179" fontId="64" fillId="0" borderId="0" xfId="0" applyNumberFormat="1" applyFont="1"/>
    <xf numFmtId="0" fontId="0" fillId="0" borderId="0" xfId="0" applyAlignment="1">
      <alignment horizontal="left" vertical="top"/>
    </xf>
    <xf numFmtId="0" fontId="0" fillId="0" borderId="0" xfId="0" applyFont="1" applyAlignment="1">
      <alignment horizontal="left" vertical="top"/>
    </xf>
    <xf numFmtId="16" fontId="64" fillId="0" borderId="0" xfId="0" applyNumberFormat="1" applyFont="1"/>
    <xf numFmtId="9" fontId="122" fillId="4" borderId="0" xfId="4" applyFont="1" applyFill="1" applyAlignment="1">
      <alignment horizontal="center"/>
    </xf>
    <xf numFmtId="0" fontId="117" fillId="4" borderId="27" xfId="0" applyFont="1" applyFill="1" applyBorder="1" applyAlignment="1">
      <alignment horizontal="center"/>
    </xf>
    <xf numFmtId="0" fontId="117" fillId="4" borderId="28" xfId="0" applyFont="1" applyFill="1" applyBorder="1" applyAlignment="1">
      <alignment horizontal="center"/>
    </xf>
    <xf numFmtId="9" fontId="123" fillId="4" borderId="0" xfId="4" applyFont="1" applyFill="1" applyAlignment="1">
      <alignment horizontal="center"/>
    </xf>
    <xf numFmtId="168" fontId="64" fillId="0" borderId="0" xfId="0" applyNumberFormat="1" applyFont="1" applyAlignment="1">
      <alignment horizontal="center"/>
    </xf>
    <xf numFmtId="0" fontId="64" fillId="0" borderId="0" xfId="0" applyFont="1" applyAlignment="1">
      <alignment wrapText="1"/>
    </xf>
    <xf numFmtId="0" fontId="32" fillId="0" borderId="5" xfId="0" applyFont="1" applyBorder="1"/>
    <xf numFmtId="0" fontId="124" fillId="0" borderId="0" xfId="0" applyFont="1"/>
    <xf numFmtId="0" fontId="125" fillId="0" borderId="0" xfId="0" applyFont="1"/>
    <xf numFmtId="0" fontId="7" fillId="0" borderId="0" xfId="0" applyFont="1" applyAlignment="1">
      <alignment horizontal="left" vertical="center"/>
    </xf>
    <xf numFmtId="0" fontId="7" fillId="0" borderId="0" xfId="0" applyFont="1" applyAlignment="1">
      <alignment horizontal="center" vertical="center"/>
    </xf>
    <xf numFmtId="177" fontId="117" fillId="0" borderId="0" xfId="0" applyNumberFormat="1" applyFont="1" applyAlignment="1">
      <alignment horizontal="center" vertical="center"/>
    </xf>
    <xf numFmtId="176" fontId="0" fillId="0" borderId="0" xfId="0" applyNumberFormat="1" applyAlignment="1">
      <alignment horizontal="center" vertical="center"/>
    </xf>
    <xf numFmtId="0" fontId="5" fillId="0" borderId="0" xfId="0" applyFont="1" applyAlignment="1">
      <alignment vertical="top" wrapText="1"/>
    </xf>
    <xf numFmtId="0" fontId="5" fillId="0" borderId="0" xfId="0" applyFont="1" applyAlignment="1">
      <alignment horizontal="left" vertical="top" wrapText="1"/>
    </xf>
    <xf numFmtId="0" fontId="5" fillId="7" borderId="0" xfId="0" applyFont="1" applyFill="1" applyAlignment="1">
      <alignment horizontal="left" vertical="center" wrapText="1"/>
    </xf>
    <xf numFmtId="0" fontId="33" fillId="0" borderId="0" xfId="0" applyFont="1" applyAlignment="1">
      <alignment horizontal="left" vertical="center" wrapText="1"/>
    </xf>
    <xf numFmtId="0" fontId="0" fillId="0" borderId="0" xfId="0" applyAlignment="1">
      <alignment horizontal="left" vertical="center" wrapText="1"/>
    </xf>
    <xf numFmtId="0" fontId="63" fillId="0" borderId="0" xfId="0" applyFont="1" applyAlignment="1">
      <alignment horizontal="left"/>
    </xf>
    <xf numFmtId="0" fontId="63" fillId="0" borderId="0" xfId="0" applyFont="1" applyAlignment="1">
      <alignment horizontal="left" vertical="center" wrapText="1"/>
    </xf>
    <xf numFmtId="0" fontId="62" fillId="0" borderId="0" xfId="0" applyFont="1" applyAlignment="1">
      <alignment horizontal="left" wrapText="1"/>
    </xf>
    <xf numFmtId="0" fontId="7" fillId="8" borderId="0" xfId="0" applyFont="1" applyFill="1" applyAlignment="1">
      <alignment horizontal="left" vertical="center" wrapText="1"/>
    </xf>
    <xf numFmtId="0" fontId="21" fillId="0" borderId="0" xfId="0" applyFont="1" applyAlignment="1">
      <alignment horizontal="left" vertical="center" wrapText="1"/>
    </xf>
    <xf numFmtId="0" fontId="5" fillId="8" borderId="0" xfId="0" applyFont="1" applyFill="1" applyAlignment="1">
      <alignment horizontal="left" vertical="center" wrapText="1"/>
    </xf>
    <xf numFmtId="0" fontId="23" fillId="0" borderId="0" xfId="0" applyFont="1" applyAlignment="1">
      <alignment horizontal="left" vertical="center" wrapText="1"/>
    </xf>
    <xf numFmtId="0" fontId="7" fillId="7" borderId="0" xfId="0" applyFont="1" applyFill="1" applyAlignment="1">
      <alignment horizontal="left" vertical="center" wrapText="1"/>
    </xf>
    <xf numFmtId="0" fontId="0" fillId="8" borderId="0" xfId="0" applyFill="1" applyAlignment="1">
      <alignment horizontal="left" vertical="center" wrapText="1"/>
    </xf>
    <xf numFmtId="0" fontId="14" fillId="0" borderId="0" xfId="3" applyFont="1" applyAlignment="1" applyProtection="1">
      <alignment horizontal="left" vertical="center" wrapText="1"/>
    </xf>
    <xf numFmtId="0" fontId="0" fillId="0" borderId="0" xfId="3" applyFont="1" applyAlignment="1" applyProtection="1">
      <alignment horizontal="left" vertical="center" wrapText="1"/>
    </xf>
    <xf numFmtId="180" fontId="5" fillId="0" borderId="0" xfId="18" applyNumberFormat="1" applyAlignment="1">
      <alignment horizontal="left" vertical="center" wrapText="1"/>
    </xf>
    <xf numFmtId="0" fontId="5" fillId="0" borderId="0" xfId="18" applyAlignment="1">
      <alignment horizontal="left" vertical="center" wrapText="1"/>
    </xf>
    <xf numFmtId="0" fontId="5" fillId="0" borderId="0" xfId="0" applyFont="1" applyAlignment="1">
      <alignment horizontal="left" wrapText="1"/>
    </xf>
    <xf numFmtId="0" fontId="0" fillId="7" borderId="0" xfId="0" applyFill="1" applyAlignment="1">
      <alignment horizontal="left" vertical="center" wrapText="1"/>
    </xf>
    <xf numFmtId="180" fontId="21" fillId="0" borderId="0" xfId="18" applyNumberFormat="1" applyFont="1" applyAlignment="1">
      <alignment horizontal="left" vertical="center" wrapText="1"/>
    </xf>
    <xf numFmtId="0" fontId="7" fillId="0" borderId="0" xfId="0" applyFont="1" applyAlignment="1">
      <alignment horizontal="left" vertical="center" wrapText="1"/>
    </xf>
    <xf numFmtId="0" fontId="121" fillId="0" borderId="0" xfId="0" applyFont="1" applyAlignment="1">
      <alignment horizontal="left"/>
    </xf>
    <xf numFmtId="0" fontId="121" fillId="0" borderId="0" xfId="0" applyFont="1" applyAlignment="1">
      <alignment horizontal="centerContinuous" vertical="top" wrapText="1"/>
    </xf>
    <xf numFmtId="0" fontId="126" fillId="0" borderId="0" xfId="0" applyFont="1"/>
    <xf numFmtId="0" fontId="121" fillId="0" borderId="0" xfId="0" applyFont="1"/>
    <xf numFmtId="0" fontId="64" fillId="0" borderId="0" xfId="0" applyFont="1" applyAlignment="1">
      <alignment horizontal="center" vertical="center"/>
    </xf>
    <xf numFmtId="0" fontId="64" fillId="0" borderId="0" xfId="0" applyFont="1" applyAlignment="1">
      <alignment horizontal="centerContinuous"/>
    </xf>
    <xf numFmtId="1" fontId="64" fillId="0" borderId="0" xfId="0" applyNumberFormat="1" applyFont="1"/>
    <xf numFmtId="0" fontId="64" fillId="0" borderId="0" xfId="0" applyFont="1" applyAlignment="1">
      <alignment horizontal="left"/>
    </xf>
    <xf numFmtId="0" fontId="64" fillId="0" borderId="0" xfId="5" applyFont="1" applyAlignment="1"/>
    <xf numFmtId="0" fontId="64" fillId="0" borderId="0" xfId="0" applyFont="1" applyAlignment="1">
      <alignment vertical="top"/>
    </xf>
    <xf numFmtId="0" fontId="64" fillId="6" borderId="0" xfId="0" applyFont="1" applyFill="1" applyAlignment="1">
      <alignment horizontal="center" vertical="center"/>
    </xf>
    <xf numFmtId="0" fontId="64" fillId="0" borderId="0" xfId="5" applyFont="1" applyAlignment="1">
      <alignment horizontal="left"/>
    </xf>
    <xf numFmtId="0" fontId="64" fillId="0" borderId="0" xfId="0" applyFont="1" applyAlignment="1">
      <alignment horizontal="center" vertical="top"/>
    </xf>
    <xf numFmtId="0" fontId="64" fillId="0" borderId="0" xfId="5" applyFont="1" applyAlignment="1">
      <alignment vertical="top"/>
    </xf>
    <xf numFmtId="0" fontId="64" fillId="0" borderId="0" xfId="23" applyFont="1" applyAlignment="1">
      <alignment horizontal="left"/>
    </xf>
    <xf numFmtId="0" fontId="64" fillId="0" borderId="0" xfId="23" applyFont="1"/>
    <xf numFmtId="0" fontId="64" fillId="0" borderId="0" xfId="23" applyFont="1" applyAlignment="1">
      <alignment horizontal="center"/>
    </xf>
    <xf numFmtId="49" fontId="64" fillId="0" borderId="0" xfId="0" applyNumberFormat="1" applyFont="1" applyAlignment="1">
      <alignment horizontal="left"/>
    </xf>
    <xf numFmtId="49" fontId="64" fillId="0" borderId="0" xfId="5" applyNumberFormat="1" applyFont="1" applyAlignment="1">
      <alignment horizontal="left"/>
    </xf>
    <xf numFmtId="0" fontId="117" fillId="0" borderId="0" xfId="0" applyFont="1"/>
    <xf numFmtId="0" fontId="126" fillId="0" borderId="0" xfId="3" applyFont="1" applyAlignment="1" applyProtection="1">
      <alignment horizontal="left"/>
    </xf>
    <xf numFmtId="0" fontId="64" fillId="0" borderId="0" xfId="11" applyFont="1" applyAlignment="1"/>
    <xf numFmtId="182" fontId="23" fillId="0" borderId="0" xfId="0" applyNumberFormat="1" applyFont="1" applyAlignment="1">
      <alignment horizontal="right"/>
    </xf>
    <xf numFmtId="184" fontId="0" fillId="0" borderId="0" xfId="0" applyNumberFormat="1" applyAlignment="1">
      <alignment horizontal="left" wrapText="1"/>
    </xf>
    <xf numFmtId="181" fontId="5" fillId="0" borderId="0" xfId="3" applyNumberFormat="1" applyFont="1" applyAlignment="1" applyProtection="1">
      <alignment horizontal="left"/>
    </xf>
    <xf numFmtId="183" fontId="64" fillId="0" borderId="0" xfId="0" applyNumberFormat="1" applyFont="1"/>
    <xf numFmtId="182" fontId="64" fillId="0" borderId="0" xfId="0" applyNumberFormat="1" applyFont="1" applyAlignment="1">
      <alignment horizontal="right"/>
    </xf>
    <xf numFmtId="21" fontId="64" fillId="0" borderId="0" xfId="0" applyNumberFormat="1" applyFont="1" applyAlignment="1">
      <alignment horizontal="right"/>
    </xf>
    <xf numFmtId="21" fontId="64" fillId="0" borderId="0" xfId="5" applyNumberFormat="1" applyFont="1" applyAlignment="1">
      <alignment horizontal="center"/>
    </xf>
    <xf numFmtId="21" fontId="64" fillId="0" borderId="0" xfId="0" applyNumberFormat="1" applyFont="1"/>
    <xf numFmtId="0" fontId="90" fillId="0" borderId="0" xfId="0" applyFont="1" applyAlignment="1">
      <alignment horizontal="left" vertical="center" wrapText="1"/>
    </xf>
    <xf numFmtId="0" fontId="23" fillId="0" borderId="0" xfId="0" applyFont="1" applyAlignment="1">
      <alignment horizontal="center" vertical="center"/>
    </xf>
    <xf numFmtId="177" fontId="90" fillId="0" borderId="0" xfId="0" applyNumberFormat="1" applyFont="1" applyAlignment="1">
      <alignment horizontal="center" vertical="center"/>
    </xf>
    <xf numFmtId="0" fontId="90" fillId="0" borderId="0" xfId="0" applyFont="1" applyAlignment="1">
      <alignment horizontal="center" vertical="center"/>
    </xf>
    <xf numFmtId="0" fontId="90" fillId="6" borderId="0" xfId="0" applyFont="1" applyFill="1" applyAlignment="1">
      <alignment horizontal="center" vertical="center"/>
    </xf>
    <xf numFmtId="0" fontId="90" fillId="0" borderId="0" xfId="0" applyFont="1" applyAlignment="1">
      <alignment horizontal="centerContinuous"/>
    </xf>
    <xf numFmtId="0" fontId="90" fillId="0" borderId="0" xfId="23" applyFont="1"/>
    <xf numFmtId="0" fontId="90" fillId="0" borderId="0" xfId="23" applyFont="1" applyAlignment="1">
      <alignment horizontal="center"/>
    </xf>
    <xf numFmtId="1" fontId="90" fillId="0" borderId="0" xfId="0" applyNumberFormat="1" applyFont="1"/>
    <xf numFmtId="1" fontId="23" fillId="0" borderId="0" xfId="0" applyNumberFormat="1" applyFont="1"/>
    <xf numFmtId="0" fontId="64" fillId="0" borderId="0" xfId="15" applyFont="1"/>
    <xf numFmtId="185" fontId="124" fillId="0" borderId="0" xfId="0" applyNumberFormat="1" applyFont="1"/>
    <xf numFmtId="185" fontId="64" fillId="0" borderId="0" xfId="0" applyNumberFormat="1" applyFont="1"/>
    <xf numFmtId="21" fontId="23" fillId="0" borderId="0" xfId="15" applyNumberFormat="1" applyFont="1" applyAlignment="1">
      <alignment horizontal="right"/>
    </xf>
    <xf numFmtId="0" fontId="64" fillId="8" borderId="0" xfId="7" applyFont="1" applyAlignment="1">
      <alignment horizontal="left"/>
    </xf>
    <xf numFmtId="21" fontId="64" fillId="8" borderId="0" xfId="7" applyNumberFormat="1" applyFont="1" applyAlignment="1">
      <alignment horizontal="left"/>
    </xf>
    <xf numFmtId="0" fontId="117" fillId="8" borderId="0" xfId="7" applyFont="1" applyAlignment="1">
      <alignment horizontal="left"/>
    </xf>
    <xf numFmtId="0" fontId="23" fillId="8" borderId="0" xfId="7" applyFont="1" applyAlignment="1">
      <alignment horizontal="centerContinuous"/>
    </xf>
    <xf numFmtId="0" fontId="32" fillId="8" borderId="0" xfId="7" applyFont="1" applyAlignment="1">
      <alignment horizontal="centerContinuous"/>
    </xf>
    <xf numFmtId="0" fontId="127" fillId="0" borderId="0" xfId="3" applyFont="1" applyAlignment="1" applyProtection="1">
      <alignment horizontal="left"/>
    </xf>
    <xf numFmtId="0" fontId="127" fillId="0" borderId="0" xfId="23" applyFont="1" applyAlignment="1">
      <alignment horizontal="left"/>
    </xf>
    <xf numFmtId="0" fontId="127" fillId="8" borderId="0" xfId="3" applyFont="1" applyFill="1" applyAlignment="1" applyProtection="1">
      <alignment horizontal="left"/>
    </xf>
    <xf numFmtId="0" fontId="23" fillId="0" borderId="0" xfId="3" applyFont="1" applyAlignment="1" applyProtection="1">
      <alignment horizontal="left"/>
    </xf>
    <xf numFmtId="0" fontId="128" fillId="0" borderId="0" xfId="0" applyFont="1"/>
    <xf numFmtId="0" fontId="70" fillId="0" borderId="0" xfId="3" applyFont="1" applyAlignment="1" applyProtection="1"/>
    <xf numFmtId="186" fontId="0" fillId="0" borderId="0" xfId="0" applyNumberFormat="1" applyAlignment="1">
      <alignment horizontal="left" wrapText="1"/>
    </xf>
    <xf numFmtId="186" fontId="5" fillId="0" borderId="0" xfId="3" applyNumberFormat="1" applyFont="1" applyAlignment="1" applyProtection="1">
      <alignment horizontal="left"/>
    </xf>
    <xf numFmtId="186" fontId="5" fillId="0" borderId="0" xfId="23" applyNumberFormat="1" applyFont="1" applyAlignment="1">
      <alignment horizontal="left"/>
    </xf>
    <xf numFmtId="186" fontId="5" fillId="8" borderId="0" xfId="3" applyNumberFormat="1" applyFont="1" applyFill="1" applyAlignment="1" applyProtection="1">
      <alignment horizontal="left"/>
    </xf>
    <xf numFmtId="0" fontId="0" fillId="0" borderId="0" xfId="0" applyAlignment="1">
      <alignment wrapText="1"/>
    </xf>
    <xf numFmtId="168" fontId="0" fillId="0" borderId="0" xfId="0" applyNumberFormat="1"/>
    <xf numFmtId="20" fontId="64" fillId="0" borderId="0" xfId="0" applyNumberFormat="1" applyFont="1" applyAlignment="1">
      <alignment horizontal="center" vertical="center"/>
    </xf>
    <xf numFmtId="20" fontId="64" fillId="0" borderId="0" xfId="0" applyNumberFormat="1" applyFont="1" applyAlignment="1">
      <alignment horizontal="left" vertical="center" wrapText="1"/>
    </xf>
    <xf numFmtId="0" fontId="35" fillId="0" borderId="0" xfId="0" applyFont="1" applyAlignment="1">
      <alignment horizontal="left" vertical="top" wrapText="1"/>
    </xf>
    <xf numFmtId="187" fontId="124" fillId="0" borderId="0" xfId="0" applyNumberFormat="1" applyFont="1" applyAlignment="1">
      <alignment horizontal="center"/>
    </xf>
    <xf numFmtId="187" fontId="121" fillId="0" borderId="0" xfId="0" applyNumberFormat="1" applyFont="1"/>
    <xf numFmtId="187" fontId="125" fillId="0" borderId="0" xfId="0" applyNumberFormat="1" applyFont="1" applyAlignment="1">
      <alignment horizontal="center"/>
    </xf>
    <xf numFmtId="187" fontId="23" fillId="0" borderId="0" xfId="0" applyNumberFormat="1" applyFont="1" applyAlignment="1">
      <alignment horizontal="right"/>
    </xf>
    <xf numFmtId="187" fontId="32" fillId="0" borderId="0" xfId="0" applyNumberFormat="1" applyFont="1" applyAlignment="1">
      <alignment horizontal="center"/>
    </xf>
    <xf numFmtId="187" fontId="0" fillId="0" borderId="0" xfId="0" applyNumberFormat="1"/>
    <xf numFmtId="187" fontId="31" fillId="0" borderId="0" xfId="0" applyNumberFormat="1" applyFont="1"/>
    <xf numFmtId="0" fontId="7" fillId="0" borderId="0" xfId="0" applyFont="1" applyAlignment="1">
      <alignment horizontal="left" vertical="top" wrapText="1"/>
    </xf>
    <xf numFmtId="0" fontId="5" fillId="0" borderId="0" xfId="0" applyFont="1" applyAlignment="1">
      <alignment vertical="top" wrapText="1"/>
    </xf>
    <xf numFmtId="0" fontId="0" fillId="0" borderId="0" xfId="0" applyAlignment="1">
      <alignment vertical="top" wrapText="1"/>
    </xf>
    <xf numFmtId="0" fontId="5" fillId="4" borderId="0" xfId="0" applyFont="1" applyFill="1" applyAlignment="1">
      <alignment horizontal="centerContinuous" vertical="top" wrapText="1"/>
    </xf>
    <xf numFmtId="0" fontId="0" fillId="4" borderId="0" xfId="0" applyFill="1" applyAlignment="1">
      <alignment horizontal="centerContinuous"/>
    </xf>
    <xf numFmtId="0" fontId="64" fillId="0" borderId="0" xfId="0" applyFont="1" applyFill="1"/>
    <xf numFmtId="0" fontId="64" fillId="0" borderId="0" xfId="0" applyFont="1" applyFill="1" applyAlignment="1">
      <alignment horizontal="center"/>
    </xf>
    <xf numFmtId="0" fontId="7" fillId="0" borderId="0" xfId="0" applyFont="1" applyAlignment="1">
      <alignment horizontal="right"/>
    </xf>
    <xf numFmtId="188" fontId="5" fillId="0" borderId="0" xfId="2" applyNumberFormat="1"/>
    <xf numFmtId="0" fontId="0" fillId="0" borderId="0" xfId="7" applyFont="1" applyFill="1"/>
    <xf numFmtId="8" fontId="125" fillId="0" borderId="0" xfId="0" quotePrefix="1" applyNumberFormat="1" applyFont="1"/>
    <xf numFmtId="0" fontId="20" fillId="0" borderId="0" xfId="18" applyFont="1" applyAlignment="1">
      <alignment horizontal="centerContinuous" vertical="center"/>
    </xf>
    <xf numFmtId="0" fontId="5" fillId="0" borderId="0" xfId="18"/>
    <xf numFmtId="0" fontId="5" fillId="0" borderId="0" xfId="18" applyAlignment="1">
      <alignment vertical="center"/>
    </xf>
    <xf numFmtId="0" fontId="7" fillId="0" borderId="0" xfId="18" applyFont="1"/>
    <xf numFmtId="172" fontId="5" fillId="0" borderId="0" xfId="18" applyNumberFormat="1" applyAlignment="1">
      <alignment horizontal="left" vertical="center"/>
    </xf>
    <xf numFmtId="0" fontId="7" fillId="0" borderId="0" xfId="18" applyFont="1" applyAlignment="1">
      <alignment horizontal="left" vertical="top"/>
    </xf>
    <xf numFmtId="0" fontId="5" fillId="0" borderId="0" xfId="18" applyAlignment="1">
      <alignment vertical="center" wrapText="1"/>
    </xf>
    <xf numFmtId="0" fontId="7" fillId="0" borderId="0" xfId="18" applyFont="1" applyAlignment="1">
      <alignment wrapText="1"/>
    </xf>
    <xf numFmtId="0" fontId="129" fillId="0" borderId="0" xfId="18" applyFont="1" applyAlignment="1">
      <alignment vertical="center"/>
    </xf>
    <xf numFmtId="0" fontId="7" fillId="0" borderId="0" xfId="18" applyFont="1" applyAlignment="1">
      <alignment vertical="top" wrapText="1"/>
    </xf>
    <xf numFmtId="0" fontId="84" fillId="0" borderId="0" xfId="213" applyAlignment="1" applyProtection="1"/>
    <xf numFmtId="0" fontId="7" fillId="0" borderId="0" xfId="18" applyFont="1" applyAlignment="1">
      <alignment vertical="center"/>
    </xf>
    <xf numFmtId="0" fontId="5" fillId="0" borderId="0" xfId="18" quotePrefix="1"/>
    <xf numFmtId="0" fontId="15" fillId="0" borderId="0" xfId="18" applyFont="1" applyAlignment="1">
      <alignment horizontal="centerContinuous" vertical="center"/>
    </xf>
    <xf numFmtId="0" fontId="5" fillId="0" borderId="0" xfId="18" applyAlignment="1">
      <alignment vertical="top" wrapText="1"/>
    </xf>
    <xf numFmtId="0" fontId="130" fillId="0" borderId="0" xfId="18" applyFont="1"/>
    <xf numFmtId="0" fontId="67" fillId="0" borderId="0" xfId="3" applyAlignment="1" applyProtection="1"/>
    <xf numFmtId="187" fontId="7" fillId="0" borderId="0" xfId="0" applyNumberFormat="1" applyFont="1" applyAlignment="1">
      <alignment vertical="center"/>
    </xf>
    <xf numFmtId="0" fontId="23" fillId="0" borderId="0" xfId="0" applyFont="1" applyAlignment="1">
      <alignment horizontal="right"/>
    </xf>
    <xf numFmtId="0" fontId="23" fillId="0" borderId="40" xfId="0" applyFont="1" applyBorder="1" applyAlignment="1">
      <alignment horizontal="right"/>
    </xf>
    <xf numFmtId="0" fontId="41" fillId="0" borderId="0" xfId="0" applyFont="1"/>
    <xf numFmtId="0" fontId="67" fillId="0" borderId="0" xfId="3" applyAlignment="1" applyProtection="1"/>
    <xf numFmtId="0" fontId="5" fillId="0" borderId="0" xfId="0" applyFont="1" applyAlignment="1">
      <alignment vertical="top" wrapText="1"/>
    </xf>
    <xf numFmtId="0" fontId="0" fillId="0" borderId="0" xfId="0" applyAlignment="1">
      <alignment vertical="top" wrapText="1"/>
    </xf>
    <xf numFmtId="0" fontId="5" fillId="0" borderId="0" xfId="0" applyFont="1" applyFill="1" applyAlignment="1">
      <alignment vertical="top" wrapText="1"/>
    </xf>
    <xf numFmtId="189" fontId="66" fillId="0" borderId="0" xfId="0" applyNumberFormat="1" applyFont="1"/>
    <xf numFmtId="190" fontId="66" fillId="0" borderId="0" xfId="0" applyNumberFormat="1" applyFont="1"/>
    <xf numFmtId="0" fontId="131" fillId="0" borderId="0" xfId="0" applyFont="1" applyAlignment="1">
      <alignment horizontal="left" vertical="center" wrapText="1"/>
    </xf>
    <xf numFmtId="0" fontId="132" fillId="0" borderId="0" xfId="0" applyFont="1" applyAlignment="1">
      <alignment horizontal="left" vertical="top" wrapText="1" indent="1"/>
    </xf>
    <xf numFmtId="0" fontId="132" fillId="0" borderId="0" xfId="0" applyFont="1" applyAlignment="1">
      <alignment horizontal="left" vertical="top" wrapText="1" indent="2"/>
    </xf>
    <xf numFmtId="0" fontId="132" fillId="0" borderId="0" xfId="0" applyFont="1" applyAlignment="1">
      <alignment horizontal="left" vertical="top" indent="2"/>
    </xf>
    <xf numFmtId="0" fontId="133" fillId="0" borderId="0" xfId="0" applyFont="1" applyAlignment="1">
      <alignment horizontal="left" vertical="top" wrapText="1"/>
    </xf>
    <xf numFmtId="0" fontId="66" fillId="0" borderId="0" xfId="0" applyFont="1" applyAlignment="1">
      <alignment horizontal="left" indent="1"/>
    </xf>
    <xf numFmtId="0" fontId="67" fillId="0" borderId="0" xfId="3" applyFill="1" applyAlignment="1" applyProtection="1"/>
    <xf numFmtId="49" fontId="134" fillId="0" borderId="0" xfId="0" applyNumberFormat="1" applyFont="1" applyAlignment="1">
      <alignment horizontal="center"/>
    </xf>
    <xf numFmtId="0" fontId="67" fillId="0" borderId="0" xfId="3" applyAlignment="1" applyProtection="1"/>
    <xf numFmtId="0" fontId="0" fillId="0" borderId="0" xfId="0" applyFill="1" applyAlignment="1">
      <alignment vertical="top"/>
    </xf>
    <xf numFmtId="0" fontId="5" fillId="0" borderId="0" xfId="0" applyFont="1" applyAlignment="1">
      <alignment horizontal="left" vertical="top" wrapText="1"/>
    </xf>
    <xf numFmtId="0" fontId="67" fillId="0" borderId="0" xfId="3" applyAlignment="1" applyProtection="1"/>
    <xf numFmtId="0" fontId="7" fillId="8" borderId="0" xfId="0" applyFont="1" applyFill="1" applyAlignment="1">
      <alignment horizontal="center"/>
    </xf>
    <xf numFmtId="0" fontId="8" fillId="8" borderId="0" xfId="0" applyFont="1" applyFill="1" applyAlignment="1">
      <alignment horizontal="center"/>
    </xf>
    <xf numFmtId="0" fontId="5" fillId="0" borderId="0" xfId="0" applyFont="1" applyAlignment="1">
      <alignment vertical="top" wrapText="1"/>
    </xf>
    <xf numFmtId="0" fontId="0" fillId="0" borderId="0" xfId="0" applyAlignment="1">
      <alignment horizontal="left" vertical="top" wrapText="1"/>
    </xf>
    <xf numFmtId="0" fontId="5" fillId="4" borderId="0" xfId="0"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vertical="top" wrapText="1"/>
    </xf>
    <xf numFmtId="0" fontId="51" fillId="0" borderId="0" xfId="0" applyFont="1" applyAlignment="1">
      <alignment vertical="top" wrapText="1"/>
    </xf>
    <xf numFmtId="0" fontId="5" fillId="4" borderId="0" xfId="0" applyFont="1" applyFill="1" applyAlignment="1">
      <alignment vertical="top" wrapText="1"/>
    </xf>
    <xf numFmtId="0" fontId="10" fillId="3" borderId="23" xfId="0" applyFont="1" applyFill="1" applyBorder="1" applyAlignment="1">
      <alignment horizontal="center" wrapText="1"/>
    </xf>
    <xf numFmtId="0" fontId="10" fillId="3" borderId="25" xfId="0" applyFont="1" applyFill="1" applyBorder="1" applyAlignment="1">
      <alignment horizontal="center" wrapText="1"/>
    </xf>
    <xf numFmtId="0" fontId="7" fillId="0" borderId="6" xfId="0" applyFont="1" applyBorder="1" applyAlignment="1">
      <alignment horizontal="left"/>
    </xf>
    <xf numFmtId="0" fontId="7" fillId="0" borderId="7" xfId="0" applyFont="1" applyBorder="1" applyAlignment="1">
      <alignment horizontal="left"/>
    </xf>
    <xf numFmtId="0" fontId="7" fillId="0" borderId="31" xfId="0" applyFont="1" applyBorder="1" applyAlignment="1">
      <alignment horizontal="left"/>
    </xf>
    <xf numFmtId="0" fontId="7" fillId="0" borderId="18" xfId="0" applyFont="1" applyBorder="1" applyAlignment="1">
      <alignment horizontal="left"/>
    </xf>
    <xf numFmtId="0" fontId="0" fillId="4" borderId="0" xfId="0" applyFill="1" applyAlignment="1">
      <alignment vertical="top"/>
    </xf>
    <xf numFmtId="0" fontId="0" fillId="0" borderId="0" xfId="0" applyAlignment="1">
      <alignment wrapText="1"/>
    </xf>
    <xf numFmtId="0" fontId="7" fillId="0" borderId="0" xfId="0" applyFont="1" applyAlignment="1">
      <alignment horizontal="left" vertical="top" wrapText="1"/>
    </xf>
    <xf numFmtId="0" fontId="5" fillId="0" borderId="0" xfId="0" applyFont="1" applyFill="1" applyAlignment="1">
      <alignment vertical="top" wrapText="1"/>
    </xf>
  </cellXfs>
  <cellStyles count="214">
    <cellStyle name="20% - Accent1" xfId="34" builtinId="30" customBuiltin="1"/>
    <cellStyle name="20% - Accent1 2" xfId="85" xr:uid="{58B1AA30-500C-48AD-8B51-28C1B59A6682}"/>
    <cellStyle name="20% - Accent1 2 2" xfId="160" xr:uid="{77F089E4-2DB2-4815-89DA-97B8FD259B53}"/>
    <cellStyle name="20% - Accent1 3" xfId="70" xr:uid="{1942F1B2-DC88-4DD0-A413-52E594F58E48}"/>
    <cellStyle name="20% - Accent1 3 2" xfId="148" xr:uid="{76AAADE2-704B-490C-96B3-59D1B8519C2E}"/>
    <cellStyle name="20% - Accent1 4" xfId="180" xr:uid="{5B7D90D0-2020-40E2-AD0B-1A12FCCF1D63}"/>
    <cellStyle name="20% - Accent1 5" xfId="134" xr:uid="{0F9DDC34-7E5B-4077-AA9C-A97E364EA039}"/>
    <cellStyle name="20% - Accent1 6" xfId="114" xr:uid="{C40E0C6E-11D1-4773-B77F-F191443BF04B}"/>
    <cellStyle name="20% - Accent2" xfId="37" builtinId="34" customBuiltin="1"/>
    <cellStyle name="20% - Accent2 2" xfId="87" xr:uid="{F7D10004-5E45-40AC-84EA-3EEE96BF0522}"/>
    <cellStyle name="20% - Accent2 2 2" xfId="162" xr:uid="{66596FD7-9F89-40A8-8AE7-D39FC4E174DD}"/>
    <cellStyle name="20% - Accent2 3" xfId="72" xr:uid="{0EF8EFBE-84CE-4AC7-BA31-CB0667597C2B}"/>
    <cellStyle name="20% - Accent2 3 2" xfId="150" xr:uid="{62FEE29B-568A-4BEB-A893-2DA535BFBECC}"/>
    <cellStyle name="20% - Accent2 4" xfId="182" xr:uid="{E355D6FB-28FD-4AAB-8F96-AEB00E5CA9C3}"/>
    <cellStyle name="20% - Accent2 5" xfId="136" xr:uid="{687EFC4F-F19C-4711-8130-A882F1F0EF59}"/>
    <cellStyle name="20% - Accent2 6" xfId="116" xr:uid="{02A7F0E0-7D2E-496E-9DEB-23CBDDBD84AE}"/>
    <cellStyle name="20% - Accent3" xfId="40" builtinId="38" customBuiltin="1"/>
    <cellStyle name="20% - Accent3 2" xfId="89" xr:uid="{ED5A4902-3EEF-4FC6-B38A-D1930371F45F}"/>
    <cellStyle name="20% - Accent3 2 2" xfId="164" xr:uid="{A3298B1B-A205-4BC0-A825-9FF9DB3F1FDF}"/>
    <cellStyle name="20% - Accent3 3" xfId="74" xr:uid="{274C3F2A-9725-46F1-BF46-298B76C4030F}"/>
    <cellStyle name="20% - Accent3 3 2" xfId="152" xr:uid="{0ECA0C40-D8E5-49BD-87AC-0122CA13AE92}"/>
    <cellStyle name="20% - Accent3 4" xfId="184" xr:uid="{CCCF6A75-EDC3-4F34-975B-921F3CACAD58}"/>
    <cellStyle name="20% - Accent3 5" xfId="138" xr:uid="{259AEABE-61A2-4BF1-B908-65AB8ABB6B0B}"/>
    <cellStyle name="20% - Accent3 6" xfId="118" xr:uid="{3EE3D7FE-8BD1-4C56-8782-DD390ED44977}"/>
    <cellStyle name="20% - Accent4" xfId="43" builtinId="42" customBuiltin="1"/>
    <cellStyle name="20% - Accent4 2" xfId="91" xr:uid="{9C5FBBC2-37ED-43BD-AE03-49BEEE29D870}"/>
    <cellStyle name="20% - Accent4 2 2" xfId="166" xr:uid="{E6E0FD2F-D8E2-45DC-A7D5-EDD193C5829A}"/>
    <cellStyle name="20% - Accent4 3" xfId="76" xr:uid="{FCE9EE62-9143-45AC-8025-E7C564A8902B}"/>
    <cellStyle name="20% - Accent4 3 2" xfId="154" xr:uid="{48289B89-BB79-4A37-8ED2-9D73A1A1E9D1}"/>
    <cellStyle name="20% - Accent4 4" xfId="186" xr:uid="{D4BD745F-2FA5-4AC3-B629-29E6D9DAD337}"/>
    <cellStyle name="20% - Accent4 5" xfId="140" xr:uid="{0E3EFDC3-7817-4F15-8505-AF5BCB505D98}"/>
    <cellStyle name="20% - Accent4 6" xfId="120" xr:uid="{B628C6F5-EF38-44D2-94ED-04D3CDC608C0}"/>
    <cellStyle name="20% - Accent5" xfId="46" builtinId="46" customBuiltin="1"/>
    <cellStyle name="20% - Accent5 2" xfId="93" xr:uid="{BE76C98A-9FAE-47AF-83A1-6DECBB48EFEA}"/>
    <cellStyle name="20% - Accent5 2 2" xfId="168" xr:uid="{C7AD2BFC-1A22-4253-8EFD-19B027AF0647}"/>
    <cellStyle name="20% - Accent5 3" xfId="78" xr:uid="{ACCA57AF-1FA0-4733-A7D8-4BBED6E34E9D}"/>
    <cellStyle name="20% - Accent5 3 2" xfId="156" xr:uid="{B8870802-893F-4948-9C65-873070EA977C}"/>
    <cellStyle name="20% - Accent5 4" xfId="188" xr:uid="{A6027AD2-F236-47BD-B50D-8B341F479C1B}"/>
    <cellStyle name="20% - Accent5 5" xfId="142" xr:uid="{FDA79BB9-6956-4B01-9D1D-E4223AB62F44}"/>
    <cellStyle name="20% - Accent5 6" xfId="122" xr:uid="{8799AC30-AEEC-4877-A0B5-13B5388348DA}"/>
    <cellStyle name="20% - Accent6" xfId="49" builtinId="50" customBuiltin="1"/>
    <cellStyle name="20% - Accent6 2" xfId="95" xr:uid="{C19A61B2-B0B1-45E8-A4CF-4AE3EACFEB6F}"/>
    <cellStyle name="20% - Accent6 2 2" xfId="170" xr:uid="{7B213A71-F0BC-487F-BA65-D78A37A5A4F1}"/>
    <cellStyle name="20% - Accent6 3" xfId="80" xr:uid="{651F8F1B-6BF5-4C1E-8865-7624B6E2E39E}"/>
    <cellStyle name="20% - Accent6 3 2" xfId="158" xr:uid="{9B627A1F-8039-44A8-8F27-B65B72583EA6}"/>
    <cellStyle name="20% - Accent6 4" xfId="190" xr:uid="{70AF1394-845D-4601-974F-CD70CF4D1243}"/>
    <cellStyle name="20% - Accent6 5" xfId="144" xr:uid="{F8FC139B-E67B-4F9E-8215-D9A0B5DF0661}"/>
    <cellStyle name="20% - Accent6 6" xfId="124" xr:uid="{BBF125FC-879F-4E4B-9D4F-371C1EC80981}"/>
    <cellStyle name="40% - Accent1" xfId="35" builtinId="31" customBuiltin="1"/>
    <cellStyle name="40% - Accent1 2" xfId="86" xr:uid="{81E44C99-5614-4002-B53B-F41B8FCE6879}"/>
    <cellStyle name="40% - Accent1 2 2" xfId="161" xr:uid="{A1C26CEA-C78E-466F-B096-89C73AC6621F}"/>
    <cellStyle name="40% - Accent1 3" xfId="71" xr:uid="{73FF41CF-2A6C-4002-B2D4-6B91C2847947}"/>
    <cellStyle name="40% - Accent1 3 2" xfId="149" xr:uid="{FA984F1A-5CC8-4CB2-AF53-F7182136ED12}"/>
    <cellStyle name="40% - Accent1 4" xfId="181" xr:uid="{B13F4D9D-58B1-4B0D-B8E8-F354C44E8FF8}"/>
    <cellStyle name="40% - Accent1 5" xfId="135" xr:uid="{07C10E10-D813-4696-91F2-A02B5D5D1A26}"/>
    <cellStyle name="40% - Accent1 6" xfId="115" xr:uid="{58D9BCA3-56AC-484E-A262-44CC46C7AEEA}"/>
    <cellStyle name="40% - Accent2" xfId="38" builtinId="35" customBuiltin="1"/>
    <cellStyle name="40% - Accent2 2" xfId="88" xr:uid="{4028F848-CFA6-464F-97E8-B79F56C122ED}"/>
    <cellStyle name="40% - Accent2 2 2" xfId="163" xr:uid="{19390F14-C00D-4CB3-813E-DD3D2B82ABF5}"/>
    <cellStyle name="40% - Accent2 3" xfId="73" xr:uid="{444AC96E-20C4-443C-A94B-8AB32CF8D1F9}"/>
    <cellStyle name="40% - Accent2 3 2" xfId="151" xr:uid="{8FB8134E-CC16-4562-B71B-DF247559D65C}"/>
    <cellStyle name="40% - Accent2 4" xfId="183" xr:uid="{721B5915-E763-44B8-AF09-693B5312D569}"/>
    <cellStyle name="40% - Accent2 5" xfId="137" xr:uid="{9C824FAE-496D-406D-BF45-2A7B5241CBB5}"/>
    <cellStyle name="40% - Accent2 6" xfId="117" xr:uid="{20B43093-FF15-4F1F-BB00-78DB5AFBC6B0}"/>
    <cellStyle name="40% - Accent3" xfId="41" builtinId="39" customBuiltin="1"/>
    <cellStyle name="40% - Accent3 2" xfId="90" xr:uid="{47EC051F-204C-4FEC-B3CA-67319BD6552F}"/>
    <cellStyle name="40% - Accent3 2 2" xfId="165" xr:uid="{BAF85647-307A-4203-BAF6-D7443B3D9EF9}"/>
    <cellStyle name="40% - Accent3 3" xfId="75" xr:uid="{0AF52416-86AD-4886-825C-61F020E8F163}"/>
    <cellStyle name="40% - Accent3 3 2" xfId="153" xr:uid="{A6C6D9AE-CC6B-445A-BCB0-BCFE66205FEC}"/>
    <cellStyle name="40% - Accent3 4" xfId="185" xr:uid="{C408E568-CFD9-417A-956B-29630ECE2D94}"/>
    <cellStyle name="40% - Accent3 5" xfId="139" xr:uid="{6E07D962-DF5A-4CCD-9671-731DC9679B73}"/>
    <cellStyle name="40% - Accent3 6" xfId="119" xr:uid="{7B85D156-2FB5-4556-9F73-80CB9D930912}"/>
    <cellStyle name="40% - Accent4" xfId="44" builtinId="43" customBuiltin="1"/>
    <cellStyle name="40% - Accent4 2" xfId="92" xr:uid="{48F64326-AB3A-4BA9-956E-1C9CA0A90E84}"/>
    <cellStyle name="40% - Accent4 2 2" xfId="167" xr:uid="{DCA42A7A-4817-4843-A36E-34CF1FCBB46C}"/>
    <cellStyle name="40% - Accent4 3" xfId="77" xr:uid="{04E73FC1-4F02-460D-9C6B-FCED1E2C1771}"/>
    <cellStyle name="40% - Accent4 3 2" xfId="155" xr:uid="{DD5FFA69-233E-4129-9F37-4B44B844DE68}"/>
    <cellStyle name="40% - Accent4 4" xfId="187" xr:uid="{5512E7A9-9467-42FF-80AD-B290ED866326}"/>
    <cellStyle name="40% - Accent4 5" xfId="141" xr:uid="{F8AF65C8-C0F3-47BA-B05E-3758E35EC71C}"/>
    <cellStyle name="40% - Accent4 6" xfId="121" xr:uid="{5A1F5851-3735-492C-B8BB-BC8B06F8B41F}"/>
    <cellStyle name="40% - Accent5" xfId="47" builtinId="47" customBuiltin="1"/>
    <cellStyle name="40% - Accent5 2" xfId="94" xr:uid="{76D3E103-B358-4011-927C-CF252603E790}"/>
    <cellStyle name="40% - Accent5 2 2" xfId="169" xr:uid="{1B28E3DA-458A-4DDC-BFF8-BB8AC721DB43}"/>
    <cellStyle name="40% - Accent5 3" xfId="79" xr:uid="{B11B4D8E-2297-4D32-A548-E7C079E173E2}"/>
    <cellStyle name="40% - Accent5 3 2" xfId="157" xr:uid="{8F3717D3-94E1-4BD2-B556-152DA27AF953}"/>
    <cellStyle name="40% - Accent5 4" xfId="189" xr:uid="{1517B61B-D300-4221-9876-809A9FD378F7}"/>
    <cellStyle name="40% - Accent5 5" xfId="143" xr:uid="{AB216DC0-CE3C-4E65-A354-76F594E90C88}"/>
    <cellStyle name="40% - Accent5 6" xfId="123" xr:uid="{D3F24D35-D2E3-45FF-A70C-550C462045E2}"/>
    <cellStyle name="40% - Accent6" xfId="50" builtinId="51" customBuiltin="1"/>
    <cellStyle name="40% - Accent6 2" xfId="96" xr:uid="{7A40376E-CC82-460B-8636-A12096EF54F5}"/>
    <cellStyle name="40% - Accent6 2 2" xfId="171" xr:uid="{80B824A5-19F4-49BD-A33C-D8C7981C5307}"/>
    <cellStyle name="40% - Accent6 3" xfId="81" xr:uid="{82CF81EF-AE72-42AD-86A0-B051932DCA6F}"/>
    <cellStyle name="40% - Accent6 3 2" xfId="159" xr:uid="{7A1F9DD4-2F89-407E-A1C6-D61B783BB11C}"/>
    <cellStyle name="40% - Accent6 4" xfId="191" xr:uid="{9EF0439E-C706-49AD-AD0C-DEA7A2DFA99E}"/>
    <cellStyle name="40% - Accent6 5" xfId="145" xr:uid="{14EF5575-7EBD-41F8-A518-0CC1B21ACBAA}"/>
    <cellStyle name="40% - Accent6 6" xfId="125" xr:uid="{1810F681-B041-45F9-9B88-DDEB161EB65D}"/>
    <cellStyle name="60% - Accent1 2" xfId="108" xr:uid="{03116C56-12CE-4F1D-82C2-A303FED86BD5}"/>
    <cellStyle name="60% - Accent1 2 2" xfId="174" xr:uid="{142F73C6-54AD-4305-858D-D3A7EFA20D53}"/>
    <cellStyle name="60% - Accent1 3" xfId="59" xr:uid="{411DA81C-93C7-466C-B5B6-209F13DD1560}"/>
    <cellStyle name="60% - Accent2 2" xfId="109" xr:uid="{C5201A16-C558-41B2-B20F-89DBBA6A6F7F}"/>
    <cellStyle name="60% - Accent2 2 2" xfId="175" xr:uid="{731B1840-1133-4AF4-8B48-8883903919D4}"/>
    <cellStyle name="60% - Accent2 3" xfId="60" xr:uid="{CE883506-88CA-4EA0-8795-EB8F70C74B16}"/>
    <cellStyle name="60% - Accent3 2" xfId="110" xr:uid="{12941546-B12C-4046-BDE9-3A6CD767BA3F}"/>
    <cellStyle name="60% - Accent3 2 2" xfId="176" xr:uid="{213965EF-A522-4B9F-B85B-6FC8F535BE7E}"/>
    <cellStyle name="60% - Accent3 3" xfId="61" xr:uid="{41589972-0353-4156-88F5-F893127BE7AA}"/>
    <cellStyle name="60% - Accent4 2" xfId="111" xr:uid="{768CA2CA-7735-4B8F-B549-9014C6DEB5C5}"/>
    <cellStyle name="60% - Accent4 2 2" xfId="177" xr:uid="{AEC349F9-B282-43D9-BD51-0500F363938A}"/>
    <cellStyle name="60% - Accent4 3" xfId="62" xr:uid="{AF40E63B-67E1-4811-AFDE-8340D4EB27A5}"/>
    <cellStyle name="60% - Accent5 2" xfId="112" xr:uid="{3A83663E-89CE-468B-BE0D-423EAD6BE2EA}"/>
    <cellStyle name="60% - Accent5 2 2" xfId="178" xr:uid="{0FF52F4E-4029-4CBE-B0BE-BE68A81C053B}"/>
    <cellStyle name="60% - Accent5 3" xfId="63" xr:uid="{82421821-858C-4360-83E0-004C93C99268}"/>
    <cellStyle name="60% - Accent6 2" xfId="113" xr:uid="{43B42C5E-FF2A-41BB-AB61-14DFFCBF44CD}"/>
    <cellStyle name="60% - Accent6 2 2" xfId="179" xr:uid="{C24A6324-F58F-459D-AA81-1D2063D5330C}"/>
    <cellStyle name="60% - Accent6 3" xfId="64" xr:uid="{A70FAF88-21C4-4F55-8EF5-908EB0533F32}"/>
    <cellStyle name="Accent1" xfId="33" builtinId="29" customBuiltin="1"/>
    <cellStyle name="Accent2" xfId="36" builtinId="33" customBuiltin="1"/>
    <cellStyle name="Accent3" xfId="39" builtinId="37" customBuiltin="1"/>
    <cellStyle name="Accent4" xfId="42" builtinId="41" customBuiltin="1"/>
    <cellStyle name="Accent5" xfId="45" builtinId="45" customBuiltin="1"/>
    <cellStyle name="Accent6" xfId="48" builtinId="49" customBuiltin="1"/>
    <cellStyle name="Bad" xfId="25" builtinId="27" customBuiltin="1"/>
    <cellStyle name="Calculation" xfId="27" builtinId="22" customBuiltin="1"/>
    <cellStyle name="Check Cell" xfId="29" builtinId="23" customBuiltin="1"/>
    <cellStyle name="Comma" xfId="1" builtinId="3"/>
    <cellStyle name="Comma [0]" xfId="16" builtinId="6"/>
    <cellStyle name="Comma [0] 2" xfId="21" xr:uid="{3D0902D7-55C7-46CD-BCC5-F562893D5748}"/>
    <cellStyle name="Comma 2" xfId="66" xr:uid="{8D4B7F6E-5D6D-4658-A963-CF51E03C9D68}"/>
    <cellStyle name="Comma 2 2" xfId="98" xr:uid="{E3C85715-88A8-4298-8B9A-9F4637A2FE14}"/>
    <cellStyle name="Comma 2 2 2" xfId="201" xr:uid="{0C2BD5C3-8972-4FC1-8225-727ECB970742}"/>
    <cellStyle name="Comma 2 2 3" xfId="211" xr:uid="{697C62C8-CEB1-41C4-B321-ABEC9365CA0D}"/>
    <cellStyle name="Comma 2 3" xfId="83" xr:uid="{6FEE2CB2-26FB-406D-9F4B-A116B5901F64}"/>
    <cellStyle name="Comma 2 3 2" xfId="198" xr:uid="{8FA4B5A1-1A8D-4F0C-94D2-C84CAC58A5F9}"/>
    <cellStyle name="Comma 2 3 3" xfId="208" xr:uid="{D91C1DF0-FAE5-4A64-AD10-BA23D296174B}"/>
    <cellStyle name="Comma 2 4" xfId="146" xr:uid="{548539E0-40B4-4B67-B349-6683AE9D342D}"/>
    <cellStyle name="Comma 2 5" xfId="195" xr:uid="{025EAC6D-E7A6-4D0F-B2F0-0D03E189951B}"/>
    <cellStyle name="Comma 2 6" xfId="205" xr:uid="{DC20E7C0-578C-469C-800C-AAB999975703}"/>
    <cellStyle name="Currency" xfId="2" builtinId="4" customBuiltin="1"/>
    <cellStyle name="Currency [0]" xfId="17" builtinId="7"/>
    <cellStyle name="Currency [0] 2" xfId="22" xr:uid="{CD3B3F69-5D95-4AE6-A172-4F8018333C00}"/>
    <cellStyle name="Currency 2" xfId="67" xr:uid="{0E837277-785E-4E86-A8C5-E19DD2627B30}"/>
    <cellStyle name="Currency 2 2" xfId="99" xr:uid="{95B0B3DD-3D23-4B35-BE39-2BFDE41FC4E9}"/>
    <cellStyle name="Currency 2 2 2" xfId="202" xr:uid="{5D06CE77-7C74-4A6E-BAD3-1321AE4832BD}"/>
    <cellStyle name="Currency 2 2 3" xfId="212" xr:uid="{D6DCDF86-A13C-498C-B7AB-CC0D3B306568}"/>
    <cellStyle name="Currency 2 3" xfId="84" xr:uid="{1CBA4DF6-DBBF-4A51-BB04-1875987F4ACF}"/>
    <cellStyle name="Currency 2 3 2" xfId="199" xr:uid="{42278091-AB3D-48EC-BD58-046C0B9E6790}"/>
    <cellStyle name="Currency 2 3 3" xfId="209" xr:uid="{4ED98E7B-C338-46D6-8AF5-EE96DD445BF6}"/>
    <cellStyle name="Currency 2 4" xfId="147" xr:uid="{6E0B964F-D8C4-4EF6-82C1-8FE28D47035C}"/>
    <cellStyle name="Currency 2 5" xfId="196" xr:uid="{77BFB1A5-83C2-4762-B973-4313EAFBB640}"/>
    <cellStyle name="Currency 2 6" xfId="206" xr:uid="{5EBE3833-4B4F-49D2-8752-9F714A01480A}"/>
    <cellStyle name="Explanatory Text" xfId="31" builtinId="53" customBuiltin="1"/>
    <cellStyle name="Followed Hyperlink" xfId="6" builtinId="9" customBuiltin="1"/>
    <cellStyle name="Followed Hyperlink 2" xfId="128" xr:uid="{B0A4DB89-320E-4074-84D1-F9D76BB52BBE}"/>
    <cellStyle name="Good" xfId="24" builtinId="26" customBuiltin="1"/>
    <cellStyle name="Heading 1 2" xfId="102" xr:uid="{221E091E-8FED-43E6-9E85-19336A692FF5}"/>
    <cellStyle name="Heading 1 3" xfId="53" xr:uid="{2C242586-62A2-4FC9-B42B-834A0C00C20A}"/>
    <cellStyle name="Heading 2 2" xfId="103" xr:uid="{99CF4D6E-C2B2-4448-97AE-C9720D3F84CC}"/>
    <cellStyle name="Heading 2 3" xfId="54" xr:uid="{62CBF4AA-A20B-4048-88B6-2A86459FEF47}"/>
    <cellStyle name="Heading 3 2" xfId="104" xr:uid="{0502F8C2-6D22-49A6-B964-5EFD5F659C93}"/>
    <cellStyle name="Heading 3 3" xfId="55" xr:uid="{7E391BA5-200A-4117-A68F-6B8406613074}"/>
    <cellStyle name="Heading 4" xfId="7" builtinId="19" customBuiltin="1"/>
    <cellStyle name="Heading 4 2" xfId="12" xr:uid="{BE9EC18E-7293-4DC6-93D1-07F51AF3143E}"/>
    <cellStyle name="Heading 4 2 2" xfId="69" xr:uid="{3E97BCE0-1C75-4BBB-A572-13975663DC5B}"/>
    <cellStyle name="Heading 4 2 3" xfId="132" xr:uid="{F160F617-88AD-4B28-AA90-41C1C2BC7B14}"/>
    <cellStyle name="Heading 4 3" xfId="105" xr:uid="{752AE1F1-0032-493B-BFB2-90115964F6C5}"/>
    <cellStyle name="Heading 4 4" xfId="56" xr:uid="{8635AA6F-533A-4AD8-84C3-73E0B0EB1976}"/>
    <cellStyle name="Heading 4 5" xfId="129" xr:uid="{8FD7D9D6-A571-4853-B7CC-EACD7E082690}"/>
    <cellStyle name="Hyperlink" xfId="3" builtinId="8" customBuiltin="1"/>
    <cellStyle name="Hyperlink 2" xfId="13" xr:uid="{75EFBC47-FBFF-4D49-AAA7-980317BA7396}"/>
    <cellStyle name="Hyperlink 3" xfId="14" xr:uid="{32363A00-E1C9-45B3-94BE-1FB47FF720D8}"/>
    <cellStyle name="Hyperlink 4" xfId="51" xr:uid="{47A4B4A5-3008-42CB-9E62-7763E85CACA1}"/>
    <cellStyle name="Hyperlink 5" xfId="126" xr:uid="{98544E52-E64F-4B9B-A043-4EEEDC494437}"/>
    <cellStyle name="Hyperlink 6" xfId="213" xr:uid="{81EE1F11-CFF8-488A-B931-4BAECDA24974}"/>
    <cellStyle name="Input" xfId="8" builtinId="20" customBuiltin="1"/>
    <cellStyle name="Input 2" xfId="9" xr:uid="{CD534C16-4734-4099-9B9A-2EB68C69B468}"/>
    <cellStyle name="Input 3" xfId="58" xr:uid="{795689C4-C717-4071-BEA0-0261D4F80117}"/>
    <cellStyle name="Input 4" xfId="130" xr:uid="{44B3B248-5E63-44B0-B4A4-FFA7851F9299}"/>
    <cellStyle name="Linked Cell" xfId="28" builtinId="24" customBuiltin="1"/>
    <cellStyle name="Neutral 2" xfId="106" xr:uid="{3727FBC7-7255-42FC-8237-63D978065324}"/>
    <cellStyle name="Neutral 3" xfId="57" xr:uid="{B1ABB79A-E791-4BC1-A350-A4FD028F2BB1}"/>
    <cellStyle name="Normal" xfId="0" builtinId="0"/>
    <cellStyle name="Normal 2" xfId="15" xr:uid="{32064B89-BD0F-4BC4-A1D7-1D544192625F}"/>
    <cellStyle name="Normal 2 2" xfId="97" xr:uid="{B1453228-0011-47A9-A9B7-0C3C8DEB79A8}"/>
    <cellStyle name="Normal 2 2 2" xfId="200" xr:uid="{2CEBF307-B61D-4134-BF46-78C260C65F09}"/>
    <cellStyle name="Normal 2 2 3" xfId="210" xr:uid="{6A591E06-7FA3-459A-9C38-534FB8B0FE26}"/>
    <cellStyle name="Normal 2 3" xfId="82" xr:uid="{386E9B0D-DBCA-4033-AC40-42C6561BD3A8}"/>
    <cellStyle name="Normal 2 3 2" xfId="197" xr:uid="{E1DF5DA7-1DFA-441C-8D15-2A4FAD8B756B}"/>
    <cellStyle name="Normal 2 3 3" xfId="207" xr:uid="{8039352D-489E-4EA2-816F-951A414F5115}"/>
    <cellStyle name="Normal 2 4" xfId="65" xr:uid="{7BE64757-58B0-45C1-834F-D3F67CAFDAAA}"/>
    <cellStyle name="Normal 2 4 2" xfId="194" xr:uid="{FDB64C79-B45F-498C-AF55-ABF253F06E03}"/>
    <cellStyle name="Normal 2 4 3" xfId="204" xr:uid="{CDD4BC16-FE08-4D39-AA8D-BF6E6EBA109F}"/>
    <cellStyle name="Normal 2 5" xfId="133" xr:uid="{E2C93893-100D-4DB4-8F8C-8168875F9C8C}"/>
    <cellStyle name="Normal 3" xfId="18" xr:uid="{F0E6D020-7C4C-47A9-9B80-678EA494A952}"/>
    <cellStyle name="Normal 3 2" xfId="100" xr:uid="{FC2FD633-0E91-44AA-A017-757377834E38}"/>
    <cellStyle name="Normal 3 2 2" xfId="172" xr:uid="{2E97DD5D-91F6-402E-8C17-DF0DE0C1E685}"/>
    <cellStyle name="Normal 4" xfId="20" xr:uid="{1719370B-E257-4690-B09F-6A2BC6956359}"/>
    <cellStyle name="Normal 5" xfId="19" xr:uid="{2AD3BF4A-07E2-499C-81B0-07F10C31B776}"/>
    <cellStyle name="Normal 6" xfId="23" xr:uid="{A240404A-C652-49C7-A0F3-DDF4FB9FE2C4}"/>
    <cellStyle name="Normal 6 2" xfId="193" xr:uid="{BEE0C922-5579-4921-9B52-B696DD7B2F40}"/>
    <cellStyle name="Normal 6 3" xfId="203" xr:uid="{28A5C30F-9580-4ABD-AEB8-5BD0FCA48C0C}"/>
    <cellStyle name="Normal 7" xfId="192" xr:uid="{9E523123-C773-488A-90D4-490688FFA832}"/>
    <cellStyle name="Note 2" xfId="107" xr:uid="{A3A33C83-A0A0-439B-BB6B-869C9E7E98AE}"/>
    <cellStyle name="Note 2 2" xfId="173" xr:uid="{232CEFD0-63C1-465B-9224-3B3268D50C84}"/>
    <cellStyle name="Output" xfId="26" builtinId="21" customBuiltin="1"/>
    <cellStyle name="Output 2" xfId="10" xr:uid="{EC6E7E2A-BF33-4FDB-BEF2-3176147CB3A9}"/>
    <cellStyle name="Percent" xfId="4" builtinId="5"/>
    <cellStyle name="Title" xfId="5" builtinId="15" customBuiltin="1"/>
    <cellStyle name="Title 2" xfId="11" xr:uid="{F2A00D4B-3D96-4EFC-A178-8B82EF974597}"/>
    <cellStyle name="Title 2 2" xfId="68" xr:uid="{FD395F78-75E8-4994-A760-9AFCB191AFF7}"/>
    <cellStyle name="Title 2 3" xfId="131" xr:uid="{5DBB76D7-5E76-4076-9E71-66472D3DA20A}"/>
    <cellStyle name="Title 3" xfId="101" xr:uid="{350E853D-C777-4EA8-A05F-0284E4DA7FD2}"/>
    <cellStyle name="Title 4" xfId="52" xr:uid="{A45FCD82-3B07-4D00-BB66-51E12850EC14}"/>
    <cellStyle name="Title 5" xfId="127" xr:uid="{9BBFB613-8F7F-4168-8DBE-052C60E3A4AE}"/>
    <cellStyle name="Total" xfId="32" builtinId="25" customBuiltin="1"/>
    <cellStyle name="Warning Text" xfId="30" builtinId="11" customBuiltin="1"/>
  </cellStyles>
  <dxfs count="36">
    <dxf>
      <fill>
        <patternFill>
          <fgColor indexed="64"/>
          <bgColor theme="0" tint="-0.24994659260841701"/>
        </patternFill>
      </fill>
    </dxf>
    <dxf>
      <fill>
        <patternFill>
          <fgColor indexed="64"/>
          <bgColor theme="0" tint="-0.24994659260841701"/>
        </patternFill>
      </fill>
    </dxf>
    <dxf>
      <fill>
        <patternFill>
          <fgColor indexed="64"/>
          <bgColor theme="0" tint="-0.24994659260841701"/>
        </patternFill>
      </fill>
    </dxf>
    <dxf>
      <font>
        <color rgb="FF0070C0"/>
      </font>
    </dxf>
    <dxf>
      <font>
        <color rgb="FF0070C0"/>
      </font>
    </dxf>
    <dxf>
      <font>
        <color rgb="FF0070C0"/>
      </font>
    </dxf>
    <dxf>
      <font>
        <color rgb="FF0070C0"/>
      </font>
    </dxf>
    <dxf>
      <font>
        <color rgb="FF0070C0"/>
      </font>
    </dxf>
    <dxf>
      <font>
        <color rgb="FF0070C0"/>
      </font>
    </dxf>
    <dxf>
      <font>
        <color rgb="FF0070C0"/>
      </font>
    </dxf>
    <dxf>
      <font>
        <b val="0"/>
        <i val="0"/>
        <strike val="0"/>
        <condense val="0"/>
        <extend val="0"/>
        <outline val="0"/>
        <shadow val="0"/>
        <u val="none"/>
        <vertAlign val="baseline"/>
        <sz val="10"/>
        <color rgb="FF000000"/>
        <name val="Arial"/>
        <scheme val="none"/>
      </font>
      <fill>
        <patternFill patternType="none">
          <fgColor rgb="FF000000"/>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rgb="FF000000"/>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rgb="FF000000"/>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indent="0" justifyLastLine="0" shrinkToFit="0" readingOrder="0"/>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s>
  <tableStyles count="0" defaultTableStyle="TableStyleMedium9" defaultPivotStyle="PivotStyleLight16"/>
  <colors>
    <mruColors>
      <color rgb="FF0033CC"/>
      <color rgb="FF0066FF"/>
      <color rgb="FFFFFFCC"/>
      <color rgb="FF6600CC"/>
      <color rgb="FFCCEC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11</xdr:col>
      <xdr:colOff>98702</xdr:colOff>
      <xdr:row>11</xdr:row>
      <xdr:rowOff>52551</xdr:rowOff>
    </xdr:from>
    <xdr:to>
      <xdr:col>19</xdr:col>
      <xdr:colOff>452578</xdr:colOff>
      <xdr:row>37</xdr:row>
      <xdr:rowOff>144799</xdr:rowOff>
    </xdr:to>
    <xdr:pic>
      <xdr:nvPicPr>
        <xdr:cNvPr id="3" name="Picture 2">
          <a:extLst>
            <a:ext uri="{FF2B5EF4-FFF2-40B4-BE49-F238E27FC236}">
              <a16:creationId xmlns:a16="http://schemas.microsoft.com/office/drawing/2014/main" id="{7C9D90B7-6965-4BB8-84FB-3154F639D4BC}"/>
            </a:ext>
          </a:extLst>
        </xdr:cNvPr>
        <xdr:cNvPicPr>
          <a:picLocks noChangeAspect="1"/>
        </xdr:cNvPicPr>
      </xdr:nvPicPr>
      <xdr:blipFill>
        <a:blip xmlns:r="http://schemas.openxmlformats.org/officeDocument/2006/relationships" r:embed="rId1"/>
        <a:stretch>
          <a:fillRect/>
        </a:stretch>
      </xdr:blipFill>
      <xdr:spPr>
        <a:xfrm>
          <a:off x="6858168" y="1799896"/>
          <a:ext cx="5241186" cy="43620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627993</xdr:colOff>
      <xdr:row>5</xdr:row>
      <xdr:rowOff>20010</xdr:rowOff>
    </xdr:from>
    <xdr:to>
      <xdr:col>15</xdr:col>
      <xdr:colOff>563212</xdr:colOff>
      <xdr:row>15</xdr:row>
      <xdr:rowOff>151389</xdr:rowOff>
    </xdr:to>
    <xdr:pic>
      <xdr:nvPicPr>
        <xdr:cNvPr id="21639" name="Picture 4" descr="Table1-4">
          <a:extLst>
            <a:ext uri="{FF2B5EF4-FFF2-40B4-BE49-F238E27FC236}">
              <a16:creationId xmlns:a16="http://schemas.microsoft.com/office/drawing/2014/main" id="{00000000-0008-0000-2300-0000875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574424" y="782010"/>
          <a:ext cx="6188874" cy="180646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257830</xdr:colOff>
      <xdr:row>4</xdr:row>
      <xdr:rowOff>118569</xdr:rowOff>
    </xdr:from>
    <xdr:to>
      <xdr:col>14</xdr:col>
      <xdr:colOff>190499</xdr:colOff>
      <xdr:row>28</xdr:row>
      <xdr:rowOff>76300</xdr:rowOff>
    </xdr:to>
    <xdr:pic>
      <xdr:nvPicPr>
        <xdr:cNvPr id="51239" name="Picture 1" descr="Figure1-20">
          <a:extLst>
            <a:ext uri="{FF2B5EF4-FFF2-40B4-BE49-F238E27FC236}">
              <a16:creationId xmlns:a16="http://schemas.microsoft.com/office/drawing/2014/main" id="{00000000-0008-0000-2E00-000027C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13054" y="716345"/>
          <a:ext cx="5430893" cy="4273541"/>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264401</xdr:colOff>
      <xdr:row>4</xdr:row>
      <xdr:rowOff>133022</xdr:rowOff>
    </xdr:from>
    <xdr:to>
      <xdr:col>13</xdr:col>
      <xdr:colOff>350126</xdr:colOff>
      <xdr:row>34</xdr:row>
      <xdr:rowOff>149445</xdr:rowOff>
    </xdr:to>
    <xdr:pic>
      <xdr:nvPicPr>
        <xdr:cNvPr id="52300" name="Picture 1" descr="Figure1-22">
          <a:extLst>
            <a:ext uri="{FF2B5EF4-FFF2-40B4-BE49-F238E27FC236}">
              <a16:creationId xmlns:a16="http://schemas.microsoft.com/office/drawing/2014/main" id="{00000000-0008-0000-3100-00004CC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19625" y="730798"/>
          <a:ext cx="4973035" cy="5317578"/>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47625</xdr:colOff>
      <xdr:row>5</xdr:row>
      <xdr:rowOff>0</xdr:rowOff>
    </xdr:from>
    <xdr:to>
      <xdr:col>0</xdr:col>
      <xdr:colOff>123825</xdr:colOff>
      <xdr:row>5</xdr:row>
      <xdr:rowOff>199293</xdr:rowOff>
    </xdr:to>
    <xdr:sp macro="" textlink="">
      <xdr:nvSpPr>
        <xdr:cNvPr id="47188" name="Text Box 1">
          <a:extLst>
            <a:ext uri="{FF2B5EF4-FFF2-40B4-BE49-F238E27FC236}">
              <a16:creationId xmlns:a16="http://schemas.microsoft.com/office/drawing/2014/main" id="{00000000-0008-0000-3A00-000054B80000}"/>
            </a:ext>
          </a:extLst>
        </xdr:cNvPr>
        <xdr:cNvSpPr txBox="1">
          <a:spLocks noChangeArrowheads="1"/>
        </xdr:cNvSpPr>
      </xdr:nvSpPr>
      <xdr:spPr bwMode="auto">
        <a:xfrm>
          <a:off x="47625" y="819150"/>
          <a:ext cx="76200" cy="200025"/>
        </a:xfrm>
        <a:prstGeom prst="rect">
          <a:avLst/>
        </a:prstGeom>
        <a:noFill/>
        <a:ln w="9525" algn="ctr">
          <a:noFill/>
          <a:miter lim="800000"/>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7</xdr:col>
      <xdr:colOff>190500</xdr:colOff>
      <xdr:row>23</xdr:row>
      <xdr:rowOff>38100</xdr:rowOff>
    </xdr:to>
    <xdr:pic>
      <xdr:nvPicPr>
        <xdr:cNvPr id="12551" name="Picture 1">
          <a:extLst>
            <a:ext uri="{FF2B5EF4-FFF2-40B4-BE49-F238E27FC236}">
              <a16:creationId xmlns:a16="http://schemas.microsoft.com/office/drawing/2014/main" id="{00000000-0008-0000-1B00-00000731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90525"/>
          <a:ext cx="4457700" cy="3438525"/>
        </a:xfrm>
        <a:prstGeom prst="rect">
          <a:avLst/>
        </a:prstGeom>
        <a:noFill/>
        <a:ln w="1">
          <a:noFill/>
          <a:miter lim="800000"/>
          <a:headEnd/>
          <a:tailEnd/>
        </a:ln>
      </xdr:spPr>
    </xdr:pic>
    <xdr:clientData/>
  </xdr:twoCellAnchor>
  <xdr:twoCellAnchor editAs="oneCell">
    <xdr:from>
      <xdr:col>0</xdr:col>
      <xdr:colOff>0</xdr:colOff>
      <xdr:row>24</xdr:row>
      <xdr:rowOff>0</xdr:rowOff>
    </xdr:from>
    <xdr:to>
      <xdr:col>10</xdr:col>
      <xdr:colOff>47625</xdr:colOff>
      <xdr:row>40</xdr:row>
      <xdr:rowOff>0</xdr:rowOff>
    </xdr:to>
    <xdr:pic>
      <xdr:nvPicPr>
        <xdr:cNvPr id="12552" name="Picture 2">
          <a:extLst>
            <a:ext uri="{FF2B5EF4-FFF2-40B4-BE49-F238E27FC236}">
              <a16:creationId xmlns:a16="http://schemas.microsoft.com/office/drawing/2014/main" id="{00000000-0008-0000-1B00-00000831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3952875"/>
          <a:ext cx="6143625" cy="2590800"/>
        </a:xfrm>
        <a:prstGeom prst="rect">
          <a:avLst/>
        </a:prstGeom>
        <a:noFill/>
        <a:ln w="1">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304800</xdr:colOff>
      <xdr:row>7</xdr:row>
      <xdr:rowOff>143608</xdr:rowOff>
    </xdr:to>
    <xdr:sp macro="" textlink="">
      <xdr:nvSpPr>
        <xdr:cNvPr id="180225" name="AutoShape 1" descr="Documentatin Sheet Sample.png">
          <a:extLst>
            <a:ext uri="{FF2B5EF4-FFF2-40B4-BE49-F238E27FC236}">
              <a16:creationId xmlns:a16="http://schemas.microsoft.com/office/drawing/2014/main" id="{00000000-0008-0000-1900-000001C00200}"/>
            </a:ext>
          </a:extLst>
        </xdr:cNvPr>
        <xdr:cNvSpPr>
          <a:spLocks noChangeAspect="1" noChangeArrowheads="1"/>
        </xdr:cNvSpPr>
      </xdr:nvSpPr>
      <xdr:spPr bwMode="auto">
        <a:xfrm>
          <a:off x="0" y="6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165652</xdr:rowOff>
    </xdr:from>
    <xdr:to>
      <xdr:col>13</xdr:col>
      <xdr:colOff>280752</xdr:colOff>
      <xdr:row>9</xdr:row>
      <xdr:rowOff>619048</xdr:rowOff>
    </xdr:to>
    <xdr:pic>
      <xdr:nvPicPr>
        <xdr:cNvPr id="2" name="Picture 1">
          <a:extLst>
            <a:ext uri="{FF2B5EF4-FFF2-40B4-BE49-F238E27FC236}">
              <a16:creationId xmlns:a16="http://schemas.microsoft.com/office/drawing/2014/main" id="{49DDE07D-C6DD-421F-AD31-96CF0A5CA4CB}"/>
            </a:ext>
          </a:extLst>
        </xdr:cNvPr>
        <xdr:cNvPicPr>
          <a:picLocks noChangeAspect="1"/>
        </xdr:cNvPicPr>
      </xdr:nvPicPr>
      <xdr:blipFill>
        <a:blip xmlns:r="http://schemas.openxmlformats.org/officeDocument/2006/relationships" r:embed="rId1"/>
        <a:stretch>
          <a:fillRect/>
        </a:stretch>
      </xdr:blipFill>
      <xdr:spPr>
        <a:xfrm>
          <a:off x="0" y="1408043"/>
          <a:ext cx="6857143" cy="619048"/>
        </a:xfrm>
        <a:prstGeom prst="rect">
          <a:avLst/>
        </a:prstGeom>
      </xdr:spPr>
    </xdr:pic>
    <xdr:clientData/>
  </xdr:twoCellAnchor>
  <xdr:twoCellAnchor editAs="oneCell">
    <xdr:from>
      <xdr:col>0</xdr:col>
      <xdr:colOff>16565</xdr:colOff>
      <xdr:row>12</xdr:row>
      <xdr:rowOff>49696</xdr:rowOff>
    </xdr:from>
    <xdr:to>
      <xdr:col>13</xdr:col>
      <xdr:colOff>311425</xdr:colOff>
      <xdr:row>12</xdr:row>
      <xdr:rowOff>753718</xdr:rowOff>
    </xdr:to>
    <xdr:pic>
      <xdr:nvPicPr>
        <xdr:cNvPr id="3" name="Picture 2">
          <a:extLst>
            <a:ext uri="{FF2B5EF4-FFF2-40B4-BE49-F238E27FC236}">
              <a16:creationId xmlns:a16="http://schemas.microsoft.com/office/drawing/2014/main" id="{B1A84DBD-DF92-4FA9-9125-82ECF59340C0}"/>
            </a:ext>
          </a:extLst>
        </xdr:cNvPr>
        <xdr:cNvPicPr>
          <a:picLocks noChangeAspect="1"/>
        </xdr:cNvPicPr>
      </xdr:nvPicPr>
      <xdr:blipFill>
        <a:blip xmlns:r="http://schemas.openxmlformats.org/officeDocument/2006/relationships" r:embed="rId2"/>
        <a:stretch>
          <a:fillRect/>
        </a:stretch>
      </xdr:blipFill>
      <xdr:spPr>
        <a:xfrm>
          <a:off x="16565" y="2459935"/>
          <a:ext cx="6871251" cy="7040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124810</xdr:colOff>
      <xdr:row>6</xdr:row>
      <xdr:rowOff>6569</xdr:rowOff>
    </xdr:from>
    <xdr:to>
      <xdr:col>17</xdr:col>
      <xdr:colOff>198260</xdr:colOff>
      <xdr:row>31</xdr:row>
      <xdr:rowOff>105959</xdr:rowOff>
    </xdr:to>
    <xdr:pic>
      <xdr:nvPicPr>
        <xdr:cNvPr id="3" name="Picture 2">
          <a:extLst>
            <a:ext uri="{FF2B5EF4-FFF2-40B4-BE49-F238E27FC236}">
              <a16:creationId xmlns:a16="http://schemas.microsoft.com/office/drawing/2014/main" id="{D497708E-4FB3-4192-BA71-567BB3C8B100}"/>
            </a:ext>
          </a:extLst>
        </xdr:cNvPr>
        <xdr:cNvPicPr>
          <a:picLocks noChangeAspect="1"/>
        </xdr:cNvPicPr>
      </xdr:nvPicPr>
      <xdr:blipFill>
        <a:blip xmlns:r="http://schemas.openxmlformats.org/officeDocument/2006/relationships" r:embed="rId1"/>
        <a:stretch>
          <a:fillRect/>
        </a:stretch>
      </xdr:blipFill>
      <xdr:spPr>
        <a:xfrm>
          <a:off x="5012120" y="932793"/>
          <a:ext cx="5571674" cy="42049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457200</xdr:colOff>
      <xdr:row>3</xdr:row>
      <xdr:rowOff>57150</xdr:rowOff>
    </xdr:from>
    <xdr:to>
      <xdr:col>10</xdr:col>
      <xdr:colOff>590076</xdr:colOff>
      <xdr:row>22</xdr:row>
      <xdr:rowOff>101452</xdr:rowOff>
    </xdr:to>
    <xdr:pic>
      <xdr:nvPicPr>
        <xdr:cNvPr id="2" name="Picture 1">
          <a:extLst>
            <a:ext uri="{FF2B5EF4-FFF2-40B4-BE49-F238E27FC236}">
              <a16:creationId xmlns:a16="http://schemas.microsoft.com/office/drawing/2014/main" id="{D219E12E-96CA-47B0-953E-92E7F5582E76}"/>
            </a:ext>
          </a:extLst>
        </xdr:cNvPr>
        <xdr:cNvPicPr>
          <a:picLocks noChangeAspect="1"/>
        </xdr:cNvPicPr>
      </xdr:nvPicPr>
      <xdr:blipFill>
        <a:blip xmlns:r="http://schemas.openxmlformats.org/officeDocument/2006/relationships" r:embed="rId1"/>
        <a:stretch>
          <a:fillRect/>
        </a:stretch>
      </xdr:blipFill>
      <xdr:spPr>
        <a:xfrm>
          <a:off x="2990850" y="285750"/>
          <a:ext cx="3790476" cy="3142857"/>
        </a:xfrm>
        <a:prstGeom prst="rect">
          <a:avLst/>
        </a:prstGeom>
      </xdr:spPr>
    </xdr:pic>
    <xdr:clientData/>
  </xdr:twoCellAnchor>
  <xdr:twoCellAnchor editAs="oneCell">
    <xdr:from>
      <xdr:col>13</xdr:col>
      <xdr:colOff>528549</xdr:colOff>
      <xdr:row>11</xdr:row>
      <xdr:rowOff>119252</xdr:rowOff>
    </xdr:from>
    <xdr:to>
      <xdr:col>16</xdr:col>
      <xdr:colOff>88911</xdr:colOff>
      <xdr:row>34</xdr:row>
      <xdr:rowOff>40297</xdr:rowOff>
    </xdr:to>
    <xdr:pic>
      <xdr:nvPicPr>
        <xdr:cNvPr id="8" name="Picture 7">
          <a:extLst>
            <a:ext uri="{FF2B5EF4-FFF2-40B4-BE49-F238E27FC236}">
              <a16:creationId xmlns:a16="http://schemas.microsoft.com/office/drawing/2014/main" id="{521FEE2C-F1CE-46B2-931A-B48593BFA695}"/>
            </a:ext>
          </a:extLst>
        </xdr:cNvPr>
        <xdr:cNvPicPr>
          <a:picLocks noChangeAspect="1"/>
        </xdr:cNvPicPr>
      </xdr:nvPicPr>
      <xdr:blipFill>
        <a:blip xmlns:r="http://schemas.openxmlformats.org/officeDocument/2006/relationships" r:embed="rId2"/>
        <a:stretch>
          <a:fillRect/>
        </a:stretch>
      </xdr:blipFill>
      <xdr:spPr>
        <a:xfrm>
          <a:off x="8568963" y="1866597"/>
          <a:ext cx="1393103" cy="3698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126023</xdr:colOff>
      <xdr:row>10</xdr:row>
      <xdr:rowOff>27843</xdr:rowOff>
    </xdr:from>
    <xdr:to>
      <xdr:col>17</xdr:col>
      <xdr:colOff>238858</xdr:colOff>
      <xdr:row>21</xdr:row>
      <xdr:rowOff>46160</xdr:rowOff>
    </xdr:to>
    <xdr:pic>
      <xdr:nvPicPr>
        <xdr:cNvPr id="4240" name="Picture 13" descr="Table1-1">
          <a:extLst>
            <a:ext uri="{FF2B5EF4-FFF2-40B4-BE49-F238E27FC236}">
              <a16:creationId xmlns:a16="http://schemas.microsoft.com/office/drawing/2014/main" id="{00000000-0008-0000-0F00-000090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591908" y="1566497"/>
          <a:ext cx="6194181" cy="2113817"/>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1136431</xdr:colOff>
      <xdr:row>23</xdr:row>
      <xdr:rowOff>144517</xdr:rowOff>
    </xdr:from>
    <xdr:to>
      <xdr:col>1</xdr:col>
      <xdr:colOff>1497040</xdr:colOff>
      <xdr:row>25</xdr:row>
      <xdr:rowOff>156971</xdr:rowOff>
    </xdr:to>
    <xdr:pic>
      <xdr:nvPicPr>
        <xdr:cNvPr id="3" name="Picture 2">
          <a:extLst>
            <a:ext uri="{FF2B5EF4-FFF2-40B4-BE49-F238E27FC236}">
              <a16:creationId xmlns:a16="http://schemas.microsoft.com/office/drawing/2014/main" id="{764F997E-F139-43BE-B70C-B520A57EFA22}"/>
            </a:ext>
          </a:extLst>
        </xdr:cNvPr>
        <xdr:cNvPicPr>
          <a:picLocks noChangeAspect="1"/>
        </xdr:cNvPicPr>
      </xdr:nvPicPr>
      <xdr:blipFill>
        <a:blip xmlns:r="http://schemas.openxmlformats.org/officeDocument/2006/relationships" r:embed="rId1"/>
        <a:stretch>
          <a:fillRect/>
        </a:stretch>
      </xdr:blipFill>
      <xdr:spPr>
        <a:xfrm>
          <a:off x="2594741" y="3901965"/>
          <a:ext cx="360609" cy="360609"/>
        </a:xfrm>
        <a:prstGeom prst="rect">
          <a:avLst/>
        </a:prstGeom>
      </xdr:spPr>
    </xdr:pic>
    <xdr:clientData/>
  </xdr:twoCellAnchor>
  <xdr:twoCellAnchor editAs="oneCell">
    <xdr:from>
      <xdr:col>5</xdr:col>
      <xdr:colOff>470252</xdr:colOff>
      <xdr:row>2</xdr:row>
      <xdr:rowOff>72257</xdr:rowOff>
    </xdr:from>
    <xdr:to>
      <xdr:col>15</xdr:col>
      <xdr:colOff>483150</xdr:colOff>
      <xdr:row>32</xdr:row>
      <xdr:rowOff>72108</xdr:rowOff>
    </xdr:to>
    <xdr:pic>
      <xdr:nvPicPr>
        <xdr:cNvPr id="5" name="Picture 4">
          <a:extLst>
            <a:ext uri="{FF2B5EF4-FFF2-40B4-BE49-F238E27FC236}">
              <a16:creationId xmlns:a16="http://schemas.microsoft.com/office/drawing/2014/main" id="{2AB6AB3F-1E35-4593-9B6E-E5578F71FBE4}"/>
            </a:ext>
          </a:extLst>
        </xdr:cNvPr>
        <xdr:cNvPicPr>
          <a:picLocks noChangeAspect="1"/>
        </xdr:cNvPicPr>
      </xdr:nvPicPr>
      <xdr:blipFill>
        <a:blip xmlns:r="http://schemas.openxmlformats.org/officeDocument/2006/relationships" r:embed="rId2"/>
        <a:stretch>
          <a:fillRect/>
        </a:stretch>
      </xdr:blipFill>
      <xdr:spPr>
        <a:xfrm>
          <a:off x="5416683" y="302171"/>
          <a:ext cx="6122036" cy="50251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25</xdr:row>
      <xdr:rowOff>43963</xdr:rowOff>
    </xdr:from>
    <xdr:to>
      <xdr:col>14</xdr:col>
      <xdr:colOff>315057</xdr:colOff>
      <xdr:row>26</xdr:row>
      <xdr:rowOff>2199</xdr:rowOff>
    </xdr:to>
    <xdr:sp macro="" textlink="">
      <xdr:nvSpPr>
        <xdr:cNvPr id="2" name="TextBox 1">
          <a:extLst>
            <a:ext uri="{FF2B5EF4-FFF2-40B4-BE49-F238E27FC236}">
              <a16:creationId xmlns:a16="http://schemas.microsoft.com/office/drawing/2014/main" id="{B2387375-3655-4484-916B-830B78667C31}"/>
            </a:ext>
          </a:extLst>
        </xdr:cNvPr>
        <xdr:cNvSpPr txBox="1"/>
      </xdr:nvSpPr>
      <xdr:spPr>
        <a:xfrm>
          <a:off x="6008077" y="4088425"/>
          <a:ext cx="5187461" cy="1093909"/>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t>TEXT BOX:  </a:t>
          </a:r>
          <a:r>
            <a:rPr lang="en-US" sz="1100" baseline="0"/>
            <a:t>Text boxes are an option for displaying large blocks of text rather than entering text directly within cells in the worksheet (and merging cells in order to better see that text).  An advantage of text boxes is that you do not have to worry about adjusting row heights (or column widths) within the workshet.  However, the disadvantage to using text boxes is that text within text boxes cannot be found when when using Excel's "Find" feature.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350782</xdr:colOff>
      <xdr:row>7</xdr:row>
      <xdr:rowOff>80041</xdr:rowOff>
    </xdr:from>
    <xdr:to>
      <xdr:col>13</xdr:col>
      <xdr:colOff>124482</xdr:colOff>
      <xdr:row>19</xdr:row>
      <xdr:rowOff>22891</xdr:rowOff>
    </xdr:to>
    <xdr:pic>
      <xdr:nvPicPr>
        <xdr:cNvPr id="18564" name="Picture 1" descr="Table1-2">
          <a:extLst>
            <a:ext uri="{FF2B5EF4-FFF2-40B4-BE49-F238E27FC236}">
              <a16:creationId xmlns:a16="http://schemas.microsoft.com/office/drawing/2014/main" id="{00000000-0008-0000-1E00-0000844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914696" y="1183627"/>
          <a:ext cx="4050096" cy="191354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52879</xdr:colOff>
      <xdr:row>5</xdr:row>
      <xdr:rowOff>30217</xdr:rowOff>
    </xdr:from>
    <xdr:to>
      <xdr:col>13</xdr:col>
      <xdr:colOff>456511</xdr:colOff>
      <xdr:row>31</xdr:row>
      <xdr:rowOff>105103</xdr:rowOff>
    </xdr:to>
    <xdr:pic>
      <xdr:nvPicPr>
        <xdr:cNvPr id="20612" name="Picture 1" descr="Table1-3">
          <a:extLst>
            <a:ext uri="{FF2B5EF4-FFF2-40B4-BE49-F238E27FC236}">
              <a16:creationId xmlns:a16="http://schemas.microsoft.com/office/drawing/2014/main" id="{00000000-0008-0000-2200-0000845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2879" y="792217"/>
          <a:ext cx="8345511" cy="4344714"/>
        </a:xfrm>
        <a:prstGeom prst="rect">
          <a:avLst/>
        </a:prstGeom>
        <a:noFill/>
        <a:ln w="9525">
          <a:no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Travis Day" id="{D6098DCF-6690-49D8-A531-C847A9562B28}" userId="Travis Day"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09DED8-8EA5-46CB-8B00-70A28F6418D3}" name="Table183" displayName="Table183" ref="A12:O89" totalsRowShown="0" headerRowDxfId="26" dataDxfId="25">
  <autoFilter ref="A12:O89" xr:uid="{44FE070E-8224-42DC-B0B2-B9BFD2E1A9A3}"/>
  <tableColumns count="15">
    <tableColumn id="1" xr3:uid="{E282601A-91D7-4B3A-AB89-BAA5D21F84D6}" name="Key" dataDxfId="24"/>
    <tableColumn id="2" xr3:uid="{572AE766-484D-412D-9D4F-66994E216BEC}" name="Alone" dataDxfId="23"/>
    <tableColumn id="3" xr3:uid="{A32A1AA4-1E76-4BC9-89C1-FDE97505289F}" name="Shift+" dataDxfId="22"/>
    <tableColumn id="4" xr3:uid="{AA4299A1-2722-4AC2-9353-E07D943DFED4}" name="Ctrl+" dataDxfId="21"/>
    <tableColumn id="7" xr3:uid="{8438C38B-4A44-4337-8872-24A429375259}" name="Ctrl+Shift+" dataDxfId="20"/>
    <tableColumn id="5" xr3:uid="{48266E02-5B57-4A52-A693-DD74E65C6D2F}" name="Alt  (Excel 2003)" dataDxfId="19"/>
    <tableColumn id="6" xr3:uid="{E3270666-F873-4F5E-B006-00957A0C90CE}" name="Alt  (Excel 2007)" dataDxfId="18"/>
    <tableColumn id="11" xr3:uid="{8C46970D-61F9-4DCF-AB52-FFF1E796148D}" name="Alt+" dataDxfId="17"/>
    <tableColumn id="8" xr3:uid="{251882D2-5573-4C69-B45D-E5971AABD4C5}" name="Alt+Shift+" dataDxfId="16"/>
    <tableColumn id="9" xr3:uid="{F43A3043-4DF9-4D90-BA76-7EE19099C350}" name="Ctrl+Alt+" dataDxfId="15"/>
    <tableColumn id="13" xr3:uid="{6C3F0C9A-E994-4640-ACB9-97E4F0790E08}" name="Ctrl+Alt+Shift+" dataDxfId="14"/>
    <tableColumn id="10" xr3:uid="{2FC51A96-3198-493F-A072-228B4CB97908}" name="Windows+" dataDxfId="13"/>
    <tableColumn id="15" xr3:uid="{35D3D670-4D24-436F-9905-010C422CBEF1}" name="Windows+Shift+" dataDxfId="12"/>
    <tableColumn id="12" xr3:uid="{0FDC7F3A-4C7F-469F-B594-46381E65E080}" name="Windows+Ctrl+" dataDxfId="11"/>
    <tableColumn id="14" xr3:uid="{4B5AD0DF-44DA-4E21-813F-692986514C1F}" name="Windows+Alt+"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txDef>
      <a:spPr>
        <a:solidFill>
          <a:srgbClr val="FFFFCC"/>
        </a:solidFill>
        <a:ln w="9525" cmpd="sng">
          <a:solidFill>
            <a:schemeClr val="lt1">
              <a:shade val="50000"/>
            </a:schemeClr>
          </a:solidFill>
        </a:ln>
      </a:spPr>
      <a:bodyPr wrap="square"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7" dT="2019-09-16T19:36:04.99" personId="{D6098DCF-6690-49D8-A531-C847A9562B28}" id="{CC891002-E0F4-4456-B9DA-600B38283DC7}">
    <text>This is the new "comment"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en-us/article/view-previous-versions-of-office-files-5c1e076f-a9c9-41b8-8ace-f77b9642e2c2" TargetMode="External"/><Relationship Id="rId2" Type="http://schemas.openxmlformats.org/officeDocument/2006/relationships/hyperlink" Target="https://support.office.com/en-us/article/what-is-autosave-6d6bd723-ebfd-4e40-b5f6-ae6e8088f7a5" TargetMode="External"/><Relationship Id="rId1" Type="http://schemas.openxmlformats.org/officeDocument/2006/relationships/hyperlink" Target="https://support.office.com/en-us/article/what-it-administrators-should-know-about-autosave-88e0f80f-e5ea-441b-9c5a-259f08490ae7" TargetMode="External"/><Relationship Id="rId4" Type="http://schemas.openxmlformats.org/officeDocument/2006/relationships/hyperlink" Target="https://support.office.com/en-us/article/help-protect-your-files-in-case-of-a-crash-551c29b1-6a4b-4415-a3ff-a80415b92f9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templates.office.com/en-US/50-time-saving-Excel-shortcuts-TM67670278" TargetMode="External"/><Relationship Id="rId7" Type="http://schemas.openxmlformats.org/officeDocument/2006/relationships/comments" Target="../comments1.xml"/><Relationship Id="rId2" Type="http://schemas.openxmlformats.org/officeDocument/2006/relationships/hyperlink" Target="https://support.office.com/en-us/article/keyboard-shortcuts-in-excel-for-windows-1798d9d5-842a-42b8-9c99-9b7213f0040f" TargetMode="External"/><Relationship Id="rId1" Type="http://schemas.openxmlformats.org/officeDocument/2006/relationships/hyperlink" Target="https://exceljet.net/keyboard-shortcuts"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novo.com/us/en/accessories-and-monitors/keyboards-and-mice/keyboards/KEYBOARD-US-English/p/0B47190" TargetMode="External"/><Relationship Id="rId2" Type="http://schemas.openxmlformats.org/officeDocument/2006/relationships/hyperlink" Target="https://corporatefinanceinstitute.com/resources/excel/shortcuts/excel-shortcuts-pc-mac" TargetMode="External"/><Relationship Id="rId1" Type="http://schemas.openxmlformats.org/officeDocument/2006/relationships/hyperlink" Target="https://exceljet.net/keyboard-shortcuts" TargetMode="External"/><Relationship Id="rId5" Type="http://schemas.openxmlformats.org/officeDocument/2006/relationships/printerSettings" Target="../printerSettings/printerSettings7.bin"/><Relationship Id="rId4" Type="http://schemas.openxmlformats.org/officeDocument/2006/relationships/hyperlink" Target="https://www.lenovo.com/us/en/accessories-and-monitors/keyboards-and-mice/keyboards/KBD-BO-Compact-BT-KBD-w-o-NFC/p/4Y40U90599"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answers.microsoft.com/en-us/mac/forum/macoffice2011-macexcel/lets-talk-about-keyboard-shortcuts-and-menu/4cf2fc34-89c7-4542-aaca-0e80b508e8ef?page=2"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14.bin"/><Relationship Id="rId4" Type="http://schemas.openxmlformats.org/officeDocument/2006/relationships/comments" Target="../comments4.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18.bin"/><Relationship Id="rId4" Type="http://schemas.openxmlformats.org/officeDocument/2006/relationships/comments" Target="../comments8.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9.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3.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4.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5.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0.xml"/><Relationship Id="rId1" Type="http://schemas.openxmlformats.org/officeDocument/2006/relationships/printerSettings" Target="../printerSettings/printerSettings31.bin"/><Relationship Id="rId4" Type="http://schemas.openxmlformats.org/officeDocument/2006/relationships/comments" Target="../comments17.xml"/></Relationships>
</file>

<file path=xl/worksheets/_rels/sheet47.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32.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3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8.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9.bin"/></Relationships>
</file>

<file path=xl/worksheets/_rels/sheet5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40.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41.bin"/></Relationships>
</file>

<file path=xl/worksheets/_rels/sheet57.xml.rels><?xml version="1.0" encoding="UTF-8" standalone="yes"?>
<Relationships xmlns="http://schemas.openxmlformats.org/package/2006/relationships"><Relationship Id="rId117" Type="http://schemas.openxmlformats.org/officeDocument/2006/relationships/hyperlink" Target="https://support.microsoft.com/en-us/office/dcounta-function-00232a6d-5a66-4a01-a25b-c1653fda1244" TargetMode="External"/><Relationship Id="rId299" Type="http://schemas.openxmlformats.org/officeDocument/2006/relationships/hyperlink" Target="https://support.microsoft.com/en-us/office/n-function-a624cad1-3635-4208-b54a-29733d1278c9" TargetMode="External"/><Relationship Id="rId21" Type="http://schemas.openxmlformats.org/officeDocument/2006/relationships/hyperlink" Target="https://support.microsoft.com/en-us/office/avedev-function-58fe8d65-2a84-4dc7-8052-f3f87b5c6639" TargetMode="External"/><Relationship Id="rId63" Type="http://schemas.openxmlformats.org/officeDocument/2006/relationships/hyperlink" Target="https://support.microsoft.com/en-us/office/clean-function-26f3d7c5-475f-4a9c-90e5-4b8ba987ba41" TargetMode="External"/><Relationship Id="rId159" Type="http://schemas.openxmlformats.org/officeDocument/2006/relationships/hyperlink" Target="https://support.microsoft.com/en-us/office/fdist-function-ecf76fba-b3f1-4e7d-a57e-6a5b7460b786" TargetMode="External"/><Relationship Id="rId324" Type="http://schemas.openxmlformats.org/officeDocument/2006/relationships/hyperlink" Target="https://support.microsoft.com/en-us/office/oddfyield-function-66bc8b7b-6501-4c93-9ce3-2fd16220fe37" TargetMode="External"/><Relationship Id="rId366" Type="http://schemas.openxmlformats.org/officeDocument/2006/relationships/hyperlink" Target="https://support.microsoft.com/en-us/office/received-function-7a3f8b93-6611-4f81-8576-828312c9b5e5" TargetMode="External"/><Relationship Id="rId170" Type="http://schemas.openxmlformats.org/officeDocument/2006/relationships/hyperlink" Target="https://support.microsoft.com/en-us/office/floor-function-14bb497c-24f2-4e04-b327-b0b4de5a8886" TargetMode="External"/><Relationship Id="rId226" Type="http://schemas.openxmlformats.org/officeDocument/2006/relationships/hyperlink" Target="https://support.microsoft.com/en-us/office/improduct-function-2fb8651a-a4f2-444f-975e-8ba7aab3a5ba" TargetMode="External"/><Relationship Id="rId433" Type="http://schemas.openxmlformats.org/officeDocument/2006/relationships/hyperlink" Target="https://support.microsoft.com/en-us/office/timevalue-function-0b615c12-33d8-4431-bf3d-f3eb6d186645" TargetMode="External"/><Relationship Id="rId268" Type="http://schemas.openxmlformats.org/officeDocument/2006/relationships/hyperlink" Target="https://support.microsoft.com/en-us/office/log10-function-c75b881b-49dd-44fb-b6f4-37e3486a0211" TargetMode="External"/><Relationship Id="rId475" Type="http://schemas.openxmlformats.org/officeDocument/2006/relationships/hyperlink" Target="https://support.microsoft.com/en-us/office/yielddisc-function-a9dbdbae-7dae-46de-b995-615faffaaed7" TargetMode="External"/><Relationship Id="rId32" Type="http://schemas.openxmlformats.org/officeDocument/2006/relationships/hyperlink" Target="https://support.microsoft.com/en-us/office/betadist-function-49f1b9a9-a5da-470f-8077-5f1730b5fd47" TargetMode="External"/><Relationship Id="rId74" Type="http://schemas.openxmlformats.org/officeDocument/2006/relationships/hyperlink" Target="https://support.microsoft.com/en-us/office/confidence-t-function-e8eca395-6c3a-4ba9-9003-79ccc61d3c53" TargetMode="External"/><Relationship Id="rId128" Type="http://schemas.openxmlformats.org/officeDocument/2006/relationships/hyperlink" Target="https://support.microsoft.com/en-us/office/dmax-function-f4e8209d-8958-4c3d-a1ee-6351665d41c2" TargetMode="External"/><Relationship Id="rId335" Type="http://schemas.openxmlformats.org/officeDocument/2006/relationships/hyperlink" Target="https://support.microsoft.com/en-us/office/percentrank-inc-function-149592c9-00c0-49ba-86c1-c1f45b80463a" TargetMode="External"/><Relationship Id="rId377" Type="http://schemas.openxmlformats.org/officeDocument/2006/relationships/hyperlink" Target="https://support.microsoft.com/en-us/office/rri-function-6f5822d8-7ef1-4233-944c-79e8172930f4" TargetMode="External"/><Relationship Id="rId5" Type="http://schemas.openxmlformats.org/officeDocument/2006/relationships/hyperlink" Target="https://support.microsoft.com/en-us/office/acosh-function-e3992cc1-103f-4e72-9f04-624b9ef5ebfe" TargetMode="External"/><Relationship Id="rId181" Type="http://schemas.openxmlformats.org/officeDocument/2006/relationships/hyperlink" Target="https://support.microsoft.com/en-us/office/f-test-function-100a59e7-4108-46f8-8443-78ffacb6c0a7" TargetMode="External"/><Relationship Id="rId237" Type="http://schemas.openxmlformats.org/officeDocument/2006/relationships/hyperlink" Target="https://support.microsoft.com/en-us/office/indirect-function-474b3a3a-8a26-4f44-b491-92b6306fa261" TargetMode="External"/><Relationship Id="rId402" Type="http://schemas.openxmlformats.org/officeDocument/2006/relationships/hyperlink" Target="https://support.microsoft.com/en-us/office/stdev-p-function-6e917c05-31a0-496f-ade7-4f4e7462f285" TargetMode="External"/><Relationship Id="rId279" Type="http://schemas.openxmlformats.org/officeDocument/2006/relationships/hyperlink" Target="https://support.microsoft.com/en-us/office/maxifs-function-dfd611e6-da2c-488a-919b-9b6376b28883" TargetMode="External"/><Relationship Id="rId444" Type="http://schemas.openxmlformats.org/officeDocument/2006/relationships/hyperlink" Target="https://support.microsoft.com/en-us/office/t-test-function-d4e08ec3-c545-485f-962e-276f7cbed055" TargetMode="External"/><Relationship Id="rId43" Type="http://schemas.openxmlformats.org/officeDocument/2006/relationships/hyperlink" Target="https://support.microsoft.com/en-us/office/bitand-function-8a2be3d7-91c3-4b48-9517-64548008563a" TargetMode="External"/><Relationship Id="rId139" Type="http://schemas.openxmlformats.org/officeDocument/2006/relationships/hyperlink" Target="https://support.microsoft.com/en-us/office/dvarp-function-eb0ba387-9cb7-45c8-81e9-0394912502fc" TargetMode="External"/><Relationship Id="rId290" Type="http://schemas.openxmlformats.org/officeDocument/2006/relationships/hyperlink" Target="https://support.microsoft.com/en-us/office/mmult-function-40593ed7-a3cd-4b6b-b9a3-e4ad3c7245eb" TargetMode="External"/><Relationship Id="rId304" Type="http://schemas.openxmlformats.org/officeDocument/2006/relationships/hyperlink" Target="https://support.microsoft.com/en-us/office/networkdays-intl-function-a9b26239-4f20-46a1-9ab8-4e925bfd5e28" TargetMode="External"/><Relationship Id="rId346" Type="http://schemas.openxmlformats.org/officeDocument/2006/relationships/hyperlink" Target="https://support.microsoft.com/en-us/office/ppmt-function-c370d9e3-7749-4ca4-beea-b06c6ac95e1b" TargetMode="External"/><Relationship Id="rId388" Type="http://schemas.openxmlformats.org/officeDocument/2006/relationships/hyperlink" Target="https://support.microsoft.com/en-us/office/sign-function-109c932d-fcdc-4023-91f1-2dd0e916a1d8" TargetMode="External"/><Relationship Id="rId85" Type="http://schemas.openxmlformats.org/officeDocument/2006/relationships/hyperlink" Target="https://support.microsoft.com/en-us/office/countifs-function-dda3dc6e-f74e-4aee-88bc-aa8c2a866842" TargetMode="External"/><Relationship Id="rId150" Type="http://schemas.openxmlformats.org/officeDocument/2006/relationships/hyperlink" Target="https://support.microsoft.com/en-us/office/even-function-197b5f06-c795-4c1e-8696-3c3b8a646cf9" TargetMode="External"/><Relationship Id="rId192" Type="http://schemas.openxmlformats.org/officeDocument/2006/relationships/hyperlink" Target="https://support.microsoft.com/en-us/office/gauss-function-069f1b4e-7dee-4d6a-a71f-4b69044a6b33" TargetMode="External"/><Relationship Id="rId206" Type="http://schemas.openxmlformats.org/officeDocument/2006/relationships/hyperlink" Target="https://support.microsoft.com/en-us/office/hypgeomdist-function-23e37961-2871-4195-9629-d0b2c108a12e" TargetMode="External"/><Relationship Id="rId413" Type="http://schemas.openxmlformats.org/officeDocument/2006/relationships/hyperlink" Target="https://support.microsoft.com/en-us/office/sumproduct-function-16753e75-9f68-4874-94ac-4d2145a2fd2e" TargetMode="External"/><Relationship Id="rId248" Type="http://schemas.openxmlformats.org/officeDocument/2006/relationships/hyperlink" Target="https://support.microsoft.com/en-us/office/isformula-function-e4d1355f-7121-4ef2-801e-3839bfd6b1e5" TargetMode="External"/><Relationship Id="rId455" Type="http://schemas.openxmlformats.org/officeDocument/2006/relationships/hyperlink" Target="https://support.microsoft.com/en-us/office/vara-function-3de77469-fa3a-47b4-85fd-81758a1e1d07" TargetMode="External"/><Relationship Id="rId12" Type="http://schemas.openxmlformats.org/officeDocument/2006/relationships/hyperlink" Target="https://support.microsoft.com/en-us/office/and-function-5f19b2e8-e1df-4408-897a-ce285a19e9d9" TargetMode="External"/><Relationship Id="rId108" Type="http://schemas.openxmlformats.org/officeDocument/2006/relationships/hyperlink" Target="https://support.microsoft.com/en-us/office/datedif-function-25dba1a4-2812-480b-84dd-8b32a451b35c" TargetMode="External"/><Relationship Id="rId315" Type="http://schemas.openxmlformats.org/officeDocument/2006/relationships/hyperlink" Target="https://support.microsoft.com/en-us/office/now-function-3337fd29-145a-4347-b2e6-20c904739c46" TargetMode="External"/><Relationship Id="rId357" Type="http://schemas.openxmlformats.org/officeDocument/2006/relationships/hyperlink" Target="https://support.microsoft.com/en-us/office/quotient-function-9f7bf099-2a18-4282-8fa4-65290cc99dee" TargetMode="External"/><Relationship Id="rId54" Type="http://schemas.openxmlformats.org/officeDocument/2006/relationships/hyperlink" Target="https://support.microsoft.com/en-us/office/chidist-function-c90d0fbc-5b56-4f5f-ab57-34af1bf6897e" TargetMode="External"/><Relationship Id="rId96" Type="http://schemas.openxmlformats.org/officeDocument/2006/relationships/hyperlink" Target="https://support.microsoft.com/en-us/office/csc-function-07379361-219a-4398-8675-07ddc4f135c1" TargetMode="External"/><Relationship Id="rId161" Type="http://schemas.openxmlformats.org/officeDocument/2006/relationships/hyperlink" Target="https://support.microsoft.com/en-us/office/filter-function-f4f7cb66-82eb-4767-8f7c-4877ad80c759" TargetMode="External"/><Relationship Id="rId217" Type="http://schemas.openxmlformats.org/officeDocument/2006/relationships/hyperlink" Target="https://support.microsoft.com/en-us/office/imcot-function-dc6a3607-d26a-4d06-8b41-8931da36442c" TargetMode="External"/><Relationship Id="rId399" Type="http://schemas.openxmlformats.org/officeDocument/2006/relationships/hyperlink" Target="https://support.microsoft.com/en-us/office/sqrtpi-function-1fb4e63f-9b51-46d6-ad68-b3e7a8b519b4" TargetMode="External"/><Relationship Id="rId259" Type="http://schemas.openxmlformats.org/officeDocument/2006/relationships/hyperlink" Target="https://support.microsoft.com/en-us/office/jis-function-b72fb1a7-ba52-448a-b7d3-d2610868b7e2" TargetMode="External"/><Relationship Id="rId424" Type="http://schemas.openxmlformats.org/officeDocument/2006/relationships/hyperlink" Target="https://support.microsoft.com/en-us/office/tbillprice-function-eacca992-c29d-425a-9eb8-0513fe6035a2" TargetMode="External"/><Relationship Id="rId466" Type="http://schemas.openxmlformats.org/officeDocument/2006/relationships/hyperlink" Target="https://support.microsoft.com/en-us/office/workday-intl-function-a378391c-9ba7-4678-8a39-39611a9bf81d" TargetMode="External"/><Relationship Id="rId23" Type="http://schemas.openxmlformats.org/officeDocument/2006/relationships/hyperlink" Target="https://support.microsoft.com/en-us/office/averagea-function-f5f84098-d453-4f4c-bbba-3d2c66356091" TargetMode="External"/><Relationship Id="rId119" Type="http://schemas.openxmlformats.org/officeDocument/2006/relationships/hyperlink" Target="https://support.microsoft.com/en-us/office/dec2bin-function-0f63dd0e-5d1a-42d8-b511-5bf5c6d43838" TargetMode="External"/><Relationship Id="rId270" Type="http://schemas.openxmlformats.org/officeDocument/2006/relationships/hyperlink" Target="https://support.microsoft.com/en-us/office/loginv-function-0bd7631a-2725-482b-afb4-de23df77acfe" TargetMode="External"/><Relationship Id="rId326" Type="http://schemas.openxmlformats.org/officeDocument/2006/relationships/hyperlink" Target="https://support.microsoft.com/en-us/office/oddlyield-function-c873d088-cf40-435f-8d41-c8232fee9238" TargetMode="External"/><Relationship Id="rId65" Type="http://schemas.openxmlformats.org/officeDocument/2006/relationships/hyperlink" Target="https://support.microsoft.com/en-us/office/column-function-44e8c754-711c-4df3-9da4-47a55042554b" TargetMode="External"/><Relationship Id="rId130" Type="http://schemas.openxmlformats.org/officeDocument/2006/relationships/hyperlink" Target="https://support.microsoft.com/en-us/office/dollar-function-a6cd05d9-9740-4ad3-a469-8109d18ff611" TargetMode="External"/><Relationship Id="rId368" Type="http://schemas.openxmlformats.org/officeDocument/2006/relationships/hyperlink" Target="https://support.microsoft.com/en-us/office/replace-replaceb-functions-8d799074-2425-4a8a-84bc-82472868878a" TargetMode="External"/><Relationship Id="rId172" Type="http://schemas.openxmlformats.org/officeDocument/2006/relationships/hyperlink" Target="https://support.microsoft.com/en-us/office/floor-precise-function-f769b468-1452-4617-8dc3-02f842a0702e" TargetMode="External"/><Relationship Id="rId228" Type="http://schemas.openxmlformats.org/officeDocument/2006/relationships/hyperlink" Target="https://support.microsoft.com/en-us/office/imsec-function-6df11132-4411-4df4-a3dc-1f17372459e0" TargetMode="External"/><Relationship Id="rId435" Type="http://schemas.openxmlformats.org/officeDocument/2006/relationships/hyperlink" Target="https://support.microsoft.com/en-us/office/t-inv-2t-function-ce72ea19-ec6c-4be7-bed2-b9baf2264f17" TargetMode="External"/><Relationship Id="rId477" Type="http://schemas.openxmlformats.org/officeDocument/2006/relationships/hyperlink" Target="https://support.microsoft.com/en-us/office/z-test-function-d633d5a3-2031-4614-a016-92180ad82bee" TargetMode="External"/><Relationship Id="rId281" Type="http://schemas.openxmlformats.org/officeDocument/2006/relationships/hyperlink" Target="https://support.microsoft.com/en-us/office/mduration-function-b3786a69-4f20-469a-94ad-33e5b90a763c" TargetMode="External"/><Relationship Id="rId337" Type="http://schemas.openxmlformats.org/officeDocument/2006/relationships/hyperlink" Target="https://support.microsoft.com/en-us/office/permut-function-3bd1cb9a-2880-41ab-a197-f246a7a602d3" TargetMode="External"/><Relationship Id="rId34" Type="http://schemas.openxmlformats.org/officeDocument/2006/relationships/hyperlink" Target="https://support.microsoft.com/en-us/office/betainv-function-8b914ade-b902-43c1-ac9c-c05c54f10d6c" TargetMode="External"/><Relationship Id="rId76" Type="http://schemas.openxmlformats.org/officeDocument/2006/relationships/hyperlink" Target="https://support.microsoft.com/en-us/office/correl-function-995dcef7-0c0a-4bed-a3fb-239d7b68ca92" TargetMode="External"/><Relationship Id="rId141" Type="http://schemas.openxmlformats.org/officeDocument/2006/relationships/hyperlink" Target="https://support.microsoft.com/en-us/office/effect-function-910d4e4c-79e2-4009-95e6-507e04f11bc4" TargetMode="External"/><Relationship Id="rId379" Type="http://schemas.openxmlformats.org/officeDocument/2006/relationships/hyperlink" Target="https://support.microsoft.com/en-us/office/rtd-function-e0cc001a-56f0-470a-9b19-9455dc0eb593" TargetMode="External"/><Relationship Id="rId7" Type="http://schemas.openxmlformats.org/officeDocument/2006/relationships/hyperlink" Target="https://support.microsoft.com/en-us/office/acoth-function-cc49480f-f684-4171-9fc5-73e4e852300f" TargetMode="External"/><Relationship Id="rId183" Type="http://schemas.openxmlformats.org/officeDocument/2006/relationships/hyperlink" Target="https://support.microsoft.com/en-us/office/fv-function-2eef9f44-a084-4c61-bdd8-4fe4bb1b71b3" TargetMode="External"/><Relationship Id="rId239" Type="http://schemas.openxmlformats.org/officeDocument/2006/relationships/hyperlink" Target="https://support.microsoft.com/en-us/office/int-function-a6c4af9e-356d-4369-ab6a-cb1fd9d343ef" TargetMode="External"/><Relationship Id="rId390" Type="http://schemas.openxmlformats.org/officeDocument/2006/relationships/hyperlink" Target="https://support.microsoft.com/en-us/office/sinh-function-1e4e8b9f-2b65-43fc-ab8a-0a37f4081fa7" TargetMode="External"/><Relationship Id="rId404" Type="http://schemas.openxmlformats.org/officeDocument/2006/relationships/hyperlink" Target="https://support.microsoft.com/en-us/office/stdeva-function-5ff38888-7ea5-48de-9a6d-11ed73b29e9d" TargetMode="External"/><Relationship Id="rId446" Type="http://schemas.openxmlformats.org/officeDocument/2006/relationships/hyperlink" Target="https://support.microsoft.com/en-us/office/type-function-45b4e688-4bc3-48b3-a105-ffa892995899" TargetMode="External"/><Relationship Id="rId250" Type="http://schemas.openxmlformats.org/officeDocument/2006/relationships/hyperlink" Target="https://support.microsoft.com/en-us/office/is-functions-0f2d7971-6019-40a0-a171-f2d869135665" TargetMode="External"/><Relationship Id="rId292" Type="http://schemas.openxmlformats.org/officeDocument/2006/relationships/hyperlink" Target="https://support.microsoft.com/en-us/office/mode-function-e45192ce-9122-4980-82ed-4bdc34973120" TargetMode="External"/><Relationship Id="rId306" Type="http://schemas.openxmlformats.org/officeDocument/2006/relationships/hyperlink" Target="https://support.microsoft.com/en-us/office/norm-dist-function-edb1cc14-a21c-4e53-839d-8082074c9f8d" TargetMode="External"/><Relationship Id="rId45" Type="http://schemas.openxmlformats.org/officeDocument/2006/relationships/hyperlink" Target="https://support.microsoft.com/en-us/office/bitor-function-f6ead5c8-5b98-4c9e-9053-8ad5234919b2" TargetMode="External"/><Relationship Id="rId87" Type="http://schemas.openxmlformats.org/officeDocument/2006/relationships/hyperlink" Target="https://support.microsoft.com/en-us/office/coupdays-function-cc64380b-315b-4e7b-950c-b30b0a76f671" TargetMode="External"/><Relationship Id="rId110" Type="http://schemas.openxmlformats.org/officeDocument/2006/relationships/hyperlink" Target="https://support.microsoft.com/en-us/office/daverage-function-a6a2d5ac-4b4b-48cd-a1d8-7b37834e5aee" TargetMode="External"/><Relationship Id="rId348" Type="http://schemas.openxmlformats.org/officeDocument/2006/relationships/hyperlink" Target="https://support.microsoft.com/en-us/office/pricedisc-function-d06ad7c1-380e-4be7-9fd9-75e3079acfd3" TargetMode="External"/><Relationship Id="rId152" Type="http://schemas.openxmlformats.org/officeDocument/2006/relationships/hyperlink" Target="https://support.microsoft.com/en-us/office/exp-function-c578f034-2c45-4c37-bc8c-329660a63abe" TargetMode="External"/><Relationship Id="rId194" Type="http://schemas.openxmlformats.org/officeDocument/2006/relationships/hyperlink" Target="https://support.microsoft.com/en-us/office/geomean-function-db1ac48d-25a5-40a0-ab83-0b38980e40d5" TargetMode="External"/><Relationship Id="rId208" Type="http://schemas.openxmlformats.org/officeDocument/2006/relationships/hyperlink" Target="https://support.microsoft.com/en-us/office/iferror-function-c526fd07-caeb-47b8-8bb6-63f3e417f611" TargetMode="External"/><Relationship Id="rId415" Type="http://schemas.openxmlformats.org/officeDocument/2006/relationships/hyperlink" Target="https://support.microsoft.com/en-us/office/sumx2my2-function-9e599cc5-5399-48e9-a5e0-e37812dfa3e9" TargetMode="External"/><Relationship Id="rId457" Type="http://schemas.openxmlformats.org/officeDocument/2006/relationships/hyperlink" Target="https://support.microsoft.com/en-us/office/varpa-function-59a62635-4e89-4fad-88ac-ce4dc0513b96" TargetMode="External"/><Relationship Id="rId261" Type="http://schemas.openxmlformats.org/officeDocument/2006/relationships/hyperlink" Target="https://support.microsoft.com/en-us/office/large-function-3af0af19-1190-42bb-bb8b-01672ec00a64" TargetMode="External"/><Relationship Id="rId14" Type="http://schemas.openxmlformats.org/officeDocument/2006/relationships/hyperlink" Target="https://support.microsoft.com/en-us/office/areas-function-8392ba32-7a41-43b3-96b0-3695d2ec6152" TargetMode="External"/><Relationship Id="rId56" Type="http://schemas.openxmlformats.org/officeDocument/2006/relationships/hyperlink" Target="https://support.microsoft.com/en-us/office/chitest-function-981ff871-b694-4134-848e-38ec704577ac" TargetMode="External"/><Relationship Id="rId317" Type="http://schemas.openxmlformats.org/officeDocument/2006/relationships/hyperlink" Target="https://support.microsoft.com/en-us/office/npv-function-8672cb67-2576-4d07-b67b-ac28acf2a568" TargetMode="External"/><Relationship Id="rId359" Type="http://schemas.openxmlformats.org/officeDocument/2006/relationships/hyperlink" Target="https://support.microsoft.com/en-us/office/rand-function-4cbfa695-8869-4788-8d90-021ea9f5be73" TargetMode="External"/><Relationship Id="rId98" Type="http://schemas.openxmlformats.org/officeDocument/2006/relationships/hyperlink" Target="https://support.microsoft.com/en-us/office/cubekpimember-function-744608bf-2c62-42cd-b67a-a56109f4b03b" TargetMode="External"/><Relationship Id="rId121" Type="http://schemas.openxmlformats.org/officeDocument/2006/relationships/hyperlink" Target="https://support.microsoft.com/en-us/office/dec2oct-function-c9d835ca-20b7-40c4-8a9e-d3be351ce00f" TargetMode="External"/><Relationship Id="rId163" Type="http://schemas.openxmlformats.org/officeDocument/2006/relationships/hyperlink" Target="https://support.microsoft.com/en-us/office/find-findb-functions-c7912941-af2a-4bdf-a553-d0d89b0a0628" TargetMode="External"/><Relationship Id="rId219" Type="http://schemas.openxmlformats.org/officeDocument/2006/relationships/hyperlink" Target="https://support.microsoft.com/en-us/office/imcsch-function-c0ae4f54-5f09-4fef-8da0-dc33ea2c5ca9" TargetMode="External"/><Relationship Id="rId370" Type="http://schemas.openxmlformats.org/officeDocument/2006/relationships/hyperlink" Target="https://support.microsoft.com/en-us/office/right-rightb-functions-240267ee-9afa-4639-a02b-f19e1786cf2f" TargetMode="External"/><Relationship Id="rId426" Type="http://schemas.openxmlformats.org/officeDocument/2006/relationships/hyperlink" Target="https://support.microsoft.com/en-us/office/t-dist-function-4329459f-ae91-48c2-bba8-1ead1c6c21b2" TargetMode="External"/><Relationship Id="rId230" Type="http://schemas.openxmlformats.org/officeDocument/2006/relationships/hyperlink" Target="https://support.microsoft.com/en-us/office/imsin-function-1ab02a39-a721-48de-82ef-f52bf37859f6" TargetMode="External"/><Relationship Id="rId468" Type="http://schemas.openxmlformats.org/officeDocument/2006/relationships/hyperlink" Target="https://support.microsoft.com/en-us/office/xlookup-function-b7fd680e-6d10-43e6-84f9-88eae8bf5929" TargetMode="External"/><Relationship Id="rId25" Type="http://schemas.openxmlformats.org/officeDocument/2006/relationships/hyperlink" Target="https://support.microsoft.com/en-us/office/averageifs-function-48910c45-1fc0-4389-a028-f7c5c3001690" TargetMode="External"/><Relationship Id="rId67" Type="http://schemas.openxmlformats.org/officeDocument/2006/relationships/hyperlink" Target="https://support.microsoft.com/en-us/office/combin-function-12a3f276-0a21-423a-8de6-06990aaf638a" TargetMode="External"/><Relationship Id="rId272" Type="http://schemas.openxmlformats.org/officeDocument/2006/relationships/hyperlink" Target="https://support.microsoft.com/en-us/office/lognormdist-function-f8d194cb-9ee3-4034-8c75-1bdb3884100b" TargetMode="External"/><Relationship Id="rId328" Type="http://schemas.openxmlformats.org/officeDocument/2006/relationships/hyperlink" Target="https://support.microsoft.com/en-us/office/or-function-7d17ad14-8700-4281-b308-00b131e22af0" TargetMode="External"/><Relationship Id="rId132" Type="http://schemas.openxmlformats.org/officeDocument/2006/relationships/hyperlink" Target="https://support.microsoft.com/en-us/office/dollarfr-function-0835d163-3023-4a33-9824-3042c5d4f495" TargetMode="External"/><Relationship Id="rId174" Type="http://schemas.openxmlformats.org/officeDocument/2006/relationships/hyperlink" Target="https://support.microsoft.com/en-us/office/forecasting-functions-reference-897a2fe9-6595-4680-a0b0-93e0308d5f6e" TargetMode="External"/><Relationship Id="rId381" Type="http://schemas.openxmlformats.org/officeDocument/2006/relationships/hyperlink" Target="https://support.microsoft.com/en-us/office/sec-function-ff224717-9c87-4170-9b58-d069ced6d5f7" TargetMode="External"/><Relationship Id="rId241" Type="http://schemas.openxmlformats.org/officeDocument/2006/relationships/hyperlink" Target="https://support.microsoft.com/en-us/office/intrate-function-5cb34dde-a221-4cb6-b3eb-0b9e55e1316f" TargetMode="External"/><Relationship Id="rId437" Type="http://schemas.openxmlformats.org/officeDocument/2006/relationships/hyperlink" Target="https://support.microsoft.com/en-us/office/today-function-5eb3078d-a82c-4736-8930-2f51a028fdd9" TargetMode="External"/><Relationship Id="rId479" Type="http://schemas.openxmlformats.org/officeDocument/2006/relationships/hyperlink" Target="https://support.microsoft.com/en-us/office/excel-functions-alphabetical-b3944572-255d-4efb-bb96-c6d90033e188" TargetMode="External"/><Relationship Id="rId36" Type="http://schemas.openxmlformats.org/officeDocument/2006/relationships/hyperlink" Target="https://support.microsoft.com/en-us/office/bin2dec-function-63905b57-b3a0-453d-99f4-647bb519cd6c" TargetMode="External"/><Relationship Id="rId283" Type="http://schemas.openxmlformats.org/officeDocument/2006/relationships/hyperlink" Target="https://support.microsoft.com/en-us/office/mid-midb-functions-d5f9e25c-d7d6-472e-b568-4ecb12433028" TargetMode="External"/><Relationship Id="rId339" Type="http://schemas.openxmlformats.org/officeDocument/2006/relationships/hyperlink" Target="https://support.microsoft.com/en-us/office/phi-function-23e49bc6-a8e8-402d-98d3-9ded87f6295c" TargetMode="External"/><Relationship Id="rId78" Type="http://schemas.openxmlformats.org/officeDocument/2006/relationships/hyperlink" Target="https://support.microsoft.com/en-us/office/cosh-function-e460d426-c471-43e8-9540-a57ff3b70555" TargetMode="External"/><Relationship Id="rId101" Type="http://schemas.openxmlformats.org/officeDocument/2006/relationships/hyperlink" Target="https://support.microsoft.com/en-us/office/cuberankedmember-function-07efecde-e669-4075-b4bf-6b40df2dc4b3" TargetMode="External"/><Relationship Id="rId143" Type="http://schemas.openxmlformats.org/officeDocument/2006/relationships/hyperlink" Target="https://support.microsoft.com/en-us/office/eomonth-function-7314ffa1-2bc9-4005-9d66-f49db127d628" TargetMode="External"/><Relationship Id="rId185" Type="http://schemas.openxmlformats.org/officeDocument/2006/relationships/hyperlink" Target="https://support.microsoft.com/en-us/office/gamma-function-ce1702b1-cf55-471d-8307-f83be0fc5297" TargetMode="External"/><Relationship Id="rId350" Type="http://schemas.openxmlformats.org/officeDocument/2006/relationships/hyperlink" Target="https://support.microsoft.com/en-us/office/prob-function-9ac30561-c81c-4259-8253-34f0a238fc49" TargetMode="External"/><Relationship Id="rId406" Type="http://schemas.openxmlformats.org/officeDocument/2006/relationships/hyperlink" Target="https://support.microsoft.com/en-us/office/stdevpa-function-5578d4d6-455a-4308-9991-d405afe2c28c" TargetMode="External"/><Relationship Id="rId9" Type="http://schemas.openxmlformats.org/officeDocument/2006/relationships/hyperlink" Target="https://support.microsoft.com/en-us/office/address-function-d0c26c0d-3991-446b-8de4-ab46431d4f89" TargetMode="External"/><Relationship Id="rId210" Type="http://schemas.openxmlformats.org/officeDocument/2006/relationships/hyperlink" Target="https://support.microsoft.com/en-us/office/ifs-function-36329a26-37b2-467c-972b-4a39bd951d45" TargetMode="External"/><Relationship Id="rId392" Type="http://schemas.openxmlformats.org/officeDocument/2006/relationships/hyperlink" Target="https://support.microsoft.com/en-us/office/skew-p-function-76530a5c-99b9-48a1-8392-26632d542fcb" TargetMode="External"/><Relationship Id="rId448" Type="http://schemas.openxmlformats.org/officeDocument/2006/relationships/hyperlink" Target="https://support.microsoft.com/en-us/office/unicode-function-adb74aaa-a2a5-4dde-aff6-966e4e81f16f" TargetMode="External"/><Relationship Id="rId252" Type="http://schemas.openxmlformats.org/officeDocument/2006/relationships/hyperlink" Target="https://support.microsoft.com/en-us/office/is-functions-0f2d7971-6019-40a0-a171-f2d869135665" TargetMode="External"/><Relationship Id="rId294" Type="http://schemas.openxmlformats.org/officeDocument/2006/relationships/hyperlink" Target="https://support.microsoft.com/en-us/office/mode-sngl-function-f1267c16-66c6-4386-959f-8fba5f8bb7f8" TargetMode="External"/><Relationship Id="rId308" Type="http://schemas.openxmlformats.org/officeDocument/2006/relationships/hyperlink" Target="https://support.microsoft.com/en-us/office/norminv-function-87981ab8-2de0-4cb0-b1aa-e21d4cb879b8" TargetMode="External"/><Relationship Id="rId47" Type="http://schemas.openxmlformats.org/officeDocument/2006/relationships/hyperlink" Target="https://support.microsoft.com/en-us/office/bitxor-function-c81306a1-03f9-4e89-85ac-b86c3cba10e4" TargetMode="External"/><Relationship Id="rId89" Type="http://schemas.openxmlformats.org/officeDocument/2006/relationships/hyperlink" Target="https://support.microsoft.com/en-us/office/coupncd-function-fd962fef-506b-4d9d-8590-16df5393691f" TargetMode="External"/><Relationship Id="rId112" Type="http://schemas.openxmlformats.org/officeDocument/2006/relationships/hyperlink" Target="https://support.microsoft.com/en-us/office/days-function-57740535-d549-4395-8728-0f07bff0b9df" TargetMode="External"/><Relationship Id="rId154" Type="http://schemas.openxmlformats.org/officeDocument/2006/relationships/hyperlink" Target="https://support.microsoft.com/en-us/office/expondist-function-68ab45fd-cd6d-4887-9770-9357eb8ee06a" TargetMode="External"/><Relationship Id="rId361" Type="http://schemas.openxmlformats.org/officeDocument/2006/relationships/hyperlink" Target="https://support.microsoft.com/en-us/office/randbetween-function-4cc7f0d1-87dc-4eb7-987f-a469ab381685" TargetMode="External"/><Relationship Id="rId196" Type="http://schemas.openxmlformats.org/officeDocument/2006/relationships/hyperlink" Target="https://support.microsoft.com/en-us/office/getpivotdata-function-8c083b99-a922-4ca0-af5e-3af55960761f" TargetMode="External"/><Relationship Id="rId417" Type="http://schemas.openxmlformats.org/officeDocument/2006/relationships/hyperlink" Target="https://support.microsoft.com/en-us/office/sumxmy2-function-9d144ac1-4d79-43de-b524-e2ecee23b299" TargetMode="External"/><Relationship Id="rId459" Type="http://schemas.openxmlformats.org/officeDocument/2006/relationships/hyperlink" Target="https://support.microsoft.com/en-us/office/vlookup-function-0bbc8083-26fe-4963-8ab8-93a18ad188a1" TargetMode="External"/><Relationship Id="rId16" Type="http://schemas.openxmlformats.org/officeDocument/2006/relationships/hyperlink" Target="https://support.microsoft.com/en-us/office/asin-function-81fb95e5-6d6f-48c4-bc45-58f955c6d347" TargetMode="External"/><Relationship Id="rId221" Type="http://schemas.openxmlformats.org/officeDocument/2006/relationships/hyperlink" Target="https://support.microsoft.com/en-us/office/imexp-function-c6f8da1f-e024-4c0c-b802-a60e7147a95f" TargetMode="External"/><Relationship Id="rId263" Type="http://schemas.openxmlformats.org/officeDocument/2006/relationships/hyperlink" Target="https://support.microsoft.com/en-us/office/left-leftb-functions-9203d2d2-7960-479b-84c6-1ea52b99640c" TargetMode="External"/><Relationship Id="rId319" Type="http://schemas.openxmlformats.org/officeDocument/2006/relationships/hyperlink" Target="https://support.microsoft.com/en-us/office/oct2bin-function-55383471-3c56-4d27-9522-1a8ec646c589" TargetMode="External"/><Relationship Id="rId470" Type="http://schemas.openxmlformats.org/officeDocument/2006/relationships/hyperlink" Target="https://support.microsoft.com/en-us/office/xnpv-function-1b42bbf6-370f-4532-a0eb-d67c16b664b7" TargetMode="External"/><Relationship Id="rId58" Type="http://schemas.openxmlformats.org/officeDocument/2006/relationships/hyperlink" Target="https://support.microsoft.com/en-us/office/chisq-dist-rt-function-dc4832e8-ed2b-49ae-8d7c-b28d5804c0f2" TargetMode="External"/><Relationship Id="rId123" Type="http://schemas.openxmlformats.org/officeDocument/2006/relationships/hyperlink" Target="https://support.microsoft.com/en-us/office/degrees-function-4d6ec4db-e694-4b94-ace0-1cc3f61f9ba1" TargetMode="External"/><Relationship Id="rId330" Type="http://schemas.openxmlformats.org/officeDocument/2006/relationships/hyperlink" Target="https://support.microsoft.com/en-us/office/pearson-function-0c3e30fc-e5af-49c4-808a-3ef66e034c18" TargetMode="External"/><Relationship Id="rId165" Type="http://schemas.openxmlformats.org/officeDocument/2006/relationships/hyperlink" Target="https://support.microsoft.com/en-us/office/f-inv-rt-function-d371aa8f-b0b1-40ef-9cc2-496f0693ac00" TargetMode="External"/><Relationship Id="rId372" Type="http://schemas.openxmlformats.org/officeDocument/2006/relationships/hyperlink" Target="https://support.microsoft.com/en-us/office/round-function-c018c5d8-40fb-4053-90b1-b3e7f61a213c" TargetMode="External"/><Relationship Id="rId428" Type="http://schemas.openxmlformats.org/officeDocument/2006/relationships/hyperlink" Target="https://support.microsoft.com/en-us/office/t-dist-rt-function-20a30020-86f9-4b35-af1f-7ef6ae683eda" TargetMode="External"/><Relationship Id="rId232" Type="http://schemas.openxmlformats.org/officeDocument/2006/relationships/hyperlink" Target="https://support.microsoft.com/en-us/office/imsqrt-function-e1753f80-ba11-4664-a10e-e17368396b70" TargetMode="External"/><Relationship Id="rId274" Type="http://schemas.openxmlformats.org/officeDocument/2006/relationships/hyperlink" Target="https://support.microsoft.com/en-us/office/lookup-function-446d94af-663b-451d-8251-369d5e3864cb" TargetMode="External"/><Relationship Id="rId481" Type="http://schemas.openxmlformats.org/officeDocument/2006/relationships/printerSettings" Target="../printerSettings/printerSettings42.bin"/><Relationship Id="rId27" Type="http://schemas.openxmlformats.org/officeDocument/2006/relationships/hyperlink" Target="https://support.microsoft.com/en-us/office/base-function-2ef61411-aee9-4f29-a811-1c42456c6342" TargetMode="External"/><Relationship Id="rId69" Type="http://schemas.openxmlformats.org/officeDocument/2006/relationships/hyperlink" Target="https://support.microsoft.com/en-us/office/complex-function-f0b8f3a9-51cc-4d6d-86fb-3a9362fa4128" TargetMode="External"/><Relationship Id="rId134" Type="http://schemas.openxmlformats.org/officeDocument/2006/relationships/hyperlink" Target="https://support.microsoft.com/en-us/office/dstdev-function-026b8c73-616d-4b5e-b072-241871c4ab96" TargetMode="External"/><Relationship Id="rId80" Type="http://schemas.openxmlformats.org/officeDocument/2006/relationships/hyperlink" Target="https://support.microsoft.com/en-us/office/coth-function-2e0b4cb6-0ba0-403e-aed4-deaa71b49df5" TargetMode="External"/><Relationship Id="rId176" Type="http://schemas.openxmlformats.org/officeDocument/2006/relationships/hyperlink" Target="https://support.microsoft.com/en-us/office/forecasting-functions-reference-897a2fe9-6595-4680-a0b0-93e0308d5f6e" TargetMode="External"/><Relationship Id="rId341" Type="http://schemas.openxmlformats.org/officeDocument/2006/relationships/hyperlink" Target="https://support.microsoft.com/en-us/office/pi-function-264199d0-a3ba-46b8-975a-c4a04608989b" TargetMode="External"/><Relationship Id="rId383" Type="http://schemas.openxmlformats.org/officeDocument/2006/relationships/hyperlink" Target="https://support.microsoft.com/en-us/office/second-function-740d1cfc-553c-4099-b668-80eaa24e8af1" TargetMode="External"/><Relationship Id="rId439" Type="http://schemas.openxmlformats.org/officeDocument/2006/relationships/hyperlink" Target="https://support.microsoft.com/en-us/office/trend-function-e2f135f0-8827-4096-9873-9a7cf7b51ef1" TargetMode="External"/><Relationship Id="rId201" Type="http://schemas.openxmlformats.org/officeDocument/2006/relationships/hyperlink" Target="https://support.microsoft.com/en-us/office/hex2oct-function-54d52808-5d19-4bd0-8a63-1096a5d11912" TargetMode="External"/><Relationship Id="rId243" Type="http://schemas.openxmlformats.org/officeDocument/2006/relationships/hyperlink" Target="https://support.microsoft.com/en-us/office/irr-function-64925eaa-9988-495b-b290-3ad0c163c1bc" TargetMode="External"/><Relationship Id="rId285" Type="http://schemas.openxmlformats.org/officeDocument/2006/relationships/hyperlink" Target="https://support.microsoft.com/en-us/office/minifs-function-6ca1ddaa-079b-4e74-80cc-72eef32e6599" TargetMode="External"/><Relationship Id="rId450" Type="http://schemas.openxmlformats.org/officeDocument/2006/relationships/hyperlink" Target="https://support.microsoft.com/en-us/office/upper-function-c11f29b3-d1a3-4537-8df6-04d0049963d6" TargetMode="External"/><Relationship Id="rId38" Type="http://schemas.openxmlformats.org/officeDocument/2006/relationships/hyperlink" Target="https://support.microsoft.com/en-us/office/bin2oct-function-0a4e01ba-ac8d-4158-9b29-16c25c4c23fd" TargetMode="External"/><Relationship Id="rId103" Type="http://schemas.openxmlformats.org/officeDocument/2006/relationships/hyperlink" Target="https://support.microsoft.com/en-us/office/cubesetcount-function-c4c2a438-c1ff-4061-80fe-982f2d705286" TargetMode="External"/><Relationship Id="rId310" Type="http://schemas.openxmlformats.org/officeDocument/2006/relationships/hyperlink" Target="https://support.microsoft.com/en-us/office/norm-s-dist-function-1e787282-3832-4520-a9ae-bd2a8d99ba88" TargetMode="External"/><Relationship Id="rId91" Type="http://schemas.openxmlformats.org/officeDocument/2006/relationships/hyperlink" Target="https://support.microsoft.com/en-us/office/couppcd-function-2eb50473-6ee9-4052-a206-77a9a385d5b3" TargetMode="External"/><Relationship Id="rId145" Type="http://schemas.openxmlformats.org/officeDocument/2006/relationships/hyperlink" Target="https://support.microsoft.com/en-us/office/erf-precise-function-9a349593-705c-4278-9a98-e4122831a8e0" TargetMode="External"/><Relationship Id="rId187" Type="http://schemas.openxmlformats.org/officeDocument/2006/relationships/hyperlink" Target="https://support.microsoft.com/en-us/office/gammadist-function-7327c94d-0f05-4511-83df-1dd7ed23e19e" TargetMode="External"/><Relationship Id="rId352" Type="http://schemas.openxmlformats.org/officeDocument/2006/relationships/hyperlink" Target="https://support.microsoft.com/en-us/office/proper-function-52a5a283-e8b2-49be-8506-b2887b889f94" TargetMode="External"/><Relationship Id="rId394" Type="http://schemas.openxmlformats.org/officeDocument/2006/relationships/hyperlink" Target="https://support.microsoft.com/en-us/office/slope-function-11fb8f97-3117-4813-98aa-61d7e01276b9" TargetMode="External"/><Relationship Id="rId408" Type="http://schemas.openxmlformats.org/officeDocument/2006/relationships/hyperlink" Target="https://support.microsoft.com/en-us/office/substitute-function-6434944e-a904-4336-a9b0-1e58df3bc332" TargetMode="External"/><Relationship Id="rId212" Type="http://schemas.openxmlformats.org/officeDocument/2006/relationships/hyperlink" Target="https://support.microsoft.com/en-us/office/imaginary-function-dd5952fd-473d-44d9-95a1-9a17b23e428a" TargetMode="External"/><Relationship Id="rId254" Type="http://schemas.openxmlformats.org/officeDocument/2006/relationships/hyperlink" Target="https://support.microsoft.com/en-us/office/is-functions-0f2d7971-6019-40a0-a171-f2d869135665" TargetMode="External"/><Relationship Id="rId49" Type="http://schemas.openxmlformats.org/officeDocument/2006/relationships/hyperlink" Target="https://support.microsoft.com/en-us/office/ceiling-function-0a5cd7c8-0720-4f0a-bd2c-c943e510899f" TargetMode="External"/><Relationship Id="rId114" Type="http://schemas.openxmlformats.org/officeDocument/2006/relationships/hyperlink" Target="https://support.microsoft.com/en-us/office/db-function-354e7d28-5f93-4ff1-8a52-eb4ee549d9d7" TargetMode="External"/><Relationship Id="rId296" Type="http://schemas.openxmlformats.org/officeDocument/2006/relationships/hyperlink" Target="https://support.microsoft.com/en-us/office/mround-function-c299c3b0-15a5-426d-aa4b-d2d5b3baf427" TargetMode="External"/><Relationship Id="rId461" Type="http://schemas.openxmlformats.org/officeDocument/2006/relationships/hyperlink" Target="https://support.microsoft.com/en-us/office/weekday-function-60e44483-2ed1-439f-8bd0-e404c190949a" TargetMode="External"/><Relationship Id="rId60" Type="http://schemas.openxmlformats.org/officeDocument/2006/relationships/hyperlink" Target="https://support.microsoft.com/en-us/office/chisq-inv-rt-function-435b5ed8-98d5-4da6-823f-293e2cbc94fe" TargetMode="External"/><Relationship Id="rId156" Type="http://schemas.openxmlformats.org/officeDocument/2006/relationships/hyperlink" Target="https://support.microsoft.com/en-us/office/factdouble-function-e67697ac-d214-48eb-b7b7-cce2589ecac8" TargetMode="External"/><Relationship Id="rId198" Type="http://schemas.openxmlformats.org/officeDocument/2006/relationships/hyperlink" Target="https://support.microsoft.com/en-us/office/harmean-function-5efd9184-fab5-42f9-b1d3-57883a1d3bc6" TargetMode="External"/><Relationship Id="rId321" Type="http://schemas.openxmlformats.org/officeDocument/2006/relationships/hyperlink" Target="https://support.microsoft.com/en-us/office/oct2hex-function-912175b4-d497-41b4-a029-221f051b858f" TargetMode="External"/><Relationship Id="rId363" Type="http://schemas.openxmlformats.org/officeDocument/2006/relationships/hyperlink" Target="https://support.microsoft.com/en-us/office/rank-eq-function-284858ce-8ef6-450e-b662-26245be04a40" TargetMode="External"/><Relationship Id="rId419" Type="http://schemas.openxmlformats.org/officeDocument/2006/relationships/hyperlink" Target="https://support.microsoft.com/en-us/office/syd-function-069f8106-b60b-4ca2-98e0-2a0f206bdb27" TargetMode="External"/><Relationship Id="rId223" Type="http://schemas.openxmlformats.org/officeDocument/2006/relationships/hyperlink" Target="https://support.microsoft.com/en-us/office/imlog10-function-58200fca-e2a2-4271-8a98-ccd4360213a5" TargetMode="External"/><Relationship Id="rId430" Type="http://schemas.openxmlformats.org/officeDocument/2006/relationships/hyperlink" Target="https://support.microsoft.com/en-us/office/text-function-20d5ac4d-7b94-49fd-bb38-93d29371225c" TargetMode="External"/><Relationship Id="rId18" Type="http://schemas.openxmlformats.org/officeDocument/2006/relationships/hyperlink" Target="https://support.microsoft.com/en-us/office/atan-function-50746fa8-630a-406b-81d0-4a2aed395543" TargetMode="External"/><Relationship Id="rId265" Type="http://schemas.openxmlformats.org/officeDocument/2006/relationships/hyperlink" Target="https://support.microsoft.com/en-us/office/linest-function-84d7d0d9-6e50-4101-977a-fa7abf772b6d" TargetMode="External"/><Relationship Id="rId472" Type="http://schemas.openxmlformats.org/officeDocument/2006/relationships/hyperlink" Target="https://support.microsoft.com/en-us/office/year-function-c64f017a-1354-490d-981f-578e8ec8d3b9" TargetMode="External"/><Relationship Id="rId125" Type="http://schemas.openxmlformats.org/officeDocument/2006/relationships/hyperlink" Target="https://support.microsoft.com/en-us/office/devsq-function-8b739616-8376-4df5-8bd0-cfe0a6caf444" TargetMode="External"/><Relationship Id="rId167" Type="http://schemas.openxmlformats.org/officeDocument/2006/relationships/hyperlink" Target="https://support.microsoft.com/en-us/office/fisher-function-d656523c-5076-4f95-b87b-7741bf236c69" TargetMode="External"/><Relationship Id="rId332" Type="http://schemas.openxmlformats.org/officeDocument/2006/relationships/hyperlink" Target="https://support.microsoft.com/en-us/office/percentile-inc-function-680f9539-45eb-410b-9a5e-c1355e5fe2ed" TargetMode="External"/><Relationship Id="rId374" Type="http://schemas.openxmlformats.org/officeDocument/2006/relationships/hyperlink" Target="https://support.microsoft.com/en-us/office/roundup-function-f8bc9b23-e795-47db-8703-db171d0c42a7" TargetMode="External"/><Relationship Id="rId71" Type="http://schemas.openxmlformats.org/officeDocument/2006/relationships/hyperlink" Target="https://support.microsoft.com/en-us/office/concatenate-function-8f8ae884-2ca8-4f7a-b093-75d702bea31d" TargetMode="External"/><Relationship Id="rId234" Type="http://schemas.openxmlformats.org/officeDocument/2006/relationships/hyperlink" Target="https://support.microsoft.com/en-us/office/imsum-function-81542999-5f1c-4da6-9ffe-f1d7aaa9457f" TargetMode="External"/><Relationship Id="rId2" Type="http://schemas.openxmlformats.org/officeDocument/2006/relationships/hyperlink" Target="https://support.microsoft.com/en-us/office/accrint-function-fe45d089-6722-4fb3-9379-e1f911d8dc74" TargetMode="External"/><Relationship Id="rId29" Type="http://schemas.openxmlformats.org/officeDocument/2006/relationships/hyperlink" Target="https://support.microsoft.com/en-us/office/besselj-function-839cb181-48de-408b-9d80-bd02982d94f7" TargetMode="External"/><Relationship Id="rId276" Type="http://schemas.openxmlformats.org/officeDocument/2006/relationships/hyperlink" Target="https://support.microsoft.com/en-us/office/match-function-e8dffd45-c762-47d6-bf89-533f4a37673a" TargetMode="External"/><Relationship Id="rId441" Type="http://schemas.openxmlformats.org/officeDocument/2006/relationships/hyperlink" Target="https://support.microsoft.com/en-us/office/trimmean-function-d90c9878-a119-4746-88fa-63d988f511d3" TargetMode="External"/><Relationship Id="rId40" Type="http://schemas.openxmlformats.org/officeDocument/2006/relationships/hyperlink" Target="https://support.microsoft.com/en-us/office/binom-dist-function-c5ae37b6-f39c-4be2-94c2-509a1480770c" TargetMode="External"/><Relationship Id="rId136" Type="http://schemas.openxmlformats.org/officeDocument/2006/relationships/hyperlink" Target="https://support.microsoft.com/en-us/office/dsum-function-53181285-0c4b-4f5a-aaa3-529a322be41b" TargetMode="External"/><Relationship Id="rId178" Type="http://schemas.openxmlformats.org/officeDocument/2006/relationships/hyperlink" Target="https://support.microsoft.com/en-us/office/forecasting-functions-reference-897a2fe9-6595-4680-a0b0-93e0308d5f6e" TargetMode="External"/><Relationship Id="rId301" Type="http://schemas.openxmlformats.org/officeDocument/2006/relationships/hyperlink" Target="https://support.microsoft.com/en-us/office/negbinom-dist-function-c8239f89-c2d0-45bd-b6af-172e570f8599" TargetMode="External"/><Relationship Id="rId343" Type="http://schemas.openxmlformats.org/officeDocument/2006/relationships/hyperlink" Target="https://support.microsoft.com/en-us/office/poisson-dist-function-8fe148ff-39a2-46cb-abf3-7772695d9636" TargetMode="External"/><Relationship Id="rId82" Type="http://schemas.openxmlformats.org/officeDocument/2006/relationships/hyperlink" Target="https://support.microsoft.com/en-us/office/counta-function-7dc98875-d5c1-46f1-9a82-53f3219e2509" TargetMode="External"/><Relationship Id="rId203" Type="http://schemas.openxmlformats.org/officeDocument/2006/relationships/hyperlink" Target="https://support.microsoft.com/en-us/office/hour-function-a3afa879-86cb-4339-b1b5-2dd2d7310ac7" TargetMode="External"/><Relationship Id="rId385" Type="http://schemas.openxmlformats.org/officeDocument/2006/relationships/hyperlink" Target="https://support.microsoft.com/en-us/office/seriessum-function-a3ab25b5-1093-4f5b-b084-96c49087f637" TargetMode="External"/><Relationship Id="rId245" Type="http://schemas.openxmlformats.org/officeDocument/2006/relationships/hyperlink" Target="https://support.microsoft.com/en-us/office/is-functions-0f2d7971-6019-40a0-a171-f2d869135665" TargetMode="External"/><Relationship Id="rId287" Type="http://schemas.openxmlformats.org/officeDocument/2006/relationships/hyperlink" Target="https://support.microsoft.com/en-us/office/minute-function-af728df0-05c4-4b07-9eed-a84801a60589" TargetMode="External"/><Relationship Id="rId410" Type="http://schemas.openxmlformats.org/officeDocument/2006/relationships/hyperlink" Target="https://support.microsoft.com/en-us/office/sum-function-043e1c7d-7726-4e80-8f32-07b23e057f89" TargetMode="External"/><Relationship Id="rId452" Type="http://schemas.openxmlformats.org/officeDocument/2006/relationships/hyperlink" Target="https://support.microsoft.com/en-us/office/var-function-1f2b7ab2-954d-4e17-ba2c-9e58b15a7da2" TargetMode="External"/><Relationship Id="rId105" Type="http://schemas.openxmlformats.org/officeDocument/2006/relationships/hyperlink" Target="https://support.microsoft.com/en-us/office/cumipmt-function-61067bb0-9016-427d-b95b-1a752af0e606" TargetMode="External"/><Relationship Id="rId147" Type="http://schemas.openxmlformats.org/officeDocument/2006/relationships/hyperlink" Target="https://support.microsoft.com/en-us/office/erfc-precise-function-e90e6bab-f45e-45df-b2ac-cd2eb4d4a273" TargetMode="External"/><Relationship Id="rId312" Type="http://schemas.openxmlformats.org/officeDocument/2006/relationships/hyperlink" Target="https://support.microsoft.com/en-us/office/norm-s-inv-function-d6d556b4-ab7f-49cd-b526-5a20918452b1" TargetMode="External"/><Relationship Id="rId354" Type="http://schemas.openxmlformats.org/officeDocument/2006/relationships/hyperlink" Target="https://support.microsoft.com/en-us/office/quartile-function-93cf8f62-60cd-4fdb-8a92-8451041e1a2a" TargetMode="External"/><Relationship Id="rId51" Type="http://schemas.openxmlformats.org/officeDocument/2006/relationships/hyperlink" Target="https://support.microsoft.com/en-us/office/ceiling-precise-function-f366a774-527a-4c92-ba49-af0a196e66cb" TargetMode="External"/><Relationship Id="rId93" Type="http://schemas.openxmlformats.org/officeDocument/2006/relationships/hyperlink" Target="https://support.microsoft.com/en-us/office/covariance-p-function-6f0e1e6d-956d-4e4b-9943-cfef0bf9edfc" TargetMode="External"/><Relationship Id="rId189" Type="http://schemas.openxmlformats.org/officeDocument/2006/relationships/hyperlink" Target="https://support.microsoft.com/en-us/office/gammainv-function-06393558-37ab-47d0-aa63-432f99e7916d" TargetMode="External"/><Relationship Id="rId396" Type="http://schemas.openxmlformats.org/officeDocument/2006/relationships/hyperlink" Target="https://support.microsoft.com/en-us/office/sort-function-22f63bd0-ccc8-492f-953d-c20e8e44b86c" TargetMode="External"/><Relationship Id="rId3" Type="http://schemas.openxmlformats.org/officeDocument/2006/relationships/hyperlink" Target="https://support.microsoft.com/en-us/office/accrintm-function-f62f01f9-5754-4cc4-805b-0e70199328a7" TargetMode="External"/><Relationship Id="rId214" Type="http://schemas.openxmlformats.org/officeDocument/2006/relationships/hyperlink" Target="https://support.microsoft.com/en-us/office/imconjugate-function-2e2fc1ea-f32b-4f9b-9de6-233853bafd42" TargetMode="External"/><Relationship Id="rId235" Type="http://schemas.openxmlformats.org/officeDocument/2006/relationships/hyperlink" Target="https://support.microsoft.com/en-us/office/imtan-function-8478f45d-610a-43cf-8544-9fc0b553a132" TargetMode="External"/><Relationship Id="rId256" Type="http://schemas.openxmlformats.org/officeDocument/2006/relationships/hyperlink" Target="https://support.microsoft.com/en-us/office/iso-ceiling-function-e587bb73-6cc2-4113-b664-ff5b09859a83" TargetMode="External"/><Relationship Id="rId277" Type="http://schemas.openxmlformats.org/officeDocument/2006/relationships/hyperlink" Target="https://support.microsoft.com/en-us/office/max-function-e0012414-9ac8-4b34-9a47-73e662c08098" TargetMode="External"/><Relationship Id="rId298" Type="http://schemas.openxmlformats.org/officeDocument/2006/relationships/hyperlink" Target="https://support.microsoft.com/en-us/office/munit-function-c9fe916a-dc26-4105-997d-ba22799853a3" TargetMode="External"/><Relationship Id="rId400" Type="http://schemas.openxmlformats.org/officeDocument/2006/relationships/hyperlink" Target="https://support.microsoft.com/en-us/office/standardize-function-81d66554-2d54-40ec-ba83-6437108ee775" TargetMode="External"/><Relationship Id="rId421" Type="http://schemas.openxmlformats.org/officeDocument/2006/relationships/hyperlink" Target="https://support.microsoft.com/en-us/office/tan-function-08851a40-179f-4052-b789-d7f699447401" TargetMode="External"/><Relationship Id="rId442" Type="http://schemas.openxmlformats.org/officeDocument/2006/relationships/hyperlink" Target="https://support.microsoft.com/en-us/office/true-function-7652c6e3-8987-48d0-97cd-ef223246b3fb" TargetMode="External"/><Relationship Id="rId463" Type="http://schemas.openxmlformats.org/officeDocument/2006/relationships/hyperlink" Target="https://support.microsoft.com/en-us/office/weibull-function-b83dc2c6-260b-4754-bef2-633196f6fdcc" TargetMode="External"/><Relationship Id="rId116" Type="http://schemas.openxmlformats.org/officeDocument/2006/relationships/hyperlink" Target="https://support.microsoft.com/en-us/office/dcount-function-c1fc7b93-fb0d-4d8d-97db-8d5f076eaeb1" TargetMode="External"/><Relationship Id="rId137" Type="http://schemas.openxmlformats.org/officeDocument/2006/relationships/hyperlink" Target="https://support.microsoft.com/en-us/office/duration-function-b254ea57-eadc-4602-a86a-c8e369334038" TargetMode="External"/><Relationship Id="rId158" Type="http://schemas.openxmlformats.org/officeDocument/2006/relationships/hyperlink" Target="https://support.microsoft.com/en-us/office/f-dist-function-a887efdc-7c8e-46cb-a74a-f884cd29b25d" TargetMode="External"/><Relationship Id="rId302" Type="http://schemas.openxmlformats.org/officeDocument/2006/relationships/hyperlink" Target="https://support.microsoft.com/en-us/office/negbinomdist-function-f59b0a37-bae2-408d-b115-a315609ba714" TargetMode="External"/><Relationship Id="rId323" Type="http://schemas.openxmlformats.org/officeDocument/2006/relationships/hyperlink" Target="https://support.microsoft.com/en-us/office/oddfprice-function-d7d664a8-34df-4233-8d2b-922bcf6a69e1" TargetMode="External"/><Relationship Id="rId344" Type="http://schemas.openxmlformats.org/officeDocument/2006/relationships/hyperlink" Target="https://support.microsoft.com/en-us/office/poisson-function-d81f7294-9d7c-4f75-bc23-80aa8624173a" TargetMode="External"/><Relationship Id="rId20" Type="http://schemas.openxmlformats.org/officeDocument/2006/relationships/hyperlink" Target="https://support.microsoft.com/en-us/office/atanh-function-3cd65768-0de7-4f1d-b312-d01c8c930d90" TargetMode="External"/><Relationship Id="rId41" Type="http://schemas.openxmlformats.org/officeDocument/2006/relationships/hyperlink" Target="https://support.microsoft.com/en-us/office/binom-dist-range-function-17331329-74c7-4053-bb4c-6653a7421595" TargetMode="External"/><Relationship Id="rId62" Type="http://schemas.openxmlformats.org/officeDocument/2006/relationships/hyperlink" Target="https://support.microsoft.com/en-us/office/choose-function-fc5c184f-cb62-4ec7-a46e-38653b98f5bc" TargetMode="External"/><Relationship Id="rId83" Type="http://schemas.openxmlformats.org/officeDocument/2006/relationships/hyperlink" Target="https://support.microsoft.com/en-us/office/countblank-function-6a92d772-675c-4bee-b346-24af6bd3ac22" TargetMode="External"/><Relationship Id="rId179" Type="http://schemas.openxmlformats.org/officeDocument/2006/relationships/hyperlink" Target="https://support.microsoft.com/en-us/office/formulatext-function-0a786771-54fd-4ae2-96ee-09cda35439c8" TargetMode="External"/><Relationship Id="rId365" Type="http://schemas.openxmlformats.org/officeDocument/2006/relationships/hyperlink" Target="https://support.microsoft.com/en-us/office/rate-function-9f665657-4a7e-4bb7-a030-83fc59e748ce" TargetMode="External"/><Relationship Id="rId386" Type="http://schemas.openxmlformats.org/officeDocument/2006/relationships/hyperlink" Target="https://support.microsoft.com/en-us/office/sheet-function-44718b6f-8b87-47a1-a9d6-b701c06cff24" TargetMode="External"/><Relationship Id="rId190" Type="http://schemas.openxmlformats.org/officeDocument/2006/relationships/hyperlink" Target="https://support.microsoft.com/en-us/office/gammaln-function-b838c48b-c65f-484f-9e1d-141c55470eb9" TargetMode="External"/><Relationship Id="rId204" Type="http://schemas.openxmlformats.org/officeDocument/2006/relationships/hyperlink" Target="https://support.microsoft.com/en-us/office/hyperlink-function-333c7ce6-c5ae-4164-9c47-7de9b76f577f" TargetMode="External"/><Relationship Id="rId225" Type="http://schemas.openxmlformats.org/officeDocument/2006/relationships/hyperlink" Target="https://support.microsoft.com/en-us/office/impower-function-210fd2f5-f8ff-4c6a-9d60-30e34fbdef39" TargetMode="External"/><Relationship Id="rId246" Type="http://schemas.openxmlformats.org/officeDocument/2006/relationships/hyperlink" Target="https://support.microsoft.com/en-us/office/is-functions-0f2d7971-6019-40a0-a171-f2d869135665" TargetMode="External"/><Relationship Id="rId267" Type="http://schemas.openxmlformats.org/officeDocument/2006/relationships/hyperlink" Target="https://support.microsoft.com/en-us/office/log-function-4e82f196-1ca9-4747-8fb0-6c4a3abb3280" TargetMode="External"/><Relationship Id="rId288" Type="http://schemas.openxmlformats.org/officeDocument/2006/relationships/hyperlink" Target="https://support.microsoft.com/en-us/office/minverse-function-11f55086-adde-4c9f-8eb9-59da2d72efc6" TargetMode="External"/><Relationship Id="rId411" Type="http://schemas.openxmlformats.org/officeDocument/2006/relationships/hyperlink" Target="https://support.microsoft.com/en-us/office/sumif-function-169b8c99-c05c-4483-a712-1697a653039b" TargetMode="External"/><Relationship Id="rId432" Type="http://schemas.openxmlformats.org/officeDocument/2006/relationships/hyperlink" Target="https://support.microsoft.com/en-us/office/time-function-9a5aff99-8f7d-4611-845e-747d0b8d5457" TargetMode="External"/><Relationship Id="rId453" Type="http://schemas.openxmlformats.org/officeDocument/2006/relationships/hyperlink" Target="https://support.microsoft.com/en-us/office/var-p-function-73d1285c-108c-4843-ba5d-a51f90656f3a" TargetMode="External"/><Relationship Id="rId474" Type="http://schemas.openxmlformats.org/officeDocument/2006/relationships/hyperlink" Target="https://support.microsoft.com/en-us/office/yield-function-f5f5ca43-c4bd-434f-8bd2-ed3c9727a4fe" TargetMode="External"/><Relationship Id="rId106" Type="http://schemas.openxmlformats.org/officeDocument/2006/relationships/hyperlink" Target="https://support.microsoft.com/en-us/office/cumprinc-function-94a4516d-bd65-41a1-bc16-053a6af4c04d" TargetMode="External"/><Relationship Id="rId127" Type="http://schemas.openxmlformats.org/officeDocument/2006/relationships/hyperlink" Target="https://support.microsoft.com/en-us/office/disc-function-71fce9f3-3f05-4acf-a5a3-eac6ef4daa53" TargetMode="External"/><Relationship Id="rId313" Type="http://schemas.openxmlformats.org/officeDocument/2006/relationships/hyperlink" Target="https://support.microsoft.com/en-us/office/normsinv-function-8d1bce66-8e4d-4f3b-967c-30eed61f019d" TargetMode="External"/><Relationship Id="rId10" Type="http://schemas.openxmlformats.org/officeDocument/2006/relationships/hyperlink" Target="https://support.microsoft.com/en-us/office/amordegrc-function-a14d0ca1-64a4-42eb-9b3d-b0dededf9e51" TargetMode="External"/><Relationship Id="rId31" Type="http://schemas.openxmlformats.org/officeDocument/2006/relationships/hyperlink" Target="https://support.microsoft.com/en-us/office/bessely-function-f3a356b3-da89-42c3-8974-2da54d6353a2" TargetMode="External"/><Relationship Id="rId52" Type="http://schemas.openxmlformats.org/officeDocument/2006/relationships/hyperlink" Target="https://support.microsoft.com/en-us/office/cell-function-51bd39a5-f338-4dbe-a33f-955d67c2b2cf" TargetMode="External"/><Relationship Id="rId73" Type="http://schemas.openxmlformats.org/officeDocument/2006/relationships/hyperlink" Target="https://support.microsoft.com/en-us/office/confidence-norm-function-7cec58a6-85bb-488d-91c3-63828d4fbfd4" TargetMode="External"/><Relationship Id="rId94" Type="http://schemas.openxmlformats.org/officeDocument/2006/relationships/hyperlink" Target="https://support.microsoft.com/en-us/office/covariance-s-function-0a539b74-7371-42aa-a18f-1f5320314977" TargetMode="External"/><Relationship Id="rId148" Type="http://schemas.openxmlformats.org/officeDocument/2006/relationships/hyperlink" Target="https://support.microsoft.com/en-us/office/error-type-function-10958677-7c8d-44f7-ae77-b9a9ee6eefaa" TargetMode="External"/><Relationship Id="rId169" Type="http://schemas.openxmlformats.org/officeDocument/2006/relationships/hyperlink" Target="https://support.microsoft.com/en-us/office/fixed-function-ffd5723c-324c-45e9-8b96-e41be2a8274a" TargetMode="External"/><Relationship Id="rId334" Type="http://schemas.openxmlformats.org/officeDocument/2006/relationships/hyperlink" Target="https://support.microsoft.com/en-us/office/percentrank-exc-function-d8afee96-b7e2-4a2f-8c01-8fcdedaa6314" TargetMode="External"/><Relationship Id="rId355" Type="http://schemas.openxmlformats.org/officeDocument/2006/relationships/hyperlink" Target="https://support.microsoft.com/en-us/office/quartile-exc-function-5a355b7a-840b-4a01-b0f1-f538c2864cad" TargetMode="External"/><Relationship Id="rId376" Type="http://schemas.openxmlformats.org/officeDocument/2006/relationships/hyperlink" Target="https://support.microsoft.com/en-us/office/rows-function-b592593e-3fc2-47f2-bec1-bda493811597" TargetMode="External"/><Relationship Id="rId397" Type="http://schemas.openxmlformats.org/officeDocument/2006/relationships/hyperlink" Target="https://support.microsoft.com/en-us/office/sortby-function-cd2d7a62-1b93-435c-b561-d6a35134f28f" TargetMode="External"/><Relationship Id="rId4" Type="http://schemas.openxmlformats.org/officeDocument/2006/relationships/hyperlink" Target="https://support.microsoft.com/en-us/office/acos-function-cb73173f-d089-4582-afa1-76e5524b5d5b" TargetMode="External"/><Relationship Id="rId180" Type="http://schemas.openxmlformats.org/officeDocument/2006/relationships/hyperlink" Target="https://support.microsoft.com/en-us/office/frequency-function-44e3be2b-eca0-42cd-a3f7-fd9ea898fdb9" TargetMode="External"/><Relationship Id="rId215" Type="http://schemas.openxmlformats.org/officeDocument/2006/relationships/hyperlink" Target="https://support.microsoft.com/en-us/office/imcos-function-dad75277-f592-4a6b-ad6c-be93a808a53c" TargetMode="External"/><Relationship Id="rId236" Type="http://schemas.openxmlformats.org/officeDocument/2006/relationships/hyperlink" Target="https://support.microsoft.com/en-us/office/index-function-a5dcf0dd-996d-40a4-a822-b56b061328bd" TargetMode="External"/><Relationship Id="rId257" Type="http://schemas.openxmlformats.org/officeDocument/2006/relationships/hyperlink" Target="https://support.microsoft.com/en-us/office/isoweeknum-function-1c2d0afe-d25b-4ab1-8894-8d0520e90e0e" TargetMode="External"/><Relationship Id="rId278" Type="http://schemas.openxmlformats.org/officeDocument/2006/relationships/hyperlink" Target="https://support.microsoft.com/en-us/office/maxa-function-814bda1e-3840-4bff-9365-2f59ac2ee62d" TargetMode="External"/><Relationship Id="rId401" Type="http://schemas.openxmlformats.org/officeDocument/2006/relationships/hyperlink" Target="https://support.microsoft.com/en-us/office/stdev-function-51fecaaa-231e-4bbb-9230-33650a72c9b0" TargetMode="External"/><Relationship Id="rId422" Type="http://schemas.openxmlformats.org/officeDocument/2006/relationships/hyperlink" Target="https://support.microsoft.com/en-us/office/tanh-function-017222f0-a0c3-4f69-9787-b3202295dc6c" TargetMode="External"/><Relationship Id="rId443" Type="http://schemas.openxmlformats.org/officeDocument/2006/relationships/hyperlink" Target="https://support.microsoft.com/en-us/office/trunc-function-8b86a64c-3127-43db-ba14-aa5ceb292721" TargetMode="External"/><Relationship Id="rId464" Type="http://schemas.openxmlformats.org/officeDocument/2006/relationships/hyperlink" Target="https://support.microsoft.com/en-us/office/weibull-dist-function-4e783c39-9325-49be-bbc9-a83ef82b45db" TargetMode="External"/><Relationship Id="rId303" Type="http://schemas.openxmlformats.org/officeDocument/2006/relationships/hyperlink" Target="https://support.microsoft.com/en-us/office/networkdays-function-48e717bf-a7a3-495f-969e-5005e3eb18e7" TargetMode="External"/><Relationship Id="rId42" Type="http://schemas.openxmlformats.org/officeDocument/2006/relationships/hyperlink" Target="https://support.microsoft.com/en-us/office/binom-inv-function-80a0370c-ada6-49b4-83e7-05a91ba77ac9" TargetMode="External"/><Relationship Id="rId84" Type="http://schemas.openxmlformats.org/officeDocument/2006/relationships/hyperlink" Target="https://support.microsoft.com/en-us/office/countif-function-e0de10c6-f885-4e71-abb4-1f464816df34" TargetMode="External"/><Relationship Id="rId138" Type="http://schemas.openxmlformats.org/officeDocument/2006/relationships/hyperlink" Target="https://support.microsoft.com/en-us/office/dvar-function-d6747ca9-99c7-48bb-996e-9d7af00f3ed1" TargetMode="External"/><Relationship Id="rId345" Type="http://schemas.openxmlformats.org/officeDocument/2006/relationships/hyperlink" Target="https://support.microsoft.com/en-us/office/power-function-d3f2908b-56f4-4c3f-895a-07fb519c362a" TargetMode="External"/><Relationship Id="rId387" Type="http://schemas.openxmlformats.org/officeDocument/2006/relationships/hyperlink" Target="https://support.microsoft.com/en-us/office/sheets-function-770515eb-e1e8-45ce-8066-b557e5e4b80b" TargetMode="External"/><Relationship Id="rId191" Type="http://schemas.openxmlformats.org/officeDocument/2006/relationships/hyperlink" Target="https://support.microsoft.com/en-us/office/gammaln-precise-function-5cdfe601-4e1e-4189-9d74-241ef1caa599" TargetMode="External"/><Relationship Id="rId205" Type="http://schemas.openxmlformats.org/officeDocument/2006/relationships/hyperlink" Target="https://support.microsoft.com/en-us/office/hypgeom-dist-function-6dbd547f-1d12-4b1f-8ae5-b0d9e3d22fbf" TargetMode="External"/><Relationship Id="rId247" Type="http://schemas.openxmlformats.org/officeDocument/2006/relationships/hyperlink" Target="https://support.microsoft.com/en-us/office/iseven-function-aa15929a-d77b-4fbb-92f4-2f479af55356" TargetMode="External"/><Relationship Id="rId412" Type="http://schemas.openxmlformats.org/officeDocument/2006/relationships/hyperlink" Target="https://support.microsoft.com/en-us/office/sumifs-function-c9e748f5-7ea7-455d-9406-611cebce642b" TargetMode="External"/><Relationship Id="rId107" Type="http://schemas.openxmlformats.org/officeDocument/2006/relationships/hyperlink" Target="https://support.microsoft.com/en-us/office/date-function-e36c0c8c-4104-49da-ab83-82328b832349" TargetMode="External"/><Relationship Id="rId289" Type="http://schemas.openxmlformats.org/officeDocument/2006/relationships/hyperlink" Target="https://support.microsoft.com/en-us/office/mirr-function-b020f038-7492-4fb4-93c1-35c345b53524" TargetMode="External"/><Relationship Id="rId454" Type="http://schemas.openxmlformats.org/officeDocument/2006/relationships/hyperlink" Target="https://support.microsoft.com/en-us/office/var-s-function-913633de-136b-449d-813e-65a00b2b990b" TargetMode="External"/><Relationship Id="rId11" Type="http://schemas.openxmlformats.org/officeDocument/2006/relationships/hyperlink" Target="https://support.microsoft.com/en-us/office/amorlinc-function-7d417b45-f7f5-4dba-a0a5-3451a81079a8" TargetMode="External"/><Relationship Id="rId53" Type="http://schemas.openxmlformats.org/officeDocument/2006/relationships/hyperlink" Target="https://support.microsoft.com/en-us/office/char-function-bbd249c8-b36e-4a91-8017-1c133f9b837a" TargetMode="External"/><Relationship Id="rId149" Type="http://schemas.openxmlformats.org/officeDocument/2006/relationships/hyperlink" Target="https://support.microsoft.com/en-us/office/euroconvert-function-79c8fd67-c665-450c-bb6c-15fc92f8345c" TargetMode="External"/><Relationship Id="rId314" Type="http://schemas.openxmlformats.org/officeDocument/2006/relationships/hyperlink" Target="https://support.microsoft.com/en-us/office/not-function-9cfc6011-a054-40c7-a140-cd4ba2d87d77" TargetMode="External"/><Relationship Id="rId356" Type="http://schemas.openxmlformats.org/officeDocument/2006/relationships/hyperlink" Target="https://support.microsoft.com/en-us/office/quartile-inc-function-1bbacc80-5075-42f1-aed6-47d735c4819d" TargetMode="External"/><Relationship Id="rId398" Type="http://schemas.openxmlformats.org/officeDocument/2006/relationships/hyperlink" Target="https://support.microsoft.com/en-us/office/sqrt-function-654975c2-05c4-4831-9a24-2c65e4040fdf" TargetMode="External"/><Relationship Id="rId95" Type="http://schemas.openxmlformats.org/officeDocument/2006/relationships/hyperlink" Target="https://support.microsoft.com/en-us/office/critbinom-function-eb6b871d-796b-4d21-b69b-e4350d5f407b" TargetMode="External"/><Relationship Id="rId160" Type="http://schemas.openxmlformats.org/officeDocument/2006/relationships/hyperlink" Target="https://support.microsoft.com/en-us/office/f-dist-rt-function-d74cbb00-6017-4ac9-b7d7-6049badc0520" TargetMode="External"/><Relationship Id="rId216" Type="http://schemas.openxmlformats.org/officeDocument/2006/relationships/hyperlink" Target="https://support.microsoft.com/en-us/office/imcosh-function-053e4ddb-4122-458b-be9a-457c405e90ff" TargetMode="External"/><Relationship Id="rId423" Type="http://schemas.openxmlformats.org/officeDocument/2006/relationships/hyperlink" Target="https://support.microsoft.com/en-us/office/tbilleq-function-2ab72d90-9b4d-4efe-9fc2-0f81f2c19c8c" TargetMode="External"/><Relationship Id="rId258" Type="http://schemas.openxmlformats.org/officeDocument/2006/relationships/hyperlink" Target="https://support.microsoft.com/en-us/office/ispmt-function-fa58adb6-9d39-4ce0-8f43-75399cea56cc" TargetMode="External"/><Relationship Id="rId465" Type="http://schemas.openxmlformats.org/officeDocument/2006/relationships/hyperlink" Target="https://support.microsoft.com/en-us/office/workday-function-f764a5b7-05fc-4494-9486-60d494efbf33" TargetMode="External"/><Relationship Id="rId22" Type="http://schemas.openxmlformats.org/officeDocument/2006/relationships/hyperlink" Target="https://support.microsoft.com/en-us/office/average-function-047bac88-d466-426c-a32b-8f33eb960cf6" TargetMode="External"/><Relationship Id="rId64" Type="http://schemas.openxmlformats.org/officeDocument/2006/relationships/hyperlink" Target="https://support.microsoft.com/en-us/office/code-function-c32b692b-2ed0-4a04-bdd9-75640144b928" TargetMode="External"/><Relationship Id="rId118" Type="http://schemas.openxmlformats.org/officeDocument/2006/relationships/hyperlink" Target="https://support.microsoft.com/en-us/office/ddb-function-519a7a37-8772-4c96-85c0-ed2c209717a5" TargetMode="External"/><Relationship Id="rId325" Type="http://schemas.openxmlformats.org/officeDocument/2006/relationships/hyperlink" Target="https://support.microsoft.com/en-us/office/oddlprice-function-fb657749-d200-4902-afaf-ed5445027fc4" TargetMode="External"/><Relationship Id="rId367" Type="http://schemas.openxmlformats.org/officeDocument/2006/relationships/hyperlink" Target="https://support.microsoft.com/en-us/office/register-id-function-f8f0af0f-fd66-4704-a0f2-87b27b175b50" TargetMode="External"/><Relationship Id="rId171" Type="http://schemas.openxmlformats.org/officeDocument/2006/relationships/hyperlink" Target="https://support.microsoft.com/en-us/office/floor-math-function-c302b599-fbdb-4177-ba19-2c2b1249a2f5" TargetMode="External"/><Relationship Id="rId227" Type="http://schemas.openxmlformats.org/officeDocument/2006/relationships/hyperlink" Target="https://support.microsoft.com/en-us/office/imreal-function-d12bc4c0-25d0-4bb3-a25f-ece1938bf366" TargetMode="External"/><Relationship Id="rId269" Type="http://schemas.openxmlformats.org/officeDocument/2006/relationships/hyperlink" Target="https://support.microsoft.com/en-us/office/logest-function-f27462d8-3657-4030-866b-a272c1d18b4b" TargetMode="External"/><Relationship Id="rId434" Type="http://schemas.openxmlformats.org/officeDocument/2006/relationships/hyperlink" Target="https://support.microsoft.com/en-us/office/t-inv-function-2908272b-4e61-4942-9df9-a25fec9b0e2e" TargetMode="External"/><Relationship Id="rId476" Type="http://schemas.openxmlformats.org/officeDocument/2006/relationships/hyperlink" Target="https://support.microsoft.com/en-us/office/yieldmat-function-ba7d1809-0d33-4bcb-96c7-6c56ec62ef6f" TargetMode="External"/><Relationship Id="rId33" Type="http://schemas.openxmlformats.org/officeDocument/2006/relationships/hyperlink" Target="https://support.microsoft.com/en-us/office/beta-dist-function-11188c9c-780a-42c7-ba43-9ecb5a878d31" TargetMode="External"/><Relationship Id="rId129" Type="http://schemas.openxmlformats.org/officeDocument/2006/relationships/hyperlink" Target="https://support.microsoft.com/en-us/office/dmin-function-4ae6f1d9-1f26-40f1-a783-6dc3680192a3" TargetMode="External"/><Relationship Id="rId280" Type="http://schemas.openxmlformats.org/officeDocument/2006/relationships/hyperlink" Target="https://support.microsoft.com/en-us/office/mdeterm-function-e7bfa857-3834-422b-b871-0ffd03717020" TargetMode="External"/><Relationship Id="rId336" Type="http://schemas.openxmlformats.org/officeDocument/2006/relationships/hyperlink" Target="https://support.microsoft.com/en-us/office/percentrank-function-f1b5836c-9619-4847-9fc9-080ec9024442" TargetMode="External"/><Relationship Id="rId75" Type="http://schemas.openxmlformats.org/officeDocument/2006/relationships/hyperlink" Target="https://support.microsoft.com/en-us/office/convert-function-d785bef1-808e-4aac-bdcd-666c810f9af2" TargetMode="External"/><Relationship Id="rId140" Type="http://schemas.openxmlformats.org/officeDocument/2006/relationships/hyperlink" Target="https://support.microsoft.com/en-us/office/edate-function-3c920eb2-6e66-44e7-a1f5-753ae47ee4f5" TargetMode="External"/><Relationship Id="rId182" Type="http://schemas.openxmlformats.org/officeDocument/2006/relationships/hyperlink" Target="https://support.microsoft.com/en-us/office/ftest-function-4c9e1202-53fe-428c-a737-976f6fc3f9fd" TargetMode="External"/><Relationship Id="rId378" Type="http://schemas.openxmlformats.org/officeDocument/2006/relationships/hyperlink" Target="https://support.microsoft.com/en-us/office/rsq-function-d7161715-250d-4a01-b80d-a8364f2be08f" TargetMode="External"/><Relationship Id="rId403" Type="http://schemas.openxmlformats.org/officeDocument/2006/relationships/hyperlink" Target="https://support.microsoft.com/en-us/office/stdev-s-function-7d69cf97-0c1f-4acf-be27-f3e83904cc23" TargetMode="External"/><Relationship Id="rId6" Type="http://schemas.openxmlformats.org/officeDocument/2006/relationships/hyperlink" Target="https://support.microsoft.com/en-us/office/acot-function-dc7e5008-fe6b-402e-bdd6-2eea8383d905" TargetMode="External"/><Relationship Id="rId238" Type="http://schemas.openxmlformats.org/officeDocument/2006/relationships/hyperlink" Target="https://support.microsoft.com/en-us/office/info-function-725f259a-0e4b-49b3-8b52-58815c69acae" TargetMode="External"/><Relationship Id="rId445" Type="http://schemas.openxmlformats.org/officeDocument/2006/relationships/hyperlink" Target="https://support.microsoft.com/en-us/office/ttest-function-1696ffc1-4811-40fd-9d13-a0eaad83c7ae" TargetMode="External"/><Relationship Id="rId291" Type="http://schemas.openxmlformats.org/officeDocument/2006/relationships/hyperlink" Target="https://support.microsoft.com/en-us/office/mod-function-9b6cd169-b6ee-406a-a97b-edf2a9dc24f3" TargetMode="External"/><Relationship Id="rId305" Type="http://schemas.openxmlformats.org/officeDocument/2006/relationships/hyperlink" Target="https://support.microsoft.com/en-us/office/nominal-function-7f1ae29b-6b92-435e-b950-ad8b190ddd2b" TargetMode="External"/><Relationship Id="rId347" Type="http://schemas.openxmlformats.org/officeDocument/2006/relationships/hyperlink" Target="https://support.microsoft.com/en-us/office/price-function-3ea9deac-8dfa-436f-a7c8-17ea02c21b0a" TargetMode="External"/><Relationship Id="rId44" Type="http://schemas.openxmlformats.org/officeDocument/2006/relationships/hyperlink" Target="https://support.microsoft.com/en-us/office/bitlshift-function-c55bb27e-cacd-4c7c-b258-d80861a03c9c" TargetMode="External"/><Relationship Id="rId86" Type="http://schemas.openxmlformats.org/officeDocument/2006/relationships/hyperlink" Target="https://support.microsoft.com/en-us/office/coupdaybs-function-eb9a8dfb-2fb2-4c61-8e5d-690b320cf872" TargetMode="External"/><Relationship Id="rId151" Type="http://schemas.openxmlformats.org/officeDocument/2006/relationships/hyperlink" Target="https://support.microsoft.com/en-us/office/exact-function-d3087698-fc15-4a15-9631-12575cf29926" TargetMode="External"/><Relationship Id="rId389" Type="http://schemas.openxmlformats.org/officeDocument/2006/relationships/hyperlink" Target="https://support.microsoft.com/en-us/office/sin-function-cf0e3432-8b9e-483c-bc55-a76651c95602" TargetMode="External"/><Relationship Id="rId193" Type="http://schemas.openxmlformats.org/officeDocument/2006/relationships/hyperlink" Target="https://support.microsoft.com/en-us/office/gcd-function-d5107a51-69e3-461f-8e4c-ddfc21b5073a" TargetMode="External"/><Relationship Id="rId207" Type="http://schemas.openxmlformats.org/officeDocument/2006/relationships/hyperlink" Target="https://support.microsoft.com/en-us/office/if-function-69aed7c9-4e8a-4755-a9bc-aa8bbff73be2" TargetMode="External"/><Relationship Id="rId249" Type="http://schemas.openxmlformats.org/officeDocument/2006/relationships/hyperlink" Target="https://support.microsoft.com/en-us/office/is-functions-0f2d7971-6019-40a0-a171-f2d869135665" TargetMode="External"/><Relationship Id="rId414" Type="http://schemas.openxmlformats.org/officeDocument/2006/relationships/hyperlink" Target="https://support.microsoft.com/en-us/office/sumsq-function-e3313c02-51cc-4963-aae6-31442d9ec307" TargetMode="External"/><Relationship Id="rId456" Type="http://schemas.openxmlformats.org/officeDocument/2006/relationships/hyperlink" Target="https://support.microsoft.com/en-us/office/varp-function-26a541c4-ecee-464d-a731-bd4c575b1a6b" TargetMode="External"/><Relationship Id="rId13" Type="http://schemas.openxmlformats.org/officeDocument/2006/relationships/hyperlink" Target="https://support.microsoft.com/en-us/office/arabic-function-9a8da418-c17b-4ef9-a657-9370a30a674f" TargetMode="External"/><Relationship Id="rId109" Type="http://schemas.openxmlformats.org/officeDocument/2006/relationships/hyperlink" Target="https://support.microsoft.com/en-us/office/datevalue-function-df8b07d4-7761-4a93-bc33-b7471bbff252" TargetMode="External"/><Relationship Id="rId260" Type="http://schemas.openxmlformats.org/officeDocument/2006/relationships/hyperlink" Target="https://support.microsoft.com/en-us/office/kurt-function-bc3a265c-5da4-4dcb-b7fd-c237789095ab" TargetMode="External"/><Relationship Id="rId316" Type="http://schemas.openxmlformats.org/officeDocument/2006/relationships/hyperlink" Target="https://support.microsoft.com/en-us/office/nper-function-240535b5-6653-4d2d-bfcf-b6a38151d815" TargetMode="External"/><Relationship Id="rId55" Type="http://schemas.openxmlformats.org/officeDocument/2006/relationships/hyperlink" Target="https://support.microsoft.com/en-us/office/chiinv-function-cfbea3f6-6e4f-40c9-a87f-20472e0512af" TargetMode="External"/><Relationship Id="rId97" Type="http://schemas.openxmlformats.org/officeDocument/2006/relationships/hyperlink" Target="https://support.microsoft.com/en-us/office/csch-function-f58f2c22-eb75-4dd6-84f4-a503527f8eeb" TargetMode="External"/><Relationship Id="rId120" Type="http://schemas.openxmlformats.org/officeDocument/2006/relationships/hyperlink" Target="https://support.microsoft.com/en-us/office/dec2hex-function-6344ee8b-b6b5-4c6a-a672-f64666704619" TargetMode="External"/><Relationship Id="rId358" Type="http://schemas.openxmlformats.org/officeDocument/2006/relationships/hyperlink" Target="https://support.microsoft.com/en-us/office/radians-function-ac409508-3d48-45f5-ac02-1497c92de5bf" TargetMode="External"/><Relationship Id="rId162" Type="http://schemas.openxmlformats.org/officeDocument/2006/relationships/hyperlink" Target="https://support.microsoft.com/en-us/office/filterxml-function-4df72efc-11ec-4951-86f5-c1374812f5b7" TargetMode="External"/><Relationship Id="rId218" Type="http://schemas.openxmlformats.org/officeDocument/2006/relationships/hyperlink" Target="https://support.microsoft.com/en-us/office/imcsc-function-9e158d8f-2ddf-46cd-9b1d-98e29904a323" TargetMode="External"/><Relationship Id="rId425" Type="http://schemas.openxmlformats.org/officeDocument/2006/relationships/hyperlink" Target="https://support.microsoft.com/en-us/office/tbillyield-function-6d381232-f4b0-4cd5-8e97-45b9c03468ba" TargetMode="External"/><Relationship Id="rId467" Type="http://schemas.openxmlformats.org/officeDocument/2006/relationships/hyperlink" Target="https://support.microsoft.com/en-us/office/xirr-function-de1242ec-6477-445b-b11b-a303ad9adc9d" TargetMode="External"/><Relationship Id="rId271" Type="http://schemas.openxmlformats.org/officeDocument/2006/relationships/hyperlink" Target="https://support.microsoft.com/en-us/office/lognorm-dist-function-eb60d00b-48a9-4217-be2b-6074aee6b070" TargetMode="External"/><Relationship Id="rId24" Type="http://schemas.openxmlformats.org/officeDocument/2006/relationships/hyperlink" Target="https://support.microsoft.com/en-us/office/averageif-function-faec8e2e-0dec-4308-af69-f5576d8ac642" TargetMode="External"/><Relationship Id="rId66" Type="http://schemas.openxmlformats.org/officeDocument/2006/relationships/hyperlink" Target="https://support.microsoft.com/en-us/office/columns-function-4e8e7b4e-e603-43e8-b177-956088fa48ca" TargetMode="External"/><Relationship Id="rId131" Type="http://schemas.openxmlformats.org/officeDocument/2006/relationships/hyperlink" Target="https://support.microsoft.com/en-us/office/dollarde-function-db85aab0-1677-428a-9dfd-a38476693427" TargetMode="External"/><Relationship Id="rId327" Type="http://schemas.openxmlformats.org/officeDocument/2006/relationships/hyperlink" Target="https://support.microsoft.com/en-us/office/offset-function-c8de19ae-dd79-4b9b-a14e-b4d906d11b66" TargetMode="External"/><Relationship Id="rId369" Type="http://schemas.openxmlformats.org/officeDocument/2006/relationships/hyperlink" Target="https://support.microsoft.com/en-us/office/rept-function-04c4d778-e712-43b4-9c15-d656582bb061" TargetMode="External"/><Relationship Id="rId173" Type="http://schemas.openxmlformats.org/officeDocument/2006/relationships/hyperlink" Target="https://support.microsoft.com/en-us/office/forecast-and-forecast-linear-functions-50ca49c9-7b40-4892-94e4-7ad38bbeda99" TargetMode="External"/><Relationship Id="rId229" Type="http://schemas.openxmlformats.org/officeDocument/2006/relationships/hyperlink" Target="https://support.microsoft.com/en-us/office/imsech-function-f250304f-788b-4505-954e-eb01fa50903b" TargetMode="External"/><Relationship Id="rId380" Type="http://schemas.openxmlformats.org/officeDocument/2006/relationships/hyperlink" Target="https://support.microsoft.com/en-us/office/search-searchb-functions-9ab04538-0e55-4719-a72e-b6f54513b495" TargetMode="External"/><Relationship Id="rId436" Type="http://schemas.openxmlformats.org/officeDocument/2006/relationships/hyperlink" Target="https://support.microsoft.com/en-us/office/tinv-function-a7c85b9d-90f5-41fe-9ca5-1cd2f3e1ed7c" TargetMode="External"/><Relationship Id="rId240" Type="http://schemas.openxmlformats.org/officeDocument/2006/relationships/hyperlink" Target="https://support.microsoft.com/en-us/office/intercept-function-2a9b74e2-9d47-4772-b663-3bca70bf63ef" TargetMode="External"/><Relationship Id="rId478" Type="http://schemas.openxmlformats.org/officeDocument/2006/relationships/hyperlink" Target="https://support.microsoft.com/en-us/office/ztest-function-8f33be8a-6bd6-4ecc-8e3a-d9a4420c4a6a" TargetMode="External"/><Relationship Id="rId35" Type="http://schemas.openxmlformats.org/officeDocument/2006/relationships/hyperlink" Target="https://support.microsoft.com/en-us/office/beta-inv-function-e84cb8aa-8df0-4cf6-9892-83a341d252eb" TargetMode="External"/><Relationship Id="rId77" Type="http://schemas.openxmlformats.org/officeDocument/2006/relationships/hyperlink" Target="https://support.microsoft.com/en-us/office/cos-function-0fb808a5-95d6-4553-8148-22aebdce5f05" TargetMode="External"/><Relationship Id="rId100" Type="http://schemas.openxmlformats.org/officeDocument/2006/relationships/hyperlink" Target="https://support.microsoft.com/en-us/office/cubememberproperty-function-001e57d6-b35a-49e5-abcd-05ff599e8951" TargetMode="External"/><Relationship Id="rId282" Type="http://schemas.openxmlformats.org/officeDocument/2006/relationships/hyperlink" Target="https://support.microsoft.com/en-us/office/median-function-d0916313-4753-414c-8537-ce85bdd967d2" TargetMode="External"/><Relationship Id="rId338" Type="http://schemas.openxmlformats.org/officeDocument/2006/relationships/hyperlink" Target="https://support.microsoft.com/en-us/office/permutationa-function-6c7d7fdc-d657-44e6-aa19-2857b25cae4e" TargetMode="External"/><Relationship Id="rId8" Type="http://schemas.openxmlformats.org/officeDocument/2006/relationships/hyperlink" Target="https://support.microsoft.com/en-us/office/aggregate-function-43b9278e-6aa7-4f17-92b6-e19993fa26df" TargetMode="External"/><Relationship Id="rId142" Type="http://schemas.openxmlformats.org/officeDocument/2006/relationships/hyperlink" Target="https://support.microsoft.com/en-us/office/encodeurl-function-07c7fb90-7c60-4bff-8687-fac50fe33d0e" TargetMode="External"/><Relationship Id="rId184" Type="http://schemas.openxmlformats.org/officeDocument/2006/relationships/hyperlink" Target="https://support.microsoft.com/en-us/office/fvschedule-function-bec29522-bd87-4082-bab9-a241f3fb251d" TargetMode="External"/><Relationship Id="rId391" Type="http://schemas.openxmlformats.org/officeDocument/2006/relationships/hyperlink" Target="https://support.microsoft.com/en-us/office/skew-function-bdf49d86-b1ef-4804-a046-28eaea69c9fa" TargetMode="External"/><Relationship Id="rId405" Type="http://schemas.openxmlformats.org/officeDocument/2006/relationships/hyperlink" Target="https://support.microsoft.com/en-us/office/stdevp-function-1f7c1c88-1bec-4422-8242-e9f7dc8bb195" TargetMode="External"/><Relationship Id="rId447" Type="http://schemas.openxmlformats.org/officeDocument/2006/relationships/hyperlink" Target="https://support.microsoft.com/en-us/office/unichar-function-ffeb64f5-f131-44c6-b332-5cd72f0659b8" TargetMode="External"/><Relationship Id="rId251" Type="http://schemas.openxmlformats.org/officeDocument/2006/relationships/hyperlink" Target="https://support.microsoft.com/en-us/office/is-functions-0f2d7971-6019-40a0-a171-f2d869135665" TargetMode="External"/><Relationship Id="rId46" Type="http://schemas.openxmlformats.org/officeDocument/2006/relationships/hyperlink" Target="https://support.microsoft.com/en-us/office/bitrshift-function-274d6996-f42c-4743-abdb-4ff95351222c" TargetMode="External"/><Relationship Id="rId293" Type="http://schemas.openxmlformats.org/officeDocument/2006/relationships/hyperlink" Target="https://support.microsoft.com/en-us/office/mode-mult-function-50fd9464-b2ba-4191-b57a-39446689ae8c" TargetMode="External"/><Relationship Id="rId307" Type="http://schemas.openxmlformats.org/officeDocument/2006/relationships/hyperlink" Target="https://support.microsoft.com/en-us/office/normdist-function-126db625-c53e-4591-9a22-c9ff422d6d58" TargetMode="External"/><Relationship Id="rId349" Type="http://schemas.openxmlformats.org/officeDocument/2006/relationships/hyperlink" Target="https://support.microsoft.com/en-us/office/pricemat-function-52c3b4da-bc7e-476a-989f-a95f675cae77" TargetMode="External"/><Relationship Id="rId88" Type="http://schemas.openxmlformats.org/officeDocument/2006/relationships/hyperlink" Target="https://support.microsoft.com/en-us/office/coupdaysnc-function-5ab3f0b2-029f-4a8b-bb65-47d525eea547" TargetMode="External"/><Relationship Id="rId111" Type="http://schemas.openxmlformats.org/officeDocument/2006/relationships/hyperlink" Target="https://support.microsoft.com/en-us/office/day-function-8a7d1cbb-6c7d-4ba1-8aea-25c134d03101" TargetMode="External"/><Relationship Id="rId153" Type="http://schemas.openxmlformats.org/officeDocument/2006/relationships/hyperlink" Target="https://support.microsoft.com/en-us/office/expon-dist-function-4c12ae24-e563-4155-bf3e-8b78b6ae140e" TargetMode="External"/><Relationship Id="rId195" Type="http://schemas.openxmlformats.org/officeDocument/2006/relationships/hyperlink" Target="https://support.microsoft.com/en-us/office/gestep-function-f37e7d2a-41da-4129-be95-640883fca9df" TargetMode="External"/><Relationship Id="rId209" Type="http://schemas.openxmlformats.org/officeDocument/2006/relationships/hyperlink" Target="https://support.microsoft.com/en-us/office/ifna-function-6626c961-a569-42fc-a49d-79b4951fd461" TargetMode="External"/><Relationship Id="rId360" Type="http://schemas.openxmlformats.org/officeDocument/2006/relationships/hyperlink" Target="https://support.microsoft.com/en-us/office/randarray-function-21261e55-3bec-4885-86a6-8b0a47fd4d33" TargetMode="External"/><Relationship Id="rId416" Type="http://schemas.openxmlformats.org/officeDocument/2006/relationships/hyperlink" Target="https://support.microsoft.com/en-us/office/sumx2py2-function-826b60b4-0aa2-4e5e-81d2-be704d3d786f" TargetMode="External"/><Relationship Id="rId220" Type="http://schemas.openxmlformats.org/officeDocument/2006/relationships/hyperlink" Target="https://support.microsoft.com/en-us/office/imdiv-function-a505aff7-af8a-4451-8142-77ec3d74d83f" TargetMode="External"/><Relationship Id="rId458" Type="http://schemas.openxmlformats.org/officeDocument/2006/relationships/hyperlink" Target="https://support.microsoft.com/en-us/office/vdb-function-dde4e207-f3fa-488d-91d2-66d55e861d73" TargetMode="External"/><Relationship Id="rId15" Type="http://schemas.openxmlformats.org/officeDocument/2006/relationships/hyperlink" Target="https://support.microsoft.com/en-us/office/asc-function-0b6abf1c-c663-4004-a964-ebc00b723266" TargetMode="External"/><Relationship Id="rId57" Type="http://schemas.openxmlformats.org/officeDocument/2006/relationships/hyperlink" Target="https://support.microsoft.com/en-us/office/chisq-dist-function-8486b05e-5c05-4942-a9ea-f6b341518732" TargetMode="External"/><Relationship Id="rId262" Type="http://schemas.openxmlformats.org/officeDocument/2006/relationships/hyperlink" Target="https://support.microsoft.com/en-us/office/lcm-function-7152b67a-8bb5-4075-ae5c-06ede5563c94" TargetMode="External"/><Relationship Id="rId318" Type="http://schemas.openxmlformats.org/officeDocument/2006/relationships/hyperlink" Target="https://support.microsoft.com/en-us/office/numbervalue-function-1b05c8cf-2bfa-4437-af70-596c7ea7d879" TargetMode="External"/><Relationship Id="rId99" Type="http://schemas.openxmlformats.org/officeDocument/2006/relationships/hyperlink" Target="https://support.microsoft.com/en-us/office/cubemember-function-0f6a15b9-2c18-4819-ae89-e1b5c8b398ad" TargetMode="External"/><Relationship Id="rId122" Type="http://schemas.openxmlformats.org/officeDocument/2006/relationships/hyperlink" Target="https://support.microsoft.com/en-us/office/decimal-function-ee554665-6176-46ef-82de-0a283658da2e" TargetMode="External"/><Relationship Id="rId164" Type="http://schemas.openxmlformats.org/officeDocument/2006/relationships/hyperlink" Target="https://support.microsoft.com/en-us/office/f-inv-function-0dda0cf9-4ea0-42fd-8c3c-417a1ff30dbe" TargetMode="External"/><Relationship Id="rId371" Type="http://schemas.openxmlformats.org/officeDocument/2006/relationships/hyperlink" Target="https://support.microsoft.com/en-us/office/roman-function-d6b0b99e-de46-4704-a518-b45a0f8b56f5" TargetMode="External"/><Relationship Id="rId427" Type="http://schemas.openxmlformats.org/officeDocument/2006/relationships/hyperlink" Target="https://support.microsoft.com/en-us/office/t-dist-2t-function-198e9340-e360-4230-bd21-f52f22ff5c28" TargetMode="External"/><Relationship Id="rId469" Type="http://schemas.openxmlformats.org/officeDocument/2006/relationships/hyperlink" Target="https://support.microsoft.com/en-us/office/xmatch-function-d966da31-7a6b-4a13-a1c6-5a33ed6a0312" TargetMode="External"/><Relationship Id="rId26" Type="http://schemas.openxmlformats.org/officeDocument/2006/relationships/hyperlink" Target="https://support.microsoft.com/en-us/office/bahttext-function-5ba4d0b4-abd3-4325-8d22-7a92d59aab9c" TargetMode="External"/><Relationship Id="rId231" Type="http://schemas.openxmlformats.org/officeDocument/2006/relationships/hyperlink" Target="https://support.microsoft.com/en-us/office/imsinh-function-dfb9ec9e-8783-4985-8c42-b028e9e8da3d" TargetMode="External"/><Relationship Id="rId273" Type="http://schemas.openxmlformats.org/officeDocument/2006/relationships/hyperlink" Target="https://support.microsoft.com/en-us/office/lognorm-inv-function-fe79751a-f1f2-4af8-a0a1-e151b2d4f600" TargetMode="External"/><Relationship Id="rId329" Type="http://schemas.openxmlformats.org/officeDocument/2006/relationships/hyperlink" Target="https://support.microsoft.com/en-us/office/pduration-function-44f33460-5be5-4c90-b857-22308892adaf" TargetMode="External"/><Relationship Id="rId480" Type="http://schemas.openxmlformats.org/officeDocument/2006/relationships/hyperlink" Target="https://www.excelfunctions.net/excel-functions-list.html" TargetMode="External"/><Relationship Id="rId68" Type="http://schemas.openxmlformats.org/officeDocument/2006/relationships/hyperlink" Target="https://support.microsoft.com/en-us/office/combina-function-efb49eaa-4f4c-4cd2-8179-0ddfcf9d035d" TargetMode="External"/><Relationship Id="rId133" Type="http://schemas.openxmlformats.org/officeDocument/2006/relationships/hyperlink" Target="https://support.microsoft.com/en-us/office/dproduct-function-4f96b13e-d49c-47a7-b769-22f6d017cb31" TargetMode="External"/><Relationship Id="rId175" Type="http://schemas.openxmlformats.org/officeDocument/2006/relationships/hyperlink" Target="https://support.microsoft.com/en-us/office/forecasting-functions-reference-897a2fe9-6595-4680-a0b0-93e0308d5f6e" TargetMode="External"/><Relationship Id="rId340" Type="http://schemas.openxmlformats.org/officeDocument/2006/relationships/hyperlink" Target="https://support.microsoft.com/en-us/office/phonetic-function-9a329dac-0c0f-42f8-9a55-639086988554" TargetMode="External"/><Relationship Id="rId200" Type="http://schemas.openxmlformats.org/officeDocument/2006/relationships/hyperlink" Target="https://support.microsoft.com/en-us/office/hex2dec-function-8c8c3155-9f37-45a5-a3ee-ee5379ef106e" TargetMode="External"/><Relationship Id="rId382" Type="http://schemas.openxmlformats.org/officeDocument/2006/relationships/hyperlink" Target="https://support.microsoft.com/en-us/office/sech-function-e05a789f-5ff7-4d7f-984a-5edb9b09556f" TargetMode="External"/><Relationship Id="rId438" Type="http://schemas.openxmlformats.org/officeDocument/2006/relationships/hyperlink" Target="https://support.microsoft.com/en-us/office/transpose-function-ed039415-ed8a-4a81-93e9-4b6dfac76027" TargetMode="External"/><Relationship Id="rId242" Type="http://schemas.openxmlformats.org/officeDocument/2006/relationships/hyperlink" Target="https://support.microsoft.com/en-us/office/ipmt-function-5cce0ad6-8402-4a41-8d29-61a0b054cb6f" TargetMode="External"/><Relationship Id="rId284" Type="http://schemas.openxmlformats.org/officeDocument/2006/relationships/hyperlink" Target="https://support.microsoft.com/en-us/office/min-function-61635d12-920f-4ce2-a70f-96f202dcc152" TargetMode="External"/><Relationship Id="rId37" Type="http://schemas.openxmlformats.org/officeDocument/2006/relationships/hyperlink" Target="https://support.microsoft.com/en-us/office/bin2hex-function-0375e507-f5e5-4077-9af8-28d84f9f41cc" TargetMode="External"/><Relationship Id="rId79" Type="http://schemas.openxmlformats.org/officeDocument/2006/relationships/hyperlink" Target="https://support.microsoft.com/en-us/office/cot-function-c446f34d-6fe4-40dc-84f8-cf59e5f5e31a" TargetMode="External"/><Relationship Id="rId102" Type="http://schemas.openxmlformats.org/officeDocument/2006/relationships/hyperlink" Target="https://support.microsoft.com/en-us/office/cubeset-function-5b2146bd-62d6-4d04-9d8f-670e993ee1d9" TargetMode="External"/><Relationship Id="rId144" Type="http://schemas.openxmlformats.org/officeDocument/2006/relationships/hyperlink" Target="https://support.microsoft.com/en-us/office/erf-function-c53c7e7b-5482-4b6c-883e-56df3c9af349" TargetMode="External"/><Relationship Id="rId90" Type="http://schemas.openxmlformats.org/officeDocument/2006/relationships/hyperlink" Target="https://support.microsoft.com/en-us/office/coupnum-function-a90af57b-de53-4969-9c99-dd6139db2522" TargetMode="External"/><Relationship Id="rId186" Type="http://schemas.openxmlformats.org/officeDocument/2006/relationships/hyperlink" Target="https://support.microsoft.com/en-us/office/gamma-dist-function-9b6f1538-d11c-4d5f-8966-21f6a2201def" TargetMode="External"/><Relationship Id="rId351" Type="http://schemas.openxmlformats.org/officeDocument/2006/relationships/hyperlink" Target="https://support.microsoft.com/en-us/office/product-function-8e6b5b24-90ee-4650-aeec-80982a0512ce" TargetMode="External"/><Relationship Id="rId393" Type="http://schemas.openxmlformats.org/officeDocument/2006/relationships/hyperlink" Target="https://support.microsoft.com/en-us/office/sln-function-cdb666e5-c1c6-40a7-806a-e695edc2f1c8" TargetMode="External"/><Relationship Id="rId407" Type="http://schemas.openxmlformats.org/officeDocument/2006/relationships/hyperlink" Target="https://support.microsoft.com/en-us/office/steyx-function-6ce74b2c-449d-4a6e-b9ac-f9cef5ba48ab" TargetMode="External"/><Relationship Id="rId449" Type="http://schemas.openxmlformats.org/officeDocument/2006/relationships/hyperlink" Target="https://support.microsoft.com/en-us/office/unique-function-c5ab87fd-30a3-4ce9-9d1a-40204fb85e1e" TargetMode="External"/><Relationship Id="rId211" Type="http://schemas.openxmlformats.org/officeDocument/2006/relationships/hyperlink" Target="https://support.microsoft.com/en-us/office/imabs-function-b31e73c6-d90c-4062-90bc-8eb351d765a1" TargetMode="External"/><Relationship Id="rId253" Type="http://schemas.openxmlformats.org/officeDocument/2006/relationships/hyperlink" Target="https://support.microsoft.com/en-us/office/is-functions-0f2d7971-6019-40a0-a171-f2d869135665" TargetMode="External"/><Relationship Id="rId295" Type="http://schemas.openxmlformats.org/officeDocument/2006/relationships/hyperlink" Target="https://support.microsoft.com/en-us/office/month-function-579a2881-199b-48b2-ab90-ddba0eba86e8" TargetMode="External"/><Relationship Id="rId309" Type="http://schemas.openxmlformats.org/officeDocument/2006/relationships/hyperlink" Target="https://support.microsoft.com/en-us/office/norm-inv-function-54b30935-fee7-493c-bedb-2278a9db7e13" TargetMode="External"/><Relationship Id="rId460" Type="http://schemas.openxmlformats.org/officeDocument/2006/relationships/hyperlink" Target="https://support.microsoft.com/en-us/office/webservice-function-0546a35a-ecc6-4739-aed7-c0b7ce1562c4" TargetMode="External"/><Relationship Id="rId48" Type="http://schemas.openxmlformats.org/officeDocument/2006/relationships/hyperlink" Target="https://support.microsoft.com/en-us/office/call-function-32d58445-e646-4ffd-8d5e-b45077a5e995" TargetMode="External"/><Relationship Id="rId113" Type="http://schemas.openxmlformats.org/officeDocument/2006/relationships/hyperlink" Target="https://support.microsoft.com/en-us/office/days360-function-b9a509fd-49ef-407e-94df-0cbda5718c2a" TargetMode="External"/><Relationship Id="rId320" Type="http://schemas.openxmlformats.org/officeDocument/2006/relationships/hyperlink" Target="https://support.microsoft.com/en-us/office/oct2dec-function-87606014-cb98-44b2-8dbb-e48f8ced1554" TargetMode="External"/><Relationship Id="rId155" Type="http://schemas.openxmlformats.org/officeDocument/2006/relationships/hyperlink" Target="https://support.microsoft.com/en-us/office/fact-function-ca8588c2-15f2-41c0-8e8c-c11bd471a4f3" TargetMode="External"/><Relationship Id="rId197" Type="http://schemas.openxmlformats.org/officeDocument/2006/relationships/hyperlink" Target="https://support.microsoft.com/en-us/office/growth-function-541a91dc-3d5e-437d-b156-21324e68b80d" TargetMode="External"/><Relationship Id="rId362" Type="http://schemas.openxmlformats.org/officeDocument/2006/relationships/hyperlink" Target="https://support.microsoft.com/en-us/office/rank-avg-function-bd406a6f-eb38-4d73-aa8e-6d1c3c72e83a" TargetMode="External"/><Relationship Id="rId418" Type="http://schemas.openxmlformats.org/officeDocument/2006/relationships/hyperlink" Target="https://support.microsoft.com/en-us/office/switch-function-47ab33c0-28ce-4530-8a45-d532ec4aa25e" TargetMode="External"/><Relationship Id="rId222" Type="http://schemas.openxmlformats.org/officeDocument/2006/relationships/hyperlink" Target="https://support.microsoft.com/en-us/office/imln-function-32b98bcf-8b81-437c-a636-6fb3aad509d8" TargetMode="External"/><Relationship Id="rId264" Type="http://schemas.openxmlformats.org/officeDocument/2006/relationships/hyperlink" Target="https://support.microsoft.com/en-us/office/len-lenb-functions-29236f94-cedc-429d-affd-b5e33d2c67cb" TargetMode="External"/><Relationship Id="rId471" Type="http://schemas.openxmlformats.org/officeDocument/2006/relationships/hyperlink" Target="https://support.microsoft.com/en-us/office/xor-function-1548d4c2-5e47-4f77-9a92-0533bba14f37" TargetMode="External"/><Relationship Id="rId17" Type="http://schemas.openxmlformats.org/officeDocument/2006/relationships/hyperlink" Target="https://support.microsoft.com/en-us/office/asinh-function-4e00475a-067a-43cf-926a-765b0249717c" TargetMode="External"/><Relationship Id="rId59" Type="http://schemas.openxmlformats.org/officeDocument/2006/relationships/hyperlink" Target="https://support.microsoft.com/en-us/office/chisq-inv-function-400db556-62b3-472d-80b3-254723e7092f" TargetMode="External"/><Relationship Id="rId124" Type="http://schemas.openxmlformats.org/officeDocument/2006/relationships/hyperlink" Target="https://support.microsoft.com/en-us/office/delta-function-2f763672-c959-4e07-ac33-fe03220ba432" TargetMode="External"/><Relationship Id="rId70" Type="http://schemas.openxmlformats.org/officeDocument/2006/relationships/hyperlink" Target="https://support.microsoft.com/en-us/office/concat-function-9b1a9a3f-94ff-41af-9736-694cbd6b4ca2" TargetMode="External"/><Relationship Id="rId166" Type="http://schemas.openxmlformats.org/officeDocument/2006/relationships/hyperlink" Target="https://support.microsoft.com/en-us/office/finv-function-4d46c97c-c368-4852-bc15-41e8e31140b1" TargetMode="External"/><Relationship Id="rId331" Type="http://schemas.openxmlformats.org/officeDocument/2006/relationships/hyperlink" Target="https://support.microsoft.com/en-us/office/percentile-exc-function-bbaa7204-e9e1-4010-85bf-c31dc5dce4ba" TargetMode="External"/><Relationship Id="rId373" Type="http://schemas.openxmlformats.org/officeDocument/2006/relationships/hyperlink" Target="https://support.microsoft.com/en-us/office/rounddown-function-2ec94c73-241f-4b01-8c6f-17e6d7968f53" TargetMode="External"/><Relationship Id="rId429" Type="http://schemas.openxmlformats.org/officeDocument/2006/relationships/hyperlink" Target="https://support.microsoft.com/en-us/office/tdist-function-630a7695-4021-4853-9468-4a1f9dcdd192" TargetMode="External"/><Relationship Id="rId1" Type="http://schemas.openxmlformats.org/officeDocument/2006/relationships/hyperlink" Target="https://support.microsoft.com/en-us/office/abs-function-3420200f-5628-4e8c-99da-c99d7c87713c" TargetMode="External"/><Relationship Id="rId233" Type="http://schemas.openxmlformats.org/officeDocument/2006/relationships/hyperlink" Target="https://support.microsoft.com/en-us/office/imsub-function-2e404b4d-4935-4e85-9f52-cb08b9a45054" TargetMode="External"/><Relationship Id="rId440" Type="http://schemas.openxmlformats.org/officeDocument/2006/relationships/hyperlink" Target="https://support.microsoft.com/en-us/office/trim-function-410388fa-c5df-49c6-b16c-9e5630b479f9" TargetMode="External"/><Relationship Id="rId28" Type="http://schemas.openxmlformats.org/officeDocument/2006/relationships/hyperlink" Target="https://support.microsoft.com/en-us/office/besseli-function-8d33855c-9a8d-444b-98e0-852267b1c0df" TargetMode="External"/><Relationship Id="rId275" Type="http://schemas.openxmlformats.org/officeDocument/2006/relationships/hyperlink" Target="https://support.microsoft.com/en-us/office/lower-function-3f21df02-a80c-44b2-afaf-81358f9fdeb4" TargetMode="External"/><Relationship Id="rId300" Type="http://schemas.openxmlformats.org/officeDocument/2006/relationships/hyperlink" Target="https://support.microsoft.com/en-us/office/na-function-5469c2d1-a90c-4fb5-9bbc-64bd9bb6b47c" TargetMode="External"/><Relationship Id="rId81" Type="http://schemas.openxmlformats.org/officeDocument/2006/relationships/hyperlink" Target="https://support.microsoft.com/en-us/office/count-function-a59cd7fc-b623-4d93-87a4-d23bf411294c" TargetMode="External"/><Relationship Id="rId135" Type="http://schemas.openxmlformats.org/officeDocument/2006/relationships/hyperlink" Target="https://support.microsoft.com/en-us/office/dstdevp-function-04b78995-da03-4813-bbd9-d74fd0f5d94b" TargetMode="External"/><Relationship Id="rId177" Type="http://schemas.openxmlformats.org/officeDocument/2006/relationships/hyperlink" Target="https://support.microsoft.com/en-us/office/forecasting-functions-reference-897a2fe9-6595-4680-a0b0-93e0308d5f6e" TargetMode="External"/><Relationship Id="rId342" Type="http://schemas.openxmlformats.org/officeDocument/2006/relationships/hyperlink" Target="https://support.microsoft.com/en-us/office/pmt-function-0214da64-9a63-4996-bc20-214433fa6441" TargetMode="External"/><Relationship Id="rId384" Type="http://schemas.openxmlformats.org/officeDocument/2006/relationships/hyperlink" Target="https://support.microsoft.com/en-us/office/sequence-function-57467a98-57e0-4817-9f14-2eb78519ca90" TargetMode="External"/><Relationship Id="rId202" Type="http://schemas.openxmlformats.org/officeDocument/2006/relationships/hyperlink" Target="https://support.microsoft.com/en-us/office/hlookup-function-a3034eec-b719-4ba3-bb65-e1ad662ed95f" TargetMode="External"/><Relationship Id="rId244" Type="http://schemas.openxmlformats.org/officeDocument/2006/relationships/hyperlink" Target="https://support.microsoft.com/en-us/office/is-functions-0f2d7971-6019-40a0-a171-f2d869135665" TargetMode="External"/><Relationship Id="rId39" Type="http://schemas.openxmlformats.org/officeDocument/2006/relationships/hyperlink" Target="https://support.microsoft.com/en-us/office/binomdist-function-506a663e-c4ca-428d-b9a8-05583d68789c" TargetMode="External"/><Relationship Id="rId286" Type="http://schemas.openxmlformats.org/officeDocument/2006/relationships/hyperlink" Target="https://support.microsoft.com/en-us/office/mina-function-245a6f46-7ca5-4dc7-ab49-805341bc31d3" TargetMode="External"/><Relationship Id="rId451" Type="http://schemas.openxmlformats.org/officeDocument/2006/relationships/hyperlink" Target="https://support.microsoft.com/en-us/office/value-function-257d0108-07dc-437d-ae1c-bc2d3953d8c2" TargetMode="External"/><Relationship Id="rId50" Type="http://schemas.openxmlformats.org/officeDocument/2006/relationships/hyperlink" Target="https://support.microsoft.com/en-us/office/ceiling-math-function-80f95d2f-b499-4eee-9f16-f795a8e306c8" TargetMode="External"/><Relationship Id="rId104" Type="http://schemas.openxmlformats.org/officeDocument/2006/relationships/hyperlink" Target="https://support.microsoft.com/en-us/office/cubevalue-function-8733da24-26d1-4e34-9b3a-84a8f00dcbe0" TargetMode="External"/><Relationship Id="rId146" Type="http://schemas.openxmlformats.org/officeDocument/2006/relationships/hyperlink" Target="https://support.microsoft.com/en-us/office/erfc-function-736e0318-70ba-4e8b-8d08-461fe68b71b3" TargetMode="External"/><Relationship Id="rId188" Type="http://schemas.openxmlformats.org/officeDocument/2006/relationships/hyperlink" Target="https://support.microsoft.com/en-us/office/gamma-inv-function-74991443-c2b0-4be5-aaab-1aa4d71fbb18" TargetMode="External"/><Relationship Id="rId311" Type="http://schemas.openxmlformats.org/officeDocument/2006/relationships/hyperlink" Target="https://support.microsoft.com/en-us/office/normsdist-function-463369ea-0345-445d-802a-4ff0d6ce7cac" TargetMode="External"/><Relationship Id="rId353" Type="http://schemas.openxmlformats.org/officeDocument/2006/relationships/hyperlink" Target="https://support.microsoft.com/en-us/office/pv-function-23879d31-0e02-4321-be01-da16e8168cbd" TargetMode="External"/><Relationship Id="rId395" Type="http://schemas.openxmlformats.org/officeDocument/2006/relationships/hyperlink" Target="https://support.microsoft.com/en-us/office/small-function-17da8222-7c82-42b2-961b-14c45384df07" TargetMode="External"/><Relationship Id="rId409" Type="http://schemas.openxmlformats.org/officeDocument/2006/relationships/hyperlink" Target="https://support.microsoft.com/en-us/office/subtotal-function-7b027003-f060-4ade-9040-e478765b9939" TargetMode="External"/><Relationship Id="rId92" Type="http://schemas.openxmlformats.org/officeDocument/2006/relationships/hyperlink" Target="https://support.microsoft.com/en-us/office/covar-function-50479552-2c03-4daf-bd71-a5ab88b2db03" TargetMode="External"/><Relationship Id="rId213" Type="http://schemas.openxmlformats.org/officeDocument/2006/relationships/hyperlink" Target="https://support.microsoft.com/en-us/office/imargument-function-eed37ec1-23b3-4f59-b9f3-d340358a034a" TargetMode="External"/><Relationship Id="rId420" Type="http://schemas.openxmlformats.org/officeDocument/2006/relationships/hyperlink" Target="https://support.microsoft.com/en-us/office/t-function-fb83aeec-45e7-4924-af95-53e073541228" TargetMode="External"/><Relationship Id="rId255" Type="http://schemas.openxmlformats.org/officeDocument/2006/relationships/hyperlink" Target="https://support.microsoft.com/en-us/office/is-functions-0f2d7971-6019-40a0-a171-f2d869135665" TargetMode="External"/><Relationship Id="rId297" Type="http://schemas.openxmlformats.org/officeDocument/2006/relationships/hyperlink" Target="https://support.microsoft.com/en-us/office/multinomial-function-6fa6373c-6533-41a2-a45e-a56db1db1bf6" TargetMode="External"/><Relationship Id="rId462" Type="http://schemas.openxmlformats.org/officeDocument/2006/relationships/hyperlink" Target="https://support.microsoft.com/en-us/office/weeknum-function-e5c43a03-b4ab-426c-b411-b18c13c75340" TargetMode="External"/><Relationship Id="rId115" Type="http://schemas.openxmlformats.org/officeDocument/2006/relationships/hyperlink" Target="https://support.microsoft.com/en-us/office/dbcs-function-a4025e73-63d2-4958-9423-21a24794c9e5" TargetMode="External"/><Relationship Id="rId157" Type="http://schemas.openxmlformats.org/officeDocument/2006/relationships/hyperlink" Target="https://support.microsoft.com/en-us/office/false-function-2d58dfa5-9c03-4259-bf8f-f0ae14346904" TargetMode="External"/><Relationship Id="rId322" Type="http://schemas.openxmlformats.org/officeDocument/2006/relationships/hyperlink" Target="https://support.microsoft.com/en-us/office/odd-function-deae64eb-e08a-4c88-8b40-6d0b42575c98" TargetMode="External"/><Relationship Id="rId364" Type="http://schemas.openxmlformats.org/officeDocument/2006/relationships/hyperlink" Target="https://support.microsoft.com/en-us/office/rank-function-6a2fc49d-1831-4a03-9d8c-c279cf99f723" TargetMode="External"/><Relationship Id="rId61" Type="http://schemas.openxmlformats.org/officeDocument/2006/relationships/hyperlink" Target="https://support.microsoft.com/en-us/office/chisq-test-function-2e8a7861-b14a-4985-aa93-fb88de3f260f" TargetMode="External"/><Relationship Id="rId199" Type="http://schemas.openxmlformats.org/officeDocument/2006/relationships/hyperlink" Target="https://support.microsoft.com/en-us/office/hex2bin-function-a13aafaa-5737-4920-8424-643e581828c1" TargetMode="External"/><Relationship Id="rId19" Type="http://schemas.openxmlformats.org/officeDocument/2006/relationships/hyperlink" Target="https://support.microsoft.com/en-us/office/atan2-function-c04592ab-b9e3-4908-b428-c96b3a565033" TargetMode="External"/><Relationship Id="rId224" Type="http://schemas.openxmlformats.org/officeDocument/2006/relationships/hyperlink" Target="https://support.microsoft.com/en-us/office/imlog2-function-152e13b4-bc79-486c-a243-e6a676878c51" TargetMode="External"/><Relationship Id="rId266" Type="http://schemas.openxmlformats.org/officeDocument/2006/relationships/hyperlink" Target="https://support.microsoft.com/en-us/office/ln-function-81fe1ed7-dac9-4acd-ba1d-07a142c6118f" TargetMode="External"/><Relationship Id="rId431" Type="http://schemas.openxmlformats.org/officeDocument/2006/relationships/hyperlink" Target="https://support.microsoft.com/en-us/office/textjoin-function-357b449a-ec91-49d0-80c3-0e8fc845691c" TargetMode="External"/><Relationship Id="rId473" Type="http://schemas.openxmlformats.org/officeDocument/2006/relationships/hyperlink" Target="https://support.microsoft.com/en-us/office/yearfrac-function-3844141e-c76d-4143-82b6-208454ddc6a8" TargetMode="External"/><Relationship Id="rId30" Type="http://schemas.openxmlformats.org/officeDocument/2006/relationships/hyperlink" Target="https://support.microsoft.com/en-us/office/besselk-function-606d11bc-06d3-4d53-9ecb-2803e2b90b70" TargetMode="External"/><Relationship Id="rId126" Type="http://schemas.openxmlformats.org/officeDocument/2006/relationships/hyperlink" Target="https://support.microsoft.com/en-us/office/dget-function-455568bf-4eef-45f7-90f0-ec250d00892e" TargetMode="External"/><Relationship Id="rId168" Type="http://schemas.openxmlformats.org/officeDocument/2006/relationships/hyperlink" Target="https://support.microsoft.com/en-us/office/fisherinv-function-62504b39-415a-4284-a285-19c8e82f86bb" TargetMode="External"/><Relationship Id="rId333" Type="http://schemas.openxmlformats.org/officeDocument/2006/relationships/hyperlink" Target="https://support.microsoft.com/en-us/office/percentile-function-91b43a53-543c-4708-93de-d626debdddca" TargetMode="External"/><Relationship Id="rId72" Type="http://schemas.openxmlformats.org/officeDocument/2006/relationships/hyperlink" Target="https://support.microsoft.com/en-us/office/confidence-function-75ccc007-f77c-4343-bc14-673642091ad6" TargetMode="External"/><Relationship Id="rId375" Type="http://schemas.openxmlformats.org/officeDocument/2006/relationships/hyperlink" Target="https://support.microsoft.com/en-us/office/row-function-3a63b74a-c4d0-4093-b49a-e76eb49a6d8d"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hyperlink" Target="http://instrument.unc.edu/" TargetMode="External"/><Relationship Id="rId2" Type="http://schemas.openxmlformats.org/officeDocument/2006/relationships/hyperlink" Target="https://studentconduct.unc.edu/honor-system/the-honor-code/" TargetMode="External"/><Relationship Id="rId1" Type="http://schemas.openxmlformats.org/officeDocument/2006/relationships/hyperlink" Target="https://public.kenan-flagler.unc.edu/Faculty/dayt/class/honor_code/letters.htm" TargetMode="External"/><Relationship Id="rId4"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45.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8.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9.bin"/></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6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50.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52.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public.kenan-flagler.unc.edu/Faculty/dayt/class/honor_code/statement.htm" TargetMode="External"/><Relationship Id="rId1" Type="http://schemas.openxmlformats.org/officeDocument/2006/relationships/hyperlink" Target="https://public.kenan-flagler.unc.edu/Faculty/dayt/class/honor_code/letters.htm"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71.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55.bin"/></Relationships>
</file>

<file path=xl/worksheets/_rels/sheet72.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56.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8.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6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dictionary.com/browse/spreadshee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microsoft.com/en-us/office/troubleshoot/excel/current-mode-of-calcu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I88"/>
  <sheetViews>
    <sheetView tabSelected="1" zoomScale="145" zoomScaleNormal="145" workbookViewId="0">
      <pane ySplit="10" topLeftCell="A11" activePane="bottomLeft" state="frozen"/>
      <selection activeCell="B2" sqref="A2:XFD2"/>
      <selection pane="bottomLeft" activeCell="A11" sqref="A11"/>
    </sheetView>
  </sheetViews>
  <sheetFormatPr defaultRowHeight="12.75" outlineLevelCol="1"/>
  <cols>
    <col min="1" max="1" width="22.42578125" customWidth="1"/>
    <col min="2" max="2" width="65" style="75" customWidth="1"/>
    <col min="3" max="3" width="15.7109375" style="590" customWidth="1" outlineLevel="1"/>
    <col min="4" max="4" width="94.28515625" style="498" customWidth="1" outlineLevel="1"/>
    <col min="5" max="5" width="2.7109375" customWidth="1"/>
    <col min="6" max="6" width="31.140625" hidden="1" customWidth="1" outlineLevel="1"/>
    <col min="7" max="7" width="8.7109375" hidden="1" customWidth="1" outlineLevel="1"/>
    <col min="8" max="8" width="9.140625" collapsed="1"/>
  </cols>
  <sheetData>
    <row r="1" spans="1:9" ht="18" collapsed="1">
      <c r="A1" s="375" t="str">
        <f ca="1">MID(CELL("filename",A1),FIND("[",CELL("filename",A1),1)+1,FIND("]",CELL("filename",A1),1)-FIND("[",CELL("filename",A1),1)-6)</f>
        <v>1_Excel_Fundamentals_Notes</v>
      </c>
      <c r="B1" s="367"/>
    </row>
    <row r="2" spans="1:9" s="529" customFormat="1" ht="14.25" hidden="1">
      <c r="A2" s="526" t="s">
        <v>1475</v>
      </c>
      <c r="B2" s="527"/>
      <c r="C2" s="591"/>
      <c r="D2" s="499"/>
      <c r="E2" s="463"/>
      <c r="G2" s="567" t="b">
        <v>0</v>
      </c>
    </row>
    <row r="3" spans="1:9" s="264" customFormat="1" ht="14.25">
      <c r="A3" s="133" t="str">
        <f>IF(A2="","",IF(Disable_Video_Hyperlinks,A2,HYPERLINK(Video_website&amp;A2,A2)))</f>
        <v>UNC_DAYT_EXCEL_0.1_LECTURE_COURSE_OVERVIEW.mp4</v>
      </c>
      <c r="B3" s="407"/>
      <c r="C3" s="592"/>
      <c r="D3" s="607"/>
      <c r="E3"/>
    </row>
    <row r="4" spans="1:9">
      <c r="C4" s="593"/>
    </row>
    <row r="5" spans="1:9">
      <c r="A5" s="5" t="s">
        <v>282</v>
      </c>
      <c r="B5" s="75" t="s">
        <v>283</v>
      </c>
    </row>
    <row r="6" spans="1:9">
      <c r="A6" s="5" t="s">
        <v>4</v>
      </c>
      <c r="B6" s="76">
        <v>44788.152851273146</v>
      </c>
    </row>
    <row r="7" spans="1:9">
      <c r="A7" s="5"/>
      <c r="C7" s="594" t="s">
        <v>2515</v>
      </c>
    </row>
    <row r="8" spans="1:9">
      <c r="A8" s="68" t="s">
        <v>5</v>
      </c>
      <c r="B8" s="229" t="s">
        <v>2556</v>
      </c>
      <c r="C8" s="625">
        <f>SUMIFS(C11:C1000,D11:D1000,"?*")</f>
        <v>0.13122685185185187</v>
      </c>
    </row>
    <row r="9" spans="1:9">
      <c r="E9" s="114"/>
    </row>
    <row r="10" spans="1:9" s="5" customFormat="1">
      <c r="A10" s="127" t="s">
        <v>1423</v>
      </c>
      <c r="B10" s="127" t="s">
        <v>2561</v>
      </c>
      <c r="C10" s="596" t="s">
        <v>2513</v>
      </c>
      <c r="D10" s="5" t="s">
        <v>1476</v>
      </c>
      <c r="E10" s="127" t="str">
        <f>segment_designator</f>
        <v>_</v>
      </c>
      <c r="F10" s="127" t="s">
        <v>2516</v>
      </c>
      <c r="G10" s="127" t="s">
        <v>1424</v>
      </c>
      <c r="H10" s="127"/>
      <c r="I10" s="127"/>
    </row>
    <row r="11" spans="1:9" s="5" customFormat="1">
      <c r="A11" s="323" t="str">
        <f ca="1">HYPERLINK("#"&amp;CELL("address",Documentation!$A$1),MID(CELL("filename",Documentation!$A$1),FIND("]",CELL("filename",Documentation!$A$1))+1,255))</f>
        <v>Documentation</v>
      </c>
      <c r="B11" t="str">
        <f ca="1">IF(Documentation!$A$1="","", Documentation!$A$1)</f>
        <v>1_Excel_Fundamentals_Notes</v>
      </c>
      <c r="C11" s="595" t="str">
        <f>IF(Documentation!$B$2="","",Documentation!$B$2)</f>
        <v/>
      </c>
      <c r="D11" s="498" t="str">
        <f>IF(Documentation!$A$2="","",HYPERLINK(Video_website&amp;Documentation!$A$2, Documentation!$A$2))</f>
        <v>UNC_DAYT_EXCEL_0.1_LECTURE_COURSE_OVERVIEW.mp4</v>
      </c>
      <c r="E11"/>
      <c r="F11" t="str">
        <f t="shared" ref="F11:F42" ca="1" si="0">IF(LEFT($A11,1)=segment_designator,B11,"")</f>
        <v/>
      </c>
      <c r="G11"/>
      <c r="H11"/>
      <c r="I11"/>
    </row>
    <row r="12" spans="1:9" hidden="1">
      <c r="A12" s="323" t="str">
        <f ca="1">HYPERLINK("#"&amp;CELL("address",Objectives!$A$1),MID(CELL("filename",Objectives!$A$1),FIND("]",CELL("filename",Objectives!$A$1))+1,255))</f>
        <v>Objectives</v>
      </c>
      <c r="B12" t="str">
        <f>IF(Objectives!$A$1="","", Objectives!$A$1)</f>
        <v>Learning Objectives</v>
      </c>
      <c r="C12" s="595" t="str">
        <f>IF(Objectives!$B$2="","",Objectives!$B$2)</f>
        <v/>
      </c>
      <c r="D12" s="498" t="str">
        <f>IF(Objectives!$A$2="","",HYPERLINK(Video_website&amp;Objectives!$A$2, Objectives!$A$2))</f>
        <v/>
      </c>
      <c r="F12" t="str">
        <f t="shared" ca="1" si="0"/>
        <v/>
      </c>
      <c r="G12" t="s">
        <v>1425</v>
      </c>
    </row>
    <row r="13" spans="1:9" hidden="1">
      <c r="A13" s="323" t="str">
        <f ca="1">HYPERLINK("#"&amp;CELL("address",Chapter_Functions!$A$1),MID(CELL("filename",Chapter_Functions!$A$1),FIND("]",CELL("filename",Chapter_Functions!$A$1))+1,255))</f>
        <v>Chapter_Functions</v>
      </c>
      <c r="B13" t="str">
        <f>IF(Chapter_Functions!$A$1="","", Chapter_Functions!$A$1)</f>
        <v>Chapter Functions</v>
      </c>
      <c r="C13" s="595" t="str">
        <f>IF(Chapter_Functions!$B$2="","",Chapter_Functions!$B$2)</f>
        <v/>
      </c>
      <c r="D13" s="498" t="str">
        <f>IF(Chapter_Functions!$A$2="","",HYPERLINK(Video_website&amp;Chapter_Functions!$A$2, Chapter_Functions!$A$2))</f>
        <v/>
      </c>
      <c r="F13" t="str">
        <f t="shared" ca="1" si="0"/>
        <v/>
      </c>
      <c r="G13" t="s">
        <v>1425</v>
      </c>
    </row>
    <row r="14" spans="1:9" s="5" customFormat="1">
      <c r="A14" s="580" t="str">
        <f ca="1">HYPERLINK("#"&amp;CELL("address",_Introduction!$A$1),MID(CELL("filename",_Introduction!$A$1),FIND("]",CELL("filename",_Introduction!$A$1))+1,255))</f>
        <v>_Introduction</v>
      </c>
      <c r="B14" s="127" t="str">
        <f>IF(_Introduction!$A$1="","", _Introduction!$A$1)</f>
        <v>Introduction</v>
      </c>
      <c r="C14" s="596">
        <f>IF(_Introduction!$B$2="","",_Introduction!$B$2)</f>
        <v>1.2083333333333335E-2</v>
      </c>
      <c r="D14" s="579" t="str">
        <f>IF(_Introduction!$A$2="","",HYPERLINK(Video_website&amp;_Introduction!$A$2, _Introduction!$A$2))</f>
        <v/>
      </c>
      <c r="E14" s="127"/>
      <c r="F14" s="127" t="str">
        <f t="shared" ca="1" si="0"/>
        <v>Introduction</v>
      </c>
      <c r="G14" s="127"/>
      <c r="H14" s="127"/>
      <c r="I14" s="127"/>
    </row>
    <row r="15" spans="1:9">
      <c r="A15" s="323" t="str">
        <f ca="1">HYPERLINK("#"&amp;CELL("address",Intro!$A$1),MID(CELL("filename",Intro!$A$1),FIND("]",CELL("filename",Intro!$A$1))+1,255))</f>
        <v>Intro</v>
      </c>
      <c r="B15" t="str">
        <f>IF(Intro!$A$1="","", Intro!$A$1)</f>
        <v>Excel Introduction</v>
      </c>
      <c r="C15" s="595">
        <f>IF(Intro!$B$2="","",Intro!$B$2)</f>
        <v>1.2731481481481483E-3</v>
      </c>
      <c r="D15" s="498" t="str">
        <f>IF(Intro!$A$2="","",HYPERLINK(Video_website&amp;Intro!$A$2, Intro!$A$2))</f>
        <v>UNC_DAYT_EXCEL_1.2.1_LECTURE_INTRO.mp4</v>
      </c>
      <c r="F15" t="str">
        <f t="shared" ca="1" si="0"/>
        <v/>
      </c>
    </row>
    <row r="16" spans="1:9">
      <c r="A16" s="323" t="str">
        <f ca="1">HYPERLINK("#"&amp;CELL("address",Honor!$A$1),MID(CELL("filename",Honor!$A$1),FIND("]",CELL("filename",Honor!$A$1))+1,255))</f>
        <v>Honor</v>
      </c>
      <c r="B16" t="str">
        <f>IF(Honor!$A$1="","", Honor!$A$1)</f>
        <v>Adherence to the Honor Code</v>
      </c>
      <c r="C16" s="595">
        <f>IF(Honor!$B$2="","",Honor!$B$2)</f>
        <v>2.6620370370370374E-3</v>
      </c>
      <c r="D16" s="498" t="str">
        <f>IF(Honor!$A$2="","",HYPERLINK(Video_website&amp;Honor!$A$2, Honor!$A$2))</f>
        <v>UNC_DAYT_EXCEL_1.2.2_LECTURE_HONOR_CODE.mp4</v>
      </c>
      <c r="F16" t="str">
        <f t="shared" ca="1" si="0"/>
        <v/>
      </c>
    </row>
    <row r="17" spans="1:9">
      <c r="A17" s="323" t="str">
        <f ca="1">HYPERLINK("#"&amp;CELL("address",Terminology!$A$1),MID(CELL("filename",Terminology!$A$1),FIND("]",CELL("filename",Terminology!$A$1))+1,255))</f>
        <v>Terminology</v>
      </c>
      <c r="B17" t="str">
        <f>IF(Terminology!$A$1="","", Terminology!$A$1)</f>
        <v>Excel Terminology</v>
      </c>
      <c r="C17" s="595">
        <f>IF(Terminology!$B$2="","",Terminology!$B$2)</f>
        <v>2.0023148148148148E-3</v>
      </c>
      <c r="D17" s="498" t="str">
        <f>IF(Terminology!$A$2="","",HYPERLINK(Video_website&amp;Terminology!$A$2, Terminology!$A$2))</f>
        <v>UNC_DAYT_EXCEL_1.2.3_LECTURE_TERMINOLOGY.mp4</v>
      </c>
      <c r="F17" t="str">
        <f t="shared" ca="1" si="0"/>
        <v/>
      </c>
    </row>
    <row r="18" spans="1:9">
      <c r="A18" s="323" t="str">
        <f ca="1">HYPERLINK("#"&amp;CELL("address",Options!$A$1),MID(CELL("filename",Options!$A$1),FIND("]",CELL("filename",Options!$A$1))+1,255))</f>
        <v>Options</v>
      </c>
      <c r="B18" t="str">
        <f>IF(Options!$A$1="","", Options!$A$1)</f>
        <v>Excel Options</v>
      </c>
      <c r="C18" s="595">
        <f>IF(Options!$B$2="","",Options!$B$2)</f>
        <v>3.8773148148148148E-3</v>
      </c>
      <c r="D18" s="498" t="str">
        <f>IF(Options!$A$2="","",HYPERLINK(Video_website&amp;Options!$A$2, Options!$A$2))</f>
        <v>UNC_DAYT_EXCEL_1.2.4_LECTURE_OPTIONS.mp4</v>
      </c>
      <c r="F18" t="str">
        <f t="shared" ca="1" si="0"/>
        <v/>
      </c>
    </row>
    <row r="19" spans="1:9">
      <c r="A19" s="323" t="str">
        <f ca="1">HYPERLINK("#"&amp;CELL("address",AutoSave!$A$1),MID(CELL("filename",AutoSave!$A$1),FIND("]",CELL("filename",AutoSave!$A$1))+1,255))</f>
        <v>AutoSave</v>
      </c>
      <c r="B19" t="str">
        <f>IF(AutoSave!$A$1="","", AutoSave!$A$1)</f>
        <v>Working with AutoSave</v>
      </c>
      <c r="C19" s="595">
        <f>IF(AutoSave!$B$2="","",AutoSave!$B$2)</f>
        <v>2.2685185185185195E-3</v>
      </c>
      <c r="D19" s="498" t="str">
        <f>IF(AutoSave!$A$2="","",HYPERLINK(Video_website&amp;AutoSave!$A$2, AutoSave!$A$2))</f>
        <v>UNC_DAYT_EXCEL_1.2.5_LECTURE_AUTOSAVE.mp4</v>
      </c>
      <c r="F19" t="str">
        <f t="shared" ca="1" si="0"/>
        <v/>
      </c>
    </row>
    <row r="20" spans="1:9" s="5" customFormat="1">
      <c r="A20" s="580" t="str">
        <f ca="1">HYPERLINK("#"&amp;CELL("address",_Shortcuts!$A$1),MID(CELL("filename",_Shortcuts!$A$1),FIND("]",CELL("filename",_Shortcuts!$A$1))+1,255))</f>
        <v>_Shortcuts</v>
      </c>
      <c r="B20" s="127" t="str">
        <f>IF(_Shortcuts!$A$1="","", _Shortcuts!$A$1)</f>
        <v>Shortcuts</v>
      </c>
      <c r="C20" s="596">
        <f>IF(_Shortcuts!$B$2="","",_Shortcuts!$B$2)</f>
        <v>3.048611111111111E-2</v>
      </c>
      <c r="D20" s="579" t="str">
        <f>IF(_Shortcuts!$A$2="","",HYPERLINK(Video_website&amp;_Shortcuts!$A$2, _Shortcuts!$A$2))</f>
        <v/>
      </c>
      <c r="E20" s="127"/>
      <c r="F20" s="127" t="str">
        <f t="shared" ca="1" si="0"/>
        <v>Shortcuts</v>
      </c>
      <c r="G20" s="127"/>
      <c r="H20" s="127"/>
      <c r="I20" s="127"/>
    </row>
    <row r="21" spans="1:9">
      <c r="A21" s="323" t="str">
        <f ca="1">HYPERLINK("#"&amp;CELL("address",Shortcuts!$A$1),MID(CELL("filename",Shortcuts!$A$1),FIND("]",CELL("filename",Shortcuts!$A$1))+1,255))</f>
        <v>Shortcuts</v>
      </c>
      <c r="B21" t="str">
        <f>IF(Shortcuts!$A$1="","", Shortcuts!$A$1)</f>
        <v>Keyboard Shortcut List</v>
      </c>
      <c r="C21" s="595">
        <f>IF(Shortcuts!$B$2="","",Shortcuts!$B$2)</f>
        <v>2.6620370370370374E-3</v>
      </c>
      <c r="D21" s="498" t="str">
        <f>IF(Shortcuts!$A$2="","",HYPERLINK(Video_website&amp;Shortcuts!$A$2, Shortcuts!$A$2))</f>
        <v>UNC_DAYT_EXCEL_1.3.1_LECTURE_DIRECT_SHORTCUTS_FN_KEYS.mp4</v>
      </c>
      <c r="F21" t="str">
        <f t="shared" ca="1" si="0"/>
        <v/>
      </c>
    </row>
    <row r="22" spans="1:9">
      <c r="A22" s="323" t="str">
        <f ca="1">HYPERLINK("#"&amp;CELL("address",Fn_Key!$A$1),MID(CELL("filename",Fn_Key!$A$1),FIND("]",CELL("filename",Fn_Key!$A$1))+1,255))</f>
        <v>Fn_Key</v>
      </c>
      <c r="B22" t="str">
        <f>IF(Fn_Key!$A$1="","", Fn_Key!$A$1)</f>
        <v>Function Keys vs Computer Control Keys</v>
      </c>
      <c r="C22" s="595" t="str">
        <f>IF(Fn_Key!$B$2="","",Fn_Key!$B$2)</f>
        <v/>
      </c>
      <c r="D22" s="498" t="str">
        <f>IF(Fn_Key!$A$2="","",HYPERLINK(Video_website&amp;Fn_Key!$A$2, Fn_Key!$A$2))</f>
        <v/>
      </c>
      <c r="F22" t="str">
        <f t="shared" ca="1" si="0"/>
        <v/>
      </c>
    </row>
    <row r="23" spans="1:9">
      <c r="A23" s="323" t="str">
        <f ca="1">HYPERLINK("#"&amp;CELL("address",Mac_Shortcuts!$A$1),MID(CELL("filename",Mac_Shortcuts!$A$1),FIND("]",CELL("filename",Mac_Shortcuts!$A$1))+1,255))</f>
        <v>Mac_Shortcuts</v>
      </c>
      <c r="B23" t="str">
        <f>IF(Mac_Shortcuts!$A$1="","", Mac_Shortcuts!$A$1)</f>
        <v>Keyboard Shortcuts on a Mac</v>
      </c>
      <c r="C23" s="595">
        <f>IF(Mac_Shortcuts!$B$2="","",Mac_Shortcuts!$B$2)</f>
        <v>1.8402777777777773E-3</v>
      </c>
      <c r="D23" s="498" t="str">
        <f>IF(Mac_Shortcuts!$A$2="","",HYPERLINK(Video_website&amp;Mac_Shortcuts!$A$2, Mac_Shortcuts!$A$2))</f>
        <v>UNC_DAYT_EXCEL_1.3.2_LECTURE_SHORTCUTS_ON_A_MAC.mp4</v>
      </c>
      <c r="F23" t="str">
        <f t="shared" ca="1" si="0"/>
        <v/>
      </c>
    </row>
    <row r="24" spans="1:9">
      <c r="A24" s="323" t="str">
        <f ca="1">HYPERLINK("#"&amp;CELL("address",Alt_shortcuts!$A$1),MID(CELL("filename",Alt_shortcuts!$A$1),FIND("]",CELL("filename",Alt_shortcuts!$A$1))+1,255))</f>
        <v>Alt_shortcuts</v>
      </c>
      <c r="B24" t="str">
        <f>IF(Alt_shortcuts!$A$1="","", Alt_shortcuts!$A$1)</f>
        <v>Alt Key Shortcuts</v>
      </c>
      <c r="C24" s="595">
        <f>IF(Alt_shortcuts!$B$2="","",Alt_shortcuts!$B$2)</f>
        <v>2.7546296296296294E-3</v>
      </c>
      <c r="D24" s="498" t="str">
        <f>IF(Alt_shortcuts!$A$2="","",HYPERLINK(Video_website&amp;Alt_shortcuts!$A$2, Alt_shortcuts!$A$2))</f>
        <v>UNC_DAYT_EXCEL_1.3.3_LECTURE_ALT_KEY_SHORTCUTS.mp4</v>
      </c>
      <c r="F24" t="str">
        <f t="shared" ca="1" si="0"/>
        <v/>
      </c>
    </row>
    <row r="25" spans="1:9">
      <c r="A25" s="323" t="str">
        <f ca="1">HYPERLINK("#"&amp;CELL("address",QAT!$A$1),MID(CELL("filename",QAT!$A$1),FIND("]",CELL("filename",QAT!$A$1))+1,255))</f>
        <v>QAT</v>
      </c>
      <c r="B25" t="str">
        <f>IF(QAT!$A$1="","", QAT!$A$1)</f>
        <v>Customize the Quick Access Toolbar to Do Things More Quickly</v>
      </c>
      <c r="C25" s="595">
        <f>IF(QAT!$B$2="","",QAT!$B$2)</f>
        <v>5.4166666666666669E-3</v>
      </c>
      <c r="D25" s="498" t="str">
        <f>IF(QAT!$A$2="","",HYPERLINK(Video_website&amp;QAT!$A$2, QAT!$A$2))</f>
        <v>UNC_DAYT_EXCEL_1.3.4_LECTURE_QUICK_ACCESS_TOOLBAR.mp4</v>
      </c>
      <c r="F25" t="str">
        <f t="shared" ca="1" si="0"/>
        <v/>
      </c>
    </row>
    <row r="26" spans="1:9">
      <c r="A26" s="323" t="str">
        <f ca="1">HYPERLINK("#"&amp;CELL("address",Navigating!$A$1),MID(CELL("filename",Navigating!$A$1),FIND("]",CELL("filename",Navigating!$A$1))+1,255))</f>
        <v>Navigating</v>
      </c>
      <c r="B26" t="str">
        <f>IF(Navigating!$A$1="","", Navigating!$A$1)</f>
        <v>Navigating Around a Spreadsheet Using Keystrokes Instead of the Mouse</v>
      </c>
      <c r="C26" s="595">
        <f>IF(Navigating!$B$2="","",Navigating!$B$2)</f>
        <v>1.0601851851851854E-2</v>
      </c>
      <c r="D26" s="498" t="str">
        <f>IF(Navigating!$A$2="","",HYPERLINK(Video_website&amp;Navigating!$A$2, Navigating!$A$2))</f>
        <v>UNC_DAYT_EXCEL_1.3.5_LECTURE_NAVIGATING.mp4</v>
      </c>
      <c r="F26" t="str">
        <f t="shared" ca="1" si="0"/>
        <v/>
      </c>
    </row>
    <row r="27" spans="1:9">
      <c r="A27" s="323" t="str">
        <f ca="1">HYPERLINK("#"&amp;CELL("address",Delete!$A$1),MID(CELL("filename",Delete!$A$1),FIND("]",CELL("filename",Delete!$A$1))+1,255))</f>
        <v>Delete</v>
      </c>
      <c r="B27" t="str">
        <f>IF(Delete!$A$1="","", Delete!$A$1)</f>
        <v>Insert, Delete, Clear &amp; Backspace</v>
      </c>
      <c r="C27" s="595">
        <f>IF(Delete!$B$2="","",Delete!$B$2)</f>
        <v>3.7500000000000003E-3</v>
      </c>
      <c r="D27" s="498" t="str">
        <f>IF(Delete!$A$2="","",HYPERLINK(Video_website&amp;Delete!$A$2, Delete!$A$2))</f>
        <v>UNC_DAYT_EXCEL_1.3.6_LECTURE_DELETE_CLEAR_BACKSPACE.mp4</v>
      </c>
      <c r="F27" t="str">
        <f t="shared" ca="1" si="0"/>
        <v/>
      </c>
    </row>
    <row r="28" spans="1:9">
      <c r="A28" s="323" t="str">
        <f ca="1">HYPERLINK("#"&amp;CELL("address",Find!$A$1),MID(CELL("filename",Find!$A$1),FIND("]",CELL("filename",Find!$A$1))+1,255))</f>
        <v>Find</v>
      </c>
      <c r="B28" t="str">
        <f>IF(Find!$A$1="","", Find!$A$1)</f>
        <v>Quickly Finding Info in an Entire Workbook</v>
      </c>
      <c r="C28" s="595">
        <f>IF(Find!$B$2="","",Find!$B$2)</f>
        <v>3.4606481481481485E-3</v>
      </c>
      <c r="D28" s="498" t="str">
        <f>IF(Find!$A$2="","",HYPERLINK(Video_website&amp;Find!$A$2, Find!$A$2))</f>
        <v>UNC_DAYT_EXCEL_1.3.7_LECTURE_FIND_PASTE_SPECIAL.mp4</v>
      </c>
      <c r="F28" t="str">
        <f t="shared" ca="1" si="0"/>
        <v/>
      </c>
    </row>
    <row r="29" spans="1:9">
      <c r="A29" s="323" t="str">
        <f ca="1">HYPERLINK("#"&amp;CELL("address",Paste_Special!$A$1),MID(CELL("filename",Paste_Special!$A$1),FIND("]",CELL("filename",Paste_Special!$A$1))+1,255))</f>
        <v>Paste_Special</v>
      </c>
      <c r="B29" t="str">
        <f>IF(Paste_Special!$A$1="","", Paste_Special!$A$1)</f>
        <v>Paste Special</v>
      </c>
      <c r="C29" s="595" t="str">
        <f>IF(Paste_Special!$B$2="","",Paste_Special!$B$2)</f>
        <v/>
      </c>
      <c r="D29" s="498" t="str">
        <f>IF(Paste_Special!$A$2="","",HYPERLINK(Video_website&amp;Paste_Special!$A$2, Paste_Special!$A$2))</f>
        <v/>
      </c>
      <c r="F29" t="str">
        <f t="shared" ca="1" si="0"/>
        <v/>
      </c>
    </row>
    <row r="30" spans="1:9" hidden="1">
      <c r="A30" s="323" t="str">
        <f ca="1">HYPERLINK("#"&amp;CELL("address",Level_1!$A$1),MID(CELL("filename",Level_1!$A$1),FIND("]",CELL("filename",Level_1!$A$1))+1,255))</f>
        <v>Level_1</v>
      </c>
      <c r="B30" t="str">
        <f>IF(Level_1!$A$1="","", Level_1!$A$1)</f>
        <v>Level 1 Learning Objectives</v>
      </c>
      <c r="C30" s="595" t="str">
        <f>IF(Level_1!$B$2="","",Level_1!$B$2)</f>
        <v/>
      </c>
      <c r="D30" s="498" t="str">
        <f>IF(Level_1!$A$2="","",HYPERLINK(Video_website&amp;Level_1!$A$2, Level_1!$A$2))</f>
        <v/>
      </c>
      <c r="F30" t="str">
        <f t="shared" ca="1" si="0"/>
        <v/>
      </c>
      <c r="G30" t="s">
        <v>1425</v>
      </c>
    </row>
    <row r="31" spans="1:9" s="5" customFormat="1">
      <c r="A31" s="580" t="str">
        <f ca="1">HYPERLINK("#"&amp;CELL("address",_Proper_Formatting!$A$1),MID(CELL("filename",_Proper_Formatting!$A$1),FIND("]",CELL("filename",_Proper_Formatting!$A$1))+1,255))</f>
        <v>_Proper_Formatting</v>
      </c>
      <c r="B31" s="127" t="str">
        <f>IF(_Proper_Formatting!$A$1="","", _Proper_Formatting!$A$1)</f>
        <v>Proper Formatting</v>
      </c>
      <c r="C31" s="596">
        <f>IF(_Proper_Formatting!$B$2="","",_Proper_Formatting!$B$2)</f>
        <v>2.8553240740740744E-2</v>
      </c>
      <c r="D31" s="579" t="str">
        <f>IF(_Proper_Formatting!$A$2="","",HYPERLINK(Video_website&amp;_Proper_Formatting!$A$2, _Proper_Formatting!$A$2))</f>
        <v/>
      </c>
      <c r="E31" s="127"/>
      <c r="F31" s="127" t="str">
        <f t="shared" ca="1" si="0"/>
        <v>Proper Formatting</v>
      </c>
      <c r="G31" s="127"/>
      <c r="H31" s="127"/>
      <c r="I31" s="127"/>
    </row>
    <row r="32" spans="1:9">
      <c r="A32" s="323" t="str">
        <f ca="1">HYPERLINK("#"&amp;CELL("address",Formatting!$A$1),MID(CELL("filename",Formatting!$A$1),FIND("]",CELL("filename",Formatting!$A$1))+1,255))</f>
        <v>Formatting</v>
      </c>
      <c r="B32" t="str">
        <f>IF(Formatting!$A$1="","", Formatting!$A$1)</f>
        <v>Correcting Formatting Problems</v>
      </c>
      <c r="C32" s="595">
        <f>IF(Formatting!$B$2="","",Formatting!$B$2)</f>
        <v>3.37962962962963E-3</v>
      </c>
      <c r="D32" s="498" t="str">
        <f>IF(Formatting!$A$2="","",HYPERLINK(Video_website&amp;Formatting!$A$2, Formatting!$A$2))</f>
        <v>UNC_DAYT_EXCEL_1.4.1_LECTURE_IMPORTANCE_OF_PROPER_FORMATTING.mp4</v>
      </c>
      <c r="F32" t="str">
        <f t="shared" ca="1" si="0"/>
        <v/>
      </c>
    </row>
    <row r="33" spans="1:9">
      <c r="A33" s="323" t="str">
        <f ca="1">HYPERLINK("#"&amp;CELL("address",Error_Messages!$A$1),MID(CELL("filename",Error_Messages!$A$1),FIND("]",CELL("filename",Error_Messages!$A$1))+1,255))</f>
        <v>Error_Messages</v>
      </c>
      <c r="B33" t="str">
        <f>IF(Error_Messages!$A$1="","", Error_Messages!$A$1)</f>
        <v>Examining a Basic Worksheet for Errors</v>
      </c>
      <c r="C33" s="595">
        <f>IF(Error_Messages!$B$2="","",Error_Messages!$B$2)</f>
        <v>3.1481481481481482E-3</v>
      </c>
      <c r="D33" s="498" t="str">
        <f>IF(Error_Messages!$A$2="","",HYPERLINK(Video_website&amp;Error_Messages!$A$2, Error_Messages!$A$2))</f>
        <v>UNC_DAYT_EXCEL_1.4.2_LECTURE_ERROR_MESSAGES.mp4</v>
      </c>
      <c r="F33" t="str">
        <f t="shared" ca="1" si="0"/>
        <v/>
      </c>
    </row>
    <row r="34" spans="1:9">
      <c r="A34" s="323" t="str">
        <f ca="1">HYPERLINK("#"&amp;CELL("address",Error_Checking!$A$1),MID(CELL("filename",Error_Checking!$A$1),FIND("]",CELL("filename",Error_Checking!$A$1))+1,255))</f>
        <v>Error_Checking</v>
      </c>
      <c r="B34" t="str">
        <f>IF(Error_Checking!$A$1="","", Error_Checking!$A$1)</f>
        <v>Checking Error Messages</v>
      </c>
      <c r="C34" s="595">
        <f>IF(Error_Checking!$B$2="","",Error_Checking!$B$2)</f>
        <v>3.9699074074074072E-3</v>
      </c>
      <c r="D34" s="498" t="str">
        <f>IF(Error_Checking!$A$2="","",HYPERLINK(Video_website&amp;Error_Checking!$A$2, Error_Checking!$A$2))</f>
        <v>UNC_DAYT_EXCEL_1.4.3_LECTURE_ERROR_ALERTS_NOTES_&amp;_COMMENTS.mp4</v>
      </c>
      <c r="F34" t="str">
        <f t="shared" ca="1" si="0"/>
        <v/>
      </c>
    </row>
    <row r="35" spans="1:9">
      <c r="A35" s="323" t="str">
        <f ca="1">HYPERLINK("#"&amp;CELL("address",Error_Alerts!$A$1),MID(CELL("filename",Error_Alerts!$A$1),FIND("]",CELL("filename",Error_Alerts!$A$1))+1,255))</f>
        <v>Error_Alerts</v>
      </c>
      <c r="B35" t="str">
        <f>IF(Error_Alerts!$A$1="","", Error_Alerts!$A$1)</f>
        <v>Ignoring Error Alerts - Removing the Green Triangles</v>
      </c>
      <c r="C35" s="595">
        <f>IF(Error_Alerts!$B$2="","",Error_Alerts!$B$2)</f>
        <v>5.8217592592592592E-3</v>
      </c>
      <c r="D35" s="498" t="str">
        <f>IF(Error_Alerts!$A$2="","",HYPERLINK(Video_website&amp;Error_Alerts!$A$2, Error_Alerts!$A$2))</f>
        <v>UNC_DAYT_EXCEL_1.4.4_LECTURE_FIXING_&amp;_IGNORING_ERROR_ALERTS.mp4</v>
      </c>
      <c r="F35" t="str">
        <f t="shared" ca="1" si="0"/>
        <v/>
      </c>
    </row>
    <row r="36" spans="1:9" ht="13.5" customHeight="1">
      <c r="A36" s="323" t="str">
        <f ca="1">HYPERLINK("#"&amp;CELL("address",Centering!$A$1),MID(CELL("filename",Centering!$A$1),FIND("]",CELL("filename",Centering!$A$1))+1,255))</f>
        <v>Centering</v>
      </c>
      <c r="B36" t="str">
        <f>IF(Centering!$A$1="","", Centering!$A$1)</f>
        <v>Inserting and Aligning a Title (Do NOT use "Merge &amp; Center"!)</v>
      </c>
      <c r="C36" s="595">
        <f>IF(Centering!$B$2="","",Centering!$B$2)</f>
        <v>6.145833333333333E-3</v>
      </c>
      <c r="D36" s="498" t="str">
        <f>IF(Centering!$A$2="","",HYPERLINK(Video_website&amp;Centering!$A$2, Centering!$A$2))</f>
        <v>UNC_DAYT_EXCEL_1.4.5_LECTURE_CENTERING_ACROSS_VS_MERGING.mp4</v>
      </c>
      <c r="F36" t="str">
        <f t="shared" ca="1" si="0"/>
        <v/>
      </c>
    </row>
    <row r="37" spans="1:9">
      <c r="A37" s="323" t="str">
        <f ca="1">HYPERLINK("#"&amp;CELL("address",Merging!$A$1),MID(CELL("filename",Merging!$A$1),FIND("]",CELL("filename",Merging!$A$1))+1,255))</f>
        <v>Merging</v>
      </c>
      <c r="B37" t="str">
        <f>IF(Merging!$A$1="","", Merging!$A$1)</f>
        <v>Using Merge cells for large blocks of text</v>
      </c>
      <c r="C37" s="595" t="str">
        <f>IF(Merging!$B$2="","",Merging!$B$2)</f>
        <v/>
      </c>
      <c r="D37" s="498" t="str">
        <f>IF(Merging!$A$2="","",HYPERLINK(Video_website&amp;Merging!$A$2, Merging!$A$2))</f>
        <v/>
      </c>
      <c r="F37" t="str">
        <f t="shared" ca="1" si="0"/>
        <v/>
      </c>
    </row>
    <row r="38" spans="1:9">
      <c r="A38" s="323" t="str">
        <f ca="1">HYPERLINK("#"&amp;CELL("address",Col_Width!$A$1),MID(CELL("filename",Col_Width!$A$1),FIND("]",CELL("filename",Col_Width!$A$1))+1,255))</f>
        <v>Col_Width</v>
      </c>
      <c r="B38" t="str">
        <f>IF(Col_Width!$A$1="","", Col_Width!$A$1)</f>
        <v>Modifying Column Width and Row Height</v>
      </c>
      <c r="C38" s="595">
        <f>IF(Col_Width!$B$2="","",Col_Width!$B$2)</f>
        <v>6.0879629629629643E-3</v>
      </c>
      <c r="D38" s="498" t="str">
        <f>IF(Col_Width!$A$2="","",HYPERLINK(Video_website&amp;Col_Width!$A$2, Col_Width!$A$2))</f>
        <v>UNC_DAYT_EXCEL_1.4.6_LECTURE_COLUMN_WIDTHS_&amp;_WRAP_TEXT.mp4</v>
      </c>
      <c r="F38" t="str">
        <f t="shared" ca="1" si="0"/>
        <v/>
      </c>
    </row>
    <row r="39" spans="1:9">
      <c r="A39" s="323" t="str">
        <f ca="1">HYPERLINK("#"&amp;CELL("address",Col_Autosize!$A$1),MID(CELL("filename",Col_Autosize!$A$1),FIND("]",CELL("filename",Col_Autosize!$A$1))+1,255))</f>
        <v>Col_Autosize</v>
      </c>
      <c r="B39" t="str">
        <f>IF(Col_Autosize!$A$1="","", Col_Autosize!$A$1)</f>
        <v>Column Autosizing When Entering &amp; Editing Data</v>
      </c>
      <c r="C39" s="595" t="str">
        <f>IF(Col_Autosize!$B$2="","",Col_Autosize!$B$2)</f>
        <v/>
      </c>
      <c r="D39" s="498" t="str">
        <f>IF(Col_Autosize!$A$2="","",HYPERLINK(Video_website&amp;Col_Autosize!$A$2, Col_Autosize!$A$2))</f>
        <v/>
      </c>
      <c r="F39" t="str">
        <f t="shared" ca="1" si="0"/>
        <v/>
      </c>
    </row>
    <row r="40" spans="1:9">
      <c r="A40" s="323" t="str">
        <f ca="1">HYPERLINK("#"&amp;CELL("address",Wrap_Text_1!$A$1),MID(CELL("filename",Wrap_Text_1!$A$1),FIND("]",CELL("filename",Wrap_Text_1!$A$1))+1,255))</f>
        <v>Wrap_Text_1</v>
      </c>
      <c r="B40" t="str">
        <f>IF(Wrap_Text_1!$A$1="","", Wrap_Text_1!$A$1)</f>
        <v>Wrapping Text and Adjusting Row Heights</v>
      </c>
      <c r="C40" s="595" t="str">
        <f>IF(Wrap_Text_1!$B$2="","",Wrap_Text_1!$B$2)</f>
        <v/>
      </c>
      <c r="D40" s="498" t="str">
        <f>IF(Wrap_Text_1!$A$2="","",HYPERLINK(Video_website&amp;Wrap_Text_1!$A$2, Wrap_Text_1!$A$2))</f>
        <v/>
      </c>
      <c r="F40" t="str">
        <f t="shared" ca="1" si="0"/>
        <v/>
      </c>
    </row>
    <row r="41" spans="1:9" s="5" customFormat="1">
      <c r="A41" s="323" t="str">
        <f ca="1">HYPERLINK("#"&amp;CELL("address",Wrap_Text_2!$A$1),MID(CELL("filename",Wrap_Text_2!$A$1),FIND("]",CELL("filename",Wrap_Text_2!$A$1))+1,255))</f>
        <v>Wrap_Text_2</v>
      </c>
      <c r="B41" t="str">
        <f>IF(Wrap_Text_2!$A$1="","", Wrap_Text_2!$A$1)</f>
        <v>Wrapping Text and Adjusting Row Heights</v>
      </c>
      <c r="C41" s="595" t="str">
        <f>IF(Wrap_Text_2!$B$2="","",Wrap_Text_2!$B$2)</f>
        <v/>
      </c>
      <c r="D41" s="498" t="str">
        <f>IF(Wrap_Text_2!$A$2="","",HYPERLINK(Video_website&amp;Wrap_Text_2!$A$2, Wrap_Text_2!$A$2))</f>
        <v/>
      </c>
      <c r="E41"/>
      <c r="F41" t="str">
        <f t="shared" ca="1" si="0"/>
        <v/>
      </c>
      <c r="G41"/>
      <c r="H41"/>
      <c r="I41"/>
    </row>
    <row r="42" spans="1:9">
      <c r="A42" s="580" t="str">
        <f ca="1">HYPERLINK("#"&amp;CELL("address",_Formatting_Numbers!$A$1),MID(CELL("filename",_Formatting_Numbers!$A$1),FIND("]",CELL("filename",_Formatting_Numbers!$A$1))+1,255))</f>
        <v>_Formatting_Numbers</v>
      </c>
      <c r="B42" s="127" t="str">
        <f>IF(_Formatting_Numbers!$A$1="","", _Formatting_Numbers!$A$1)</f>
        <v>Formatting Numbers</v>
      </c>
      <c r="C42" s="596">
        <f>IF(_Formatting_Numbers!$B$2="","",_Formatting_Numbers!$B$2)</f>
        <v>1.699074074074074E-2</v>
      </c>
      <c r="D42" s="579" t="str">
        <f>IF(_Formatting_Numbers!$A$2="","",HYPERLINK(Video_website&amp;_Formatting_Numbers!$A$2, _Formatting_Numbers!$A$2))</f>
        <v/>
      </c>
      <c r="E42" s="127"/>
      <c r="F42" s="127" t="str">
        <f t="shared" ca="1" si="0"/>
        <v>Formatting Numbers</v>
      </c>
      <c r="G42" s="127"/>
      <c r="H42" s="127"/>
      <c r="I42" s="127"/>
    </row>
    <row r="43" spans="1:9">
      <c r="A43" s="323" t="str">
        <f ca="1">HYPERLINK("#"&amp;CELL("address",Number_formats!$A$1),MID(CELL("filename",Number_formats!$A$1),FIND("]",CELL("filename",Number_formats!$A$1))+1,255))</f>
        <v>Number_formats</v>
      </c>
      <c r="B43" t="str">
        <f>IF(Number_formats!$A$1="","", Number_formats!$A$1)</f>
        <v>Formatting Numbers</v>
      </c>
      <c r="C43" s="595">
        <f>IF(Number_formats!$B$2="","",Number_formats!$B$2)</f>
        <v>2.5347222222222221E-3</v>
      </c>
      <c r="D43" s="498" t="str">
        <f>IF(Number_formats!$A$2="","",HYPERLINK(Video_website&amp;Number_formats!$A$2, Number_formats!$A$2))</f>
        <v>UNC_DAYT_EXCEL_1.5.1_LECTURE_NUMBER_FORMATS.mp4</v>
      </c>
      <c r="F43" t="str">
        <f t="shared" ref="F43:F74" ca="1" si="1">IF(LEFT($A43,1)=segment_designator,B43,"")</f>
        <v/>
      </c>
    </row>
    <row r="44" spans="1:9">
      <c r="A44" s="323" t="str">
        <f ca="1">HYPERLINK("#"&amp;CELL("address",Regional!$A$1),MID(CELL("filename",Regional!$A$1),FIND("]",CELL("filename",Regional!$A$1))+1,255))</f>
        <v>Regional</v>
      </c>
      <c r="B44" t="str">
        <f>IF(Regional!$A$1="","", Regional!$A$1)</f>
        <v>Regional Settings</v>
      </c>
      <c r="C44" s="595">
        <f>IF(Regional!$B$2="","",Regional!$B$2)</f>
        <v>2.5115740740740741E-3</v>
      </c>
      <c r="D44" s="498" t="str">
        <f>IF(Regional!$A$2="","",HYPERLINK(Video_website&amp;Regional!$A$2, Regional!$A$2))</f>
        <v>UNC_DAYT_EXCEL_1.5.2_LECTURE_REGIONAL_SETTINGS.mp4</v>
      </c>
      <c r="F44" t="str">
        <f t="shared" ca="1" si="1"/>
        <v/>
      </c>
    </row>
    <row r="45" spans="1:9">
      <c r="A45" s="323" t="str">
        <f ca="1">HYPERLINK("#"&amp;CELL("address",Num_format_shortcuts!$A$1),MID(CELL("filename",Num_format_shortcuts!$A$1),FIND("]",CELL("filename",Num_format_shortcuts!$A$1))+1,255))</f>
        <v>Num_format_shortcuts</v>
      </c>
      <c r="B45" t="str">
        <f>IF(Num_format_shortcuts!$A$1="","", Num_format_shortcuts!$A$1)</f>
        <v>Number Format Shortcuts</v>
      </c>
      <c r="C45" s="595">
        <f>IF(Num_format_shortcuts!$B$2="","",Num_format_shortcuts!$B$2)</f>
        <v>1.4583333333333334E-3</v>
      </c>
      <c r="D45" s="498" t="str">
        <f>IF(Num_format_shortcuts!$A$2="","",HYPERLINK(Video_website&amp;Num_format_shortcuts!$A$2, Num_format_shortcuts!$A$2))</f>
        <v>UNC_DAYT_EXCEL_1.5.3_LECTURE_NUMBER_FORMAT_SHORTCUTS.mp4</v>
      </c>
      <c r="F45" t="str">
        <f t="shared" ca="1" si="1"/>
        <v/>
      </c>
    </row>
    <row r="46" spans="1:9">
      <c r="A46" s="323" t="str">
        <f ca="1">HYPERLINK("#"&amp;CELL("address",Custom!$A$1),MID(CELL("filename",Custom!$A$1),FIND("]",CELL("filename",Custom!$A$1))+1,255))</f>
        <v>Custom</v>
      </c>
      <c r="B46" t="str">
        <f>IF(Custom!$A$1="","", Custom!$A$1)</f>
        <v>Custom Number Format</v>
      </c>
      <c r="C46" s="595">
        <f>IF(Custom!$B$2="","",Custom!$B$2)</f>
        <v>2.2222222222222222E-3</v>
      </c>
      <c r="D46" s="498" t="str">
        <f>IF(Custom!$A$2="","",HYPERLINK(Video_website&amp;Custom!$A$2, Custom!$A$2))</f>
        <v>UNC_DAYT_EXCEL_1.5.4_LECTURE_CUSTOM_NUMBER_FORMAT.mp4</v>
      </c>
      <c r="F46" t="str">
        <f t="shared" ca="1" si="1"/>
        <v/>
      </c>
    </row>
    <row r="47" spans="1:9">
      <c r="A47" s="323" t="str">
        <f ca="1">HYPERLINK("#"&amp;CELL("address",Dollar!$A$1),MID(CELL("filename",Dollar!$A$1),FIND("]",CELL("filename",Dollar!$A$1))+1,255))</f>
        <v>Dollar</v>
      </c>
      <c r="B47" t="str">
        <f>IF(Dollar!$A$1="","", Dollar!$A$1)</f>
        <v>Formatting Dollar Values</v>
      </c>
      <c r="C47" s="595">
        <f>IF(Dollar!$B$2="","",Dollar!$B$2)</f>
        <v>4.2592592592592595E-3</v>
      </c>
      <c r="D47" s="498" t="str">
        <f>IF(Dollar!$A$2="","",HYPERLINK(Video_website&amp;Dollar!$A$2, Dollar!$A$2))</f>
        <v>UNC_DAYT_EXCEL_1.5.5_LECTURE_DOLLAR_FORMATS.mp4</v>
      </c>
      <c r="F47" t="str">
        <f t="shared" ca="1" si="1"/>
        <v/>
      </c>
    </row>
    <row r="48" spans="1:9" s="5" customFormat="1">
      <c r="A48" s="323" t="str">
        <f ca="1">HYPERLINK("#"&amp;CELL("address",Dollar_2!$A$1),MID(CELL("filename",Dollar_2!$A$1),FIND("]",CELL("filename",Dollar_2!$A$1))+1,255))</f>
        <v>Dollar_2</v>
      </c>
      <c r="B48" t="str">
        <f>IF(Dollar_2!$A$1="","", Dollar_2!$A$1)</f>
        <v>Aligning Decimals &amp; Consistent Negative Formats</v>
      </c>
      <c r="C48" s="595">
        <f>IF(Dollar_2!$B$2="","",Dollar_2!$B$2)</f>
        <v>4.0046296296296297E-3</v>
      </c>
      <c r="D48" s="498" t="str">
        <f>IF(Dollar_2!$A$2="","",HYPERLINK(Video_website&amp;Dollar_2!$A$2, Dollar_2!$A$2))</f>
        <v>UNC_DAYT_EXCEL_1.5.6_LECTURE_ALIGNING_DECIMALS_&amp;_CONSISTENT_NEGATIVE_FORMATS.mp4</v>
      </c>
      <c r="E48"/>
      <c r="F48" t="str">
        <f t="shared" ca="1" si="1"/>
        <v/>
      </c>
      <c r="G48"/>
      <c r="H48"/>
      <c r="I48"/>
    </row>
    <row r="49" spans="1:9">
      <c r="A49" s="580" t="str">
        <f ca="1">HYPERLINK("#"&amp;CELL("address",_Formulas!$A$1),MID(CELL("filename",_Formulas!$A$1),FIND("]",CELL("filename",_Formulas!$A$1))+1,255))</f>
        <v>_Formulas</v>
      </c>
      <c r="B49" s="127" t="str">
        <f>IF(_Formulas!$A$1="","", _Formulas!$A$1)</f>
        <v>Formulas</v>
      </c>
      <c r="C49" s="596">
        <f>IF(_Formulas!$B$2="","",_Formulas!$B$2)</f>
        <v>0</v>
      </c>
      <c r="D49" s="579" t="str">
        <f>IF(_Formulas!$A$2="","",HYPERLINK(Video_website&amp;_Formulas!$A$2, _Formulas!$A$2))</f>
        <v/>
      </c>
      <c r="E49" s="127"/>
      <c r="F49" s="127" t="str">
        <f t="shared" ca="1" si="1"/>
        <v>Formulas</v>
      </c>
      <c r="G49" s="127"/>
      <c r="H49" s="127"/>
      <c r="I49" s="127"/>
    </row>
    <row r="50" spans="1:9">
      <c r="A50" s="323" t="str">
        <f ca="1">HYPERLINK("#"&amp;CELL("address",Troubleshooting!$A$1),MID(CELL("filename",Troubleshooting!$A$1),FIND("]",CELL("filename",Troubleshooting!$A$1))+1,255))</f>
        <v>Troubleshooting</v>
      </c>
      <c r="B50" t="str">
        <f>IF(Troubleshooting!$A$1="","", Troubleshooting!$A$1)</f>
        <v>Troubleshooting Errors in Formulas</v>
      </c>
      <c r="C50" s="595" t="str">
        <f>IF(Troubleshooting!$B$2="","",Troubleshooting!$B$2)</f>
        <v/>
      </c>
      <c r="D50" s="498" t="str">
        <f>IF(Troubleshooting!$A$2="","",HYPERLINK(Video_website&amp;Troubleshooting!$A$2, Troubleshooting!$A$2))</f>
        <v/>
      </c>
      <c r="F50" t="str">
        <f t="shared" ca="1" si="1"/>
        <v/>
      </c>
    </row>
    <row r="51" spans="1:9">
      <c r="A51" s="323" t="str">
        <f ca="1">HYPERLINK("#"&amp;CELL("address",Show_Formulas!$A$1),MID(CELL("filename",Show_Formulas!$A$1),FIND("]",CELL("filename",Show_Formulas!$A$1))+1,255))</f>
        <v>Show_Formulas</v>
      </c>
      <c r="B51" t="str">
        <f>IF(Show_Formulas!$A$1="","", Show_Formulas!$A$1)</f>
        <v>Show Formulas in a Worksheet</v>
      </c>
      <c r="C51" s="595" t="str">
        <f>IF(Show_Formulas!$B$2="","",Show_Formulas!$B$2)</f>
        <v/>
      </c>
      <c r="D51" s="498" t="str">
        <f>IF(Show_Formulas!$A$2="","",HYPERLINK(Video_website&amp;Show_Formulas!$A$2, Show_Formulas!$A$2))</f>
        <v/>
      </c>
      <c r="F51" t="str">
        <f t="shared" ca="1" si="1"/>
        <v/>
      </c>
    </row>
    <row r="52" spans="1:9">
      <c r="A52" s="323" t="str">
        <f ca="1">HYPERLINK("#"&amp;CELL("address",Operators!$A$1),MID(CELL("filename",Operators!$A$1),FIND("]",CELL("filename",Operators!$A$1))+1,255))</f>
        <v>Operators</v>
      </c>
      <c r="B52" t="str">
        <f>IF(Operators!$A$1="","", Operators!$A$1)</f>
        <v>Checking Simple Formulas for Accuracy</v>
      </c>
      <c r="C52" s="595" t="str">
        <f>IF(Operators!$B$2="","",Operators!$B$2)</f>
        <v/>
      </c>
      <c r="D52" s="498" t="str">
        <f>IF(Operators!$A$2="","",HYPERLINK(Video_website&amp;Operators!$A$2, Operators!$A$2))</f>
        <v/>
      </c>
      <c r="F52" t="str">
        <f t="shared" ca="1" si="1"/>
        <v/>
      </c>
    </row>
    <row r="53" spans="1:9">
      <c r="A53" s="323" t="str">
        <f ca="1">HYPERLINK("#"&amp;CELL("address",Order_of_Precedence!$A$1),MID(CELL("filename",Order_of_Precedence!$A$1),FIND("]",CELL("filename",Order_of_Precedence!$A$1))+1,255))</f>
        <v>Order_of_Precedence</v>
      </c>
      <c r="B53" t="str">
        <f>IF(Order_of_Precedence!$A$1="","", Order_of_Precedence!$A$1)</f>
        <v>Determining Order of Precedence</v>
      </c>
      <c r="C53" s="595" t="str">
        <f>IF(Order_of_Precedence!$B$2="","",Order_of_Precedence!$B$2)</f>
        <v/>
      </c>
      <c r="D53" s="498" t="str">
        <f>IF(Order_of_Precedence!$A$2="","",HYPERLINK(Video_website&amp;Order_of_Precedence!$A$2, Order_of_Precedence!$A$2))</f>
        <v/>
      </c>
      <c r="F53" t="str">
        <f t="shared" ca="1" si="1"/>
        <v/>
      </c>
    </row>
    <row r="54" spans="1:9" s="5" customFormat="1">
      <c r="A54" s="323" t="str">
        <f ca="1">HYPERLINK("#"&amp;CELL("address",Precision!$A$1),MID(CELL("filename",Precision!$A$1),FIND("]",CELL("filename",Precision!$A$1))+1,255))</f>
        <v>Precision</v>
      </c>
      <c r="B54" t="str">
        <f>IF(Precision!$A$1="","", Precision!$A$1)</f>
        <v>Understanding Precision Versus Display</v>
      </c>
      <c r="C54" s="595" t="str">
        <f>IF(Precision!$B$2="","",Precision!$B$2)</f>
        <v/>
      </c>
      <c r="D54" s="498" t="str">
        <f>IF(Precision!$A$2="","",HYPERLINK(Video_website&amp;Precision!$A$2, Precision!$A$2))</f>
        <v/>
      </c>
      <c r="E54"/>
      <c r="F54" t="str">
        <f t="shared" ca="1" si="1"/>
        <v/>
      </c>
      <c r="G54"/>
      <c r="H54"/>
      <c r="I54"/>
    </row>
    <row r="55" spans="1:9">
      <c r="A55" s="580" t="str">
        <f ca="1">HYPERLINK("#"&amp;CELL("address",_Flexibility!$A$1),MID(CELL("filename",_Flexibility!$A$1),FIND("]",CELL("filename",_Flexibility!$A$1))+1,255))</f>
        <v>_Flexibility</v>
      </c>
      <c r="B55" s="127" t="str">
        <f>IF(_Flexibility!$A$1="","", _Flexibility!$A$1)</f>
        <v>Flexibilty &amp; Isolating Assumptions</v>
      </c>
      <c r="C55" s="596">
        <f>IF(_Flexibility!$B$2="","",_Flexibility!$B$2)</f>
        <v>2.3993055555555559E-2</v>
      </c>
      <c r="D55" s="579" t="str">
        <f>IF(_Flexibility!$A$2="","",HYPERLINK(Video_website&amp;_Flexibility!$A$2, _Flexibility!$A$2))</f>
        <v/>
      </c>
      <c r="E55" s="127"/>
      <c r="F55" s="127" t="str">
        <f t="shared" ca="1" si="1"/>
        <v>Flexibilty &amp; Isolating Assumptions</v>
      </c>
      <c r="G55" s="127"/>
      <c r="H55" s="127"/>
      <c r="I55" s="127"/>
    </row>
    <row r="56" spans="1:9">
      <c r="A56" s="323" t="str">
        <f ca="1">HYPERLINK("#"&amp;CELL("address",Copying!$A$1),MID(CELL("filename",Copying!$A$1),FIND("]",CELL("filename",Copying!$A$1))+1,255))</f>
        <v>Copying</v>
      </c>
      <c r="B56" t="str">
        <f>IF(Copying!$A$1="","", Copying!$A$1)</f>
        <v>Copying Formulas</v>
      </c>
      <c r="C56" s="595">
        <f>IF(Copying!$B$2="","",Copying!$B$2)</f>
        <v>3.2060185185185191E-3</v>
      </c>
      <c r="D56" s="498" t="str">
        <f>IF(Copying!$A$2="","",HYPERLINK(Video_website&amp;Copying!$A$2, Copying!$A$2))</f>
        <v>UNC_DAYT_EXCEL_1.6.1_LECTURE_CELL_REFERENCE_TYPES_&amp;_COPYING_FORUMULAS.mp4</v>
      </c>
      <c r="F56" t="str">
        <f t="shared" ca="1" si="1"/>
        <v/>
      </c>
    </row>
    <row r="57" spans="1:9">
      <c r="A57" s="323" t="str">
        <f ca="1">HYPERLINK("#"&amp;CELL("address",Cursor_Shapes!$A$1),MID(CELL("filename",Cursor_Shapes!$A$1),FIND("]",CELL("filename",Cursor_Shapes!$A$1))+1,255))</f>
        <v>Cursor_Shapes</v>
      </c>
      <c r="B57" t="str">
        <f>IF(Cursor_Shapes!$A$1="","", Cursor_Shapes!$A$1)</f>
        <v>Copy Formulas Using the Fill Handle</v>
      </c>
      <c r="C57" s="595">
        <f>IF(Cursor_Shapes!$B$2="","",Cursor_Shapes!$B$2)</f>
        <v>3.5069444444444445E-3</v>
      </c>
      <c r="D57" s="498" t="str">
        <f>IF(Cursor_Shapes!$A$2="","",HYPERLINK(Video_website&amp;Cursor_Shapes!$A$2, Cursor_Shapes!$A$2))</f>
        <v>UNC_DAYT_EXCEL_1.6.2_LECTURE_CURSOR_SHAPES_&amp;_FILL_HANDLE.mp4</v>
      </c>
      <c r="F57" t="str">
        <f t="shared" ca="1" si="1"/>
        <v/>
      </c>
    </row>
    <row r="58" spans="1:9">
      <c r="A58" s="323" t="str">
        <f ca="1">HYPERLINK("#"&amp;CELL("address",Inflexible!$A$1),MID(CELL("filename",Inflexible!$A$1),FIND("]",CELL("filename",Inflexible!$A$1))+1,255))</f>
        <v>Inflexible</v>
      </c>
      <c r="B58" t="str">
        <f>IF(Inflexible!$A$1="","", Inflexible!$A$1)</f>
        <v>An Example Where Assumptions are "Hard-coded" (Inflexible and Unclear!)</v>
      </c>
      <c r="C58" s="595">
        <f>IF(Inflexible!$B$2="","",Inflexible!$B$2)</f>
        <v>3.3449074074074071E-3</v>
      </c>
      <c r="D58" s="498" t="str">
        <f>IF(Inflexible!$A$2="","",HYPERLINK(Video_website&amp;Inflexible!$A$2, Inflexible!$A$2))</f>
        <v>UNC_DAYT_EXCEL_1.6.3_LECTURE_FLEXIBLE_VS_INFLEXIBLE_WORKSHEETS.mp4</v>
      </c>
      <c r="F58" t="str">
        <f t="shared" ca="1" si="1"/>
        <v/>
      </c>
    </row>
    <row r="59" spans="1:9" s="5" customFormat="1">
      <c r="A59" s="323" t="str">
        <f ca="1">HYPERLINK("#"&amp;CELL("address",Flexible!$A$1),MID(CELL("filename",Flexible!$A$1),FIND("]",CELL("filename",Flexible!$A$1))+1,255))</f>
        <v>Flexible</v>
      </c>
      <c r="B59" t="str">
        <f>IF(Flexible!$A$1="","", Flexible!$A$1)</f>
        <v>Assumptions are "Isolated" (clear and flexible)</v>
      </c>
      <c r="C59" s="595" t="str">
        <f>IF(Flexible!$B$2="","",Flexible!$B$2)</f>
        <v/>
      </c>
      <c r="D59" s="498" t="str">
        <f>IF(Flexible!$A$2="","",HYPERLINK(Video_website&amp;Flexible!$A$2, Flexible!$A$2))</f>
        <v/>
      </c>
      <c r="E59"/>
      <c r="F59" t="str">
        <f t="shared" ca="1" si="1"/>
        <v/>
      </c>
      <c r="G59"/>
      <c r="H59"/>
      <c r="I59"/>
    </row>
    <row r="60" spans="1:9">
      <c r="A60" s="323" t="str">
        <f ca="1">HYPERLINK("#"&amp;CELL("address",Cell_Refs!$A$1),MID(CELL("filename",Cell_Refs!$A$1),FIND("]",CELL("filename",Cell_Refs!$A$1))+1,255))</f>
        <v>Cell_Refs</v>
      </c>
      <c r="B60" t="str">
        <f>IF(Cell_Refs!$A$1="","", Cell_Refs!$A$1)</f>
        <v>Using Formulas and Cell References Instead of Values</v>
      </c>
      <c r="C60" s="595" t="str">
        <f>IF(Cell_Refs!$B$2="","",Cell_Refs!$B$2)</f>
        <v/>
      </c>
      <c r="D60" s="498" t="str">
        <f>IF(Cell_Refs!$A$2="","",HYPERLINK(Video_website&amp;Cell_Refs!$A$2, Cell_Refs!$A$2))</f>
        <v/>
      </c>
      <c r="F60" t="str">
        <f t="shared" ca="1" si="1"/>
        <v/>
      </c>
    </row>
    <row r="61" spans="1:9">
      <c r="A61" s="323" t="str">
        <f ca="1">HYPERLINK("#"&amp;CELL("address",Cell_Ref_Types!$A$1),MID(CELL("filename",Cell_Ref_Types!$A$1),FIND("]",CELL("filename",Cell_Ref_Types!$A$1))+1,255))</f>
        <v>Cell_Ref_Types</v>
      </c>
      <c r="B61" t="str">
        <f>IF(Cell_Ref_Types!$A$1="","", Cell_Ref_Types!$A$1)</f>
        <v>Analyzing Cell Reference Types When Writing &amp; Copying Formulas</v>
      </c>
      <c r="C61" s="595">
        <f>IF(Cell_Ref_Types!$B$2="","",Cell_Ref_Types!$B$2)</f>
        <v>3.8541666666666668E-3</v>
      </c>
      <c r="D61" s="498" t="str">
        <f>IF(Cell_Ref_Types!$A$2="","",HYPERLINK(Video_website&amp;Cell_Ref_Types!$A$2, Cell_Ref_Types!$A$2))</f>
        <v>UNC_DAYT_EXCEL_1.6.4_LECTURE_RELATIVE_&amp;_ABSOLUTE_REFERENCES.mp4</v>
      </c>
      <c r="F61" t="str">
        <f t="shared" ca="1" si="1"/>
        <v/>
      </c>
    </row>
    <row r="62" spans="1:9">
      <c r="A62" s="323" t="str">
        <f ca="1">HYPERLINK("#"&amp;CELL("address",Relative!$A$1),MID(CELL("filename",Relative!$A$1),FIND("]",CELL("filename",Relative!$A$1))+1,255))</f>
        <v>Relative</v>
      </c>
      <c r="B62" t="str">
        <f>IF(Relative!$A$1="","", Relative!$A$1)</f>
        <v>Understanding Relative Cell Referencing</v>
      </c>
      <c r="C62" s="595" t="str">
        <f>IF(Relative!$B$2="","",Relative!$B$2)</f>
        <v/>
      </c>
      <c r="D62" s="498" t="str">
        <f>IF(Relative!$A$2="","",HYPERLINK(Video_website&amp;Relative!$A$2, Relative!$A$2))</f>
        <v/>
      </c>
      <c r="F62" t="str">
        <f t="shared" ca="1" si="1"/>
        <v/>
      </c>
    </row>
    <row r="63" spans="1:9">
      <c r="A63" s="323" t="str">
        <f ca="1">HYPERLINK("#"&amp;CELL("address",'Abs_&amp;_Mixed'!$A$1),MID(CELL("filename",'Abs_&amp;_Mixed'!$A$1),FIND("]",CELL("filename",'Abs_&amp;_Mixed'!$A$1))+1,255))</f>
        <v>Abs_&amp;_Mixed</v>
      </c>
      <c r="B63" t="str">
        <f>IF('Abs_&amp;_Mixed'!$A$1="","", 'Abs_&amp;_Mixed'!$A$1)</f>
        <v>Understanding Absolute &amp; Mixed Cell Referencing</v>
      </c>
      <c r="C63" s="595" t="str">
        <f>IF('Abs_&amp;_Mixed'!$B$2="","",'Abs_&amp;_Mixed'!$B$2)</f>
        <v/>
      </c>
      <c r="D63" s="498" t="str">
        <f>IF('Abs_&amp;_Mixed'!$A$2="","",HYPERLINK(Video_website&amp;'Abs_&amp;_Mixed'!$A$2, 'Abs_&amp;_Mixed'!$A$2))</f>
        <v/>
      </c>
      <c r="F63" t="str">
        <f t="shared" ca="1" si="1"/>
        <v/>
      </c>
    </row>
    <row r="64" spans="1:9">
      <c r="A64" s="323" t="str">
        <f ca="1">HYPERLINK("#"&amp;CELL("address",Mixed_Refs!$A$1),MID(CELL("filename",Mixed_Refs!$A$1),FIND("]",CELL("filename",Mixed_Refs!$A$1))+1,255))</f>
        <v>Mixed_Refs</v>
      </c>
      <c r="B64" t="str">
        <f>IF(Mixed_Refs!$A$1="","", Mixed_Refs!$A$1)</f>
        <v>A Multiplication Table for My Daughter</v>
      </c>
      <c r="C64" s="595">
        <f>IF(Mixed_Refs!$B$2="","",Mixed_Refs!$B$2)</f>
        <v>4.2476851851851851E-3</v>
      </c>
      <c r="D64" s="498" t="str">
        <f>IF(Mixed_Refs!$A$2="","",HYPERLINK(Video_website&amp;Mixed_Refs!$A$2, Mixed_Refs!$A$2))</f>
        <v>UNC_DAYT_EXCEL_1.6.5_LECTURE_MIXED_REFERENCES.mp4</v>
      </c>
      <c r="F64" t="str">
        <f t="shared" ca="1" si="1"/>
        <v/>
      </c>
    </row>
    <row r="65" spans="1:9">
      <c r="A65" s="323" t="str">
        <f ca="1">HYPERLINK("#"&amp;CELL("address",Functions!$A$1),MID(CELL("filename",Functions!$A$1),FIND("]",CELL("filename",Functions!$A$1))+1,255))</f>
        <v>Functions</v>
      </c>
      <c r="B65" t="str">
        <f>IF(Functions!$A$1="","", Functions!$A$1)</f>
        <v>Using Functions Rather than Formulas</v>
      </c>
      <c r="C65" s="595">
        <f>IF(Functions!$B$2="","",Functions!$B$2)</f>
        <v>1.8750000000000001E-3</v>
      </c>
      <c r="D65" s="498" t="str">
        <f>IF(Functions!$A$2="","",HYPERLINK(Video_website&amp;Functions!$A$2, Functions!$A$2))</f>
        <v>UNC_DAYT_EXCEL_1.6.6_LECTURE_FUNCTIONS_VS_ARITHMETIC_FORMULAS.mp4</v>
      </c>
      <c r="F65" t="str">
        <f t="shared" ca="1" si="1"/>
        <v/>
      </c>
    </row>
    <row r="66" spans="1:9">
      <c r="A66" s="323" t="str">
        <f ca="1">HYPERLINK("#"&amp;CELL("address",Function_List!$A$1),MID(CELL("filename",Function_List!$A$1),FIND("]",CELL("filename",Function_List!$A$1))+1,255))</f>
        <v>Function_List</v>
      </c>
      <c r="B66" t="str">
        <f>IF(Function_List!$A$1="","", Function_List!$A$1)</f>
        <v>Excel Functions</v>
      </c>
      <c r="C66" s="595" t="str">
        <f>IF(Function_List!$B$2="","",Function_List!$B$2)</f>
        <v/>
      </c>
      <c r="D66" s="498" t="str">
        <f>IF(Function_List!$A$2="","",HYPERLINK(Video_website&amp;Function_List!$A$2, Function_List!$A$2))</f>
        <v/>
      </c>
      <c r="F66" t="str">
        <f t="shared" ca="1" si="1"/>
        <v/>
      </c>
    </row>
    <row r="67" spans="1:9" s="5" customFormat="1">
      <c r="A67" s="323" t="str">
        <f ca="1">HYPERLINK("#"&amp;CELL("address",Dummy_Row!$A$1),MID(CELL("filename",Dummy_Row!$A$1),FIND("]",CELL("filename",Dummy_Row!$A$1))+1,255))</f>
        <v>Dummy_Row</v>
      </c>
      <c r="B67" t="str">
        <f>IF(Dummy_Row!$A$1="","", Dummy_Row!$A$1)</f>
        <v>Flexible Function Ranges</v>
      </c>
      <c r="C67" s="595">
        <f>IF(Dummy_Row!$B$2="","",Dummy_Row!$B$2)</f>
        <v>3.9583333333333337E-3</v>
      </c>
      <c r="D67" s="498" t="str">
        <f>IF(Dummy_Row!$A$2="","",HYPERLINK(Video_website&amp;Dummy_Row!$A$2, Dummy_Row!$A$2))</f>
        <v>UNC_DAYT_EXCEL_1.6.7_LECTURE_FLEXIBLE_FUNCTION_RANGES.mp4</v>
      </c>
      <c r="E67"/>
      <c r="F67" t="str">
        <f t="shared" ca="1" si="1"/>
        <v/>
      </c>
      <c r="G67"/>
      <c r="H67"/>
      <c r="I67"/>
    </row>
    <row r="68" spans="1:9">
      <c r="A68" s="580" t="str">
        <f ca="1">HYPERLINK("#"&amp;CELL("address",_Design!$A$1),MID(CELL("filename",_Design!$A$1),FIND("]",CELL("filename",_Design!$A$1))+1,255))</f>
        <v>_Design</v>
      </c>
      <c r="B68" s="127" t="str">
        <f>IF(_Design!$A$1="","", _Design!$A$1)</f>
        <v>Best Practices &amp; Workbook Design</v>
      </c>
      <c r="C68" s="596">
        <f>IF(_Design!$B$2="","",_Design!$B$2)</f>
        <v>1.8356481481481481E-2</v>
      </c>
      <c r="D68" s="579" t="str">
        <f>IF(_Design!$A$2="","",HYPERLINK(Video_website&amp;_Design!$A$2, _Design!$A$2))</f>
        <v/>
      </c>
      <c r="E68" s="127"/>
      <c r="F68" s="127" t="str">
        <f t="shared" ca="1" si="1"/>
        <v>Best Practices &amp; Workbook Design</v>
      </c>
      <c r="G68" s="127"/>
      <c r="H68" s="127"/>
      <c r="I68" s="127"/>
    </row>
    <row r="69" spans="1:9">
      <c r="A69" s="323" t="str">
        <f ca="1">HYPERLINK("#"&amp;CELL("address",Colors!$A$1),MID(CELL("filename",Colors!$A$1),FIND("]",CELL("filename",Colors!$A$1))+1,255))</f>
        <v>Colors</v>
      </c>
      <c r="B69" t="str">
        <f>IF(Colors!$A$1="","", Colors!$A$1)</f>
        <v>Font Color Best Practices</v>
      </c>
      <c r="C69" s="595">
        <f>IF(Colors!$B$2="","",Colors!$B$2)</f>
        <v>5.9375000000000009E-3</v>
      </c>
      <c r="D69" s="498" t="str">
        <f>IF(Colors!$A$2="","",HYPERLINK(Video_website&amp;Colors!$A$2, Colors!$A$2))</f>
        <v>UNC_DAYT_EXCEL_1.7.1_LECTURE_FONT_COLOR_BEST_PRACTICES.mp4</v>
      </c>
      <c r="F69" t="str">
        <f t="shared" ca="1" si="1"/>
        <v/>
      </c>
    </row>
    <row r="70" spans="1:9">
      <c r="A70" s="323" t="str">
        <f ca="1">HYPERLINK("#"&amp;CELL("address",Design!$A$1),MID(CELL("filename",Design!$A$1),FIND("]",CELL("filename",Design!$A$1))+1,255))</f>
        <v>Design</v>
      </c>
      <c r="B70" t="str">
        <f>IF(Design!$A$1="","", Design!$A$1)</f>
        <v>Good Worksheet Design:  Arrange Data so that it's Easy To Read &amp; Copy Formulas</v>
      </c>
      <c r="C70" s="595">
        <f>IF(Design!$B$2="","",Design!$B$2)</f>
        <v>4.3287037037037035E-3</v>
      </c>
      <c r="D70" s="498" t="str">
        <f>IF(Design!$A$2="","",HYPERLINK(Video_website&amp;Design!$A$2, Design!$A$2))</f>
        <v>UNC_DAYT_EXCEL_1.7.2_LECTURE_WORKSHEET_DESIGN.mp4</v>
      </c>
      <c r="F70" t="str">
        <f t="shared" ca="1" si="1"/>
        <v/>
      </c>
    </row>
    <row r="71" spans="1:9">
      <c r="A71" s="323" t="str">
        <f ca="1">HYPERLINK("#"&amp;CELL("address",Sorting!$A$1),MID(CELL("filename",Sorting!$A$1),FIND("]",CELL("filename",Sorting!$A$1))+1,255))</f>
        <v>Sorting</v>
      </c>
      <c r="B71" t="str">
        <f>IF(Sorting!$A$1="","", Sorting!$A$1)</f>
        <v>Include blank rows within your data</v>
      </c>
      <c r="C71" s="595" t="str">
        <f>IF(Sorting!$B$2="","",Sorting!$B$2)</f>
        <v/>
      </c>
      <c r="D71" s="498" t="str">
        <f>IF(Sorting!$A$2="","",HYPERLINK(Video_website&amp;Sorting!$A$2, Sorting!$A$2))</f>
        <v/>
      </c>
      <c r="F71" t="str">
        <f t="shared" ca="1" si="1"/>
        <v/>
      </c>
    </row>
    <row r="72" spans="1:9">
      <c r="A72" s="323" t="str">
        <f ca="1">HYPERLINK("#"&amp;CELL("address",Text_Files!$A$1),MID(CELL("filename",Text_Files!$A$1),FIND("]",CELL("filename",Text_Files!$A$1))+1,255))</f>
        <v>Text_Files</v>
      </c>
      <c r="B72" t="str">
        <f>IF(Text_Files!$A$1="","", Text_Files!$A$1)</f>
        <v>Opening &amp; Saving Text Data Files</v>
      </c>
      <c r="C72" s="595">
        <f>IF(Text_Files!$B$2="","",Text_Files!$B$2)</f>
        <v>5.8333333333333336E-3</v>
      </c>
      <c r="D72" s="498" t="str">
        <f>IF(Text_Files!$A$2="","",HYPERLINK(Video_website&amp;Text_Files!$A$2, Text_Files!$A$2))</f>
        <v>UNC_DAYT_EXCEL_1.7.3_LECTURE_IMPORTING_DATA.mp4</v>
      </c>
      <c r="F72" t="str">
        <f t="shared" ca="1" si="1"/>
        <v/>
      </c>
    </row>
    <row r="73" spans="1:9">
      <c r="A73" s="323" t="str">
        <f ca="1">HYPERLINK("#"&amp;CELL("address",Notes_Doc!$A$1),MID(CELL("filename",Notes_Doc!$A$1),FIND("]",CELL("filename",Notes_Doc!$A$1))+1,255))</f>
        <v>Notes_Doc</v>
      </c>
      <c r="B73" t="str">
        <f>IF(Notes_Doc!$A$1="","", Notes_Doc!$A$1)</f>
        <v>Documenting Your Workbook</v>
      </c>
      <c r="C73" s="595">
        <f>IF(Notes_Doc!$B$2="","",Notes_Doc!$B$2)</f>
        <v>2.2569444444444447E-3</v>
      </c>
      <c r="D73" s="498" t="str">
        <f>IF(Notes_Doc!$A$2="","",HYPERLINK(Video_website&amp;Notes_Doc!$A$2, Notes_Doc!$A$2))</f>
        <v>UNC_DAYT_EXCEL_1.7.4_LECTURE_CONSOLIDATING_&amp;_DOCUMENTING_WORKBOOKS.mp4</v>
      </c>
      <c r="F73" t="str">
        <f t="shared" ca="1" si="1"/>
        <v/>
      </c>
    </row>
    <row r="74" spans="1:9">
      <c r="A74" s="323" t="str">
        <f ca="1">HYPERLINK("#"&amp;CELL("address",Sample_Doc!$A$1),MID(CELL("filename",Sample_Doc!$A$1),FIND("]",CELL("filename",Sample_Doc!$A$1))+1,255))</f>
        <v>Sample_Doc</v>
      </c>
      <c r="B74" t="str">
        <f>IF(Sample_Doc!$A$1="","", Sample_Doc!$A$1)</f>
        <v>Week 1 Assignment</v>
      </c>
      <c r="C74" s="595" t="str">
        <f>IF(Sample_Doc!$B$2="","",Sample_Doc!$B$2)</f>
        <v/>
      </c>
      <c r="D74" s="498" t="str">
        <f>IF(Sample_Doc!$A$2="","",HYPERLINK(Video_website&amp;Sample_Doc!$A$2, Sample_Doc!$A$2))</f>
        <v/>
      </c>
      <c r="F74" t="str">
        <f t="shared" ca="1" si="1"/>
        <v/>
      </c>
    </row>
    <row r="75" spans="1:9" hidden="1">
      <c r="A75" s="323" t="str">
        <f ca="1">HYPERLINK("#"&amp;CELL("address",Headers!$A$1),MID(CELL("filename",Headers!$A$1),FIND("]",CELL("filename",Headers!$A$1))+1,255))</f>
        <v>Headers</v>
      </c>
      <c r="B75" t="str">
        <f>IF(Headers!$A$1="","", Headers!$A$1)</f>
        <v>Custom Headers, Footers</v>
      </c>
      <c r="C75" s="595" t="str">
        <f>IF(Headers!$B$2="","",Headers!$B$2)</f>
        <v/>
      </c>
      <c r="D75" s="498" t="str">
        <f>IF(Headers!$A$2="","",HYPERLINK(Video_website&amp;Headers!$A$2, Headers!$A$2))</f>
        <v/>
      </c>
      <c r="F75" t="str">
        <f t="shared" ref="F75:F87" ca="1" si="2">IF(LEFT($A75,1)=segment_designator,B75,"")</f>
        <v/>
      </c>
      <c r="G75" t="s">
        <v>1425</v>
      </c>
    </row>
    <row r="76" spans="1:9">
      <c r="A76" s="323" t="str">
        <f ca="1">HYPERLINK("#"&amp;CELL("address",Copy_Sheets!$A$1),MID(CELL("filename",Copy_Sheets!$A$1),FIND("]",CELL("filename",Copy_Sheets!$A$1))+1,255))</f>
        <v>Copy_Sheets</v>
      </c>
      <c r="B76" t="str">
        <f>IF(Copy_Sheets!$A$1="","", Copy_Sheets!$A$1)</f>
        <v>Methods to Copy a Worksheet</v>
      </c>
      <c r="C76" s="595" t="str">
        <f>IF(Copy_Sheets!$B$2="","",Copy_Sheets!$B$2)</f>
        <v/>
      </c>
      <c r="D76" s="498" t="str">
        <f>IF(Copy_Sheets!$A$2="","",HYPERLINK(Video_website&amp;Copy_Sheets!$A$2, Copy_Sheets!$A$2))</f>
        <v/>
      </c>
      <c r="F76" t="str">
        <f t="shared" ca="1" si="2"/>
        <v/>
      </c>
    </row>
    <row r="77" spans="1:9" hidden="1">
      <c r="A77" s="323" t="str">
        <f ca="1">HYPERLINK("#"&amp;CELL("address",Dates!$A$1),MID(CELL("filename",Dates!$A$1),FIND("]",CELL("filename",Dates!$A$1))+1,255))</f>
        <v>Dates</v>
      </c>
      <c r="B77" t="str">
        <f>IF(Dates!$A$1="","", Dates!$A$1)</f>
        <v>Working with Dates</v>
      </c>
      <c r="C77" s="595" t="str">
        <f>IF(Dates!$B$2="","",Dates!$B$2)</f>
        <v/>
      </c>
      <c r="D77" s="498" t="str">
        <f>IF(Dates!$A$2="","",HYPERLINK(Video_website&amp;Dates!$A$2, Dates!$A$2))</f>
        <v/>
      </c>
      <c r="F77" t="str">
        <f t="shared" ca="1" si="2"/>
        <v/>
      </c>
      <c r="G77" t="s">
        <v>1425</v>
      </c>
    </row>
    <row r="78" spans="1:9" hidden="1">
      <c r="A78" s="323" t="str">
        <f ca="1">HYPERLINK("#"&amp;CELL("address",'Level 2'!$A$1),MID(CELL("filename",'Level 2'!$A$1),FIND("]",CELL("filename",'Level 2'!$A$1))+1,255))</f>
        <v>Level 2</v>
      </c>
      <c r="B78" t="str">
        <f>IF('Level 2'!$A$1="","", 'Level 2'!$A$1)</f>
        <v>Learning Objectives</v>
      </c>
      <c r="C78" s="595" t="str">
        <f>IF('Level 2'!$B$2="","",'Level 2'!$B$2)</f>
        <v/>
      </c>
      <c r="D78" s="498" t="str">
        <f>IF('Level 2'!$A$2="","",HYPERLINK(Video_website&amp;'Level 2'!$A$2, 'Level 2'!$A$2))</f>
        <v/>
      </c>
      <c r="F78" t="str">
        <f t="shared" ca="1" si="2"/>
        <v/>
      </c>
      <c r="G78" t="s">
        <v>1425</v>
      </c>
    </row>
    <row r="79" spans="1:9" hidden="1">
      <c r="A79" s="323" t="str">
        <f ca="1">HYPERLINK("#"&amp;CELL("address",'Level 3'!$A$1),MID(CELL("filename",'Level 3'!$A$1),FIND("]",CELL("filename",'Level 3'!$A$1))+1,255))</f>
        <v>Level 3</v>
      </c>
      <c r="B79" t="str">
        <f>IF('Level 3'!$A$1="","", 'Level 3'!$A$1)</f>
        <v>Learning Objectives</v>
      </c>
      <c r="C79" s="595" t="str">
        <f>IF('Level 3'!$B$2="","",'Level 3'!$B$2)</f>
        <v/>
      </c>
      <c r="D79" s="498" t="str">
        <f>IF('Level 3'!$A$2="","",HYPERLINK(Video_website&amp;'Level 3'!$A$2, 'Level 3'!$A$2))</f>
        <v/>
      </c>
      <c r="F79" t="str">
        <f t="shared" ca="1" si="2"/>
        <v/>
      </c>
      <c r="G79" t="s">
        <v>1425</v>
      </c>
    </row>
    <row r="80" spans="1:9" hidden="1">
      <c r="A80" s="323" t="str">
        <f ca="1">HYPERLINK("#"&amp;CELL("address",Blanks_vs_Zeros!$A$1),MID(CELL("filename",Blanks_vs_Zeros!$A$1),FIND("]",CELL("filename",Blanks_vs_Zeros!$A$1))+1,255))</f>
        <v>Blanks_vs_Zeros</v>
      </c>
      <c r="B80" t="str">
        <f>IF(Blanks_vs_Zeros!$A$1="","", Blanks_vs_Zeros!$A$1)</f>
        <v>Function Results with Blanks versus Zero Values</v>
      </c>
      <c r="C80" s="595" t="str">
        <f>IF(Blanks_vs_Zeros!$B$2="","",Blanks_vs_Zeros!$B$2)</f>
        <v/>
      </c>
      <c r="D80" s="498" t="str">
        <f>IF(Blanks_vs_Zeros!$A$2="","",HYPERLINK(Video_website&amp;Blanks_vs_Zeros!$A$2, Blanks_vs_Zeros!$A$2))</f>
        <v/>
      </c>
      <c r="F80" t="str">
        <f t="shared" ca="1" si="2"/>
        <v/>
      </c>
      <c r="G80" t="s">
        <v>1425</v>
      </c>
    </row>
    <row r="81" spans="1:7" hidden="1">
      <c r="A81" s="323" t="str">
        <f ca="1">HYPERLINK("#"&amp;CELL("address",Naming!$A$1),MID(CELL("filename",Naming!$A$1),FIND("]",CELL("filename",Naming!$A$1))+1,255))</f>
        <v>Naming</v>
      </c>
      <c r="B81" t="str">
        <f>IF(Naming!$A$1="","", Naming!$A$1)</f>
        <v>Naming a Cell or Cell Range</v>
      </c>
      <c r="C81" s="595" t="str">
        <f>IF(Naming!$B$2="","",Naming!$B$2)</f>
        <v/>
      </c>
      <c r="D81" s="498" t="str">
        <f>IF(Naming!$A$2="","",HYPERLINK(Video_website&amp;Naming!$A$2, Naming!$A$2))</f>
        <v/>
      </c>
      <c r="F81" t="str">
        <f t="shared" ca="1" si="2"/>
        <v/>
      </c>
      <c r="G81" t="s">
        <v>1425</v>
      </c>
    </row>
    <row r="82" spans="1:7" hidden="1">
      <c r="A82" s="323" t="str">
        <f ca="1">HYPERLINK("#"&amp;CELL("address",Grouping!$A$1),MID(CELL("filename",Grouping!$A$1),FIND("]",CELL("filename",Grouping!$A$1))+1,255))</f>
        <v>Grouping</v>
      </c>
      <c r="B82" t="str">
        <f>IF(Grouping!$A$1="","", Grouping!$A$1)</f>
        <v>Working with Multiple Worksheets Simultaneously (Grouping)</v>
      </c>
      <c r="C82" s="595" t="str">
        <f>IF(Grouping!$B$2="","",Grouping!$B$2)</f>
        <v/>
      </c>
      <c r="D82" s="498" t="str">
        <f>IF(Grouping!$A$2="","",HYPERLINK(Video_website&amp;Grouping!$A$2, Grouping!$A$2))</f>
        <v/>
      </c>
      <c r="F82" t="str">
        <f t="shared" ca="1" si="2"/>
        <v/>
      </c>
      <c r="G82" t="s">
        <v>1425</v>
      </c>
    </row>
    <row r="83" spans="1:7" hidden="1">
      <c r="A83" s="323" t="str">
        <f ca="1">HYPERLINK("#"&amp;CELL("address",'1stQTR'!$A$1),MID(CELL("filename",'1stQTR'!$A$1),FIND("]",CELL("filename",'1stQTR'!$A$1))+1,255))</f>
        <v>1stQTR</v>
      </c>
      <c r="B83" t="str">
        <f>IF('1stQTR'!$A$1="","", '1stQTR'!$A$1)</f>
        <v>Grouping Worksheets</v>
      </c>
      <c r="C83" s="595" t="str">
        <f>IF('1stQTR'!$B$2="","",'1stQTR'!$B$2)</f>
        <v/>
      </c>
      <c r="D83" s="498" t="str">
        <f>IF('1stQTR'!$A$2="","",HYPERLINK(Video_website&amp;'1stQTR'!$A$2, '1stQTR'!$A$2))</f>
        <v/>
      </c>
      <c r="F83" t="str">
        <f t="shared" ca="1" si="2"/>
        <v/>
      </c>
      <c r="G83" t="s">
        <v>1425</v>
      </c>
    </row>
    <row r="84" spans="1:7" hidden="1">
      <c r="A84" s="323" t="str">
        <f ca="1">HYPERLINK("#"&amp;CELL("address",'2ndQTR'!$A$1),MID(CELL("filename",'2ndQTR'!$A$1),FIND("]",CELL("filename",'2ndQTR'!$A$1))+1,255))</f>
        <v>2ndQTR</v>
      </c>
      <c r="B84" t="str">
        <f>IF('2ndQTR'!$A$1="","", '2ndQTR'!$A$1)</f>
        <v>Grouping Worksheets</v>
      </c>
      <c r="C84" s="595" t="str">
        <f>IF('2ndQTR'!$B$2="","",'2ndQTR'!$B$2)</f>
        <v/>
      </c>
      <c r="D84" s="498" t="str">
        <f>IF('2ndQTR'!$A$2="","",HYPERLINK(Video_website&amp;'2ndQTR'!$A$2, '2ndQTR'!$A$2))</f>
        <v/>
      </c>
      <c r="F84" t="str">
        <f t="shared" ca="1" si="2"/>
        <v/>
      </c>
      <c r="G84" t="s">
        <v>1425</v>
      </c>
    </row>
    <row r="85" spans="1:7" hidden="1">
      <c r="A85" s="323" t="str">
        <f ca="1">HYPERLINK("#"&amp;CELL("address",'3rdQTR'!$A$1),MID(CELL("filename",'3rdQTR'!$A$1),FIND("]",CELL("filename",'3rdQTR'!$A$1))+1,255))</f>
        <v>3rdQTR</v>
      </c>
      <c r="B85" t="str">
        <f>IF('3rdQTR'!$A$1="","", '3rdQTR'!$A$1)</f>
        <v>Grouping Worksheets</v>
      </c>
      <c r="C85" s="595" t="str">
        <f>IF('3rdQTR'!$B$2="","",'3rdQTR'!$B$2)</f>
        <v/>
      </c>
      <c r="D85" s="498" t="str">
        <f>IF('3rdQTR'!$A$2="","",HYPERLINK(Video_website&amp;'3rdQTR'!$A$2, '3rdQTR'!$A$2))</f>
        <v/>
      </c>
      <c r="F85" t="str">
        <f t="shared" ca="1" si="2"/>
        <v/>
      </c>
      <c r="G85" t="s">
        <v>1425</v>
      </c>
    </row>
    <row r="86" spans="1:7" hidden="1">
      <c r="A86" s="323" t="str">
        <f ca="1">HYPERLINK("#"&amp;CELL("address",'4thQTR'!$A$1),MID(CELL("filename",'4thQTR'!$A$1),FIND("]",CELL("filename",'4thQTR'!$A$1))+1,255))</f>
        <v>4thQTR</v>
      </c>
      <c r="B86" t="str">
        <f>IF('4thQTR'!$A$1="","", '4thQTR'!$A$1)</f>
        <v>Grouping Worksheets</v>
      </c>
      <c r="C86" s="595" t="str">
        <f>IF('4thQTR'!$B$2="","",'4thQTR'!$B$2)</f>
        <v/>
      </c>
      <c r="D86" s="498" t="str">
        <f>IF('4thQTR'!$A$2="","",HYPERLINK(Video_website&amp;'4thQTR'!$A$2, '4thQTR'!$A$2))</f>
        <v/>
      </c>
      <c r="F86" t="str">
        <f t="shared" ca="1" si="2"/>
        <v/>
      </c>
      <c r="G86" t="s">
        <v>1425</v>
      </c>
    </row>
    <row r="87" spans="1:7">
      <c r="A87" s="323" t="str">
        <f ca="1">HYPERLINK("#"&amp;CELL("address",Key!$A$1),MID(CELL("filename",Key!$A$1),FIND("]",CELL("filename",Key!$A$1))+1,255))</f>
        <v>Key</v>
      </c>
      <c r="B87" t="str">
        <f>IF(Key!$A$1="","", Key!$A$1)</f>
        <v>Assignment Guidelines / Grading Key / Key Points</v>
      </c>
      <c r="C87" s="595">
        <f>IF(Key!$B$2="","",Key!$B$2)</f>
        <v>7.6388888888888893E-4</v>
      </c>
      <c r="D87" s="498" t="str">
        <f>IF(Key!$A$2="","",HYPERLINK(Video_website&amp;Key!$A$2, Key!$A$2))</f>
        <v>UNC_DAYT_EXCEL_1.7.5_LECTURE_KEY_POINTS.mp4</v>
      </c>
      <c r="F87" t="str">
        <f t="shared" ca="1" si="2"/>
        <v/>
      </c>
    </row>
    <row r="88" spans="1:7">
      <c r="B88"/>
      <c r="C88" s="595"/>
    </row>
  </sheetData>
  <autoFilter ref="A10:I88" xr:uid="{00000000-0001-0000-0000-000000000000}">
    <filterColumn colId="6">
      <filters blank="1"/>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F9EAD-DD30-4178-8C3A-E47C9F6715F4}">
  <sheetPr codeName="Sheet60"/>
  <dimension ref="A1:G19"/>
  <sheetViews>
    <sheetView zoomScale="145" zoomScaleNormal="145" workbookViewId="0">
      <selection activeCell="A2" sqref="A2"/>
    </sheetView>
  </sheetViews>
  <sheetFormatPr defaultRowHeight="12.75"/>
  <cols>
    <col min="1" max="1" width="9.7109375" bestFit="1" customWidth="1"/>
  </cols>
  <sheetData>
    <row r="1" spans="1:7" ht="18">
      <c r="A1" s="332" t="s">
        <v>1190</v>
      </c>
    </row>
    <row r="2" spans="1:7" s="463" customFormat="1" hidden="1">
      <c r="A2" s="534" t="s">
        <v>1436</v>
      </c>
      <c r="B2" s="552">
        <v>2.2685185185185195E-3</v>
      </c>
    </row>
    <row r="3" spans="1:7" s="264" customFormat="1" ht="14.25">
      <c r="A3" s="575" t="str">
        <f>IF(A2="","",IF(Disable_Video_Hyperlinks,A2,HYPERLINK(Video_website&amp;A2,A2)))</f>
        <v>UNC_DAYT_EXCEL_1.2.5_LECTURE_AUTOSAVE.mp4</v>
      </c>
      <c r="C3"/>
      <c r="E3"/>
      <c r="G3"/>
    </row>
    <row r="4" spans="1:7" s="264" customFormat="1" ht="14.25">
      <c r="A4" s="582">
        <f>IF(OR(B2="",B2=0),"",B2)</f>
        <v>2.2685185185185195E-3</v>
      </c>
      <c r="C4"/>
      <c r="E4"/>
      <c r="G4"/>
    </row>
    <row r="6" spans="1:7">
      <c r="A6" s="114" t="s">
        <v>1270</v>
      </c>
    </row>
    <row r="7" spans="1:7">
      <c r="A7" s="114" t="s">
        <v>1272</v>
      </c>
    </row>
    <row r="8" spans="1:7">
      <c r="A8" s="114" t="s">
        <v>1271</v>
      </c>
    </row>
    <row r="9" spans="1:7">
      <c r="A9" s="114"/>
    </row>
    <row r="10" spans="1:7">
      <c r="A10" s="5" t="s">
        <v>1276</v>
      </c>
    </row>
    <row r="11" spans="1:7">
      <c r="A11" s="77" t="s">
        <v>1273</v>
      </c>
    </row>
    <row r="12" spans="1:7">
      <c r="A12" s="77" t="s">
        <v>1274</v>
      </c>
    </row>
    <row r="13" spans="1:7">
      <c r="A13" s="77" t="s">
        <v>1275</v>
      </c>
    </row>
    <row r="14" spans="1:7">
      <c r="A14" s="77" t="s">
        <v>997</v>
      </c>
    </row>
    <row r="17" spans="1:1">
      <c r="A17" s="5" t="s">
        <v>1410</v>
      </c>
    </row>
    <row r="18" spans="1:1">
      <c r="A18" s="114" t="s">
        <v>1411</v>
      </c>
    </row>
    <row r="19" spans="1:1">
      <c r="A19" s="114" t="s">
        <v>1412</v>
      </c>
    </row>
  </sheetData>
  <conditionalFormatting sqref="B2">
    <cfRule type="expression" dxfId="29" priority="1">
      <formula>NOT(_xlfn.ISFORMULA(B2))</formula>
    </cfRule>
  </conditionalFormatting>
  <hyperlinks>
    <hyperlink ref="A14" r:id="rId1" xr:uid="{22C414A2-37B2-496A-B215-503A6E4F6030}"/>
    <hyperlink ref="A11" r:id="rId2" xr:uid="{0E5485A0-27F0-4B5C-8289-AE89E2A7FFA7}"/>
    <hyperlink ref="A12" r:id="rId3" display="https://support.office.com/en-us/article/view-previous-versions-of-office-files-5c1e076f-a9c9-41b8-8ace-f77b9642e2c2" xr:uid="{9475C639-78F5-4D0F-B7CF-BA15B5328816}"/>
    <hyperlink ref="A13" r:id="rId4" display="https://support.office.com/en-us/article/help-protect-your-files-in-case-of-a-crash-551c29b1-6a4b-4415-a3ff-a80415b92f99" xr:uid="{BD8C3C19-8096-4B76-A752-E792089A361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CFB39-318E-40EB-9303-378419F2AF1E}">
  <sheetPr codeName="Sheet70"/>
  <dimension ref="A1:G4"/>
  <sheetViews>
    <sheetView zoomScale="145" zoomScaleNormal="145" workbookViewId="0">
      <selection activeCell="A2" sqref="A2"/>
    </sheetView>
  </sheetViews>
  <sheetFormatPr defaultRowHeight="12.75"/>
  <sheetData>
    <row r="1" spans="1:7" ht="26.25">
      <c r="A1" s="113" t="s">
        <v>536</v>
      </c>
    </row>
    <row r="2" spans="1:7" s="463" customFormat="1" hidden="1">
      <c r="A2" s="543"/>
      <c r="B2" s="552">
        <f>SUM(Shortcuts:Paste_Special!B2:B2)</f>
        <v>3.048611111111111E-2</v>
      </c>
    </row>
    <row r="3" spans="1:7" s="264" customFormat="1" ht="14.25">
      <c r="A3" s="578" t="str">
        <f>Video_Lengths_Description</f>
        <v xml:space="preserve">Length of video clips in this segment: </v>
      </c>
      <c r="C3"/>
      <c r="E3"/>
      <c r="G3"/>
    </row>
    <row r="4" spans="1:7" s="264" customFormat="1" ht="14.25">
      <c r="A4" s="582">
        <f>IF(OR(B2="",B2=0),"",B2)</f>
        <v>3.048611111111111E-2</v>
      </c>
      <c r="C4"/>
      <c r="E4"/>
      <c r="G4"/>
    </row>
  </sheetData>
  <conditionalFormatting sqref="B2">
    <cfRule type="expression" dxfId="28" priority="1">
      <formula>NOT(_xlfn.ISFORMULA(B2))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pageSetUpPr fitToPage="1"/>
  </sheetPr>
  <dimension ref="A1:O94"/>
  <sheetViews>
    <sheetView zoomScaleNormal="100" workbookViewId="0">
      <pane xSplit="1" ySplit="12" topLeftCell="B14" activePane="bottomRight" state="frozen"/>
      <selection activeCell="A2" sqref="A2"/>
      <selection pane="topRight" activeCell="A2" sqref="A2"/>
      <selection pane="bottomLeft" activeCell="A2" sqref="A2"/>
      <selection pane="bottomRight" activeCell="A15" sqref="A15"/>
    </sheetView>
  </sheetViews>
  <sheetFormatPr defaultColWidth="9.140625" defaultRowHeight="12.75" outlineLevelRow="1" outlineLevelCol="1"/>
  <cols>
    <col min="1" max="1" width="11" style="112" bestFit="1" customWidth="1"/>
    <col min="2" max="2" width="18.28515625" style="53" bestFit="1" customWidth="1"/>
    <col min="3" max="3" width="19.140625" style="53" bestFit="1" customWidth="1"/>
    <col min="4" max="4" width="27" style="53" bestFit="1" customWidth="1"/>
    <col min="5" max="5" width="26.5703125" bestFit="1" customWidth="1"/>
    <col min="6" max="6" width="17.42578125" bestFit="1" customWidth="1" outlineLevel="1"/>
    <col min="7" max="7" width="20.7109375" style="53" bestFit="1" customWidth="1" outlineLevel="1"/>
    <col min="8" max="8" width="21.42578125" style="53" bestFit="1" customWidth="1"/>
    <col min="9" max="9" width="19.140625" style="53" bestFit="1" customWidth="1"/>
    <col min="10" max="10" width="13.5703125" style="53" bestFit="1" customWidth="1"/>
    <col min="11" max="11" width="19" customWidth="1"/>
    <col min="12" max="12" width="23.5703125" style="117" bestFit="1" customWidth="1"/>
    <col min="13" max="13" width="24.7109375" style="53" bestFit="1" customWidth="1"/>
    <col min="14" max="14" width="18.140625" style="53" bestFit="1" customWidth="1"/>
    <col min="15" max="15" width="18.28515625" style="53" bestFit="1" customWidth="1"/>
    <col min="16" max="16" width="20.85546875" style="53" customWidth="1"/>
    <col min="17" max="16384" width="9.140625" style="53"/>
  </cols>
  <sheetData>
    <row r="1" spans="1:15" ht="26.25">
      <c r="A1" s="113" t="s">
        <v>714</v>
      </c>
      <c r="B1" s="442"/>
      <c r="E1" s="442" t="s">
        <v>715</v>
      </c>
      <c r="F1" s="53"/>
      <c r="H1" s="133"/>
    </row>
    <row r="2" spans="1:15" s="256" customFormat="1" hidden="1">
      <c r="A2" s="543" t="s">
        <v>1437</v>
      </c>
      <c r="B2" s="552">
        <v>2.6620370370370374E-3</v>
      </c>
      <c r="H2" s="546"/>
      <c r="K2" s="463"/>
    </row>
    <row r="3" spans="1:15" s="414" customFormat="1" ht="14.25">
      <c r="A3" s="575" t="str">
        <f>IF(A2="","",IF(Disable_Video_Hyperlinks,A2,HYPERLINK(Video_website&amp;A2,A2)))</f>
        <v>UNC_DAYT_EXCEL_1.3.1_LECTURE_DIRECT_SHORTCUTS_FN_KEYS.mp4</v>
      </c>
      <c r="C3" s="53"/>
      <c r="E3" s="53"/>
      <c r="G3" s="53"/>
      <c r="H3" s="415"/>
      <c r="K3" s="264"/>
    </row>
    <row r="4" spans="1:15" s="414" customFormat="1" ht="14.25">
      <c r="A4" s="582">
        <f>IF(OR(B2="",B2=0),"",B2)</f>
        <v>2.6620370370370374E-3</v>
      </c>
      <c r="C4" s="53"/>
      <c r="E4" s="53"/>
      <c r="G4" s="53"/>
      <c r="H4" s="415"/>
      <c r="K4" s="264"/>
    </row>
    <row r="5" spans="1:15" s="414" customFormat="1" ht="14.25">
      <c r="A5" s="133"/>
      <c r="C5" s="53"/>
      <c r="E5" s="53"/>
      <c r="G5" s="53"/>
      <c r="H5" s="415"/>
      <c r="K5" s="264"/>
    </row>
    <row r="6" spans="1:15" s="117" customFormat="1" hidden="1" outlineLevel="1">
      <c r="A6" s="134"/>
      <c r="D6" s="321" t="s">
        <v>1070</v>
      </c>
      <c r="H6" s="133"/>
      <c r="I6" s="135"/>
    </row>
    <row r="7" spans="1:15" s="117" customFormat="1" hidden="1" outlineLevel="1">
      <c r="A7" s="134"/>
      <c r="D7" s="132" t="s">
        <v>995</v>
      </c>
      <c r="E7" s="133" t="s">
        <v>996</v>
      </c>
      <c r="I7" s="135"/>
    </row>
    <row r="8" spans="1:15" s="117" customFormat="1" hidden="1" outlineLevel="1">
      <c r="A8" s="134"/>
      <c r="E8" s="133" t="s">
        <v>775</v>
      </c>
      <c r="I8" s="135"/>
    </row>
    <row r="9" spans="1:15" s="117" customFormat="1" hidden="1" outlineLevel="1">
      <c r="A9" s="134"/>
      <c r="D9" s="132" t="s">
        <v>1186</v>
      </c>
      <c r="E9" s="358" t="s">
        <v>1187</v>
      </c>
      <c r="I9" s="359"/>
    </row>
    <row r="10" spans="1:15" s="117" customFormat="1" hidden="1" outlineLevel="1">
      <c r="A10" s="134"/>
      <c r="D10" s="132" t="s">
        <v>1188</v>
      </c>
      <c r="E10" s="358" t="s">
        <v>1189</v>
      </c>
      <c r="I10" s="359"/>
    </row>
    <row r="11" spans="1:15" s="117" customFormat="1" collapsed="1">
      <c r="A11" s="134"/>
      <c r="E11" s="132"/>
      <c r="I11" s="135"/>
    </row>
    <row r="12" spans="1:15">
      <c r="A12" s="103" t="s">
        <v>310</v>
      </c>
      <c r="B12" s="104" t="s">
        <v>311</v>
      </c>
      <c r="C12" s="104" t="s">
        <v>705</v>
      </c>
      <c r="D12" s="104" t="s">
        <v>706</v>
      </c>
      <c r="E12" s="104" t="s">
        <v>708</v>
      </c>
      <c r="F12" s="104" t="s">
        <v>435</v>
      </c>
      <c r="G12" s="104" t="s">
        <v>436</v>
      </c>
      <c r="H12" s="104" t="s">
        <v>707</v>
      </c>
      <c r="I12" s="104" t="s">
        <v>709</v>
      </c>
      <c r="J12" s="104" t="s">
        <v>710</v>
      </c>
      <c r="K12" s="104" t="s">
        <v>711</v>
      </c>
      <c r="L12" s="117" t="s">
        <v>2434</v>
      </c>
      <c r="M12" s="104" t="s">
        <v>2435</v>
      </c>
      <c r="N12" s="104" t="s">
        <v>2436</v>
      </c>
      <c r="O12" s="104" t="s">
        <v>2437</v>
      </c>
    </row>
    <row r="13" spans="1:15">
      <c r="A13" s="136" t="s">
        <v>2438</v>
      </c>
      <c r="B13" s="117"/>
      <c r="C13" s="117"/>
      <c r="D13" s="117"/>
      <c r="E13" s="117"/>
      <c r="F13" s="117"/>
      <c r="G13" s="117"/>
      <c r="H13" s="129" t="s">
        <v>2439</v>
      </c>
      <c r="I13" s="117"/>
      <c r="J13" s="117"/>
      <c r="K13" s="117"/>
      <c r="L13" s="117" t="s">
        <v>2440</v>
      </c>
      <c r="M13" s="129"/>
      <c r="N13" s="117"/>
      <c r="O13" s="117"/>
    </row>
    <row r="14" spans="1:15" outlineLevel="1">
      <c r="A14" s="105" t="s">
        <v>437</v>
      </c>
      <c r="B14" s="106" t="s">
        <v>437</v>
      </c>
      <c r="C14" s="106"/>
      <c r="D14" s="106" t="s">
        <v>639</v>
      </c>
      <c r="E14" s="106" t="s">
        <v>640</v>
      </c>
      <c r="F14" s="106" t="s">
        <v>641</v>
      </c>
      <c r="G14" s="106" t="s">
        <v>641</v>
      </c>
      <c r="H14" s="106" t="s">
        <v>641</v>
      </c>
      <c r="I14" s="106" t="s">
        <v>642</v>
      </c>
      <c r="J14" s="106"/>
      <c r="K14" s="106"/>
      <c r="M14" s="464"/>
      <c r="N14" s="464"/>
      <c r="O14" s="464"/>
    </row>
    <row r="15" spans="1:15" outlineLevel="1">
      <c r="A15" s="105" t="s">
        <v>312</v>
      </c>
      <c r="B15" s="106" t="s">
        <v>313</v>
      </c>
      <c r="C15" s="106" t="s">
        <v>314</v>
      </c>
      <c r="D15" s="258" t="s">
        <v>683</v>
      </c>
      <c r="E15" s="106"/>
      <c r="F15" s="106" t="s">
        <v>315</v>
      </c>
      <c r="G15" s="106" t="s">
        <v>315</v>
      </c>
      <c r="H15" s="106" t="s">
        <v>678</v>
      </c>
      <c r="I15" s="106" t="s">
        <v>688</v>
      </c>
      <c r="J15" s="106"/>
      <c r="K15" s="106"/>
      <c r="M15" s="464"/>
      <c r="N15" s="464"/>
      <c r="O15" s="464"/>
    </row>
    <row r="16" spans="1:15" outlineLevel="1">
      <c r="A16" s="105" t="s">
        <v>316</v>
      </c>
      <c r="B16" s="258" t="s">
        <v>317</v>
      </c>
      <c r="C16" s="258" t="s">
        <v>677</v>
      </c>
      <c r="D16" s="106"/>
      <c r="E16" s="106"/>
      <c r="F16" s="106" t="s">
        <v>318</v>
      </c>
      <c r="G16" s="106" t="s">
        <v>318</v>
      </c>
      <c r="H16" s="106" t="s">
        <v>318</v>
      </c>
      <c r="I16" s="106"/>
      <c r="J16" s="106"/>
      <c r="K16" s="106"/>
      <c r="M16" s="464"/>
      <c r="N16" s="464"/>
      <c r="O16" s="464"/>
    </row>
    <row r="17" spans="1:15" outlineLevel="1">
      <c r="A17" s="105" t="s">
        <v>319</v>
      </c>
      <c r="B17" s="106" t="s">
        <v>647</v>
      </c>
      <c r="C17" s="258" t="s">
        <v>438</v>
      </c>
      <c r="D17" s="106" t="s">
        <v>646</v>
      </c>
      <c r="E17" s="106" t="s">
        <v>320</v>
      </c>
      <c r="F17" s="106"/>
      <c r="G17" s="106"/>
      <c r="H17" s="106"/>
      <c r="I17" s="106"/>
      <c r="J17" s="106" t="s">
        <v>645</v>
      </c>
      <c r="K17" s="106"/>
      <c r="M17" s="464"/>
      <c r="N17" s="464"/>
      <c r="O17" s="464"/>
    </row>
    <row r="18" spans="1:15" outlineLevel="1">
      <c r="A18" s="105" t="s">
        <v>321</v>
      </c>
      <c r="B18" s="258" t="s">
        <v>322</v>
      </c>
      <c r="C18" s="106" t="s">
        <v>323</v>
      </c>
      <c r="D18" s="106" t="s">
        <v>970</v>
      </c>
      <c r="E18" s="106" t="s">
        <v>325</v>
      </c>
      <c r="F18" s="106" t="s">
        <v>324</v>
      </c>
      <c r="G18" s="106" t="s">
        <v>324</v>
      </c>
      <c r="H18" s="106" t="s">
        <v>969</v>
      </c>
      <c r="I18" s="106"/>
      <c r="J18" s="106"/>
      <c r="K18" s="106"/>
      <c r="M18" s="464"/>
      <c r="N18" s="464" t="s">
        <v>2441</v>
      </c>
      <c r="O18" s="464"/>
    </row>
    <row r="19" spans="1:15" outlineLevel="1">
      <c r="A19" s="105" t="s">
        <v>326</v>
      </c>
      <c r="B19" s="106" t="s">
        <v>327</v>
      </c>
      <c r="C19" s="106" t="s">
        <v>328</v>
      </c>
      <c r="D19" s="106" t="s">
        <v>329</v>
      </c>
      <c r="E19" s="106"/>
      <c r="F19" s="106"/>
      <c r="G19" s="106"/>
      <c r="H19" s="106"/>
      <c r="I19" s="106"/>
      <c r="J19" s="106"/>
      <c r="K19" s="106"/>
      <c r="M19" s="464"/>
      <c r="N19" s="464"/>
      <c r="O19" s="464"/>
    </row>
    <row r="20" spans="1:15" outlineLevel="1">
      <c r="A20" s="105" t="s">
        <v>330</v>
      </c>
      <c r="B20" s="106" t="s">
        <v>331</v>
      </c>
      <c r="C20" s="106" t="s">
        <v>332</v>
      </c>
      <c r="D20" s="106" t="s">
        <v>333</v>
      </c>
      <c r="E20" s="106" t="s">
        <v>335</v>
      </c>
      <c r="F20" s="106" t="s">
        <v>334</v>
      </c>
      <c r="G20" s="106" t="s">
        <v>334</v>
      </c>
      <c r="H20" s="106" t="s">
        <v>334</v>
      </c>
      <c r="I20" s="106"/>
      <c r="J20" s="106"/>
      <c r="K20" s="106"/>
      <c r="M20" s="464"/>
      <c r="N20" s="464"/>
      <c r="O20" s="464"/>
    </row>
    <row r="21" spans="1:15" outlineLevel="1">
      <c r="A21" s="105" t="s">
        <v>336</v>
      </c>
      <c r="B21" s="106" t="s">
        <v>337</v>
      </c>
      <c r="C21" s="106"/>
      <c r="D21" s="106" t="s">
        <v>338</v>
      </c>
      <c r="E21" s="106"/>
      <c r="F21" s="106"/>
      <c r="G21" s="106"/>
      <c r="H21" s="106"/>
      <c r="I21" s="106"/>
      <c r="J21" s="106"/>
      <c r="K21" s="106"/>
      <c r="M21" s="464"/>
      <c r="N21" s="464"/>
      <c r="O21" s="464"/>
    </row>
    <row r="22" spans="1:15" outlineLevel="1">
      <c r="A22" s="105" t="s">
        <v>339</v>
      </c>
      <c r="B22" s="106" t="s">
        <v>340</v>
      </c>
      <c r="C22" s="106" t="s">
        <v>341</v>
      </c>
      <c r="D22" s="106" t="s">
        <v>342</v>
      </c>
      <c r="E22" s="106"/>
      <c r="F22" s="106" t="s">
        <v>343</v>
      </c>
      <c r="G22" s="106" t="s">
        <v>343</v>
      </c>
      <c r="H22" s="258" t="s">
        <v>343</v>
      </c>
      <c r="I22" s="106"/>
      <c r="J22" s="106"/>
      <c r="K22" s="106"/>
      <c r="M22" s="464"/>
      <c r="N22" s="464"/>
      <c r="O22" s="464"/>
    </row>
    <row r="23" spans="1:15" outlineLevel="1">
      <c r="A23" s="105" t="s">
        <v>344</v>
      </c>
      <c r="B23" s="106" t="s">
        <v>345</v>
      </c>
      <c r="C23" s="258" t="s">
        <v>346</v>
      </c>
      <c r="D23" s="106" t="s">
        <v>347</v>
      </c>
      <c r="E23" s="106"/>
      <c r="F23" s="106"/>
      <c r="G23" s="106"/>
      <c r="H23" s="106"/>
      <c r="I23" s="106"/>
      <c r="J23" s="106" t="s">
        <v>439</v>
      </c>
      <c r="K23" s="106" t="s">
        <v>440</v>
      </c>
      <c r="M23" s="464"/>
      <c r="N23" s="464"/>
      <c r="O23" s="464"/>
    </row>
    <row r="24" spans="1:15" outlineLevel="1">
      <c r="A24" s="105" t="s">
        <v>348</v>
      </c>
      <c r="B24" s="106" t="s">
        <v>349</v>
      </c>
      <c r="C24" s="106" t="s">
        <v>350</v>
      </c>
      <c r="D24" s="106" t="s">
        <v>441</v>
      </c>
      <c r="E24" s="106"/>
      <c r="F24" s="106"/>
      <c r="G24" s="106"/>
      <c r="H24" s="106" t="s">
        <v>763</v>
      </c>
      <c r="I24" s="258" t="s">
        <v>442</v>
      </c>
      <c r="J24" s="106"/>
      <c r="K24" s="106"/>
      <c r="M24" s="464"/>
      <c r="N24" s="464"/>
      <c r="O24" s="464"/>
    </row>
    <row r="25" spans="1:15" outlineLevel="1">
      <c r="A25" s="105" t="s">
        <v>351</v>
      </c>
      <c r="B25" s="106" t="s">
        <v>315</v>
      </c>
      <c r="C25" s="258" t="s">
        <v>688</v>
      </c>
      <c r="D25" s="106" t="s">
        <v>689</v>
      </c>
      <c r="E25" s="106"/>
      <c r="F25" s="106" t="s">
        <v>352</v>
      </c>
      <c r="G25" s="106" t="s">
        <v>352</v>
      </c>
      <c r="H25" s="258" t="s">
        <v>352</v>
      </c>
      <c r="I25" s="106" t="s">
        <v>443</v>
      </c>
      <c r="J25" s="106"/>
      <c r="K25" s="106"/>
      <c r="M25" s="464"/>
      <c r="N25" s="464"/>
      <c r="O25" s="464"/>
    </row>
    <row r="26" spans="1:15" outlineLevel="1">
      <c r="A26" s="105" t="s">
        <v>353</v>
      </c>
      <c r="B26" s="106" t="s">
        <v>318</v>
      </c>
      <c r="C26" s="106" t="s">
        <v>354</v>
      </c>
      <c r="D26" s="106" t="s">
        <v>355</v>
      </c>
      <c r="E26" s="106" t="s">
        <v>356</v>
      </c>
      <c r="F26" s="106"/>
      <c r="G26" s="106"/>
      <c r="H26" s="106"/>
      <c r="I26" s="106"/>
      <c r="J26" s="106"/>
      <c r="K26" s="106"/>
      <c r="M26" s="464"/>
      <c r="N26" s="464"/>
      <c r="O26" s="464"/>
    </row>
    <row r="27" spans="1:15" ht="13.5" outlineLevel="1" thickBot="1">
      <c r="A27" s="105" t="s">
        <v>444</v>
      </c>
      <c r="B27" s="106" t="s">
        <v>445</v>
      </c>
      <c r="C27" s="106" t="s">
        <v>446</v>
      </c>
      <c r="D27" s="258" t="s">
        <v>384</v>
      </c>
      <c r="E27" s="258" t="s">
        <v>769</v>
      </c>
      <c r="F27" s="106"/>
      <c r="G27" s="106"/>
      <c r="H27" s="106"/>
      <c r="I27" s="106"/>
      <c r="J27" s="106"/>
      <c r="K27" s="106"/>
      <c r="M27" s="464"/>
      <c r="N27" s="464"/>
      <c r="O27" s="464"/>
    </row>
    <row r="28" spans="1:15" outlineLevel="1">
      <c r="A28" s="105" t="s">
        <v>447</v>
      </c>
      <c r="B28" s="106">
        <v>1</v>
      </c>
      <c r="C28" s="106" t="s">
        <v>448</v>
      </c>
      <c r="D28" s="258" t="s">
        <v>449</v>
      </c>
      <c r="E28" s="258" t="s">
        <v>385</v>
      </c>
      <c r="F28" s="107"/>
      <c r="G28" s="107"/>
      <c r="H28" s="465" t="s">
        <v>2442</v>
      </c>
      <c r="I28" s="106"/>
      <c r="J28" s="106"/>
      <c r="K28" s="106"/>
      <c r="L28" s="465" t="s">
        <v>2443</v>
      </c>
      <c r="M28" s="464"/>
      <c r="N28" s="464"/>
      <c r="O28" s="464" t="s">
        <v>2444</v>
      </c>
    </row>
    <row r="29" spans="1:15" outlineLevel="1">
      <c r="A29" s="105" t="s">
        <v>450</v>
      </c>
      <c r="B29" s="106">
        <v>2</v>
      </c>
      <c r="C29" s="106" t="s">
        <v>451</v>
      </c>
      <c r="D29" s="106" t="s">
        <v>386</v>
      </c>
      <c r="E29" s="258" t="s">
        <v>387</v>
      </c>
      <c r="F29" s="106"/>
      <c r="G29" s="106"/>
      <c r="H29" s="466" t="s">
        <v>2445</v>
      </c>
      <c r="I29" s="106"/>
      <c r="J29" s="106"/>
      <c r="K29" s="106"/>
      <c r="L29" s="466" t="s">
        <v>2446</v>
      </c>
      <c r="M29" s="464"/>
      <c r="N29" s="464"/>
      <c r="O29" s="464" t="s">
        <v>2444</v>
      </c>
    </row>
    <row r="30" spans="1:15" outlineLevel="1">
      <c r="A30" s="105" t="s">
        <v>452</v>
      </c>
      <c r="B30" s="106">
        <v>3</v>
      </c>
      <c r="C30" s="106" t="s">
        <v>453</v>
      </c>
      <c r="D30" s="106" t="s">
        <v>388</v>
      </c>
      <c r="E30" s="258" t="s">
        <v>389</v>
      </c>
      <c r="F30" s="106"/>
      <c r="G30" s="106"/>
      <c r="H30" s="466" t="s">
        <v>2447</v>
      </c>
      <c r="I30" s="106"/>
      <c r="J30" s="106"/>
      <c r="K30" s="106"/>
      <c r="L30" s="466" t="s">
        <v>2448</v>
      </c>
      <c r="M30" s="464"/>
      <c r="N30" s="464"/>
      <c r="O30" s="464" t="s">
        <v>2444</v>
      </c>
    </row>
    <row r="31" spans="1:15" outlineLevel="1">
      <c r="A31" s="105" t="s">
        <v>454</v>
      </c>
      <c r="B31" s="106">
        <v>4</v>
      </c>
      <c r="C31" s="106" t="s">
        <v>455</v>
      </c>
      <c r="D31" s="106" t="s">
        <v>390</v>
      </c>
      <c r="E31" s="258" t="s">
        <v>391</v>
      </c>
      <c r="F31" s="108"/>
      <c r="G31" s="108"/>
      <c r="H31" s="466" t="s">
        <v>1151</v>
      </c>
      <c r="I31" s="106"/>
      <c r="J31" s="106"/>
      <c r="K31" s="106"/>
      <c r="L31" s="466" t="s">
        <v>2449</v>
      </c>
      <c r="M31" s="464"/>
      <c r="N31" s="464"/>
      <c r="O31" s="464" t="s">
        <v>2444</v>
      </c>
    </row>
    <row r="32" spans="1:15" outlineLevel="1">
      <c r="A32" s="105" t="s">
        <v>456</v>
      </c>
      <c r="B32" s="106">
        <v>5</v>
      </c>
      <c r="C32" s="106" t="s">
        <v>457</v>
      </c>
      <c r="D32" s="258" t="s">
        <v>392</v>
      </c>
      <c r="E32" s="258" t="s">
        <v>393</v>
      </c>
      <c r="F32" s="108"/>
      <c r="G32" s="108"/>
      <c r="H32" s="466" t="s">
        <v>2450</v>
      </c>
      <c r="I32" s="106"/>
      <c r="J32" s="106"/>
      <c r="K32" s="106"/>
      <c r="L32" s="466"/>
      <c r="M32" s="464"/>
      <c r="N32" s="464"/>
      <c r="O32" s="464" t="s">
        <v>2444</v>
      </c>
    </row>
    <row r="33" spans="1:15" outlineLevel="1">
      <c r="A33" s="105" t="s">
        <v>458</v>
      </c>
      <c r="B33" s="106">
        <v>6</v>
      </c>
      <c r="C33" s="106" t="s">
        <v>459</v>
      </c>
      <c r="D33" s="106" t="s">
        <v>681</v>
      </c>
      <c r="E33" s="106" t="s">
        <v>684</v>
      </c>
      <c r="F33" s="106"/>
      <c r="G33" s="106"/>
      <c r="H33" s="466" t="s">
        <v>629</v>
      </c>
      <c r="I33" s="106"/>
      <c r="J33" s="106"/>
      <c r="K33" s="106"/>
      <c r="L33" s="466"/>
      <c r="M33" s="464"/>
      <c r="N33" s="464"/>
      <c r="O33" s="464" t="s">
        <v>2444</v>
      </c>
    </row>
    <row r="34" spans="1:15" outlineLevel="1">
      <c r="A34" s="105" t="s">
        <v>460</v>
      </c>
      <c r="B34" s="106">
        <v>7</v>
      </c>
      <c r="C34" s="106" t="s">
        <v>461</v>
      </c>
      <c r="D34" s="106" t="s">
        <v>682</v>
      </c>
      <c r="E34" s="106" t="s">
        <v>462</v>
      </c>
      <c r="F34" s="106"/>
      <c r="G34" s="106"/>
      <c r="H34" s="466" t="s">
        <v>2451</v>
      </c>
      <c r="I34" s="106"/>
      <c r="J34" s="106"/>
      <c r="K34" s="106"/>
      <c r="L34" s="466" t="s">
        <v>2452</v>
      </c>
      <c r="M34" s="464"/>
      <c r="N34" s="464"/>
      <c r="O34" s="464" t="s">
        <v>2444</v>
      </c>
    </row>
    <row r="35" spans="1:15" outlineLevel="1">
      <c r="A35" s="105" t="s">
        <v>463</v>
      </c>
      <c r="B35" s="106">
        <v>8</v>
      </c>
      <c r="C35" s="106" t="s">
        <v>464</v>
      </c>
      <c r="D35" s="106" t="s">
        <v>465</v>
      </c>
      <c r="E35" s="106" t="s">
        <v>394</v>
      </c>
      <c r="F35" s="106"/>
      <c r="G35" s="106"/>
      <c r="H35" s="466" t="s">
        <v>2453</v>
      </c>
      <c r="I35" s="106"/>
      <c r="J35" s="106"/>
      <c r="K35" s="106"/>
      <c r="L35" s="466" t="s">
        <v>2454</v>
      </c>
      <c r="M35" s="464"/>
      <c r="N35" s="464"/>
      <c r="O35" s="464" t="s">
        <v>2444</v>
      </c>
    </row>
    <row r="36" spans="1:15" outlineLevel="1">
      <c r="A36" s="105" t="s">
        <v>466</v>
      </c>
      <c r="B36" s="106">
        <v>9</v>
      </c>
      <c r="C36" s="106" t="s">
        <v>467</v>
      </c>
      <c r="D36" s="258" t="s">
        <v>395</v>
      </c>
      <c r="E36" s="258" t="s">
        <v>396</v>
      </c>
      <c r="F36" s="106"/>
      <c r="G36" s="106"/>
      <c r="H36" s="466" t="s">
        <v>2455</v>
      </c>
      <c r="I36" s="106"/>
      <c r="J36" s="106"/>
      <c r="K36" s="106"/>
      <c r="L36" s="466" t="s">
        <v>1302</v>
      </c>
      <c r="M36" s="464"/>
      <c r="N36" s="464"/>
      <c r="O36" s="464" t="s">
        <v>2444</v>
      </c>
    </row>
    <row r="37" spans="1:15" ht="13.5" outlineLevel="1" thickBot="1">
      <c r="A37" s="105" t="s">
        <v>468</v>
      </c>
      <c r="B37" s="106">
        <v>0</v>
      </c>
      <c r="C37" s="106" t="s">
        <v>469</v>
      </c>
      <c r="D37" s="258" t="s">
        <v>397</v>
      </c>
      <c r="E37" s="258" t="s">
        <v>398</v>
      </c>
      <c r="F37" s="106"/>
      <c r="G37" s="106"/>
      <c r="H37" s="467" t="s">
        <v>2456</v>
      </c>
      <c r="I37" s="106"/>
      <c r="J37" s="106"/>
      <c r="K37" s="106"/>
      <c r="L37" s="467"/>
      <c r="M37" s="464"/>
      <c r="N37" s="464"/>
      <c r="O37" s="464" t="s">
        <v>2444</v>
      </c>
    </row>
    <row r="38" spans="1:15" outlineLevel="1">
      <c r="A38" s="143" t="s">
        <v>470</v>
      </c>
      <c r="B38" s="142" t="s">
        <v>399</v>
      </c>
      <c r="C38" s="142" t="s">
        <v>471</v>
      </c>
      <c r="D38" s="258" t="s">
        <v>472</v>
      </c>
      <c r="E38" s="106" t="s">
        <v>401</v>
      </c>
      <c r="F38" s="106" t="s">
        <v>400</v>
      </c>
      <c r="G38" s="106" t="s">
        <v>561</v>
      </c>
      <c r="H38" s="106" t="s">
        <v>561</v>
      </c>
      <c r="I38" s="106"/>
      <c r="J38" s="258" t="s">
        <v>967</v>
      </c>
      <c r="K38" s="106"/>
      <c r="L38" s="464"/>
      <c r="M38" s="464"/>
      <c r="N38" s="464"/>
      <c r="O38" s="464"/>
    </row>
    <row r="39" spans="1:15" outlineLevel="1">
      <c r="A39" s="105" t="s">
        <v>473</v>
      </c>
      <c r="B39" s="258" t="s">
        <v>685</v>
      </c>
      <c r="C39" s="106" t="s">
        <v>474</v>
      </c>
      <c r="D39" s="106" t="s">
        <v>345</v>
      </c>
      <c r="E39" s="258" t="s">
        <v>403</v>
      </c>
      <c r="F39" s="106" t="s">
        <v>402</v>
      </c>
      <c r="G39" s="106" t="s">
        <v>560</v>
      </c>
      <c r="H39" s="258" t="s">
        <v>686</v>
      </c>
      <c r="I39" s="106"/>
      <c r="J39" s="258" t="s">
        <v>966</v>
      </c>
      <c r="K39" s="106"/>
      <c r="L39" s="464"/>
      <c r="M39" s="464"/>
      <c r="N39" s="464"/>
      <c r="O39" s="464"/>
    </row>
    <row r="40" spans="1:15" outlineLevel="1">
      <c r="A40" s="105" t="s">
        <v>475</v>
      </c>
      <c r="B40" s="105" t="s">
        <v>475</v>
      </c>
      <c r="C40" s="106" t="s">
        <v>669</v>
      </c>
      <c r="D40" s="106" t="s">
        <v>670</v>
      </c>
      <c r="E40" s="106"/>
      <c r="F40" s="106"/>
      <c r="G40" s="106"/>
      <c r="H40" s="106"/>
      <c r="I40" s="106"/>
      <c r="J40" s="106"/>
      <c r="K40" s="106"/>
      <c r="L40" s="464"/>
      <c r="M40" s="464"/>
      <c r="N40" s="464"/>
      <c r="O40" s="464"/>
    </row>
    <row r="41" spans="1:15" outlineLevel="1">
      <c r="A41" s="105" t="s">
        <v>504</v>
      </c>
      <c r="B41" s="106" t="s">
        <v>404</v>
      </c>
      <c r="C41" s="106" t="s">
        <v>505</v>
      </c>
      <c r="D41" s="258" t="s">
        <v>692</v>
      </c>
      <c r="E41" s="106" t="s">
        <v>694</v>
      </c>
      <c r="F41" s="111"/>
      <c r="G41" s="111"/>
      <c r="H41" s="111"/>
      <c r="I41" s="106"/>
      <c r="J41" s="106"/>
      <c r="K41" s="106"/>
      <c r="L41" s="464"/>
      <c r="M41" s="464"/>
      <c r="N41" s="464"/>
      <c r="O41" s="464"/>
    </row>
    <row r="42" spans="1:15" outlineLevel="1">
      <c r="A42" s="105" t="s">
        <v>506</v>
      </c>
      <c r="B42" s="106" t="s">
        <v>405</v>
      </c>
      <c r="C42" s="106" t="s">
        <v>507</v>
      </c>
      <c r="D42" s="258" t="s">
        <v>693</v>
      </c>
      <c r="E42" s="106" t="s">
        <v>695</v>
      </c>
      <c r="F42" s="107"/>
      <c r="G42" s="107"/>
      <c r="H42" s="107"/>
      <c r="I42" s="106"/>
      <c r="J42" s="106"/>
      <c r="K42" s="106"/>
      <c r="L42" s="464"/>
      <c r="M42" s="464"/>
      <c r="N42" s="464"/>
      <c r="O42" s="464"/>
    </row>
    <row r="43" spans="1:15" outlineLevel="1">
      <c r="A43" s="105" t="s">
        <v>508</v>
      </c>
      <c r="B43" s="106"/>
      <c r="C43" s="106"/>
      <c r="D43" s="106" t="s">
        <v>135</v>
      </c>
      <c r="E43" s="106" t="s">
        <v>136</v>
      </c>
      <c r="F43" s="106"/>
      <c r="G43" s="106"/>
      <c r="H43" s="106"/>
      <c r="I43" s="106"/>
      <c r="J43" s="106"/>
      <c r="K43" s="106"/>
      <c r="L43" s="464"/>
      <c r="M43" s="464"/>
      <c r="N43" s="464"/>
      <c r="O43" s="464"/>
    </row>
    <row r="44" spans="1:15" outlineLevel="1">
      <c r="A44" s="105" t="s">
        <v>509</v>
      </c>
      <c r="B44" s="106" t="s">
        <v>510</v>
      </c>
      <c r="C44" s="106" t="s">
        <v>511</v>
      </c>
      <c r="D44" s="258" t="s">
        <v>406</v>
      </c>
      <c r="E44" s="258" t="s">
        <v>408</v>
      </c>
      <c r="F44" s="106" t="s">
        <v>407</v>
      </c>
      <c r="G44" s="106" t="s">
        <v>407</v>
      </c>
      <c r="H44" s="258" t="s">
        <v>407</v>
      </c>
      <c r="I44" s="106"/>
      <c r="J44" s="106"/>
      <c r="K44" s="106"/>
      <c r="L44" s="464" t="s">
        <v>2457</v>
      </c>
      <c r="M44" s="464"/>
      <c r="N44" s="464"/>
      <c r="O44" s="464"/>
    </row>
    <row r="45" spans="1:15" outlineLevel="1">
      <c r="A45" s="438" t="s">
        <v>512</v>
      </c>
      <c r="B45" s="439" t="s">
        <v>513</v>
      </c>
      <c r="C45" s="106" t="s">
        <v>514</v>
      </c>
      <c r="D45" s="106" t="s">
        <v>131</v>
      </c>
      <c r="E45" s="106" t="s">
        <v>691</v>
      </c>
      <c r="F45" s="106" t="s">
        <v>132</v>
      </c>
      <c r="G45" s="106" t="s">
        <v>132</v>
      </c>
      <c r="H45" s="106" t="s">
        <v>132</v>
      </c>
      <c r="I45" s="106"/>
      <c r="J45" s="106"/>
      <c r="K45" s="106"/>
      <c r="L45" s="464"/>
      <c r="M45" s="464"/>
      <c r="N45" s="464"/>
      <c r="O45" s="464"/>
    </row>
    <row r="46" spans="1:15" outlineLevel="1">
      <c r="A46" s="105" t="s">
        <v>168</v>
      </c>
      <c r="B46" s="106" t="s">
        <v>637</v>
      </c>
      <c r="C46" s="106" t="s">
        <v>638</v>
      </c>
      <c r="D46" s="258" t="s">
        <v>515</v>
      </c>
      <c r="E46" s="258" t="s">
        <v>687</v>
      </c>
      <c r="F46" s="106" t="s">
        <v>516</v>
      </c>
      <c r="G46" s="106" t="s">
        <v>516</v>
      </c>
      <c r="H46" s="258" t="s">
        <v>516</v>
      </c>
      <c r="I46" s="106"/>
      <c r="J46" s="106"/>
      <c r="K46" s="106"/>
      <c r="L46" s="464"/>
      <c r="M46" s="464"/>
      <c r="N46" s="464"/>
      <c r="O46" s="464"/>
    </row>
    <row r="47" spans="1:15" outlineLevel="1">
      <c r="A47" s="105" t="s">
        <v>517</v>
      </c>
      <c r="B47" s="106" t="s">
        <v>518</v>
      </c>
      <c r="C47" s="106" t="s">
        <v>519</v>
      </c>
      <c r="D47" s="141"/>
      <c r="E47" s="106"/>
      <c r="F47" s="111"/>
      <c r="G47" s="111"/>
      <c r="H47" s="111"/>
      <c r="I47" s="106"/>
      <c r="J47" s="106"/>
      <c r="K47" s="106"/>
      <c r="L47" s="464"/>
      <c r="M47" s="464"/>
      <c r="N47" s="464"/>
      <c r="O47" s="464"/>
    </row>
    <row r="48" spans="1:15" outlineLevel="1">
      <c r="A48" s="105" t="s">
        <v>520</v>
      </c>
      <c r="B48" s="106" t="s">
        <v>521</v>
      </c>
      <c r="C48" s="106" t="s">
        <v>522</v>
      </c>
      <c r="D48" s="106" t="s">
        <v>671</v>
      </c>
      <c r="E48" s="106"/>
      <c r="F48" s="111"/>
      <c r="G48" s="111"/>
      <c r="H48" s="111"/>
      <c r="I48" s="106"/>
      <c r="J48" s="106"/>
      <c r="K48" s="106"/>
      <c r="L48" s="464" t="s">
        <v>2457</v>
      </c>
      <c r="M48" s="464"/>
      <c r="N48" s="464"/>
      <c r="O48" s="464"/>
    </row>
    <row r="49" spans="1:15" outlineLevel="1">
      <c r="A49" s="105" t="s">
        <v>523</v>
      </c>
      <c r="B49" s="439" t="s">
        <v>133</v>
      </c>
      <c r="C49" s="106" t="s">
        <v>524</v>
      </c>
      <c r="D49" s="106" t="s">
        <v>134</v>
      </c>
      <c r="E49" s="106" t="s">
        <v>134</v>
      </c>
      <c r="F49" s="106"/>
      <c r="G49" s="106"/>
      <c r="H49" s="106"/>
      <c r="I49" s="106"/>
      <c r="J49" s="106"/>
      <c r="K49" s="106"/>
      <c r="L49" s="464"/>
      <c r="M49" s="464"/>
      <c r="N49" s="464"/>
      <c r="O49" s="464"/>
    </row>
    <row r="50" spans="1:15" outlineLevel="1">
      <c r="A50" s="105" t="s">
        <v>167</v>
      </c>
      <c r="B50" s="106" t="s">
        <v>152</v>
      </c>
      <c r="C50" s="106" t="s">
        <v>149</v>
      </c>
      <c r="D50" s="106" t="s">
        <v>643</v>
      </c>
      <c r="E50" s="106" t="s">
        <v>644</v>
      </c>
      <c r="F50" s="106" t="s">
        <v>333</v>
      </c>
      <c r="G50" s="106" t="s">
        <v>333</v>
      </c>
      <c r="H50" s="106" t="s">
        <v>333</v>
      </c>
      <c r="I50" s="106"/>
      <c r="J50" s="106"/>
      <c r="K50" s="106"/>
      <c r="L50" s="464" t="s">
        <v>2458</v>
      </c>
      <c r="M50" s="464"/>
      <c r="N50" s="464"/>
      <c r="O50" s="464"/>
    </row>
    <row r="51" spans="1:15" outlineLevel="1">
      <c r="A51" s="105" t="s">
        <v>137</v>
      </c>
      <c r="B51" s="106" t="s">
        <v>138</v>
      </c>
      <c r="C51" s="106"/>
      <c r="D51" s="106" t="s">
        <v>360</v>
      </c>
      <c r="E51" s="107"/>
      <c r="F51" s="106"/>
      <c r="G51" s="106"/>
      <c r="H51" s="106"/>
      <c r="I51" s="106"/>
      <c r="J51" s="106"/>
      <c r="K51" s="106"/>
      <c r="L51" s="464"/>
      <c r="M51" s="464"/>
      <c r="N51" s="464"/>
      <c r="O51" s="464"/>
    </row>
    <row r="52" spans="1:15" outlineLevel="1">
      <c r="A52" s="105" t="s">
        <v>139</v>
      </c>
      <c r="B52" s="106" t="s">
        <v>140</v>
      </c>
      <c r="C52" s="106"/>
      <c r="D52" s="106" t="s">
        <v>141</v>
      </c>
      <c r="E52" s="106"/>
      <c r="F52" s="106"/>
      <c r="G52" s="106"/>
      <c r="H52" s="106"/>
      <c r="I52" s="106"/>
      <c r="J52" s="106"/>
      <c r="K52" s="106"/>
      <c r="L52" s="464"/>
      <c r="M52" s="464"/>
      <c r="N52" s="464"/>
      <c r="O52" s="464"/>
    </row>
    <row r="53" spans="1:15" outlineLevel="1">
      <c r="A53" s="105" t="s">
        <v>142</v>
      </c>
      <c r="B53" s="106" t="s">
        <v>525</v>
      </c>
      <c r="C53" s="258" t="s">
        <v>666</v>
      </c>
      <c r="D53" s="258" t="s">
        <v>526</v>
      </c>
      <c r="E53" s="258" t="s">
        <v>527</v>
      </c>
      <c r="F53" s="106"/>
      <c r="G53" s="106"/>
      <c r="H53" s="106"/>
      <c r="I53" s="106"/>
      <c r="J53" s="106"/>
      <c r="K53" s="106"/>
      <c r="L53" s="464"/>
      <c r="M53" s="464"/>
      <c r="N53" s="464"/>
      <c r="O53" s="464"/>
    </row>
    <row r="54" spans="1:15" outlineLevel="1">
      <c r="A54" s="105" t="s">
        <v>143</v>
      </c>
      <c r="B54" s="106" t="s">
        <v>528</v>
      </c>
      <c r="C54" s="106"/>
      <c r="D54" s="258" t="s">
        <v>529</v>
      </c>
      <c r="E54" s="258" t="s">
        <v>530</v>
      </c>
      <c r="F54" s="106"/>
      <c r="G54" s="106"/>
      <c r="H54" s="106"/>
      <c r="I54" s="106"/>
      <c r="J54" s="106"/>
      <c r="K54" s="106"/>
      <c r="L54" s="464"/>
      <c r="M54" s="464"/>
      <c r="N54" s="464"/>
      <c r="O54" s="464"/>
    </row>
    <row r="55" spans="1:15" outlineLevel="1">
      <c r="A55" s="105" t="s">
        <v>144</v>
      </c>
      <c r="B55" s="106" t="s">
        <v>650</v>
      </c>
      <c r="C55" s="106" t="s">
        <v>652</v>
      </c>
      <c r="D55" s="258" t="s">
        <v>656</v>
      </c>
      <c r="E55" s="106" t="s">
        <v>654</v>
      </c>
      <c r="F55" s="106" t="s">
        <v>145</v>
      </c>
      <c r="G55" s="106" t="s">
        <v>145</v>
      </c>
      <c r="H55" s="258" t="s">
        <v>648</v>
      </c>
      <c r="I55" s="106"/>
      <c r="J55" s="106"/>
      <c r="K55" s="106"/>
      <c r="L55" s="464"/>
      <c r="M55" s="464"/>
      <c r="N55" s="464"/>
      <c r="O55" s="464"/>
    </row>
    <row r="56" spans="1:15" outlineLevel="1">
      <c r="A56" s="105" t="s">
        <v>146</v>
      </c>
      <c r="B56" s="106" t="s">
        <v>651</v>
      </c>
      <c r="C56" s="106" t="s">
        <v>653</v>
      </c>
      <c r="D56" s="258" t="s">
        <v>657</v>
      </c>
      <c r="E56" s="106" t="s">
        <v>655</v>
      </c>
      <c r="F56" s="106" t="s">
        <v>147</v>
      </c>
      <c r="G56" s="106" t="s">
        <v>147</v>
      </c>
      <c r="H56" s="258" t="s">
        <v>649</v>
      </c>
      <c r="I56" s="106"/>
      <c r="J56" s="106"/>
      <c r="K56" s="106"/>
      <c r="L56" s="464"/>
      <c r="M56" s="464"/>
      <c r="N56" s="464"/>
      <c r="O56" s="464"/>
    </row>
    <row r="57" spans="1:15" outlineLevel="1">
      <c r="A57" s="105" t="s">
        <v>148</v>
      </c>
      <c r="B57" s="106" t="s">
        <v>149</v>
      </c>
      <c r="C57" s="258" t="s">
        <v>150</v>
      </c>
      <c r="D57" s="258" t="s">
        <v>658</v>
      </c>
      <c r="E57" s="258" t="s">
        <v>662</v>
      </c>
      <c r="F57" s="106" t="s">
        <v>531</v>
      </c>
      <c r="G57" s="106" t="s">
        <v>531</v>
      </c>
      <c r="H57" s="258" t="s">
        <v>667</v>
      </c>
      <c r="I57" s="258" t="s">
        <v>679</v>
      </c>
      <c r="J57" s="106"/>
      <c r="K57" s="106"/>
      <c r="L57" s="258" t="s">
        <v>2459</v>
      </c>
      <c r="M57" s="258" t="s">
        <v>2460</v>
      </c>
      <c r="N57" s="464" t="s">
        <v>2461</v>
      </c>
      <c r="O57" s="464"/>
    </row>
    <row r="58" spans="1:15" outlineLevel="1">
      <c r="A58" s="105" t="s">
        <v>151</v>
      </c>
      <c r="B58" s="106" t="s">
        <v>152</v>
      </c>
      <c r="C58" s="258" t="s">
        <v>153</v>
      </c>
      <c r="D58" s="258" t="s">
        <v>659</v>
      </c>
      <c r="E58" s="258" t="s">
        <v>663</v>
      </c>
      <c r="F58" s="106" t="s">
        <v>532</v>
      </c>
      <c r="G58" s="106" t="s">
        <v>532</v>
      </c>
      <c r="H58" s="258" t="s">
        <v>668</v>
      </c>
      <c r="I58" s="258" t="s">
        <v>680</v>
      </c>
      <c r="J58" s="106"/>
      <c r="K58" s="106"/>
      <c r="L58" s="258" t="s">
        <v>2462</v>
      </c>
      <c r="M58" s="258" t="s">
        <v>2463</v>
      </c>
      <c r="N58" s="464" t="s">
        <v>2464</v>
      </c>
      <c r="O58" s="464"/>
    </row>
    <row r="59" spans="1:15" outlineLevel="1">
      <c r="A59" s="105" t="s">
        <v>154</v>
      </c>
      <c r="B59" s="106" t="s">
        <v>155</v>
      </c>
      <c r="C59" s="258" t="s">
        <v>156</v>
      </c>
      <c r="D59" s="258" t="s">
        <v>661</v>
      </c>
      <c r="E59" s="258" t="s">
        <v>664</v>
      </c>
      <c r="F59" s="106"/>
      <c r="G59" s="106"/>
      <c r="H59" s="106" t="s">
        <v>690</v>
      </c>
      <c r="I59" s="106"/>
      <c r="J59" s="106"/>
      <c r="K59" s="106"/>
      <c r="L59" s="258" t="s">
        <v>2465</v>
      </c>
      <c r="M59" s="464"/>
      <c r="N59" s="464"/>
      <c r="O59" s="464"/>
    </row>
    <row r="60" spans="1:15" outlineLevel="1">
      <c r="A60" s="105" t="s">
        <v>157</v>
      </c>
      <c r="B60" s="106" t="s">
        <v>158</v>
      </c>
      <c r="C60" s="258" t="s">
        <v>159</v>
      </c>
      <c r="D60" s="258" t="s">
        <v>660</v>
      </c>
      <c r="E60" s="258" t="s">
        <v>665</v>
      </c>
      <c r="F60" s="106" t="s">
        <v>160</v>
      </c>
      <c r="G60" s="106" t="s">
        <v>160</v>
      </c>
      <c r="H60" s="258" t="s">
        <v>160</v>
      </c>
      <c r="I60" s="106"/>
      <c r="J60" s="106"/>
      <c r="K60" s="106"/>
      <c r="L60" s="258" t="s">
        <v>2466</v>
      </c>
      <c r="M60" s="464"/>
      <c r="N60" s="464"/>
      <c r="O60" s="464"/>
    </row>
    <row r="61" spans="1:15" outlineLevel="1">
      <c r="A61" s="105" t="s">
        <v>161</v>
      </c>
      <c r="B61" s="106" t="s">
        <v>162</v>
      </c>
      <c r="C61" s="258" t="s">
        <v>163</v>
      </c>
      <c r="D61" s="258" t="s">
        <v>164</v>
      </c>
      <c r="E61" s="258" t="s">
        <v>166</v>
      </c>
      <c r="F61" s="106" t="s">
        <v>165</v>
      </c>
      <c r="G61" s="106" t="s">
        <v>165</v>
      </c>
      <c r="H61" s="106" t="s">
        <v>165</v>
      </c>
      <c r="I61" s="106"/>
      <c r="J61" s="106"/>
      <c r="K61" s="106"/>
      <c r="L61" s="464" t="s">
        <v>2467</v>
      </c>
      <c r="M61" s="464"/>
      <c r="N61" s="464"/>
      <c r="O61" s="464"/>
    </row>
    <row r="62" spans="1:15" outlineLevel="1">
      <c r="A62" s="105" t="s">
        <v>2468</v>
      </c>
      <c r="B62" s="106"/>
      <c r="C62" s="258"/>
      <c r="D62" s="258"/>
      <c r="E62" s="258"/>
      <c r="F62" s="106"/>
      <c r="G62" s="106"/>
      <c r="H62" s="106"/>
      <c r="I62" s="106"/>
      <c r="J62" s="106"/>
      <c r="K62" s="106"/>
      <c r="L62" s="464" t="s">
        <v>2469</v>
      </c>
      <c r="M62" s="464"/>
      <c r="N62" s="464"/>
      <c r="O62" s="464"/>
    </row>
    <row r="63" spans="1:15" ht="13.5" outlineLevel="1" thickBot="1">
      <c r="A63" s="642" t="s">
        <v>716</v>
      </c>
      <c r="B63" s="117" t="s">
        <v>717</v>
      </c>
      <c r="E63" s="53"/>
      <c r="F63" s="53"/>
      <c r="K63" s="53"/>
      <c r="L63" s="464"/>
      <c r="M63" s="464"/>
      <c r="N63" s="464"/>
      <c r="O63" s="464"/>
    </row>
    <row r="64" spans="1:15">
      <c r="A64" s="105" t="s">
        <v>357</v>
      </c>
      <c r="B64" s="106" t="s">
        <v>476</v>
      </c>
      <c r="C64" s="105" t="s">
        <v>357</v>
      </c>
      <c r="D64" s="258" t="s">
        <v>2400</v>
      </c>
      <c r="E64" s="468" t="s">
        <v>2424</v>
      </c>
      <c r="F64" s="108"/>
      <c r="G64" s="109" t="s">
        <v>559</v>
      </c>
      <c r="H64" s="109" t="s">
        <v>672</v>
      </c>
      <c r="I64" s="106"/>
      <c r="J64" s="106"/>
      <c r="K64" s="106"/>
      <c r="L64" s="464" t="s">
        <v>2470</v>
      </c>
      <c r="M64" s="464"/>
      <c r="N64" s="464"/>
      <c r="O64" s="464"/>
    </row>
    <row r="65" spans="1:15">
      <c r="A65" s="105" t="s">
        <v>358</v>
      </c>
      <c r="B65" s="106" t="s">
        <v>477</v>
      </c>
      <c r="C65" s="105" t="s">
        <v>358</v>
      </c>
      <c r="D65" s="258" t="s">
        <v>2401</v>
      </c>
      <c r="E65" s="310" t="s">
        <v>978</v>
      </c>
      <c r="F65" s="108"/>
      <c r="G65" s="109"/>
      <c r="H65" s="109"/>
      <c r="I65" s="106"/>
      <c r="J65" s="106"/>
      <c r="K65" s="106"/>
      <c r="L65" s="464"/>
      <c r="M65" s="464"/>
      <c r="N65" s="464"/>
      <c r="O65" s="464"/>
    </row>
    <row r="66" spans="1:15">
      <c r="A66" s="105" t="s">
        <v>359</v>
      </c>
      <c r="B66" s="106" t="s">
        <v>478</v>
      </c>
      <c r="C66" s="105" t="s">
        <v>359</v>
      </c>
      <c r="D66" s="258" t="s">
        <v>2402</v>
      </c>
      <c r="E66" s="308" t="s">
        <v>979</v>
      </c>
      <c r="F66" s="108"/>
      <c r="G66" s="108"/>
      <c r="H66" s="108"/>
      <c r="I66" s="106"/>
      <c r="J66" s="106"/>
      <c r="K66" s="106"/>
      <c r="L66" s="464" t="s">
        <v>2471</v>
      </c>
      <c r="M66" s="464"/>
      <c r="N66" s="464"/>
      <c r="O66" s="464"/>
    </row>
    <row r="67" spans="1:15">
      <c r="A67" s="105" t="s">
        <v>361</v>
      </c>
      <c r="B67" s="106" t="s">
        <v>479</v>
      </c>
      <c r="C67" s="105" t="s">
        <v>361</v>
      </c>
      <c r="D67" s="258" t="s">
        <v>2403</v>
      </c>
      <c r="E67" s="311" t="s">
        <v>696</v>
      </c>
      <c r="F67" s="109" t="s">
        <v>549</v>
      </c>
      <c r="G67" s="109" t="s">
        <v>553</v>
      </c>
      <c r="H67" s="109" t="s">
        <v>553</v>
      </c>
      <c r="I67" s="106"/>
      <c r="J67" s="106"/>
      <c r="K67" s="106"/>
      <c r="L67" s="464" t="s">
        <v>2472</v>
      </c>
      <c r="M67" s="464"/>
      <c r="N67" s="464" t="s">
        <v>2473</v>
      </c>
      <c r="O67" s="464"/>
    </row>
    <row r="68" spans="1:15">
      <c r="A68" s="105" t="s">
        <v>362</v>
      </c>
      <c r="B68" s="106" t="s">
        <v>480</v>
      </c>
      <c r="C68" s="105" t="s">
        <v>362</v>
      </c>
      <c r="D68" s="106" t="s">
        <v>1426</v>
      </c>
      <c r="E68" s="312" t="s">
        <v>991</v>
      </c>
      <c r="F68" s="109" t="s">
        <v>548</v>
      </c>
      <c r="G68" s="109" t="s">
        <v>554</v>
      </c>
      <c r="H68" s="109" t="s">
        <v>554</v>
      </c>
      <c r="I68" s="106"/>
      <c r="J68" s="106"/>
      <c r="K68" s="106"/>
      <c r="L68" s="258" t="s">
        <v>2474</v>
      </c>
      <c r="M68" s="464"/>
      <c r="N68" s="464"/>
      <c r="O68" s="464"/>
    </row>
    <row r="69" spans="1:15">
      <c r="A69" s="105" t="s">
        <v>363</v>
      </c>
      <c r="B69" s="106" t="s">
        <v>481</v>
      </c>
      <c r="C69" s="105" t="s">
        <v>363</v>
      </c>
      <c r="D69" s="258" t="s">
        <v>2404</v>
      </c>
      <c r="E69" s="361" t="s">
        <v>1208</v>
      </c>
      <c r="F69" s="109" t="s">
        <v>547</v>
      </c>
      <c r="G69" s="109" t="s">
        <v>558</v>
      </c>
      <c r="H69" s="109" t="s">
        <v>547</v>
      </c>
      <c r="I69" s="106"/>
      <c r="J69" s="106"/>
      <c r="K69" s="106"/>
      <c r="L69" s="464" t="s">
        <v>2475</v>
      </c>
      <c r="M69" s="464"/>
      <c r="N69" s="464" t="s">
        <v>2476</v>
      </c>
      <c r="O69" s="464"/>
    </row>
    <row r="70" spans="1:15">
      <c r="A70" s="105" t="s">
        <v>364</v>
      </c>
      <c r="B70" s="106" t="s">
        <v>482</v>
      </c>
      <c r="C70" s="105" t="s">
        <v>364</v>
      </c>
      <c r="D70" s="258" t="s">
        <v>2405</v>
      </c>
      <c r="E70" s="313" t="s">
        <v>980</v>
      </c>
      <c r="F70" s="108"/>
      <c r="G70" s="108"/>
      <c r="H70" s="108"/>
      <c r="I70" s="106"/>
      <c r="J70" s="106"/>
      <c r="K70" s="106"/>
      <c r="L70" s="464" t="s">
        <v>2477</v>
      </c>
      <c r="M70" s="464"/>
      <c r="N70" s="464"/>
      <c r="O70" s="464"/>
    </row>
    <row r="71" spans="1:15">
      <c r="A71" s="105" t="s">
        <v>365</v>
      </c>
      <c r="B71" s="106" t="s">
        <v>483</v>
      </c>
      <c r="C71" s="105" t="s">
        <v>365</v>
      </c>
      <c r="D71" s="258" t="s">
        <v>971</v>
      </c>
      <c r="E71" s="307" t="s">
        <v>981</v>
      </c>
      <c r="F71" s="108"/>
      <c r="G71" s="110" t="s">
        <v>552</v>
      </c>
      <c r="H71" s="110" t="s">
        <v>552</v>
      </c>
      <c r="I71" s="106"/>
      <c r="J71" s="106"/>
      <c r="K71" s="106"/>
      <c r="L71" s="464" t="s">
        <v>2478</v>
      </c>
      <c r="M71" s="464"/>
      <c r="N71" s="464"/>
      <c r="O71" s="464"/>
    </row>
    <row r="72" spans="1:15">
      <c r="A72" s="105" t="s">
        <v>366</v>
      </c>
      <c r="B72" s="106" t="s">
        <v>484</v>
      </c>
      <c r="C72" s="105" t="s">
        <v>366</v>
      </c>
      <c r="D72" s="258" t="s">
        <v>2406</v>
      </c>
      <c r="E72" s="314" t="s">
        <v>992</v>
      </c>
      <c r="F72" s="109" t="s">
        <v>550</v>
      </c>
      <c r="G72" s="109" t="s">
        <v>551</v>
      </c>
      <c r="H72" s="109" t="s">
        <v>551</v>
      </c>
      <c r="I72" s="106"/>
      <c r="J72" s="106"/>
      <c r="K72" s="106"/>
      <c r="L72" s="464" t="s">
        <v>2479</v>
      </c>
      <c r="M72" s="464"/>
      <c r="N72" s="464"/>
      <c r="O72" s="464"/>
    </row>
    <row r="73" spans="1:15">
      <c r="A73" s="105" t="s">
        <v>367</v>
      </c>
      <c r="B73" s="106" t="s">
        <v>485</v>
      </c>
      <c r="C73" s="105" t="s">
        <v>367</v>
      </c>
      <c r="D73" s="106"/>
      <c r="E73" s="307" t="s">
        <v>2480</v>
      </c>
      <c r="F73" s="107"/>
      <c r="G73" s="107"/>
      <c r="H73" s="107"/>
      <c r="I73" s="106"/>
      <c r="J73" s="106"/>
      <c r="K73" s="106"/>
      <c r="L73" s="464"/>
      <c r="M73" s="464"/>
      <c r="N73" s="464"/>
      <c r="O73" s="464"/>
    </row>
    <row r="74" spans="1:15">
      <c r="A74" s="105" t="s">
        <v>368</v>
      </c>
      <c r="B74" s="106" t="s">
        <v>486</v>
      </c>
      <c r="C74" s="105" t="s">
        <v>368</v>
      </c>
      <c r="D74" s="258" t="s">
        <v>2407</v>
      </c>
      <c r="E74" s="307" t="s">
        <v>2425</v>
      </c>
      <c r="F74" s="108"/>
      <c r="G74" s="108"/>
      <c r="H74" s="108"/>
      <c r="I74" s="106"/>
      <c r="J74" s="106"/>
      <c r="K74" s="106"/>
      <c r="L74" s="464"/>
      <c r="M74" s="464"/>
      <c r="N74" s="464"/>
      <c r="O74" s="464"/>
    </row>
    <row r="75" spans="1:15">
      <c r="A75" s="105" t="s">
        <v>369</v>
      </c>
      <c r="B75" s="106" t="s">
        <v>487</v>
      </c>
      <c r="C75" s="105" t="s">
        <v>369</v>
      </c>
      <c r="D75" s="106" t="s">
        <v>2426</v>
      </c>
      <c r="E75" s="444" t="s">
        <v>1209</v>
      </c>
      <c r="F75" s="108"/>
      <c r="G75" s="110" t="s">
        <v>562</v>
      </c>
      <c r="H75" s="117" t="s">
        <v>675</v>
      </c>
      <c r="I75" s="106"/>
      <c r="J75" s="106"/>
      <c r="K75" s="106"/>
      <c r="L75" s="464" t="s">
        <v>2481</v>
      </c>
      <c r="M75" s="464"/>
      <c r="N75" s="464"/>
      <c r="O75" s="464"/>
    </row>
    <row r="76" spans="1:15">
      <c r="A76" s="105" t="s">
        <v>370</v>
      </c>
      <c r="B76" s="106" t="s">
        <v>488</v>
      </c>
      <c r="C76" s="105" t="s">
        <v>370</v>
      </c>
      <c r="D76" s="106"/>
      <c r="E76" s="307" t="s">
        <v>982</v>
      </c>
      <c r="F76" s="108"/>
      <c r="G76" s="110" t="s">
        <v>563</v>
      </c>
      <c r="H76" s="117" t="s">
        <v>674</v>
      </c>
      <c r="I76" s="106"/>
      <c r="J76" s="106"/>
      <c r="K76" s="106"/>
      <c r="L76" s="464" t="s">
        <v>2482</v>
      </c>
      <c r="M76" s="464" t="s">
        <v>2483</v>
      </c>
      <c r="N76" s="464"/>
      <c r="O76" s="464"/>
    </row>
    <row r="77" spans="1:15">
      <c r="A77" s="105" t="s">
        <v>371</v>
      </c>
      <c r="B77" s="106" t="s">
        <v>489</v>
      </c>
      <c r="C77" s="105" t="s">
        <v>371</v>
      </c>
      <c r="D77" s="258" t="s">
        <v>2408</v>
      </c>
      <c r="E77" s="307" t="s">
        <v>983</v>
      </c>
      <c r="F77" s="107"/>
      <c r="G77" s="109" t="s">
        <v>564</v>
      </c>
      <c r="H77" s="106" t="s">
        <v>673</v>
      </c>
      <c r="I77" s="106"/>
      <c r="J77" s="106"/>
      <c r="K77" s="106"/>
      <c r="L77" s="464"/>
      <c r="M77" s="464"/>
      <c r="N77" s="464"/>
      <c r="O77" s="464"/>
    </row>
    <row r="78" spans="1:15">
      <c r="A78" s="105" t="s">
        <v>372</v>
      </c>
      <c r="B78" s="106" t="s">
        <v>490</v>
      </c>
      <c r="C78" s="105" t="s">
        <v>372</v>
      </c>
      <c r="D78" s="258" t="s">
        <v>2409</v>
      </c>
      <c r="E78" s="316" t="s">
        <v>984</v>
      </c>
      <c r="F78" s="106" t="s">
        <v>491</v>
      </c>
      <c r="G78" s="106" t="s">
        <v>565</v>
      </c>
      <c r="H78" s="106" t="s">
        <v>565</v>
      </c>
      <c r="I78" s="106"/>
      <c r="J78" s="106"/>
      <c r="K78" s="106"/>
      <c r="L78" s="464"/>
      <c r="M78" s="464"/>
      <c r="N78" s="464"/>
      <c r="O78" s="464"/>
    </row>
    <row r="79" spans="1:15">
      <c r="A79" s="105" t="s">
        <v>373</v>
      </c>
      <c r="B79" s="106" t="s">
        <v>492</v>
      </c>
      <c r="C79" s="105" t="s">
        <v>373</v>
      </c>
      <c r="D79" s="106" t="s">
        <v>544</v>
      </c>
      <c r="E79" s="317" t="s">
        <v>993</v>
      </c>
      <c r="F79" s="108"/>
      <c r="G79" s="117" t="s">
        <v>555</v>
      </c>
      <c r="H79" s="117" t="s">
        <v>555</v>
      </c>
      <c r="I79" s="106"/>
      <c r="J79" s="106"/>
      <c r="K79" s="106"/>
      <c r="L79" s="464" t="s">
        <v>2484</v>
      </c>
      <c r="M79" s="464"/>
      <c r="N79" s="464"/>
      <c r="O79" s="464"/>
    </row>
    <row r="80" spans="1:15">
      <c r="A80" s="105" t="s">
        <v>374</v>
      </c>
      <c r="B80" s="106" t="s">
        <v>493</v>
      </c>
      <c r="C80" s="105" t="s">
        <v>374</v>
      </c>
      <c r="D80" s="106"/>
      <c r="E80" s="362" t="s">
        <v>1211</v>
      </c>
      <c r="F80" s="106"/>
      <c r="G80" s="106"/>
      <c r="H80" s="106"/>
      <c r="I80" s="106"/>
      <c r="J80" s="106"/>
      <c r="K80" s="106"/>
      <c r="L80" s="464" t="s">
        <v>2485</v>
      </c>
      <c r="M80" s="464"/>
      <c r="N80" s="464"/>
      <c r="O80" s="464"/>
    </row>
    <row r="81" spans="1:15">
      <c r="A81" s="105" t="s">
        <v>375</v>
      </c>
      <c r="B81" s="106" t="s">
        <v>494</v>
      </c>
      <c r="C81" s="105" t="s">
        <v>375</v>
      </c>
      <c r="D81" s="258" t="s">
        <v>2410</v>
      </c>
      <c r="E81" s="315" t="s">
        <v>985</v>
      </c>
      <c r="F81" s="108"/>
      <c r="G81" s="109" t="s">
        <v>556</v>
      </c>
      <c r="H81" s="106" t="s">
        <v>676</v>
      </c>
      <c r="I81" s="106"/>
      <c r="J81" s="106"/>
      <c r="K81" s="106"/>
      <c r="L81" s="464"/>
      <c r="M81" s="464"/>
      <c r="N81" s="464"/>
      <c r="O81" s="464"/>
    </row>
    <row r="82" spans="1:15">
      <c r="A82" s="105" t="s">
        <v>376</v>
      </c>
      <c r="B82" s="106" t="s">
        <v>495</v>
      </c>
      <c r="C82" s="105" t="s">
        <v>376</v>
      </c>
      <c r="D82" s="258" t="s">
        <v>2411</v>
      </c>
      <c r="E82" s="307" t="s">
        <v>1413</v>
      </c>
      <c r="F82" s="108"/>
      <c r="G82" s="108"/>
      <c r="H82" s="108"/>
      <c r="I82" s="106"/>
      <c r="J82" s="106"/>
      <c r="K82" s="106"/>
      <c r="L82" s="464"/>
      <c r="M82" s="258" t="s">
        <v>2486</v>
      </c>
      <c r="N82" s="464"/>
      <c r="O82" s="464"/>
    </row>
    <row r="83" spans="1:15">
      <c r="A83" s="105" t="s">
        <v>377</v>
      </c>
      <c r="B83" s="106" t="s">
        <v>496</v>
      </c>
      <c r="C83" s="105" t="s">
        <v>377</v>
      </c>
      <c r="D83" s="258" t="s">
        <v>2412</v>
      </c>
      <c r="E83" s="361" t="s">
        <v>1210</v>
      </c>
      <c r="F83" s="109" t="s">
        <v>546</v>
      </c>
      <c r="G83" s="109" t="s">
        <v>546</v>
      </c>
      <c r="H83" s="109" t="s">
        <v>546</v>
      </c>
      <c r="I83" s="106"/>
      <c r="J83" s="106"/>
      <c r="K83" s="106"/>
      <c r="L83" s="464"/>
      <c r="M83" s="464"/>
      <c r="N83" s="464"/>
      <c r="O83" s="464"/>
    </row>
    <row r="84" spans="1:15">
      <c r="A84" s="105" t="s">
        <v>378</v>
      </c>
      <c r="B84" s="106" t="s">
        <v>497</v>
      </c>
      <c r="C84" s="105" t="s">
        <v>378</v>
      </c>
      <c r="D84" s="258" t="s">
        <v>2413</v>
      </c>
      <c r="E84" s="318" t="s">
        <v>994</v>
      </c>
      <c r="F84" s="107"/>
      <c r="G84" s="107"/>
      <c r="H84" s="107"/>
      <c r="I84" s="106"/>
      <c r="J84" s="106"/>
      <c r="K84" s="106"/>
      <c r="L84" s="464" t="s">
        <v>2487</v>
      </c>
      <c r="M84" s="464"/>
      <c r="N84" s="464"/>
      <c r="O84" s="464"/>
    </row>
    <row r="85" spans="1:15">
      <c r="A85" s="105" t="s">
        <v>379</v>
      </c>
      <c r="B85" s="106" t="s">
        <v>498</v>
      </c>
      <c r="C85" s="105" t="s">
        <v>379</v>
      </c>
      <c r="D85" s="258" t="s">
        <v>972</v>
      </c>
      <c r="E85" s="319" t="s">
        <v>986</v>
      </c>
      <c r="F85" s="107"/>
      <c r="G85" s="107"/>
      <c r="H85" s="106" t="s">
        <v>1160</v>
      </c>
      <c r="I85" s="106"/>
      <c r="J85" s="258" t="s">
        <v>499</v>
      </c>
      <c r="K85" s="106"/>
      <c r="L85" s="464" t="s">
        <v>2488</v>
      </c>
      <c r="M85" s="464"/>
      <c r="N85" s="464"/>
      <c r="O85" s="464"/>
    </row>
    <row r="86" spans="1:15">
      <c r="A86" s="105" t="s">
        <v>380</v>
      </c>
      <c r="B86" s="106" t="s">
        <v>500</v>
      </c>
      <c r="C86" s="105" t="s">
        <v>380</v>
      </c>
      <c r="D86" s="258" t="s">
        <v>2414</v>
      </c>
      <c r="E86" s="307" t="s">
        <v>987</v>
      </c>
      <c r="F86" s="109" t="s">
        <v>545</v>
      </c>
      <c r="G86" s="109" t="s">
        <v>557</v>
      </c>
      <c r="H86" s="106" t="s">
        <v>1161</v>
      </c>
      <c r="I86" s="106"/>
      <c r="J86" s="106"/>
      <c r="K86" s="106"/>
      <c r="L86" s="464"/>
      <c r="M86" s="464"/>
      <c r="N86" s="464"/>
      <c r="O86" s="464"/>
    </row>
    <row r="87" spans="1:15">
      <c r="A87" s="105" t="s">
        <v>381</v>
      </c>
      <c r="B87" s="106" t="s">
        <v>501</v>
      </c>
      <c r="C87" s="105" t="s">
        <v>381</v>
      </c>
      <c r="D87" s="258" t="s">
        <v>973</v>
      </c>
      <c r="E87" s="307" t="s">
        <v>988</v>
      </c>
      <c r="F87" s="108"/>
      <c r="G87" s="108"/>
      <c r="H87" s="108"/>
      <c r="I87" s="106"/>
      <c r="J87" s="106"/>
      <c r="K87" s="106"/>
      <c r="L87" s="464" t="s">
        <v>2489</v>
      </c>
      <c r="M87" s="464"/>
      <c r="N87" s="464"/>
      <c r="O87" s="464"/>
    </row>
    <row r="88" spans="1:15">
      <c r="A88" s="105" t="s">
        <v>382</v>
      </c>
      <c r="B88" s="106" t="s">
        <v>502</v>
      </c>
      <c r="C88" s="105" t="s">
        <v>382</v>
      </c>
      <c r="D88" s="258" t="s">
        <v>974</v>
      </c>
      <c r="E88" s="320" t="s">
        <v>989</v>
      </c>
      <c r="F88" s="107"/>
      <c r="G88" s="107"/>
      <c r="H88" s="107"/>
      <c r="I88" s="106"/>
      <c r="J88" s="106"/>
      <c r="K88" s="106"/>
      <c r="L88" s="464"/>
      <c r="M88" s="464"/>
      <c r="N88" s="464"/>
      <c r="O88" s="464"/>
    </row>
    <row r="89" spans="1:15" ht="13.5" thickBot="1">
      <c r="A89" s="105" t="s">
        <v>383</v>
      </c>
      <c r="B89" s="106" t="s">
        <v>503</v>
      </c>
      <c r="C89" s="105" t="s">
        <v>383</v>
      </c>
      <c r="D89" s="258" t="s">
        <v>975</v>
      </c>
      <c r="E89" s="309" t="s">
        <v>990</v>
      </c>
      <c r="F89" s="106"/>
      <c r="G89" s="106"/>
      <c r="H89" s="106"/>
      <c r="I89" s="106"/>
      <c r="J89" s="106"/>
      <c r="K89" s="106"/>
      <c r="L89" s="464"/>
      <c r="M89" s="464"/>
      <c r="N89" s="464"/>
      <c r="O89" s="464"/>
    </row>
    <row r="91" spans="1:15">
      <c r="D91" s="258"/>
    </row>
    <row r="92" spans="1:15">
      <c r="D92" s="258"/>
      <c r="E92" s="445"/>
    </row>
    <row r="93" spans="1:15">
      <c r="D93" s="258"/>
    </row>
    <row r="94" spans="1:15">
      <c r="D94" s="258"/>
    </row>
  </sheetData>
  <conditionalFormatting sqref="B2">
    <cfRule type="expression" dxfId="27" priority="1">
      <formula>NOT(_xlfn.ISFORMULA(B2))</formula>
    </cfRule>
  </conditionalFormatting>
  <hyperlinks>
    <hyperlink ref="E8" r:id="rId1" xr:uid="{D5091AE7-F3D0-4B63-B59F-C666779DECA9}"/>
    <hyperlink ref="E10" r:id="rId2" location="PickTab=Newer_versions" xr:uid="{376AE767-29DC-4234-8592-CC25CF5C8A2A}"/>
    <hyperlink ref="E9" r:id="rId3" xr:uid="{31FC73BA-B657-437B-A89B-0BDC1E80C7A0}"/>
    <hyperlink ref="E1" location="TOC" display="TOC" xr:uid="{8A440D4A-F118-47FD-9348-2F008A58F895}"/>
  </hyperlinks>
  <printOptions horizontalCentered="1" verticalCentered="1"/>
  <pageMargins left="0.25" right="0.25" top="0.5" bottom="0.5" header="0.3" footer="0.3"/>
  <pageSetup scale="67" fitToHeight="0" orientation="portrait" r:id="rId4"/>
  <headerFooter alignWithMargins="0"/>
  <legacyDrawing r:id="rId5"/>
  <tableParts count="1">
    <tablePart r:id="rId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5"/>
  <dimension ref="A1:G40"/>
  <sheetViews>
    <sheetView zoomScale="145" zoomScaleNormal="145" workbookViewId="0">
      <selection activeCell="A2" sqref="A2"/>
    </sheetView>
  </sheetViews>
  <sheetFormatPr defaultRowHeight="12.75"/>
  <cols>
    <col min="1" max="1" width="108.42578125" style="70" customWidth="1"/>
  </cols>
  <sheetData>
    <row r="1" spans="1:7" s="74" customFormat="1" ht="18">
      <c r="A1" s="259" t="s">
        <v>961</v>
      </c>
    </row>
    <row r="2" spans="1:7" s="463" customFormat="1" hidden="1">
      <c r="A2" s="539"/>
      <c r="C2" s="545"/>
      <c r="E2" s="545"/>
      <c r="G2" s="545"/>
    </row>
    <row r="3" spans="1:7" s="114" customFormat="1">
      <c r="A3" s="575" t="str">
        <f>IF(A2="","",IF(Disable_Video_Hyperlinks,A2,HYPERLINK(Video_website&amp;A2,A2)))</f>
        <v/>
      </c>
      <c r="C3" s="5"/>
      <c r="E3" s="5"/>
      <c r="G3" s="5"/>
    </row>
    <row r="4" spans="1:7" s="114" customFormat="1">
      <c r="A4" s="582" t="str">
        <f>IF(OR(B2="",B2=0),"",B2)</f>
        <v/>
      </c>
      <c r="C4" s="5"/>
      <c r="E4" s="5"/>
      <c r="G4" s="5"/>
    </row>
    <row r="6" spans="1:7" ht="38.25">
      <c r="A6" s="383" t="s">
        <v>1382</v>
      </c>
    </row>
    <row r="8" spans="1:7" ht="76.5">
      <c r="A8" s="382" t="s">
        <v>1384</v>
      </c>
    </row>
    <row r="10" spans="1:7" ht="102">
      <c r="A10" s="383" t="s">
        <v>1383</v>
      </c>
    </row>
    <row r="12" spans="1:7" ht="38.25">
      <c r="A12" s="504" t="s">
        <v>2501</v>
      </c>
    </row>
    <row r="14" spans="1:7" ht="38.25">
      <c r="A14" s="504" t="s">
        <v>2500</v>
      </c>
    </row>
    <row r="40" spans="3:3">
      <c r="C40" s="36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7" filterMode="1"/>
  <dimension ref="A1:G27"/>
  <sheetViews>
    <sheetView zoomScale="145" zoomScaleNormal="145" workbookViewId="0">
      <selection activeCell="A2" sqref="A2"/>
    </sheetView>
  </sheetViews>
  <sheetFormatPr defaultRowHeight="12.75"/>
  <cols>
    <col min="1" max="1" width="117.85546875" customWidth="1"/>
  </cols>
  <sheetData>
    <row r="1" spans="1:7" ht="18">
      <c r="A1" s="263" t="s">
        <v>777</v>
      </c>
    </row>
    <row r="2" spans="1:7" s="463" customFormat="1" hidden="1">
      <c r="A2" s="544" t="s">
        <v>1438</v>
      </c>
      <c r="B2" s="548">
        <v>1.8402777777777773E-3</v>
      </c>
    </row>
    <row r="3" spans="1:7" s="264" customFormat="1" ht="14.25">
      <c r="A3" s="575" t="str">
        <f>IF(A2="","",IF(Disable_Video_Hyperlinks,A2,HYPERLINK(Video_website&amp;A2,A2)))</f>
        <v>UNC_DAYT_EXCEL_1.3.2_LECTURE_SHORTCUTS_ON_A_MAC.mp4</v>
      </c>
      <c r="C3"/>
      <c r="E3"/>
      <c r="G3"/>
    </row>
    <row r="4" spans="1:7" s="264" customFormat="1" ht="14.25">
      <c r="A4" s="582">
        <f>IF(OR(B2="",B2=0),"",B2)</f>
        <v>1.8402777777777773E-3</v>
      </c>
      <c r="C4"/>
      <c r="E4"/>
      <c r="G4"/>
    </row>
    <row r="6" spans="1:7" ht="27" customHeight="1">
      <c r="A6" s="599" t="s">
        <v>770</v>
      </c>
    </row>
    <row r="7" spans="1:7">
      <c r="A7" s="8"/>
    </row>
    <row r="8" spans="1:7">
      <c r="A8" s="146" t="s">
        <v>776</v>
      </c>
    </row>
    <row r="9" spans="1:7">
      <c r="A9" s="145" t="s">
        <v>775</v>
      </c>
    </row>
    <row r="10" spans="1:7">
      <c r="A10" s="145" t="s">
        <v>1192</v>
      </c>
    </row>
    <row r="11" spans="1:7">
      <c r="A11" s="145" t="s">
        <v>968</v>
      </c>
    </row>
    <row r="12" spans="1:7">
      <c r="A12" s="145"/>
    </row>
    <row r="13" spans="1:7">
      <c r="A13" s="146" t="s">
        <v>771</v>
      </c>
    </row>
    <row r="14" spans="1:7">
      <c r="A14" s="147" t="s">
        <v>772</v>
      </c>
    </row>
    <row r="15" spans="1:7">
      <c r="A15" s="147" t="s">
        <v>773</v>
      </c>
    </row>
    <row r="16" spans="1:7">
      <c r="A16" s="8"/>
    </row>
    <row r="17" spans="1:1" ht="25.5">
      <c r="A17" s="144" t="s">
        <v>1385</v>
      </c>
    </row>
    <row r="18" spans="1:1">
      <c r="A18" s="8"/>
    </row>
    <row r="19" spans="1:1" ht="25.5">
      <c r="A19" s="144" t="s">
        <v>774</v>
      </c>
    </row>
    <row r="20" spans="1:1">
      <c r="A20" s="8"/>
    </row>
    <row r="21" spans="1:1" ht="63.75">
      <c r="A21" s="149" t="s">
        <v>1386</v>
      </c>
    </row>
    <row r="22" spans="1:1">
      <c r="A22" s="8"/>
    </row>
    <row r="23" spans="1:1">
      <c r="A23" s="8" t="s">
        <v>1000</v>
      </c>
    </row>
    <row r="24" spans="1:1">
      <c r="A24" s="323" t="s">
        <v>998</v>
      </c>
    </row>
    <row r="25" spans="1:1">
      <c r="A25" s="322" t="s">
        <v>999</v>
      </c>
    </row>
    <row r="27" spans="1:1" ht="25.5">
      <c r="A27" s="8" t="s">
        <v>1001</v>
      </c>
    </row>
  </sheetData>
  <autoFilter ref="A8:A11" xr:uid="{385204E4-8BE6-4838-99BF-27555537D822}">
    <filterColumn colId="0">
      <customFilters>
        <customFilter operator="notEqual" val=" "/>
      </customFilters>
    </filterColumn>
  </autoFilter>
  <conditionalFormatting sqref="B2">
    <cfRule type="expression" dxfId="9" priority="1">
      <formula>NOT(_xlfn.ISFORMULA(B2))</formula>
    </cfRule>
  </conditionalFormatting>
  <hyperlinks>
    <hyperlink ref="A9" r:id="rId1" xr:uid="{00000000-0004-0000-0A00-000000000000}"/>
    <hyperlink ref="A11" r:id="rId2" xr:uid="{D714E691-FE43-42E3-924C-87A3998654E0}"/>
    <hyperlink ref="A25" r:id="rId3" xr:uid="{CB5BF556-6454-4014-B835-0A4637EF38F5}"/>
    <hyperlink ref="A24" r:id="rId4" xr:uid="{155B7268-AEB5-4B7B-83EF-29B653A5FBD3}"/>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608E1-C4F4-4FF3-A9D4-62BE3F28A451}">
  <sheetPr codeName="Sheet59">
    <outlinePr summaryBelow="0" summaryRight="0"/>
  </sheetPr>
  <dimension ref="A1:G106"/>
  <sheetViews>
    <sheetView zoomScale="145" zoomScaleNormal="145" workbookViewId="0">
      <selection activeCell="A2" sqref="A2"/>
    </sheetView>
  </sheetViews>
  <sheetFormatPr defaultRowHeight="12.75" outlineLevelRow="2"/>
  <cols>
    <col min="1" max="1" width="9.140625" customWidth="1"/>
    <col min="2" max="2" width="24.28515625" style="53" bestFit="1" customWidth="1"/>
    <col min="3" max="3" width="20.42578125" style="66" bestFit="1" customWidth="1"/>
    <col min="4" max="4" width="11" bestFit="1" customWidth="1"/>
  </cols>
  <sheetData>
    <row r="1" spans="1:7" ht="18">
      <c r="A1" s="332" t="s">
        <v>1002</v>
      </c>
      <c r="B1" s="350"/>
    </row>
    <row r="2" spans="1:7" s="463" customFormat="1" hidden="1">
      <c r="A2" s="534" t="s">
        <v>1439</v>
      </c>
      <c r="B2" s="554">
        <v>2.7546296296296294E-3</v>
      </c>
      <c r="C2" s="533"/>
    </row>
    <row r="3" spans="1:7" s="264" customFormat="1" ht="14.25">
      <c r="A3" s="575" t="str">
        <f>IF(A2="","",IF(Disable_Video_Hyperlinks,A2,HYPERLINK(Video_website&amp;A2,A2)))</f>
        <v>UNC_DAYT_EXCEL_1.3.3_LECTURE_ALT_KEY_SHORTCUTS.mp4</v>
      </c>
      <c r="B3" s="418"/>
      <c r="C3" s="66"/>
      <c r="E3"/>
      <c r="G3"/>
    </row>
    <row r="4" spans="1:7" s="264" customFormat="1" ht="14.25">
      <c r="A4" s="582">
        <f>IF(OR(B2="",B2=0),"",B2)</f>
        <v>2.7546296296296294E-3</v>
      </c>
      <c r="B4" s="418"/>
      <c r="C4" s="66"/>
      <c r="E4"/>
      <c r="G4"/>
    </row>
    <row r="5" spans="1:7" s="264" customFormat="1" ht="14.25">
      <c r="A5" s="550"/>
      <c r="B5" s="418"/>
      <c r="C5" s="66"/>
      <c r="E5"/>
      <c r="G5"/>
    </row>
    <row r="6" spans="1:7">
      <c r="A6" s="387" t="s">
        <v>1330</v>
      </c>
    </row>
    <row r="7" spans="1:7">
      <c r="A7" s="121" t="s">
        <v>2416</v>
      </c>
    </row>
    <row r="8" spans="1:7">
      <c r="A8" s="121" t="s">
        <v>2417</v>
      </c>
    </row>
    <row r="9" spans="1:7">
      <c r="A9" s="646" t="s">
        <v>2418</v>
      </c>
      <c r="B9" s="646"/>
      <c r="C9" s="646"/>
      <c r="D9" s="114" t="s">
        <v>2419</v>
      </c>
    </row>
    <row r="11" spans="1:7">
      <c r="A11" s="5" t="s">
        <v>1381</v>
      </c>
    </row>
    <row r="12" spans="1:7" s="387" customFormat="1">
      <c r="A12" s="387" t="s">
        <v>483</v>
      </c>
      <c r="B12" s="387" t="s">
        <v>1387</v>
      </c>
      <c r="C12" s="387" t="s">
        <v>1088</v>
      </c>
    </row>
    <row r="13" spans="1:7" outlineLevel="1">
      <c r="A13" s="116" t="s">
        <v>1037</v>
      </c>
      <c r="B13" s="116" t="s">
        <v>1350</v>
      </c>
      <c r="C13" s="116" t="s">
        <v>1127</v>
      </c>
    </row>
    <row r="14" spans="1:7" outlineLevel="1">
      <c r="A14" s="116" t="s">
        <v>1038</v>
      </c>
      <c r="B14" s="116" t="s">
        <v>1351</v>
      </c>
      <c r="C14" s="116" t="s">
        <v>1128</v>
      </c>
    </row>
    <row r="15" spans="1:7" outlineLevel="1">
      <c r="A15" s="116" t="s">
        <v>1119</v>
      </c>
      <c r="B15" s="116" t="s">
        <v>1115</v>
      </c>
      <c r="C15" s="116" t="s">
        <v>1129</v>
      </c>
      <c r="D15" t="s">
        <v>1117</v>
      </c>
    </row>
    <row r="16" spans="1:7" outlineLevel="1">
      <c r="A16" s="116" t="s">
        <v>1120</v>
      </c>
      <c r="B16" s="116" t="s">
        <v>1116</v>
      </c>
      <c r="C16" s="116" t="s">
        <v>1130</v>
      </c>
      <c r="D16" t="s">
        <v>1118</v>
      </c>
    </row>
    <row r="17" spans="1:4" s="387" customFormat="1" outlineLevel="1">
      <c r="A17" s="386" t="s">
        <v>477</v>
      </c>
      <c r="B17" s="386" t="s">
        <v>290</v>
      </c>
      <c r="C17" s="386" t="s">
        <v>1071</v>
      </c>
    </row>
    <row r="18" spans="1:4" outlineLevel="2">
      <c r="A18" s="351" t="s">
        <v>490</v>
      </c>
      <c r="B18" s="139" t="s">
        <v>1352</v>
      </c>
      <c r="C18" s="351" t="s">
        <v>1073</v>
      </c>
    </row>
    <row r="19" spans="1:4" outlineLevel="2">
      <c r="A19" s="351" t="s">
        <v>492</v>
      </c>
      <c r="B19" s="139" t="s">
        <v>1353</v>
      </c>
      <c r="C19" s="351" t="s">
        <v>1074</v>
      </c>
    </row>
    <row r="20" spans="1:4" outlineLevel="2">
      <c r="A20" s="351" t="s">
        <v>487</v>
      </c>
      <c r="B20" s="139" t="s">
        <v>1354</v>
      </c>
      <c r="C20" s="351" t="s">
        <v>1075</v>
      </c>
    </row>
    <row r="21" spans="1:4" outlineLevel="2">
      <c r="A21" s="351" t="s">
        <v>494</v>
      </c>
      <c r="B21" s="139" t="s">
        <v>1072</v>
      </c>
      <c r="C21" s="351" t="s">
        <v>1076</v>
      </c>
    </row>
    <row r="22" spans="1:4" outlineLevel="2">
      <c r="A22" s="351" t="s">
        <v>489</v>
      </c>
      <c r="B22" s="139" t="s">
        <v>1358</v>
      </c>
      <c r="C22" s="351" t="s">
        <v>1077</v>
      </c>
    </row>
    <row r="23" spans="1:4" outlineLevel="2">
      <c r="A23" s="351" t="s">
        <v>495</v>
      </c>
      <c r="B23" s="139" t="s">
        <v>1355</v>
      </c>
      <c r="C23" s="351" t="s">
        <v>1078</v>
      </c>
    </row>
    <row r="24" spans="1:4" outlineLevel="2">
      <c r="A24" s="351" t="s">
        <v>496</v>
      </c>
      <c r="B24" s="139" t="s">
        <v>1356</v>
      </c>
      <c r="C24" s="351" t="s">
        <v>1079</v>
      </c>
    </row>
    <row r="25" spans="1:4" outlineLevel="2">
      <c r="A25" s="351" t="s">
        <v>488</v>
      </c>
      <c r="B25" s="139" t="s">
        <v>1357</v>
      </c>
      <c r="C25" s="351" t="s">
        <v>1080</v>
      </c>
    </row>
    <row r="26" spans="1:4" s="387" customFormat="1" outlineLevel="1">
      <c r="A26" s="386" t="s">
        <v>483</v>
      </c>
      <c r="B26" s="386" t="s">
        <v>1081</v>
      </c>
      <c r="C26" s="386" t="s">
        <v>1082</v>
      </c>
      <c r="D26" s="387" t="s">
        <v>1359</v>
      </c>
    </row>
    <row r="27" spans="1:4" outlineLevel="2">
      <c r="A27" s="351" t="s">
        <v>168</v>
      </c>
      <c r="B27" s="351" t="s">
        <v>1084</v>
      </c>
      <c r="C27" s="351" t="s">
        <v>1083</v>
      </c>
    </row>
    <row r="28" spans="1:4" outlineLevel="2">
      <c r="A28" s="351" t="s">
        <v>489</v>
      </c>
      <c r="B28" s="139" t="s">
        <v>1360</v>
      </c>
      <c r="C28" s="351" t="s">
        <v>1085</v>
      </c>
    </row>
    <row r="29" spans="1:4" outlineLevel="2">
      <c r="A29" s="351" t="s">
        <v>488</v>
      </c>
      <c r="B29" s="139" t="s">
        <v>1361</v>
      </c>
      <c r="C29" s="351" t="s">
        <v>1086</v>
      </c>
    </row>
    <row r="30" spans="1:4" s="387" customFormat="1" outlineLevel="1">
      <c r="A30" s="386" t="s">
        <v>1327</v>
      </c>
      <c r="B30" s="386" t="s">
        <v>1362</v>
      </c>
      <c r="C30" s="386" t="s">
        <v>1328</v>
      </c>
    </row>
    <row r="31" spans="1:4" outlineLevel="2">
      <c r="A31" s="385" t="s">
        <v>168</v>
      </c>
      <c r="B31" s="385" t="s">
        <v>1329</v>
      </c>
      <c r="C31" s="385" t="s">
        <v>1083</v>
      </c>
    </row>
    <row r="32" spans="1:4" outlineLevel="2">
      <c r="A32" s="351" t="s">
        <v>488</v>
      </c>
      <c r="B32" s="139" t="s">
        <v>1361</v>
      </c>
      <c r="C32" s="351" t="s">
        <v>1086</v>
      </c>
    </row>
    <row r="33" spans="1:3" s="387" customFormat="1" outlineLevel="1">
      <c r="A33" s="386" t="s">
        <v>1096</v>
      </c>
      <c r="B33" s="386" t="s">
        <v>1363</v>
      </c>
      <c r="C33" s="386" t="s">
        <v>1098</v>
      </c>
    </row>
    <row r="34" spans="1:3" s="387" customFormat="1" outlineLevel="1">
      <c r="A34" s="386" t="s">
        <v>1097</v>
      </c>
      <c r="B34" s="386" t="s">
        <v>1364</v>
      </c>
      <c r="C34" s="386" t="s">
        <v>1103</v>
      </c>
    </row>
    <row r="35" spans="1:3" s="387" customFormat="1" outlineLevel="1">
      <c r="A35" s="386" t="s">
        <v>1099</v>
      </c>
      <c r="B35" s="386" t="s">
        <v>1365</v>
      </c>
      <c r="C35" s="386" t="s">
        <v>1104</v>
      </c>
    </row>
    <row r="36" spans="1:3" s="387" customFormat="1" outlineLevel="1">
      <c r="A36" s="386" t="s">
        <v>1100</v>
      </c>
      <c r="B36" s="386" t="s">
        <v>1366</v>
      </c>
      <c r="C36" s="386" t="s">
        <v>1105</v>
      </c>
    </row>
    <row r="37" spans="1:3" s="387" customFormat="1" outlineLevel="1">
      <c r="A37" s="386" t="s">
        <v>1102</v>
      </c>
      <c r="B37" s="386" t="s">
        <v>1367</v>
      </c>
      <c r="C37" s="386" t="s">
        <v>1106</v>
      </c>
    </row>
    <row r="38" spans="1:3" s="387" customFormat="1" outlineLevel="1">
      <c r="A38" s="386" t="s">
        <v>1101</v>
      </c>
      <c r="B38" s="386" t="s">
        <v>1368</v>
      </c>
      <c r="C38" s="386" t="s">
        <v>1107</v>
      </c>
    </row>
    <row r="39" spans="1:3" outlineLevel="1">
      <c r="A39" s="116" t="s">
        <v>1108</v>
      </c>
      <c r="B39" s="116" t="s">
        <v>1369</v>
      </c>
      <c r="C39" s="116" t="s">
        <v>1126</v>
      </c>
    </row>
    <row r="40" spans="1:3" s="387" customFormat="1" outlineLevel="1">
      <c r="A40" s="386">
        <v>5</v>
      </c>
      <c r="B40" s="386" t="s">
        <v>1089</v>
      </c>
      <c r="C40" s="386" t="s">
        <v>1090</v>
      </c>
    </row>
    <row r="41" spans="1:3" s="387" customFormat="1" outlineLevel="1">
      <c r="A41" s="386">
        <v>6</v>
      </c>
      <c r="B41" s="386" t="s">
        <v>1093</v>
      </c>
      <c r="C41" s="386" t="s">
        <v>1091</v>
      </c>
    </row>
    <row r="42" spans="1:3" s="387" customFormat="1" outlineLevel="1">
      <c r="A42" s="386" t="s">
        <v>500</v>
      </c>
      <c r="B42" s="386" t="s">
        <v>1370</v>
      </c>
      <c r="C42" s="386" t="s">
        <v>1087</v>
      </c>
    </row>
    <row r="43" spans="1:3" s="387" customFormat="1" outlineLevel="1">
      <c r="A43" s="386" t="s">
        <v>488</v>
      </c>
      <c r="B43" s="386" t="s">
        <v>1371</v>
      </c>
      <c r="C43" s="386" t="s">
        <v>1135</v>
      </c>
    </row>
    <row r="44" spans="1:3" outlineLevel="2">
      <c r="A44" s="351" t="s">
        <v>478</v>
      </c>
      <c r="B44" s="139" t="s">
        <v>1372</v>
      </c>
      <c r="C44" s="351" t="s">
        <v>1134</v>
      </c>
    </row>
    <row r="45" spans="1:3" outlineLevel="2">
      <c r="A45" s="351" t="s">
        <v>476</v>
      </c>
      <c r="B45" s="139" t="s">
        <v>1373</v>
      </c>
      <c r="C45" s="351" t="s">
        <v>1136</v>
      </c>
    </row>
    <row r="46" spans="1:3" outlineLevel="2">
      <c r="A46" s="351" t="s">
        <v>488</v>
      </c>
      <c r="B46" s="139" t="s">
        <v>1374</v>
      </c>
      <c r="C46" s="351" t="s">
        <v>1137</v>
      </c>
    </row>
    <row r="47" spans="1:3" outlineLevel="2">
      <c r="A47" s="351" t="s">
        <v>497</v>
      </c>
      <c r="B47" s="139" t="s">
        <v>1375</v>
      </c>
      <c r="C47" s="351" t="s">
        <v>1138</v>
      </c>
    </row>
    <row r="48" spans="1:3" outlineLevel="1">
      <c r="A48" s="65" t="s">
        <v>489</v>
      </c>
      <c r="B48" s="116" t="s">
        <v>1376</v>
      </c>
      <c r="C48" s="65" t="s">
        <v>1092</v>
      </c>
    </row>
    <row r="49" spans="1:4" s="387" customFormat="1" outlineLevel="1">
      <c r="A49" s="386" t="s">
        <v>486</v>
      </c>
      <c r="B49" s="386" t="s">
        <v>1094</v>
      </c>
      <c r="C49" s="386" t="s">
        <v>1095</v>
      </c>
      <c r="D49" s="387" t="s">
        <v>1377</v>
      </c>
    </row>
    <row r="50" spans="1:4" outlineLevel="1">
      <c r="A50" s="65">
        <v>9</v>
      </c>
      <c r="B50" s="65" t="s">
        <v>1109</v>
      </c>
      <c r="C50" s="65" t="s">
        <v>1111</v>
      </c>
      <c r="D50" t="s">
        <v>1113</v>
      </c>
    </row>
    <row r="51" spans="1:4" outlineLevel="1">
      <c r="A51" s="65">
        <v>0</v>
      </c>
      <c r="B51" s="65" t="s">
        <v>1110</v>
      </c>
      <c r="C51" s="65" t="s">
        <v>1112</v>
      </c>
      <c r="D51" t="s">
        <v>1114</v>
      </c>
    </row>
    <row r="52" spans="1:4" s="387" customFormat="1" outlineLevel="1">
      <c r="A52" s="386" t="s">
        <v>487</v>
      </c>
      <c r="B52" s="386" t="s">
        <v>1378</v>
      </c>
      <c r="C52" s="386" t="s">
        <v>1125</v>
      </c>
    </row>
    <row r="53" spans="1:4" outlineLevel="1">
      <c r="A53" s="65" t="s">
        <v>496</v>
      </c>
      <c r="B53" s="116" t="s">
        <v>1349</v>
      </c>
      <c r="C53" s="65" t="s">
        <v>1122</v>
      </c>
    </row>
    <row r="54" spans="1:4" outlineLevel="1">
      <c r="A54" s="116" t="s">
        <v>484</v>
      </c>
      <c r="B54" s="116" t="s">
        <v>1348</v>
      </c>
      <c r="C54" s="65" t="s">
        <v>1123</v>
      </c>
      <c r="D54" s="389" t="s">
        <v>1340</v>
      </c>
    </row>
    <row r="55" spans="1:4" outlineLevel="2">
      <c r="A55" s="351" t="s">
        <v>484</v>
      </c>
      <c r="B55" s="139" t="s">
        <v>1347</v>
      </c>
      <c r="C55" s="351" t="s">
        <v>1131</v>
      </c>
    </row>
    <row r="56" spans="1:4" outlineLevel="2">
      <c r="A56" s="351" t="s">
        <v>494</v>
      </c>
      <c r="B56" s="139" t="s">
        <v>1344</v>
      </c>
      <c r="C56" s="351" t="s">
        <v>1132</v>
      </c>
    </row>
    <row r="57" spans="1:4" outlineLevel="2">
      <c r="A57" s="351" t="s">
        <v>478</v>
      </c>
      <c r="B57" s="139" t="s">
        <v>1343</v>
      </c>
      <c r="C57" s="351" t="s">
        <v>1166</v>
      </c>
    </row>
    <row r="58" spans="1:4" outlineLevel="2">
      <c r="A58" s="385" t="s">
        <v>495</v>
      </c>
      <c r="B58" s="385" t="s">
        <v>1429</v>
      </c>
      <c r="C58" s="385" t="s">
        <v>1133</v>
      </c>
    </row>
    <row r="59" spans="1:4" outlineLevel="1">
      <c r="A59" s="65" t="s">
        <v>479</v>
      </c>
      <c r="B59" s="116" t="s">
        <v>1346</v>
      </c>
      <c r="C59" s="65" t="s">
        <v>1124</v>
      </c>
      <c r="D59" s="389" t="s">
        <v>1341</v>
      </c>
    </row>
    <row r="60" spans="1:4" outlineLevel="2">
      <c r="A60" s="139" t="s">
        <v>479</v>
      </c>
      <c r="B60" s="139" t="s">
        <v>1345</v>
      </c>
      <c r="C60" s="351" t="s">
        <v>1139</v>
      </c>
    </row>
    <row r="61" spans="1:4" outlineLevel="2">
      <c r="A61" s="351" t="s">
        <v>494</v>
      </c>
      <c r="B61" s="139" t="s">
        <v>1344</v>
      </c>
      <c r="C61" s="351" t="s">
        <v>1140</v>
      </c>
    </row>
    <row r="62" spans="1:4" outlineLevel="2">
      <c r="A62" s="351" t="s">
        <v>478</v>
      </c>
      <c r="B62" s="139" t="s">
        <v>1343</v>
      </c>
      <c r="C62" s="351" t="s">
        <v>1141</v>
      </c>
    </row>
    <row r="63" spans="1:4" outlineLevel="2">
      <c r="A63" s="351" t="s">
        <v>495</v>
      </c>
      <c r="B63" s="139" t="s">
        <v>1342</v>
      </c>
      <c r="C63" s="351" t="s">
        <v>1142</v>
      </c>
    </row>
    <row r="64" spans="1:4" s="387" customFormat="1" outlineLevel="1">
      <c r="A64" s="386" t="s">
        <v>490</v>
      </c>
      <c r="B64" s="386" t="s">
        <v>1331</v>
      </c>
      <c r="C64" s="386" t="s">
        <v>1121</v>
      </c>
    </row>
    <row r="65" spans="1:4" outlineLevel="2">
      <c r="A65" s="351" t="s">
        <v>476</v>
      </c>
      <c r="B65" s="139" t="s">
        <v>1173</v>
      </c>
      <c r="C65" s="351" t="s">
        <v>1167</v>
      </c>
    </row>
    <row r="66" spans="1:4" s="387" customFormat="1" outlineLevel="2">
      <c r="A66" s="385" t="s">
        <v>484</v>
      </c>
      <c r="B66" s="385" t="s">
        <v>1292</v>
      </c>
      <c r="C66" s="385" t="s">
        <v>1168</v>
      </c>
    </row>
    <row r="67" spans="1:4" outlineLevel="2">
      <c r="A67" s="385" t="s">
        <v>494</v>
      </c>
      <c r="B67" s="385" t="s">
        <v>1430</v>
      </c>
      <c r="C67" s="385" t="s">
        <v>1162</v>
      </c>
    </row>
    <row r="68" spans="1:4" outlineLevel="2">
      <c r="A68" s="351" t="s">
        <v>497</v>
      </c>
      <c r="B68" s="139" t="s">
        <v>1174</v>
      </c>
      <c r="C68" s="351" t="s">
        <v>1163</v>
      </c>
    </row>
    <row r="69" spans="1:4" outlineLevel="2">
      <c r="A69" s="357" t="s">
        <v>495</v>
      </c>
      <c r="B69" s="139" t="s">
        <v>1175</v>
      </c>
      <c r="C69" s="351" t="s">
        <v>1164</v>
      </c>
    </row>
    <row r="70" spans="1:4" outlineLevel="2">
      <c r="A70" s="357" t="s">
        <v>483</v>
      </c>
      <c r="B70" s="139" t="s">
        <v>1176</v>
      </c>
      <c r="C70" s="351" t="s">
        <v>1165</v>
      </c>
    </row>
    <row r="71" spans="1:4" s="387" customFormat="1" outlineLevel="1">
      <c r="A71" s="386" t="s">
        <v>480</v>
      </c>
      <c r="B71" s="386" t="s">
        <v>140</v>
      </c>
      <c r="C71" s="386" t="s">
        <v>1143</v>
      </c>
    </row>
    <row r="72" spans="1:4" outlineLevel="2">
      <c r="A72" s="385" t="s">
        <v>476</v>
      </c>
      <c r="B72" s="385" t="s">
        <v>1338</v>
      </c>
      <c r="C72" s="385" t="s">
        <v>1332</v>
      </c>
    </row>
    <row r="73" spans="1:4" outlineLevel="2">
      <c r="A73" s="385" t="s">
        <v>481</v>
      </c>
      <c r="B73" s="385" t="s">
        <v>1339</v>
      </c>
      <c r="C73" s="385" t="s">
        <v>1333</v>
      </c>
    </row>
    <row r="74" spans="1:4" outlineLevel="2">
      <c r="A74" s="351" t="s">
        <v>478</v>
      </c>
      <c r="B74" s="139" t="s">
        <v>1172</v>
      </c>
      <c r="C74" s="139" t="s">
        <v>1334</v>
      </c>
      <c r="D74" s="387" t="s">
        <v>1144</v>
      </c>
    </row>
    <row r="75" spans="1:4" outlineLevel="2">
      <c r="A75" s="139" t="s">
        <v>488</v>
      </c>
      <c r="B75" s="139" t="s">
        <v>1171</v>
      </c>
      <c r="C75" s="139" t="s">
        <v>1335</v>
      </c>
    </row>
    <row r="76" spans="1:4" outlineLevel="2">
      <c r="A76" s="139" t="s">
        <v>487</v>
      </c>
      <c r="B76" s="139" t="s">
        <v>1169</v>
      </c>
      <c r="C76" s="139" t="s">
        <v>1336</v>
      </c>
    </row>
    <row r="77" spans="1:4" outlineLevel="2">
      <c r="A77" s="139" t="s">
        <v>494</v>
      </c>
      <c r="B77" s="139" t="s">
        <v>1170</v>
      </c>
      <c r="C77" s="139" t="s">
        <v>1337</v>
      </c>
    </row>
    <row r="80" spans="1:4">
      <c r="A80" s="5" t="s">
        <v>1380</v>
      </c>
    </row>
    <row r="81" spans="1:4" s="387" customFormat="1">
      <c r="A81" s="391" t="s">
        <v>489</v>
      </c>
      <c r="B81" s="389" t="s">
        <v>1310</v>
      </c>
      <c r="C81" s="389" t="s">
        <v>1309</v>
      </c>
    </row>
    <row r="82" spans="1:4">
      <c r="A82" s="388" t="s">
        <v>498</v>
      </c>
      <c r="B82" s="116" t="s">
        <v>1307</v>
      </c>
      <c r="C82" s="326" t="s">
        <v>1308</v>
      </c>
    </row>
    <row r="83" spans="1:4">
      <c r="A83" s="388"/>
      <c r="B83" s="116"/>
      <c r="C83" s="326"/>
    </row>
    <row r="84" spans="1:4" s="387" customFormat="1">
      <c r="A84" s="391" t="s">
        <v>492</v>
      </c>
      <c r="B84" s="389" t="s">
        <v>1311</v>
      </c>
      <c r="C84" s="389" t="s">
        <v>1312</v>
      </c>
    </row>
    <row r="85" spans="1:4">
      <c r="A85" s="116" t="s">
        <v>488</v>
      </c>
      <c r="B85" s="116" t="s">
        <v>1313</v>
      </c>
      <c r="C85" s="326" t="s">
        <v>1314</v>
      </c>
    </row>
    <row r="86" spans="1:4">
      <c r="A86" s="116" t="s">
        <v>490</v>
      </c>
      <c r="B86" s="116" t="s">
        <v>1317</v>
      </c>
      <c r="C86" s="326" t="s">
        <v>1322</v>
      </c>
    </row>
    <row r="87" spans="1:4">
      <c r="A87" s="116" t="s">
        <v>1315</v>
      </c>
      <c r="B87" s="116" t="s">
        <v>1318</v>
      </c>
      <c r="C87" s="326" t="s">
        <v>1321</v>
      </c>
    </row>
    <row r="88" spans="1:4">
      <c r="A88" s="116" t="s">
        <v>494</v>
      </c>
      <c r="B88" s="116" t="s">
        <v>1323</v>
      </c>
      <c r="C88" s="326" t="s">
        <v>1319</v>
      </c>
    </row>
    <row r="89" spans="1:4">
      <c r="A89" s="116" t="s">
        <v>477</v>
      </c>
      <c r="B89" s="116" t="s">
        <v>1316</v>
      </c>
      <c r="C89" s="326" t="s">
        <v>1320</v>
      </c>
    </row>
    <row r="90" spans="1:4">
      <c r="B90" s="326"/>
    </row>
    <row r="91" spans="1:4" s="387" customFormat="1">
      <c r="A91" s="387" t="s">
        <v>476</v>
      </c>
      <c r="B91" s="387" t="s">
        <v>1306</v>
      </c>
      <c r="C91" s="387" t="s">
        <v>1177</v>
      </c>
    </row>
    <row r="92" spans="1:4" s="387" customFormat="1">
      <c r="A92" s="386" t="s">
        <v>1293</v>
      </c>
      <c r="B92" s="386" t="s">
        <v>1300</v>
      </c>
      <c r="C92" s="389" t="s">
        <v>1294</v>
      </c>
    </row>
    <row r="93" spans="1:4" s="387" customFormat="1">
      <c r="A93" s="386" t="s">
        <v>1295</v>
      </c>
      <c r="B93" s="386" t="s">
        <v>1301</v>
      </c>
      <c r="C93" s="389" t="s">
        <v>1296</v>
      </c>
    </row>
    <row r="94" spans="1:4">
      <c r="A94" s="116" t="s">
        <v>1297</v>
      </c>
      <c r="B94" s="116" t="s">
        <v>1298</v>
      </c>
      <c r="C94" s="326" t="s">
        <v>1299</v>
      </c>
    </row>
    <row r="95" spans="1:4">
      <c r="A95" s="65" t="s">
        <v>480</v>
      </c>
      <c r="B95" s="116" t="s">
        <v>1179</v>
      </c>
      <c r="C95" t="s">
        <v>1178</v>
      </c>
    </row>
    <row r="96" spans="1:4">
      <c r="A96" s="116" t="s">
        <v>485</v>
      </c>
      <c r="B96" s="116" t="s">
        <v>1397</v>
      </c>
      <c r="C96" t="s">
        <v>1398</v>
      </c>
      <c r="D96" s="114" t="s">
        <v>1401</v>
      </c>
    </row>
    <row r="97" spans="1:3">
      <c r="A97" s="65" t="s">
        <v>483</v>
      </c>
      <c r="B97" s="116" t="s">
        <v>1400</v>
      </c>
      <c r="C97" t="s">
        <v>1399</v>
      </c>
    </row>
    <row r="98" spans="1:3">
      <c r="A98" s="65"/>
      <c r="B98" s="116"/>
      <c r="C98"/>
    </row>
    <row r="99" spans="1:3" s="387" customFormat="1">
      <c r="A99" s="387" t="s">
        <v>494</v>
      </c>
      <c r="B99" s="387" t="s">
        <v>1305</v>
      </c>
      <c r="C99" s="387" t="s">
        <v>1324</v>
      </c>
    </row>
    <row r="100" spans="1:3">
      <c r="A100" s="116" t="s">
        <v>495</v>
      </c>
      <c r="B100" s="116" t="s">
        <v>1180</v>
      </c>
      <c r="C100" s="114" t="s">
        <v>1325</v>
      </c>
    </row>
    <row r="101" spans="1:3" s="387" customFormat="1">
      <c r="A101" s="386" t="s">
        <v>478</v>
      </c>
      <c r="B101" s="386" t="s">
        <v>1379</v>
      </c>
      <c r="C101" s="387" t="s">
        <v>1326</v>
      </c>
    </row>
    <row r="102" spans="1:3">
      <c r="C102" s="326"/>
    </row>
    <row r="103" spans="1:3" s="387" customFormat="1">
      <c r="A103" s="387" t="s">
        <v>500</v>
      </c>
      <c r="B103" s="390" t="s">
        <v>1304</v>
      </c>
      <c r="C103" s="387" t="s">
        <v>1181</v>
      </c>
    </row>
    <row r="104" spans="1:3" s="387" customFormat="1">
      <c r="A104" s="386" t="s">
        <v>493</v>
      </c>
      <c r="B104" s="386" t="s">
        <v>1302</v>
      </c>
      <c r="C104" s="387" t="s">
        <v>1303</v>
      </c>
    </row>
    <row r="105" spans="1:3">
      <c r="A105" s="116" t="s">
        <v>481</v>
      </c>
      <c r="B105" s="116" t="s">
        <v>1182</v>
      </c>
      <c r="C105" s="114" t="s">
        <v>1183</v>
      </c>
    </row>
    <row r="106" spans="1:3">
      <c r="A106" s="385" t="s">
        <v>481</v>
      </c>
      <c r="B106" s="385" t="s">
        <v>1184</v>
      </c>
      <c r="C106" s="386" t="s">
        <v>1185</v>
      </c>
    </row>
  </sheetData>
  <mergeCells count="1">
    <mergeCell ref="A9:C9"/>
  </mergeCells>
  <hyperlinks>
    <hyperlink ref="A9:C9" r:id="rId1" display="Click here for discussion about the lack of Alt shortcuts in Excel." xr:uid="{2F62889D-655C-4632-A6BB-2931FF516869}"/>
  </hyperlinks>
  <pageMargins left="0.7" right="0.7" top="0.75" bottom="0.75" header="0.3" footer="0.3"/>
  <pageSetup orientation="portrait" horizontalDpi="1200" verticalDpi="12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3"/>
  <dimension ref="A1:S34"/>
  <sheetViews>
    <sheetView zoomScale="145" zoomScaleNormal="145" workbookViewId="0">
      <selection activeCell="A2" sqref="A2"/>
    </sheetView>
  </sheetViews>
  <sheetFormatPr defaultRowHeight="12.75"/>
  <cols>
    <col min="1" max="1" width="17" customWidth="1"/>
    <col min="2" max="2" width="11.28515625" customWidth="1"/>
    <col min="3" max="3" width="5.42578125" customWidth="1"/>
    <col min="4" max="5" width="6.28515625" bestFit="1" customWidth="1"/>
    <col min="6" max="11" width="6.28515625" style="79" bestFit="1" customWidth="1"/>
    <col min="12" max="12" width="5.5703125" bestFit="1" customWidth="1"/>
    <col min="13" max="13" width="8.5703125" bestFit="1" customWidth="1"/>
    <col min="14" max="16" width="8.5703125" customWidth="1"/>
    <col min="17" max="17" width="63.5703125" customWidth="1"/>
    <col min="21" max="21" width="10.28515625" bestFit="1" customWidth="1"/>
  </cols>
  <sheetData>
    <row r="1" spans="1:17" ht="18">
      <c r="A1" s="260" t="s">
        <v>594</v>
      </c>
    </row>
    <row r="2" spans="1:17" s="463" customFormat="1" hidden="1">
      <c r="A2" s="534" t="s">
        <v>1440</v>
      </c>
      <c r="B2" s="555">
        <v>5.4166666666666669E-3</v>
      </c>
      <c r="F2" s="532"/>
      <c r="G2" s="532"/>
      <c r="H2" s="532"/>
      <c r="I2" s="532"/>
      <c r="J2" s="532"/>
      <c r="K2" s="532"/>
    </row>
    <row r="3" spans="1:17" s="264" customFormat="1" ht="14.25">
      <c r="A3" s="575" t="str">
        <f>IF(A2="","",IF(Disable_Video_Hyperlinks,A2,HYPERLINK(Video_website&amp;A2,A2)))</f>
        <v>UNC_DAYT_EXCEL_1.3.4_LECTURE_QUICK_ACCESS_TOOLBAR.mp4</v>
      </c>
      <c r="C3"/>
      <c r="E3"/>
      <c r="F3" s="413"/>
      <c r="G3" s="79"/>
      <c r="H3" s="413"/>
      <c r="I3" s="413"/>
      <c r="J3" s="413"/>
      <c r="K3" s="413"/>
    </row>
    <row r="4" spans="1:17" s="264" customFormat="1" ht="14.25">
      <c r="A4" s="582">
        <f>IF(OR(B2="",B2=0),"",B2)</f>
        <v>5.4166666666666669E-3</v>
      </c>
      <c r="C4"/>
      <c r="E4"/>
      <c r="F4" s="413"/>
      <c r="G4" s="79"/>
      <c r="H4" s="413"/>
      <c r="I4" s="413"/>
      <c r="J4" s="413"/>
      <c r="K4" s="413"/>
    </row>
    <row r="5" spans="1:17">
      <c r="F5"/>
      <c r="G5"/>
      <c r="H5"/>
      <c r="I5"/>
      <c r="J5"/>
      <c r="K5"/>
    </row>
    <row r="6" spans="1:17">
      <c r="A6" s="114" t="s">
        <v>595</v>
      </c>
      <c r="F6"/>
      <c r="G6"/>
      <c r="H6"/>
      <c r="I6"/>
      <c r="J6"/>
      <c r="K6"/>
    </row>
    <row r="7" spans="1:17">
      <c r="A7" s="114" t="s">
        <v>596</v>
      </c>
      <c r="F7"/>
      <c r="G7"/>
      <c r="H7"/>
      <c r="I7"/>
      <c r="J7"/>
      <c r="K7"/>
    </row>
    <row r="8" spans="1:17">
      <c r="F8"/>
      <c r="G8"/>
      <c r="H8"/>
      <c r="I8"/>
      <c r="J8"/>
      <c r="K8"/>
    </row>
    <row r="9" spans="1:17">
      <c r="A9" s="5" t="s">
        <v>745</v>
      </c>
      <c r="F9"/>
      <c r="G9"/>
      <c r="H9"/>
      <c r="I9"/>
      <c r="J9"/>
      <c r="K9"/>
    </row>
    <row r="10" spans="1:17" ht="51.75" customHeight="1">
      <c r="F10"/>
      <c r="G10"/>
      <c r="H10"/>
      <c r="J10"/>
      <c r="K10"/>
      <c r="Q10" s="589" t="s">
        <v>2529</v>
      </c>
    </row>
    <row r="11" spans="1:17">
      <c r="A11" s="114"/>
      <c r="F11"/>
      <c r="G11"/>
      <c r="H11"/>
      <c r="I11"/>
      <c r="J11"/>
      <c r="K11"/>
    </row>
    <row r="12" spans="1:17">
      <c r="A12" s="5" t="s">
        <v>746</v>
      </c>
      <c r="F12"/>
      <c r="G12"/>
      <c r="H12"/>
      <c r="I12"/>
      <c r="J12"/>
      <c r="K12"/>
    </row>
    <row r="13" spans="1:17" ht="63.75">
      <c r="A13" s="114"/>
      <c r="F13"/>
      <c r="G13"/>
      <c r="H13"/>
      <c r="I13"/>
      <c r="J13"/>
      <c r="K13"/>
      <c r="Q13" s="589" t="s">
        <v>2530</v>
      </c>
    </row>
    <row r="14" spans="1:17">
      <c r="A14" s="114"/>
      <c r="F14"/>
      <c r="G14"/>
      <c r="H14"/>
      <c r="I14"/>
      <c r="J14"/>
      <c r="K14"/>
    </row>
    <row r="15" spans="1:17">
      <c r="A15" s="5" t="s">
        <v>747</v>
      </c>
      <c r="F15"/>
      <c r="G15"/>
      <c r="H15"/>
      <c r="I15"/>
      <c r="J15"/>
      <c r="K15"/>
    </row>
    <row r="16" spans="1:17">
      <c r="A16" s="114"/>
      <c r="F16"/>
      <c r="G16"/>
      <c r="H16"/>
      <c r="I16"/>
      <c r="J16"/>
      <c r="K16"/>
    </row>
    <row r="17" spans="1:19">
      <c r="A17" s="104" t="s">
        <v>599</v>
      </c>
      <c r="B17" s="104" t="s">
        <v>597</v>
      </c>
      <c r="D17" s="5" t="s">
        <v>598</v>
      </c>
      <c r="F17"/>
      <c r="G17"/>
      <c r="H17"/>
      <c r="I17"/>
      <c r="J17"/>
      <c r="K17"/>
      <c r="S17" s="114"/>
    </row>
    <row r="18" spans="1:19">
      <c r="A18" s="129" t="s">
        <v>606</v>
      </c>
      <c r="B18" s="129" t="s">
        <v>607</v>
      </c>
      <c r="C18" s="117" t="s">
        <v>448</v>
      </c>
      <c r="D18" s="114" t="s">
        <v>977</v>
      </c>
      <c r="F18"/>
      <c r="G18"/>
      <c r="H18"/>
      <c r="I18"/>
      <c r="J18"/>
      <c r="K18"/>
    </row>
    <row r="19" spans="1:19">
      <c r="A19" s="129" t="s">
        <v>608</v>
      </c>
      <c r="B19" s="129" t="s">
        <v>609</v>
      </c>
      <c r="C19" s="117" t="s">
        <v>451</v>
      </c>
      <c r="D19" s="114" t="s">
        <v>630</v>
      </c>
      <c r="F19"/>
      <c r="G19"/>
      <c r="H19"/>
      <c r="I19"/>
      <c r="J19"/>
      <c r="K19"/>
    </row>
    <row r="20" spans="1:19">
      <c r="A20" s="129" t="s">
        <v>610</v>
      </c>
      <c r="B20" s="129" t="s">
        <v>611</v>
      </c>
      <c r="C20" s="117" t="s">
        <v>453</v>
      </c>
      <c r="D20" s="114" t="s">
        <v>631</v>
      </c>
      <c r="F20"/>
      <c r="G20"/>
      <c r="H20"/>
      <c r="I20"/>
      <c r="J20"/>
      <c r="K20"/>
    </row>
    <row r="21" spans="1:19">
      <c r="A21" s="129" t="s">
        <v>612</v>
      </c>
      <c r="B21" s="129" t="s">
        <v>613</v>
      </c>
      <c r="C21" s="117" t="s">
        <v>455</v>
      </c>
      <c r="D21" s="114" t="s">
        <v>976</v>
      </c>
      <c r="F21"/>
      <c r="G21"/>
      <c r="H21"/>
      <c r="I21"/>
      <c r="J21"/>
      <c r="K21"/>
    </row>
    <row r="22" spans="1:19">
      <c r="A22" s="129" t="s">
        <v>615</v>
      </c>
      <c r="B22" s="129" t="s">
        <v>616</v>
      </c>
      <c r="C22" s="117" t="s">
        <v>457</v>
      </c>
      <c r="D22" s="114" t="s">
        <v>627</v>
      </c>
      <c r="F22"/>
    </row>
    <row r="23" spans="1:19">
      <c r="A23" s="129" t="s">
        <v>617</v>
      </c>
      <c r="B23" s="129" t="s">
        <v>618</v>
      </c>
      <c r="C23" s="117" t="s">
        <v>459</v>
      </c>
      <c r="D23" s="114" t="s">
        <v>629</v>
      </c>
    </row>
    <row r="24" spans="1:19">
      <c r="A24" s="129" t="s">
        <v>619</v>
      </c>
      <c r="B24" s="129" t="s">
        <v>620</v>
      </c>
      <c r="C24" s="117" t="s">
        <v>461</v>
      </c>
      <c r="D24" s="114" t="s">
        <v>621</v>
      </c>
      <c r="F24"/>
      <c r="O24">
        <v>1</v>
      </c>
    </row>
    <row r="25" spans="1:19">
      <c r="A25" s="129" t="s">
        <v>622</v>
      </c>
      <c r="B25" s="129" t="s">
        <v>623</v>
      </c>
      <c r="C25" s="117" t="s">
        <v>464</v>
      </c>
      <c r="D25" s="114" t="s">
        <v>624</v>
      </c>
      <c r="F25"/>
      <c r="O25">
        <v>1</v>
      </c>
    </row>
    <row r="26" spans="1:19">
      <c r="A26" s="129" t="s">
        <v>625</v>
      </c>
      <c r="B26" s="129" t="s">
        <v>626</v>
      </c>
      <c r="C26" s="117" t="s">
        <v>467</v>
      </c>
      <c r="D26" s="114" t="s">
        <v>614</v>
      </c>
      <c r="F26"/>
      <c r="O26">
        <v>1</v>
      </c>
    </row>
    <row r="27" spans="1:19">
      <c r="A27" s="129" t="s">
        <v>628</v>
      </c>
      <c r="B27" s="129" t="s">
        <v>1251</v>
      </c>
      <c r="C27" s="117" t="s">
        <v>469</v>
      </c>
      <c r="D27" s="114" t="s">
        <v>2420</v>
      </c>
      <c r="F27"/>
    </row>
    <row r="28" spans="1:19">
      <c r="A28" s="129"/>
      <c r="B28" s="129"/>
      <c r="C28" s="117"/>
      <c r="D28" s="114"/>
      <c r="F28"/>
    </row>
    <row r="29" spans="1:19">
      <c r="A29" s="129"/>
      <c r="B29" s="129"/>
      <c r="C29" s="117"/>
      <c r="D29" s="114"/>
      <c r="F29"/>
    </row>
    <row r="30" spans="1:19">
      <c r="A30" s="125"/>
      <c r="B30" s="114"/>
      <c r="F30"/>
      <c r="G30"/>
      <c r="H30"/>
      <c r="I30"/>
      <c r="J30"/>
      <c r="K30"/>
    </row>
    <row r="31" spans="1:19">
      <c r="B31" s="57"/>
      <c r="C31" s="57"/>
      <c r="D31" s="57"/>
      <c r="E31" s="57"/>
      <c r="F31" s="57"/>
      <c r="G31" s="57"/>
      <c r="H31" s="57"/>
      <c r="I31" s="57"/>
      <c r="J31" s="57"/>
      <c r="K31" s="57"/>
      <c r="L31" s="57"/>
      <c r="M31" s="57"/>
      <c r="N31" s="57"/>
      <c r="O31" s="57"/>
      <c r="P31" s="57"/>
    </row>
    <row r="32" spans="1:19">
      <c r="A32" s="125"/>
      <c r="F32"/>
      <c r="G32"/>
      <c r="H32"/>
      <c r="I32"/>
      <c r="J32"/>
      <c r="K32"/>
    </row>
    <row r="33" customFormat="1"/>
    <row r="34" customFormat="1"/>
  </sheetData>
  <phoneticPr fontId="6" type="noConversion"/>
  <pageMargins left="0.75" right="0.75" top="1" bottom="1" header="0.5" footer="0.5"/>
  <pageSetup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3"/>
  <dimension ref="A1:P140"/>
  <sheetViews>
    <sheetView zoomScale="145" zoomScaleNormal="145" workbookViewId="0">
      <selection activeCell="A2" sqref="A2"/>
    </sheetView>
  </sheetViews>
  <sheetFormatPr defaultRowHeight="12.75" outlineLevelRow="1"/>
  <cols>
    <col min="1" max="1" width="17" customWidth="1"/>
    <col min="2" max="2" width="12.42578125" customWidth="1"/>
    <col min="3" max="5" width="6.28515625" bestFit="1" customWidth="1"/>
    <col min="6" max="11" width="6.28515625" style="79" bestFit="1" customWidth="1"/>
    <col min="12" max="12" width="5.5703125" bestFit="1" customWidth="1"/>
    <col min="13" max="13" width="8.5703125" bestFit="1" customWidth="1"/>
    <col min="14" max="14" width="10.7109375" bestFit="1" customWidth="1"/>
    <col min="15" max="16" width="12.5703125" bestFit="1" customWidth="1"/>
    <col min="19" max="19" width="10.28515625" bestFit="1" customWidth="1"/>
  </cols>
  <sheetData>
    <row r="1" spans="1:13" ht="18">
      <c r="A1" s="260" t="s">
        <v>124</v>
      </c>
    </row>
    <row r="2" spans="1:13" s="463" customFormat="1" hidden="1">
      <c r="A2" s="534" t="s">
        <v>1441</v>
      </c>
      <c r="B2" s="555">
        <v>1.0601851851851854E-2</v>
      </c>
      <c r="F2" s="532"/>
      <c r="G2" s="532"/>
      <c r="H2" s="532"/>
      <c r="I2" s="532"/>
      <c r="J2" s="532"/>
      <c r="K2" s="532"/>
    </row>
    <row r="3" spans="1:13" s="264" customFormat="1" ht="14.25">
      <c r="A3" s="575" t="str">
        <f>IF(A2="","",IF(Disable_Video_Hyperlinks,A2,HYPERLINK(Video_website&amp;A2,A2)))</f>
        <v>UNC_DAYT_EXCEL_1.3.5_LECTURE_NAVIGATING.mp4</v>
      </c>
      <c r="C3"/>
      <c r="E3"/>
      <c r="F3" s="413"/>
      <c r="G3" s="79"/>
      <c r="H3" s="413"/>
      <c r="I3" s="413"/>
      <c r="J3" s="413"/>
      <c r="K3" s="413"/>
    </row>
    <row r="4" spans="1:13" s="264" customFormat="1" ht="14.25">
      <c r="A4" s="582">
        <f>IF(OR(B2="",B2=0),"",B2)</f>
        <v>1.0601851851851854E-2</v>
      </c>
      <c r="C4"/>
      <c r="E4"/>
      <c r="F4" s="413"/>
      <c r="G4" s="79"/>
      <c r="H4" s="413"/>
      <c r="I4" s="413"/>
      <c r="J4" s="413"/>
      <c r="K4" s="413"/>
    </row>
    <row r="5" spans="1:13">
      <c r="F5"/>
      <c r="G5"/>
      <c r="H5"/>
      <c r="I5"/>
      <c r="J5"/>
      <c r="K5"/>
    </row>
    <row r="6" spans="1:13" outlineLevel="1">
      <c r="A6" t="s">
        <v>102</v>
      </c>
      <c r="F6"/>
      <c r="G6"/>
      <c r="H6"/>
      <c r="I6"/>
      <c r="J6"/>
      <c r="K6"/>
    </row>
    <row r="7" spans="1:13" outlineLevel="1">
      <c r="A7" s="55" t="s">
        <v>103</v>
      </c>
      <c r="F7"/>
      <c r="G7"/>
      <c r="H7"/>
      <c r="I7"/>
      <c r="J7"/>
      <c r="K7"/>
    </row>
    <row r="8" spans="1:13" outlineLevel="1">
      <c r="A8" s="116" t="s">
        <v>1288</v>
      </c>
      <c r="F8"/>
      <c r="G8"/>
      <c r="H8"/>
      <c r="I8"/>
      <c r="J8"/>
      <c r="K8"/>
    </row>
    <row r="9" spans="1:13" outlineLevel="1">
      <c r="A9" s="55" t="s">
        <v>13</v>
      </c>
      <c r="F9"/>
      <c r="G9"/>
      <c r="H9"/>
      <c r="I9"/>
      <c r="J9"/>
      <c r="K9"/>
    </row>
    <row r="10" spans="1:13" outlineLevel="1">
      <c r="A10" s="55" t="s">
        <v>104</v>
      </c>
      <c r="F10"/>
      <c r="G10"/>
      <c r="H10"/>
      <c r="I10"/>
      <c r="J10"/>
      <c r="K10"/>
    </row>
    <row r="11" spans="1:13" outlineLevel="1">
      <c r="A11" s="55" t="s">
        <v>105</v>
      </c>
      <c r="F11"/>
      <c r="G11"/>
      <c r="H11"/>
      <c r="I11"/>
      <c r="J11"/>
      <c r="K11"/>
    </row>
    <row r="12" spans="1:13" outlineLevel="1">
      <c r="A12" s="55" t="s">
        <v>1213</v>
      </c>
      <c r="F12"/>
      <c r="G12"/>
      <c r="H12"/>
      <c r="I12"/>
      <c r="J12"/>
      <c r="K12"/>
    </row>
    <row r="13" spans="1:13" outlineLevel="1">
      <c r="A13" s="55" t="s">
        <v>1212</v>
      </c>
      <c r="F13"/>
      <c r="G13"/>
      <c r="H13"/>
      <c r="I13"/>
      <c r="J13"/>
      <c r="K13"/>
    </row>
    <row r="14" spans="1:13" outlineLevel="1">
      <c r="F14"/>
      <c r="G14"/>
      <c r="H14"/>
      <c r="I14"/>
      <c r="J14"/>
      <c r="K14"/>
    </row>
    <row r="15" spans="1:13" outlineLevel="1">
      <c r="A15" t="s">
        <v>106</v>
      </c>
      <c r="F15"/>
      <c r="G15"/>
      <c r="H15"/>
      <c r="I15"/>
      <c r="J15"/>
      <c r="K15"/>
    </row>
    <row r="16" spans="1:13" outlineLevel="1">
      <c r="A16" t="s">
        <v>107</v>
      </c>
      <c r="F16"/>
      <c r="G16"/>
      <c r="H16"/>
      <c r="I16"/>
      <c r="J16"/>
      <c r="K16"/>
    </row>
    <row r="17" spans="1:16" outlineLevel="1">
      <c r="F17"/>
      <c r="G17"/>
      <c r="H17"/>
      <c r="I17"/>
      <c r="J17"/>
      <c r="K17"/>
      <c r="P17" s="114"/>
    </row>
    <row r="18" spans="1:16" outlineLevel="1">
      <c r="A18" s="114" t="s">
        <v>1289</v>
      </c>
      <c r="F18"/>
      <c r="G18"/>
      <c r="H18"/>
      <c r="I18"/>
      <c r="J18"/>
      <c r="K18"/>
      <c r="P18" s="114"/>
    </row>
    <row r="19" spans="1:16" outlineLevel="1">
      <c r="A19" s="116" t="s">
        <v>1290</v>
      </c>
      <c r="F19"/>
      <c r="G19"/>
      <c r="H19"/>
      <c r="I19"/>
      <c r="J19"/>
      <c r="K19"/>
      <c r="P19" s="114"/>
    </row>
    <row r="20" spans="1:16" outlineLevel="1">
      <c r="A20" s="114" t="s">
        <v>1285</v>
      </c>
      <c r="F20"/>
      <c r="G20"/>
      <c r="H20"/>
      <c r="I20"/>
      <c r="J20"/>
      <c r="K20"/>
      <c r="P20" s="114"/>
    </row>
    <row r="21" spans="1:16" outlineLevel="1">
      <c r="A21" s="114" t="s">
        <v>1286</v>
      </c>
      <c r="F21"/>
      <c r="G21"/>
      <c r="H21"/>
      <c r="I21"/>
      <c r="J21"/>
      <c r="K21"/>
      <c r="P21" s="114"/>
    </row>
    <row r="22" spans="1:16" outlineLevel="1">
      <c r="F22"/>
      <c r="G22"/>
      <c r="H22"/>
      <c r="I22"/>
      <c r="J22"/>
      <c r="K22"/>
      <c r="P22" s="114"/>
    </row>
    <row r="23" spans="1:16" outlineLevel="1">
      <c r="A23" s="114" t="s">
        <v>698</v>
      </c>
      <c r="I23"/>
      <c r="J23" s="114" t="s">
        <v>701</v>
      </c>
      <c r="K23"/>
    </row>
    <row r="24" spans="1:16" outlineLevel="1">
      <c r="A24" s="114" t="s">
        <v>1287</v>
      </c>
      <c r="F24" s="114"/>
      <c r="G24"/>
      <c r="I24"/>
      <c r="J24" s="114" t="s">
        <v>1205</v>
      </c>
      <c r="K24"/>
      <c r="M24" s="114"/>
    </row>
    <row r="25" spans="1:16" outlineLevel="1">
      <c r="A25" s="114"/>
      <c r="F25" s="114"/>
      <c r="G25"/>
      <c r="H25"/>
      <c r="I25"/>
      <c r="J25"/>
      <c r="K25"/>
      <c r="M25" s="114"/>
    </row>
    <row r="26" spans="1:16" outlineLevel="1">
      <c r="A26" s="114" t="s">
        <v>699</v>
      </c>
      <c r="G26"/>
      <c r="I26"/>
      <c r="J26" s="114" t="s">
        <v>700</v>
      </c>
      <c r="K26"/>
    </row>
    <row r="27" spans="1:16" outlineLevel="1">
      <c r="A27" s="114" t="s">
        <v>1291</v>
      </c>
      <c r="F27"/>
      <c r="G27"/>
      <c r="I27"/>
      <c r="J27" s="114" t="s">
        <v>1206</v>
      </c>
      <c r="K27"/>
    </row>
    <row r="28" spans="1:16" outlineLevel="1">
      <c r="D28" s="114"/>
      <c r="F28"/>
      <c r="G28"/>
      <c r="H28"/>
      <c r="I28"/>
      <c r="J28"/>
      <c r="K28"/>
    </row>
    <row r="29" spans="1:16" outlineLevel="1">
      <c r="A29" s="114" t="s">
        <v>1395</v>
      </c>
      <c r="D29" s="114"/>
      <c r="F29"/>
      <c r="G29"/>
      <c r="H29"/>
      <c r="I29"/>
      <c r="J29"/>
      <c r="K29"/>
    </row>
    <row r="30" spans="1:16" outlineLevel="1">
      <c r="A30" s="116" t="s">
        <v>1394</v>
      </c>
      <c r="D30" s="114"/>
      <c r="F30"/>
      <c r="G30"/>
      <c r="H30"/>
      <c r="I30"/>
      <c r="J30"/>
      <c r="K30"/>
    </row>
    <row r="31" spans="1:16" outlineLevel="1">
      <c r="A31" s="116" t="s">
        <v>1396</v>
      </c>
      <c r="F31"/>
      <c r="G31"/>
      <c r="H31"/>
      <c r="I31"/>
      <c r="J31"/>
      <c r="K31"/>
    </row>
    <row r="32" spans="1:16" outlineLevel="1">
      <c r="A32" s="116"/>
      <c r="F32"/>
      <c r="G32"/>
      <c r="H32"/>
      <c r="I32"/>
      <c r="J32"/>
      <c r="K32"/>
    </row>
    <row r="33" spans="1:16" outlineLevel="1">
      <c r="A33" s="116"/>
      <c r="F33"/>
      <c r="G33"/>
      <c r="H33"/>
      <c r="I33"/>
      <c r="J33"/>
      <c r="K33"/>
    </row>
    <row r="34" spans="1:16" s="83" customFormat="1" ht="15.75">
      <c r="A34" s="80" t="s">
        <v>14</v>
      </c>
      <c r="B34" s="81"/>
      <c r="C34" s="81"/>
      <c r="D34" s="81"/>
      <c r="E34" s="81"/>
      <c r="F34" s="82"/>
      <c r="G34" s="82"/>
      <c r="H34" s="82"/>
      <c r="I34" s="82"/>
      <c r="J34" s="82"/>
      <c r="K34" s="82"/>
      <c r="L34" s="81"/>
      <c r="M34" s="81"/>
      <c r="N34" s="81"/>
      <c r="O34" s="81"/>
      <c r="P34" s="81"/>
    </row>
    <row r="35" spans="1:16" s="83" customFormat="1" ht="15.75">
      <c r="A35" s="84"/>
      <c r="B35" s="85"/>
      <c r="C35" s="85"/>
      <c r="D35" s="85"/>
      <c r="E35" s="85"/>
      <c r="F35" s="86"/>
      <c r="G35" s="86"/>
      <c r="H35" s="86"/>
      <c r="I35" s="86"/>
      <c r="J35" s="86"/>
      <c r="K35" s="86"/>
      <c r="L35" s="85"/>
      <c r="M35" s="85"/>
      <c r="N35" s="85"/>
      <c r="O35" s="85"/>
      <c r="P35" s="85"/>
    </row>
    <row r="36" spans="1:16" ht="27" customHeight="1">
      <c r="A36" s="2" t="s">
        <v>15</v>
      </c>
      <c r="B36" s="3" t="s">
        <v>16</v>
      </c>
      <c r="C36" s="3" t="s">
        <v>241</v>
      </c>
      <c r="D36" s="3" t="s">
        <v>242</v>
      </c>
      <c r="E36" s="3" t="s">
        <v>17</v>
      </c>
      <c r="F36" s="4" t="s">
        <v>18</v>
      </c>
      <c r="G36" s="4" t="s">
        <v>19</v>
      </c>
      <c r="H36" s="4" t="s">
        <v>20</v>
      </c>
      <c r="I36" s="4" t="s">
        <v>21</v>
      </c>
      <c r="J36" s="4" t="s">
        <v>22</v>
      </c>
      <c r="K36" s="3" t="s">
        <v>23</v>
      </c>
      <c r="L36" s="3" t="s">
        <v>243</v>
      </c>
      <c r="M36" s="1" t="s">
        <v>24</v>
      </c>
      <c r="N36" s="3" t="s">
        <v>25</v>
      </c>
      <c r="O36" s="1" t="s">
        <v>26</v>
      </c>
      <c r="P36" s="1" t="s">
        <v>27</v>
      </c>
    </row>
    <row r="37" spans="1:16">
      <c r="A37" s="380" t="s">
        <v>28</v>
      </c>
      <c r="B37" s="270">
        <v>11122333</v>
      </c>
      <c r="C37" s="107">
        <v>80</v>
      </c>
      <c r="D37" s="107">
        <v>71</v>
      </c>
      <c r="E37" s="107">
        <v>70</v>
      </c>
      <c r="F37" s="271">
        <v>63.6666666666667</v>
      </c>
      <c r="G37" s="271">
        <v>58.6666666666667</v>
      </c>
      <c r="H37" s="271">
        <v>53.6666666666667</v>
      </c>
      <c r="I37" s="271">
        <v>48.6666666666667</v>
      </c>
      <c r="J37" s="271">
        <v>48.6666666666667</v>
      </c>
      <c r="K37" s="107">
        <v>70</v>
      </c>
      <c r="L37" s="107">
        <v>84</v>
      </c>
      <c r="M37" s="87">
        <f>AVERAGE(C37:L37)</f>
        <v>64.833333333333343</v>
      </c>
      <c r="N37" s="107" t="s">
        <v>29</v>
      </c>
      <c r="O37" s="87">
        <f t="shared" ref="O37:O49" si="0">IF(N37="OK",$B$140,0)</f>
        <v>0</v>
      </c>
      <c r="P37" s="87">
        <f>M37+O37</f>
        <v>64.833333333333343</v>
      </c>
    </row>
    <row r="38" spans="1:16">
      <c r="A38" s="380" t="s">
        <v>30</v>
      </c>
      <c r="B38" s="270">
        <v>444556666</v>
      </c>
      <c r="C38" s="107">
        <v>96</v>
      </c>
      <c r="D38" s="107">
        <v>98</v>
      </c>
      <c r="E38" s="107">
        <v>97</v>
      </c>
      <c r="F38" s="271">
        <v>98</v>
      </c>
      <c r="G38" s="271">
        <v>98.5</v>
      </c>
      <c r="H38" s="271">
        <v>99</v>
      </c>
      <c r="I38" s="271">
        <v>99.5</v>
      </c>
      <c r="J38" s="271">
        <v>99.5</v>
      </c>
      <c r="K38" s="107">
        <v>97</v>
      </c>
      <c r="L38" s="107">
        <v>90</v>
      </c>
      <c r="M38" s="87">
        <f t="shared" ref="M38:M101" si="1">AVERAGE(C38:L38)</f>
        <v>97.25</v>
      </c>
      <c r="N38" s="107" t="s">
        <v>31</v>
      </c>
      <c r="O38" s="87">
        <f t="shared" si="0"/>
        <v>5</v>
      </c>
      <c r="P38" s="87">
        <f t="shared" ref="P38:P46" si="2">M38+O38</f>
        <v>102.25</v>
      </c>
    </row>
    <row r="39" spans="1:16">
      <c r="A39" s="380" t="s">
        <v>32</v>
      </c>
      <c r="B39" s="270">
        <v>777889999</v>
      </c>
      <c r="C39" s="107">
        <v>78</v>
      </c>
      <c r="D39" s="107">
        <v>81</v>
      </c>
      <c r="E39" s="107">
        <v>70</v>
      </c>
      <c r="F39" s="271">
        <v>68.3333333333333</v>
      </c>
      <c r="G39" s="271">
        <v>64.3333333333333</v>
      </c>
      <c r="H39" s="271">
        <v>60.3333333333333</v>
      </c>
      <c r="I39" s="271">
        <v>56.3333333333333</v>
      </c>
      <c r="J39" s="271">
        <v>56.3333333333333</v>
      </c>
      <c r="K39" s="107">
        <v>70</v>
      </c>
      <c r="L39" s="107">
        <v>78</v>
      </c>
      <c r="M39" s="87">
        <f t="shared" si="1"/>
        <v>68.266666666666652</v>
      </c>
      <c r="N39" s="107" t="s">
        <v>31</v>
      </c>
      <c r="O39" s="87">
        <f t="shared" si="0"/>
        <v>5</v>
      </c>
      <c r="P39" s="87">
        <f t="shared" si="2"/>
        <v>73.266666666666652</v>
      </c>
    </row>
    <row r="40" spans="1:16">
      <c r="A40" s="380" t="s">
        <v>33</v>
      </c>
      <c r="B40" s="270">
        <v>123456789</v>
      </c>
      <c r="C40" s="107">
        <v>65</v>
      </c>
      <c r="D40" s="107">
        <v>65</v>
      </c>
      <c r="E40" s="107">
        <v>65</v>
      </c>
      <c r="F40" s="271">
        <v>65</v>
      </c>
      <c r="G40" s="271">
        <v>65</v>
      </c>
      <c r="H40" s="271">
        <v>65</v>
      </c>
      <c r="I40" s="271">
        <v>65</v>
      </c>
      <c r="J40" s="271">
        <v>65</v>
      </c>
      <c r="K40" s="107">
        <v>65</v>
      </c>
      <c r="L40" s="107">
        <v>60</v>
      </c>
      <c r="M40" s="87">
        <f t="shared" si="1"/>
        <v>64.5</v>
      </c>
      <c r="N40" s="107" t="s">
        <v>31</v>
      </c>
      <c r="O40" s="87">
        <f t="shared" si="0"/>
        <v>5</v>
      </c>
      <c r="P40" s="87">
        <f t="shared" si="2"/>
        <v>69.5</v>
      </c>
    </row>
    <row r="41" spans="1:16">
      <c r="A41" s="380" t="s">
        <v>244</v>
      </c>
      <c r="B41" s="270">
        <v>999999999</v>
      </c>
      <c r="C41" s="107">
        <v>92</v>
      </c>
      <c r="D41" s="107">
        <v>95</v>
      </c>
      <c r="E41" s="107">
        <v>79</v>
      </c>
      <c r="F41" s="271">
        <v>75.6666666666667</v>
      </c>
      <c r="G41" s="271">
        <v>69.1666666666667</v>
      </c>
      <c r="H41" s="271">
        <v>62.6666666666667</v>
      </c>
      <c r="I41" s="271">
        <v>56.1666666666667</v>
      </c>
      <c r="J41" s="271">
        <v>56.1666666666667</v>
      </c>
      <c r="K41" s="107">
        <v>79</v>
      </c>
      <c r="L41" s="107">
        <v>80</v>
      </c>
      <c r="M41" s="87">
        <f t="shared" si="1"/>
        <v>74.483333333333348</v>
      </c>
      <c r="N41" s="107" t="s">
        <v>31</v>
      </c>
      <c r="O41" s="87">
        <f t="shared" si="0"/>
        <v>5</v>
      </c>
      <c r="P41" s="87">
        <f t="shared" si="2"/>
        <v>79.483333333333348</v>
      </c>
    </row>
    <row r="42" spans="1:16">
      <c r="A42" s="380" t="s">
        <v>34</v>
      </c>
      <c r="B42" s="270">
        <v>888888888</v>
      </c>
      <c r="C42" s="107">
        <v>90</v>
      </c>
      <c r="D42" s="107">
        <v>90</v>
      </c>
      <c r="E42" s="107">
        <v>90</v>
      </c>
      <c r="F42" s="271">
        <v>90</v>
      </c>
      <c r="G42" s="271">
        <v>90</v>
      </c>
      <c r="H42" s="271">
        <v>90</v>
      </c>
      <c r="I42" s="271">
        <v>90</v>
      </c>
      <c r="J42" s="271">
        <v>90</v>
      </c>
      <c r="K42" s="107">
        <v>90</v>
      </c>
      <c r="L42" s="107">
        <v>70</v>
      </c>
      <c r="M42" s="87">
        <f t="shared" si="1"/>
        <v>88</v>
      </c>
      <c r="N42" s="107" t="s">
        <v>31</v>
      </c>
      <c r="O42" s="87">
        <f t="shared" si="0"/>
        <v>5</v>
      </c>
      <c r="P42" s="87">
        <f t="shared" si="2"/>
        <v>93</v>
      </c>
    </row>
    <row r="43" spans="1:16">
      <c r="A43" s="380" t="s">
        <v>35</v>
      </c>
      <c r="B43" s="270">
        <v>100000000</v>
      </c>
      <c r="C43" s="107">
        <v>60</v>
      </c>
      <c r="D43" s="107">
        <v>50</v>
      </c>
      <c r="E43" s="107">
        <v>40</v>
      </c>
      <c r="F43" s="271">
        <v>30</v>
      </c>
      <c r="G43" s="271">
        <v>20</v>
      </c>
      <c r="H43" s="271">
        <v>10</v>
      </c>
      <c r="I43" s="271">
        <v>0</v>
      </c>
      <c r="J43" s="271">
        <v>0</v>
      </c>
      <c r="K43" s="107">
        <v>40</v>
      </c>
      <c r="L43" s="107">
        <v>79</v>
      </c>
      <c r="M43" s="87">
        <f t="shared" si="1"/>
        <v>32.9</v>
      </c>
      <c r="N43" s="107" t="s">
        <v>31</v>
      </c>
      <c r="O43" s="87">
        <f t="shared" si="0"/>
        <v>5</v>
      </c>
      <c r="P43" s="87">
        <f t="shared" si="2"/>
        <v>37.9</v>
      </c>
    </row>
    <row r="44" spans="1:16">
      <c r="A44" s="380" t="s">
        <v>36</v>
      </c>
      <c r="B44" s="270">
        <v>222222222</v>
      </c>
      <c r="C44" s="107">
        <v>75</v>
      </c>
      <c r="D44" s="107">
        <v>70</v>
      </c>
      <c r="E44" s="107">
        <v>65</v>
      </c>
      <c r="F44" s="271">
        <v>60</v>
      </c>
      <c r="G44" s="271">
        <v>55</v>
      </c>
      <c r="H44" s="271">
        <v>50</v>
      </c>
      <c r="I44" s="271">
        <v>45</v>
      </c>
      <c r="J44" s="271">
        <v>45</v>
      </c>
      <c r="K44" s="107">
        <v>65</v>
      </c>
      <c r="L44" s="107">
        <v>95</v>
      </c>
      <c r="M44" s="87">
        <f t="shared" si="1"/>
        <v>62.5</v>
      </c>
      <c r="N44" s="107" t="s">
        <v>31</v>
      </c>
      <c r="O44" s="87">
        <f t="shared" si="0"/>
        <v>5</v>
      </c>
      <c r="P44" s="87">
        <f t="shared" si="2"/>
        <v>67.5</v>
      </c>
    </row>
    <row r="45" spans="1:16">
      <c r="A45" s="380" t="s">
        <v>295</v>
      </c>
      <c r="B45" s="270">
        <v>200000000</v>
      </c>
      <c r="C45" s="107">
        <v>90</v>
      </c>
      <c r="D45" s="107">
        <v>90</v>
      </c>
      <c r="E45" s="107">
        <v>80</v>
      </c>
      <c r="F45" s="271">
        <v>76.6666666666667</v>
      </c>
      <c r="G45" s="271">
        <v>71.6666666666667</v>
      </c>
      <c r="H45" s="271">
        <v>66.6666666666667</v>
      </c>
      <c r="I45" s="271">
        <v>61.6666666666667</v>
      </c>
      <c r="J45" s="271">
        <v>61.6666666666667</v>
      </c>
      <c r="K45" s="107">
        <v>80</v>
      </c>
      <c r="L45" s="107">
        <v>90</v>
      </c>
      <c r="M45" s="87">
        <f t="shared" si="1"/>
        <v>76.833333333333343</v>
      </c>
      <c r="N45" s="107" t="s">
        <v>29</v>
      </c>
      <c r="O45" s="87">
        <f t="shared" si="0"/>
        <v>0</v>
      </c>
      <c r="P45" s="87">
        <f t="shared" si="2"/>
        <v>76.833333333333343</v>
      </c>
    </row>
    <row r="46" spans="1:16">
      <c r="A46" s="380" t="s">
        <v>37</v>
      </c>
      <c r="B46" s="270">
        <v>444444444</v>
      </c>
      <c r="C46" s="107">
        <v>82</v>
      </c>
      <c r="D46" s="107">
        <v>78</v>
      </c>
      <c r="E46" s="107">
        <v>62</v>
      </c>
      <c r="F46" s="271">
        <v>54</v>
      </c>
      <c r="G46" s="271">
        <v>44</v>
      </c>
      <c r="H46" s="271">
        <v>34</v>
      </c>
      <c r="I46" s="271">
        <v>24</v>
      </c>
      <c r="J46" s="271">
        <v>24</v>
      </c>
      <c r="K46" s="107">
        <v>62</v>
      </c>
      <c r="L46" s="107">
        <v>77</v>
      </c>
      <c r="M46" s="87">
        <f t="shared" si="1"/>
        <v>54.1</v>
      </c>
      <c r="N46" s="107" t="s">
        <v>31</v>
      </c>
      <c r="O46" s="87">
        <f t="shared" si="0"/>
        <v>5</v>
      </c>
      <c r="P46" s="87">
        <f t="shared" si="2"/>
        <v>59.1</v>
      </c>
    </row>
    <row r="47" spans="1:16">
      <c r="A47" s="380" t="s">
        <v>38</v>
      </c>
      <c r="B47" s="270">
        <v>555555555</v>
      </c>
      <c r="C47" s="107">
        <v>92</v>
      </c>
      <c r="D47" s="107">
        <v>88</v>
      </c>
      <c r="E47" s="107">
        <v>65</v>
      </c>
      <c r="F47" s="271">
        <v>54.6666666666667</v>
      </c>
      <c r="G47" s="271">
        <v>41.1666666666667</v>
      </c>
      <c r="H47" s="271">
        <v>27.6666666666667</v>
      </c>
      <c r="I47" s="271">
        <v>14.1666666666667</v>
      </c>
      <c r="J47" s="271">
        <v>14.1666666666667</v>
      </c>
      <c r="K47" s="107">
        <v>65</v>
      </c>
      <c r="L47" s="107">
        <v>78</v>
      </c>
      <c r="M47" s="87">
        <f t="shared" si="1"/>
        <v>53.983333333333348</v>
      </c>
      <c r="N47" s="107" t="s">
        <v>31</v>
      </c>
      <c r="O47" s="87">
        <f t="shared" si="0"/>
        <v>5</v>
      </c>
      <c r="P47" s="87">
        <f t="shared" ref="P47:P77" si="3">M47+O47</f>
        <v>58.983333333333348</v>
      </c>
    </row>
    <row r="48" spans="1:16">
      <c r="A48" s="380" t="s">
        <v>39</v>
      </c>
      <c r="B48" s="270">
        <v>666666666</v>
      </c>
      <c r="C48" s="107">
        <v>94</v>
      </c>
      <c r="D48" s="107">
        <v>92</v>
      </c>
      <c r="E48" s="107">
        <v>86</v>
      </c>
      <c r="F48" s="271">
        <v>82.6666666666667</v>
      </c>
      <c r="G48" s="271">
        <v>78.6666666666667</v>
      </c>
      <c r="H48" s="271">
        <v>74.6666666666667</v>
      </c>
      <c r="I48" s="271">
        <v>70.6666666666667</v>
      </c>
      <c r="J48" s="271">
        <v>70.6666666666667</v>
      </c>
      <c r="K48" s="107">
        <v>86</v>
      </c>
      <c r="L48" s="107">
        <v>84</v>
      </c>
      <c r="M48" s="87">
        <f t="shared" si="1"/>
        <v>81.933333333333351</v>
      </c>
      <c r="N48" s="107" t="s">
        <v>31</v>
      </c>
      <c r="O48" s="87">
        <f t="shared" si="0"/>
        <v>5</v>
      </c>
      <c r="P48" s="87">
        <f t="shared" si="3"/>
        <v>86.933333333333351</v>
      </c>
    </row>
    <row r="49" spans="1:16">
      <c r="A49" s="380" t="s">
        <v>299</v>
      </c>
      <c r="B49" s="270">
        <v>300000000</v>
      </c>
      <c r="C49" s="107">
        <v>92</v>
      </c>
      <c r="D49" s="107">
        <v>78</v>
      </c>
      <c r="E49" s="107">
        <v>65</v>
      </c>
      <c r="F49" s="271">
        <v>51.3333333333333</v>
      </c>
      <c r="G49" s="271">
        <v>37.8333333333333</v>
      </c>
      <c r="H49" s="271">
        <v>24.3333333333333</v>
      </c>
      <c r="I49" s="271">
        <v>10.8333333333333</v>
      </c>
      <c r="J49" s="271">
        <v>10.8333333333333</v>
      </c>
      <c r="K49" s="107">
        <v>65</v>
      </c>
      <c r="L49" s="107">
        <v>84</v>
      </c>
      <c r="M49" s="87">
        <f t="shared" si="1"/>
        <v>51.91666666666665</v>
      </c>
      <c r="N49" s="107" t="s">
        <v>31</v>
      </c>
      <c r="O49" s="87">
        <f t="shared" si="0"/>
        <v>5</v>
      </c>
      <c r="P49" s="87">
        <f t="shared" si="3"/>
        <v>56.91666666666665</v>
      </c>
    </row>
    <row r="50" spans="1:16">
      <c r="A50" s="380" t="s">
        <v>40</v>
      </c>
      <c r="B50" s="270">
        <v>466168524.96153802</v>
      </c>
      <c r="C50" s="271">
        <v>89.307692307692307</v>
      </c>
      <c r="D50" s="271">
        <v>82.346153846153896</v>
      </c>
      <c r="E50" s="271">
        <v>66.576923076923094</v>
      </c>
      <c r="F50" s="271">
        <v>56.679487179487197</v>
      </c>
      <c r="G50" s="271">
        <v>45.314102564102697</v>
      </c>
      <c r="H50" s="271">
        <v>33.948717948718098</v>
      </c>
      <c r="I50" s="271">
        <v>22.583333333333499</v>
      </c>
      <c r="J50" s="271">
        <v>22.583333333333499</v>
      </c>
      <c r="K50" s="271">
        <v>66.576923076923094</v>
      </c>
      <c r="L50" s="271">
        <v>83.230769230769198</v>
      </c>
      <c r="M50" s="87">
        <f t="shared" si="1"/>
        <v>56.914743589743651</v>
      </c>
      <c r="N50" s="107" t="s">
        <v>29</v>
      </c>
      <c r="O50" s="87">
        <f t="shared" ref="O50:O80" si="4">IF(N50="OK",$B$140,0)</f>
        <v>0</v>
      </c>
      <c r="P50" s="87">
        <f t="shared" si="3"/>
        <v>56.914743589743651</v>
      </c>
    </row>
    <row r="51" spans="1:16">
      <c r="A51" s="380" t="s">
        <v>41</v>
      </c>
      <c r="B51" s="270">
        <v>469744209.17582399</v>
      </c>
      <c r="C51" s="271">
        <v>90.131868131868103</v>
      </c>
      <c r="D51" s="271">
        <v>82.615384615384599</v>
      </c>
      <c r="E51" s="271">
        <v>65.824175824175796</v>
      </c>
      <c r="F51" s="271">
        <v>55.216117216117198</v>
      </c>
      <c r="G51" s="271">
        <v>43.062271062271101</v>
      </c>
      <c r="H51" s="271">
        <v>30.908424908424902</v>
      </c>
      <c r="I51" s="271">
        <v>18.754578754578802</v>
      </c>
      <c r="J51" s="271">
        <v>18.754578754578802</v>
      </c>
      <c r="K51" s="271">
        <v>65.824175824175796</v>
      </c>
      <c r="L51" s="271">
        <v>83.593406593406598</v>
      </c>
      <c r="M51" s="87">
        <f t="shared" si="1"/>
        <v>55.468498168498172</v>
      </c>
      <c r="N51" s="107" t="s">
        <v>31</v>
      </c>
      <c r="O51" s="87">
        <f t="shared" si="4"/>
        <v>5</v>
      </c>
      <c r="P51" s="87">
        <f t="shared" si="3"/>
        <v>60.468498168498172</v>
      </c>
    </row>
    <row r="52" spans="1:16">
      <c r="A52" s="380" t="s">
        <v>42</v>
      </c>
      <c r="B52" s="270">
        <v>473319893.39011002</v>
      </c>
      <c r="C52" s="271">
        <v>90.956043956043899</v>
      </c>
      <c r="D52" s="271">
        <v>82.884615384615401</v>
      </c>
      <c r="E52" s="271">
        <v>65.071428571428598</v>
      </c>
      <c r="F52" s="271">
        <v>53.752747252747298</v>
      </c>
      <c r="G52" s="271">
        <v>40.810439560439697</v>
      </c>
      <c r="H52" s="271">
        <v>27.868131868132</v>
      </c>
      <c r="I52" s="271">
        <v>14.925824175824401</v>
      </c>
      <c r="J52" s="271">
        <v>14.925824175824401</v>
      </c>
      <c r="K52" s="271">
        <v>65.071428571428598</v>
      </c>
      <c r="L52" s="271">
        <v>83.956043956043899</v>
      </c>
      <c r="M52" s="87">
        <f t="shared" si="1"/>
        <v>54.022252747252821</v>
      </c>
      <c r="N52" s="107" t="s">
        <v>31</v>
      </c>
      <c r="O52" s="87">
        <f t="shared" si="4"/>
        <v>5</v>
      </c>
      <c r="P52" s="87">
        <f t="shared" si="3"/>
        <v>59.022252747252821</v>
      </c>
    </row>
    <row r="53" spans="1:16">
      <c r="A53" s="380" t="s">
        <v>43</v>
      </c>
      <c r="B53" s="270">
        <v>476895577.60439599</v>
      </c>
      <c r="C53" s="271">
        <v>91.780219780219696</v>
      </c>
      <c r="D53" s="271">
        <v>83.153846153846203</v>
      </c>
      <c r="E53" s="271">
        <v>64.3186813186813</v>
      </c>
      <c r="F53" s="271">
        <v>52.289377289377299</v>
      </c>
      <c r="G53" s="271">
        <v>38.558608058608101</v>
      </c>
      <c r="H53" s="271">
        <v>53.6666666666667</v>
      </c>
      <c r="I53" s="271">
        <v>48.6666666666667</v>
      </c>
      <c r="J53" s="271">
        <v>48.6666666666667</v>
      </c>
      <c r="K53" s="271">
        <v>64.3186813186813</v>
      </c>
      <c r="L53" s="271">
        <v>84.3186813186813</v>
      </c>
      <c r="M53" s="87">
        <f t="shared" si="1"/>
        <v>62.973809523809528</v>
      </c>
      <c r="N53" s="107" t="s">
        <v>31</v>
      </c>
      <c r="O53" s="87">
        <f t="shared" si="4"/>
        <v>5</v>
      </c>
      <c r="P53" s="87">
        <f t="shared" si="3"/>
        <v>67.973809523809535</v>
      </c>
    </row>
    <row r="54" spans="1:16">
      <c r="A54" s="380" t="s">
        <v>44</v>
      </c>
      <c r="B54" s="270">
        <v>480471261.818681</v>
      </c>
      <c r="C54" s="271">
        <v>92.604395604395506</v>
      </c>
      <c r="D54" s="271">
        <v>83.423076923076906</v>
      </c>
      <c r="E54" s="271">
        <v>63.565934065934002</v>
      </c>
      <c r="F54" s="271">
        <v>50.8260073260073</v>
      </c>
      <c r="G54" s="271">
        <v>36.306776556776498</v>
      </c>
      <c r="H54" s="271">
        <v>99</v>
      </c>
      <c r="I54" s="271">
        <v>99.5</v>
      </c>
      <c r="J54" s="271">
        <v>99.5</v>
      </c>
      <c r="K54" s="271">
        <v>63.565934065934002</v>
      </c>
      <c r="L54" s="271">
        <v>84.681318681318601</v>
      </c>
      <c r="M54" s="87">
        <f t="shared" si="1"/>
        <v>77.297344322344287</v>
      </c>
      <c r="N54" s="107" t="s">
        <v>31</v>
      </c>
      <c r="O54" s="87">
        <f t="shared" si="4"/>
        <v>5</v>
      </c>
      <c r="P54" s="87">
        <f t="shared" si="3"/>
        <v>82.297344322344287</v>
      </c>
    </row>
    <row r="55" spans="1:16">
      <c r="A55" s="380" t="s">
        <v>45</v>
      </c>
      <c r="B55" s="270">
        <v>484046946.03296697</v>
      </c>
      <c r="C55" s="271">
        <v>93.428571428571402</v>
      </c>
      <c r="D55" s="271">
        <v>83.692307692307693</v>
      </c>
      <c r="E55" s="271">
        <v>62.813186813186803</v>
      </c>
      <c r="F55" s="271">
        <v>49.3626373626374</v>
      </c>
      <c r="G55" s="271">
        <v>65</v>
      </c>
      <c r="H55" s="271">
        <v>60.3333333333333</v>
      </c>
      <c r="I55" s="271">
        <v>56.3333333333333</v>
      </c>
      <c r="J55" s="271">
        <v>56.3333333333333</v>
      </c>
      <c r="K55" s="271">
        <v>62.813186813186803</v>
      </c>
      <c r="L55" s="271">
        <v>85.043956043956001</v>
      </c>
      <c r="M55" s="87">
        <f t="shared" si="1"/>
        <v>67.51538461538459</v>
      </c>
      <c r="N55" s="107" t="s">
        <v>31</v>
      </c>
      <c r="O55" s="87">
        <f t="shared" si="4"/>
        <v>5</v>
      </c>
      <c r="P55" s="87">
        <f t="shared" si="3"/>
        <v>72.51538461538459</v>
      </c>
    </row>
    <row r="56" spans="1:16">
      <c r="A56" s="380" t="s">
        <v>46</v>
      </c>
      <c r="B56" s="270">
        <v>487622630.247253</v>
      </c>
      <c r="C56" s="271">
        <v>94.252747252747199</v>
      </c>
      <c r="D56" s="271">
        <v>83.961538461538495</v>
      </c>
      <c r="E56" s="271">
        <v>62.060439560439498</v>
      </c>
      <c r="F56" s="271">
        <v>47.899267399267302</v>
      </c>
      <c r="G56" s="271">
        <v>69.1666666666667</v>
      </c>
      <c r="H56" s="271">
        <v>65</v>
      </c>
      <c r="I56" s="271">
        <v>65</v>
      </c>
      <c r="J56" s="271">
        <v>65</v>
      </c>
      <c r="K56" s="271">
        <v>62.060439560439498</v>
      </c>
      <c r="L56" s="271">
        <v>85.406593406593402</v>
      </c>
      <c r="M56" s="87">
        <f t="shared" si="1"/>
        <v>69.980769230769198</v>
      </c>
      <c r="N56" s="107" t="s">
        <v>31</v>
      </c>
      <c r="O56" s="87">
        <f t="shared" si="4"/>
        <v>5</v>
      </c>
      <c r="P56" s="87">
        <f t="shared" si="3"/>
        <v>74.980769230769198</v>
      </c>
    </row>
    <row r="57" spans="1:16">
      <c r="A57" s="380" t="s">
        <v>47</v>
      </c>
      <c r="B57" s="270">
        <v>491198314.46153802</v>
      </c>
      <c r="C57" s="271">
        <v>95.076923076922995</v>
      </c>
      <c r="D57" s="271">
        <v>84.230769230769198</v>
      </c>
      <c r="E57" s="271">
        <v>61.307692307692299</v>
      </c>
      <c r="F57" s="271">
        <v>46.435897435897402</v>
      </c>
      <c r="G57" s="271">
        <v>90</v>
      </c>
      <c r="H57" s="271">
        <v>62.6666666666667</v>
      </c>
      <c r="I57" s="271">
        <v>56.1666666666667</v>
      </c>
      <c r="J57" s="271">
        <v>56.1666666666667</v>
      </c>
      <c r="K57" s="271">
        <v>61.307692307692299</v>
      </c>
      <c r="L57" s="271">
        <v>85.769230769230703</v>
      </c>
      <c r="M57" s="87">
        <f t="shared" si="1"/>
        <v>69.912820512820502</v>
      </c>
      <c r="N57" s="107" t="s">
        <v>31</v>
      </c>
      <c r="O57" s="87">
        <f t="shared" si="4"/>
        <v>5</v>
      </c>
      <c r="P57" s="87">
        <f t="shared" si="3"/>
        <v>74.912820512820502</v>
      </c>
    </row>
    <row r="58" spans="1:16">
      <c r="A58" s="380" t="s">
        <v>48</v>
      </c>
      <c r="B58" s="270">
        <v>494773998.67582399</v>
      </c>
      <c r="C58" s="271">
        <v>95.901098901098806</v>
      </c>
      <c r="D58" s="271">
        <v>84.5</v>
      </c>
      <c r="E58" s="271">
        <v>60.554945054945001</v>
      </c>
      <c r="F58" s="271">
        <v>44.972527472527503</v>
      </c>
      <c r="G58" s="271">
        <v>20</v>
      </c>
      <c r="H58" s="271">
        <v>90</v>
      </c>
      <c r="I58" s="271">
        <v>90</v>
      </c>
      <c r="J58" s="271">
        <v>90</v>
      </c>
      <c r="K58" s="271">
        <v>60.554945054945001</v>
      </c>
      <c r="L58" s="271">
        <v>86.131868131868103</v>
      </c>
      <c r="M58" s="87">
        <f t="shared" si="1"/>
        <v>72.26153846153845</v>
      </c>
      <c r="N58" s="107" t="s">
        <v>29</v>
      </c>
      <c r="O58" s="87">
        <f t="shared" si="4"/>
        <v>0</v>
      </c>
      <c r="P58" s="87">
        <f t="shared" si="3"/>
        <v>72.26153846153845</v>
      </c>
    </row>
    <row r="59" spans="1:16">
      <c r="A59" s="380" t="s">
        <v>49</v>
      </c>
      <c r="B59" s="270">
        <v>498349682.89011002</v>
      </c>
      <c r="C59" s="271">
        <v>95.901098901098806</v>
      </c>
      <c r="D59" s="271">
        <v>84.769230769230802</v>
      </c>
      <c r="E59" s="271">
        <v>59.802197802197803</v>
      </c>
      <c r="F59" s="271">
        <v>43.509157509157497</v>
      </c>
      <c r="G59" s="271">
        <v>65</v>
      </c>
      <c r="H59" s="271">
        <v>10</v>
      </c>
      <c r="I59" s="271">
        <v>0</v>
      </c>
      <c r="J59" s="271">
        <v>0</v>
      </c>
      <c r="K59" s="271">
        <v>59.802197802197803</v>
      </c>
      <c r="L59" s="271">
        <v>86.494505494505404</v>
      </c>
      <c r="M59" s="87">
        <f t="shared" si="1"/>
        <v>50.527838827838806</v>
      </c>
      <c r="N59" s="107" t="s">
        <v>31</v>
      </c>
      <c r="O59" s="87">
        <f t="shared" si="4"/>
        <v>5</v>
      </c>
      <c r="P59" s="87">
        <f t="shared" si="3"/>
        <v>55.527838827838806</v>
      </c>
    </row>
    <row r="60" spans="1:16">
      <c r="A60" s="380" t="s">
        <v>50</v>
      </c>
      <c r="B60" s="270">
        <v>501925367.10439599</v>
      </c>
      <c r="C60" s="271">
        <v>95.901098901098806</v>
      </c>
      <c r="D60" s="271">
        <v>85.038461538461505</v>
      </c>
      <c r="E60" s="271">
        <v>59.049450549450498</v>
      </c>
      <c r="F60" s="271">
        <v>42.045787545787398</v>
      </c>
      <c r="G60" s="271">
        <v>69.1666666666667</v>
      </c>
      <c r="H60" s="271">
        <v>50</v>
      </c>
      <c r="I60" s="271">
        <v>45</v>
      </c>
      <c r="J60" s="271">
        <v>45</v>
      </c>
      <c r="K60" s="271">
        <v>59.049450549450498</v>
      </c>
      <c r="L60" s="271">
        <v>86.857142857142804</v>
      </c>
      <c r="M60" s="87">
        <f t="shared" si="1"/>
        <v>63.71080586080582</v>
      </c>
      <c r="N60" s="107" t="s">
        <v>31</v>
      </c>
      <c r="O60" s="87">
        <f t="shared" si="4"/>
        <v>5</v>
      </c>
      <c r="P60" s="87">
        <f t="shared" si="3"/>
        <v>68.71080586080582</v>
      </c>
    </row>
    <row r="61" spans="1:16">
      <c r="A61" s="380" t="s">
        <v>51</v>
      </c>
      <c r="B61" s="270">
        <v>505501051.318681</v>
      </c>
      <c r="C61" s="271">
        <v>95.901098901098806</v>
      </c>
      <c r="D61" s="271">
        <v>85.307692307692307</v>
      </c>
      <c r="E61" s="271">
        <v>58.2967032967032</v>
      </c>
      <c r="F61" s="271">
        <v>40.582417582417499</v>
      </c>
      <c r="G61" s="271">
        <v>90</v>
      </c>
      <c r="H61" s="271">
        <v>66.6666666666667</v>
      </c>
      <c r="I61" s="271">
        <v>61.6666666666667</v>
      </c>
      <c r="J61" s="271">
        <v>61.6666666666667</v>
      </c>
      <c r="K61" s="271">
        <v>58.2967032967032</v>
      </c>
      <c r="L61" s="271">
        <v>87.219780219780205</v>
      </c>
      <c r="M61" s="87">
        <f t="shared" si="1"/>
        <v>70.560439560439534</v>
      </c>
      <c r="N61" s="107" t="s">
        <v>31</v>
      </c>
      <c r="O61" s="87">
        <f t="shared" si="4"/>
        <v>5</v>
      </c>
      <c r="P61" s="87">
        <f t="shared" si="3"/>
        <v>75.560439560439534</v>
      </c>
    </row>
    <row r="62" spans="1:16">
      <c r="A62" s="380" t="s">
        <v>52</v>
      </c>
      <c r="B62" s="270">
        <v>509076735.53296697</v>
      </c>
      <c r="C62" s="271">
        <v>95.901098901098806</v>
      </c>
      <c r="D62" s="271">
        <v>85.576923076923094</v>
      </c>
      <c r="E62" s="271">
        <v>57.543956043956001</v>
      </c>
      <c r="F62" s="271">
        <v>39.119047619047599</v>
      </c>
      <c r="G62" s="271">
        <v>20</v>
      </c>
      <c r="H62" s="271">
        <v>34</v>
      </c>
      <c r="I62" s="271">
        <v>24</v>
      </c>
      <c r="J62" s="271">
        <v>24</v>
      </c>
      <c r="K62" s="271">
        <v>57.543956043956001</v>
      </c>
      <c r="L62" s="271">
        <v>87.582417582417506</v>
      </c>
      <c r="M62" s="87">
        <f t="shared" si="1"/>
        <v>52.5267399267399</v>
      </c>
      <c r="N62" s="107" t="s">
        <v>31</v>
      </c>
      <c r="O62" s="87">
        <f t="shared" si="4"/>
        <v>5</v>
      </c>
      <c r="P62" s="87">
        <f t="shared" si="3"/>
        <v>57.5267399267399</v>
      </c>
    </row>
    <row r="63" spans="1:16">
      <c r="A63" s="380" t="s">
        <v>53</v>
      </c>
      <c r="B63" s="270">
        <v>512652419.747253</v>
      </c>
      <c r="C63" s="271">
        <v>95.901098901098806</v>
      </c>
      <c r="D63" s="271">
        <v>85.846153846153896</v>
      </c>
      <c r="E63" s="271">
        <v>56.791208791208703</v>
      </c>
      <c r="F63" s="271">
        <v>37.6556776556776</v>
      </c>
      <c r="G63" s="271">
        <v>55</v>
      </c>
      <c r="H63" s="271">
        <v>27.6666666666667</v>
      </c>
      <c r="I63" s="271">
        <v>14.1666666666667</v>
      </c>
      <c r="J63" s="271">
        <v>14.1666666666667</v>
      </c>
      <c r="K63" s="271">
        <v>56.791208791208703</v>
      </c>
      <c r="L63" s="271">
        <v>87.945054945054906</v>
      </c>
      <c r="M63" s="87">
        <f t="shared" si="1"/>
        <v>53.193040293040269</v>
      </c>
      <c r="N63" s="107" t="s">
        <v>29</v>
      </c>
      <c r="O63" s="87">
        <f t="shared" si="4"/>
        <v>0</v>
      </c>
      <c r="P63" s="87">
        <f t="shared" si="3"/>
        <v>53.193040293040269</v>
      </c>
    </row>
    <row r="64" spans="1:16">
      <c r="A64" s="380" t="s">
        <v>54</v>
      </c>
      <c r="B64" s="270">
        <v>516228103.96153802</v>
      </c>
      <c r="C64" s="271">
        <v>95.901098901098806</v>
      </c>
      <c r="D64" s="271">
        <v>86.115384615384599</v>
      </c>
      <c r="E64" s="271">
        <v>56.038461538461497</v>
      </c>
      <c r="F64" s="271">
        <v>36.192307692307502</v>
      </c>
      <c r="G64" s="271">
        <v>71.6666666666667</v>
      </c>
      <c r="H64" s="271">
        <v>74.6666666666667</v>
      </c>
      <c r="I64" s="271">
        <v>70.6666666666667</v>
      </c>
      <c r="J64" s="271">
        <v>70.6666666666667</v>
      </c>
      <c r="K64" s="271">
        <v>56.038461538461497</v>
      </c>
      <c r="L64" s="271">
        <v>88.307692307692193</v>
      </c>
      <c r="M64" s="87">
        <f t="shared" si="1"/>
        <v>70.626007326007283</v>
      </c>
      <c r="N64" s="107" t="s">
        <v>31</v>
      </c>
      <c r="O64" s="87">
        <f t="shared" si="4"/>
        <v>5</v>
      </c>
      <c r="P64" s="87">
        <f t="shared" si="3"/>
        <v>75.626007326007283</v>
      </c>
    </row>
    <row r="65" spans="1:16">
      <c r="A65" s="380" t="s">
        <v>55</v>
      </c>
      <c r="B65" s="270">
        <v>519803788.17582399</v>
      </c>
      <c r="C65" s="271">
        <v>95.901098901098806</v>
      </c>
      <c r="D65" s="271">
        <v>86.384615384615401</v>
      </c>
      <c r="E65" s="271">
        <v>55.285714285714199</v>
      </c>
      <c r="F65" s="271">
        <v>34.728937728937503</v>
      </c>
      <c r="G65" s="271">
        <v>44</v>
      </c>
      <c r="H65" s="271">
        <v>24.3333333333333</v>
      </c>
      <c r="I65" s="271">
        <v>10.8333333333333</v>
      </c>
      <c r="J65" s="271">
        <v>10.8333333333333</v>
      </c>
      <c r="K65" s="271">
        <v>55.285714285714199</v>
      </c>
      <c r="L65" s="271">
        <v>88.670329670329707</v>
      </c>
      <c r="M65" s="87">
        <f t="shared" si="1"/>
        <v>50.625641025640974</v>
      </c>
      <c r="N65" s="107" t="s">
        <v>31</v>
      </c>
      <c r="O65" s="87">
        <f t="shared" si="4"/>
        <v>5</v>
      </c>
      <c r="P65" s="87">
        <f t="shared" si="3"/>
        <v>55.625641025640974</v>
      </c>
    </row>
    <row r="66" spans="1:16">
      <c r="A66" s="380" t="s">
        <v>56</v>
      </c>
      <c r="B66" s="270">
        <v>523379472.390109</v>
      </c>
      <c r="C66" s="271">
        <v>95.901098901098806</v>
      </c>
      <c r="D66" s="271">
        <v>86.653846153846203</v>
      </c>
      <c r="E66" s="271">
        <v>54.532967032967001</v>
      </c>
      <c r="F66" s="271">
        <v>33.2655677655681</v>
      </c>
      <c r="G66" s="271">
        <v>41.1666666666667</v>
      </c>
      <c r="H66" s="271">
        <v>33.948717948718098</v>
      </c>
      <c r="I66" s="271">
        <v>22.583333333333499</v>
      </c>
      <c r="J66" s="271">
        <v>22.583333333333499</v>
      </c>
      <c r="K66" s="271">
        <v>54.532967032967001</v>
      </c>
      <c r="L66" s="271">
        <v>89.032967032966994</v>
      </c>
      <c r="M66" s="87">
        <f t="shared" si="1"/>
        <v>53.420146520146588</v>
      </c>
      <c r="N66" s="107" t="s">
        <v>31</v>
      </c>
      <c r="O66" s="87">
        <f t="shared" si="4"/>
        <v>5</v>
      </c>
      <c r="P66" s="87">
        <f t="shared" si="3"/>
        <v>58.420146520146588</v>
      </c>
    </row>
    <row r="67" spans="1:16">
      <c r="A67" s="380" t="s">
        <v>57</v>
      </c>
      <c r="B67" s="270">
        <v>526955156.60439497</v>
      </c>
      <c r="C67" s="271">
        <v>95.901098901098806</v>
      </c>
      <c r="D67" s="271">
        <v>86.923076923076906</v>
      </c>
      <c r="E67" s="271">
        <v>53.780219780219703</v>
      </c>
      <c r="F67" s="271">
        <v>31.802197802197899</v>
      </c>
      <c r="G67" s="271">
        <v>78.6666666666667</v>
      </c>
      <c r="H67" s="271">
        <v>30.908424908424902</v>
      </c>
      <c r="I67" s="271">
        <v>18.754578754578802</v>
      </c>
      <c r="J67" s="271">
        <v>18.754578754578802</v>
      </c>
      <c r="K67" s="271">
        <v>53.780219780219703</v>
      </c>
      <c r="L67" s="271">
        <v>89.395604395604394</v>
      </c>
      <c r="M67" s="87">
        <f t="shared" si="1"/>
        <v>55.86666666666666</v>
      </c>
      <c r="N67" s="107" t="s">
        <v>31</v>
      </c>
      <c r="O67" s="87">
        <f t="shared" si="4"/>
        <v>5</v>
      </c>
      <c r="P67" s="87">
        <f t="shared" si="3"/>
        <v>60.86666666666666</v>
      </c>
    </row>
    <row r="68" spans="1:16">
      <c r="A68" s="380" t="s">
        <v>58</v>
      </c>
      <c r="B68" s="270">
        <v>530530840.818681</v>
      </c>
      <c r="C68" s="271">
        <v>95.901098901098806</v>
      </c>
      <c r="D68" s="271">
        <v>87.192307692307693</v>
      </c>
      <c r="E68" s="271">
        <v>53.027472527472398</v>
      </c>
      <c r="F68" s="271">
        <v>30.338827838827701</v>
      </c>
      <c r="G68" s="271">
        <v>96</v>
      </c>
      <c r="H68" s="271">
        <v>27.868131868132</v>
      </c>
      <c r="I68" s="271">
        <v>14.925824175824401</v>
      </c>
      <c r="J68" s="271">
        <v>14.925824175824401</v>
      </c>
      <c r="K68" s="271">
        <v>53.027472527472398</v>
      </c>
      <c r="L68" s="271">
        <v>89.758241758241695</v>
      </c>
      <c r="M68" s="87">
        <f t="shared" si="1"/>
        <v>56.296520146520152</v>
      </c>
      <c r="N68" s="107" t="s">
        <v>31</v>
      </c>
      <c r="O68" s="87">
        <f t="shared" si="4"/>
        <v>5</v>
      </c>
      <c r="P68" s="87">
        <f t="shared" si="3"/>
        <v>61.296520146520152</v>
      </c>
    </row>
    <row r="69" spans="1:16">
      <c r="A69" s="380" t="s">
        <v>28</v>
      </c>
      <c r="B69" s="270">
        <v>11122333</v>
      </c>
      <c r="C69" s="107">
        <v>80</v>
      </c>
      <c r="D69" s="107">
        <v>71</v>
      </c>
      <c r="E69" s="107">
        <v>70</v>
      </c>
      <c r="F69" s="271">
        <v>63.6666666666667</v>
      </c>
      <c r="G69" s="271">
        <v>58.6666666666667</v>
      </c>
      <c r="H69" s="271">
        <v>53.6666666666667</v>
      </c>
      <c r="I69" s="271">
        <v>48.6666666666667</v>
      </c>
      <c r="J69" s="271">
        <v>48.6666666666667</v>
      </c>
      <c r="K69" s="107">
        <v>70</v>
      </c>
      <c r="L69" s="107">
        <v>84</v>
      </c>
      <c r="M69" s="87">
        <f t="shared" si="1"/>
        <v>64.833333333333343</v>
      </c>
      <c r="N69" s="107" t="s">
        <v>29</v>
      </c>
      <c r="O69" s="87">
        <f t="shared" si="4"/>
        <v>0</v>
      </c>
      <c r="P69" s="87">
        <f t="shared" si="3"/>
        <v>64.833333333333343</v>
      </c>
    </row>
    <row r="70" spans="1:16">
      <c r="A70" s="380" t="s">
        <v>30</v>
      </c>
      <c r="B70" s="270">
        <v>444556666</v>
      </c>
      <c r="C70" s="107">
        <v>96</v>
      </c>
      <c r="D70" s="107">
        <v>98</v>
      </c>
      <c r="E70" s="107">
        <v>97</v>
      </c>
      <c r="F70" s="271">
        <v>98</v>
      </c>
      <c r="G70" s="271">
        <v>98.5</v>
      </c>
      <c r="H70" s="271">
        <v>99</v>
      </c>
      <c r="I70" s="271">
        <v>99.5</v>
      </c>
      <c r="J70" s="271">
        <v>99.5</v>
      </c>
      <c r="K70" s="107">
        <v>97</v>
      </c>
      <c r="L70" s="107">
        <v>90</v>
      </c>
      <c r="M70" s="87">
        <f t="shared" si="1"/>
        <v>97.25</v>
      </c>
      <c r="N70" s="107" t="s">
        <v>31</v>
      </c>
      <c r="O70" s="87">
        <f t="shared" si="4"/>
        <v>5</v>
      </c>
      <c r="P70" s="87">
        <f t="shared" si="3"/>
        <v>102.25</v>
      </c>
    </row>
    <row r="71" spans="1:16">
      <c r="A71" s="380" t="s">
        <v>32</v>
      </c>
      <c r="B71" s="270">
        <v>777889999</v>
      </c>
      <c r="C71" s="107">
        <v>78</v>
      </c>
      <c r="D71" s="107">
        <v>81</v>
      </c>
      <c r="E71" s="107">
        <v>70</v>
      </c>
      <c r="F71" s="271">
        <v>68.3333333333333</v>
      </c>
      <c r="G71" s="271">
        <v>64.3333333333333</v>
      </c>
      <c r="H71" s="271">
        <v>60.3333333333333</v>
      </c>
      <c r="I71" s="271">
        <v>56.3333333333333</v>
      </c>
      <c r="J71" s="271">
        <v>56.3333333333333</v>
      </c>
      <c r="K71" s="107">
        <v>70</v>
      </c>
      <c r="L71" s="107">
        <v>78</v>
      </c>
      <c r="M71" s="87">
        <f t="shared" si="1"/>
        <v>68.266666666666652</v>
      </c>
      <c r="N71" s="107" t="s">
        <v>31</v>
      </c>
      <c r="O71" s="87">
        <f t="shared" si="4"/>
        <v>5</v>
      </c>
      <c r="P71" s="87">
        <f t="shared" si="3"/>
        <v>73.266666666666652</v>
      </c>
    </row>
    <row r="72" spans="1:16">
      <c r="A72" s="380" t="s">
        <v>33</v>
      </c>
      <c r="B72" s="270">
        <v>123456789</v>
      </c>
      <c r="C72" s="107">
        <v>65</v>
      </c>
      <c r="D72" s="107">
        <v>65</v>
      </c>
      <c r="E72" s="107">
        <v>65</v>
      </c>
      <c r="F72" s="271">
        <v>65</v>
      </c>
      <c r="G72" s="271">
        <v>65</v>
      </c>
      <c r="H72" s="271">
        <v>65</v>
      </c>
      <c r="I72" s="271">
        <v>65</v>
      </c>
      <c r="J72" s="271">
        <v>65</v>
      </c>
      <c r="K72" s="107">
        <v>65</v>
      </c>
      <c r="L72" s="107">
        <v>60</v>
      </c>
      <c r="M72" s="87">
        <f t="shared" si="1"/>
        <v>64.5</v>
      </c>
      <c r="N72" s="107" t="s">
        <v>31</v>
      </c>
      <c r="O72" s="87">
        <f t="shared" si="4"/>
        <v>5</v>
      </c>
      <c r="P72" s="87">
        <f t="shared" si="3"/>
        <v>69.5</v>
      </c>
    </row>
    <row r="73" spans="1:16">
      <c r="A73" s="380" t="s">
        <v>244</v>
      </c>
      <c r="B73" s="270">
        <v>999999999</v>
      </c>
      <c r="C73" s="107">
        <v>92</v>
      </c>
      <c r="D73" s="107">
        <v>95</v>
      </c>
      <c r="E73" s="107">
        <v>79</v>
      </c>
      <c r="F73" s="271">
        <v>75.6666666666667</v>
      </c>
      <c r="G73" s="271">
        <v>69.1666666666667</v>
      </c>
      <c r="H73" s="271">
        <v>62.6666666666667</v>
      </c>
      <c r="I73" s="271">
        <v>56.1666666666667</v>
      </c>
      <c r="J73" s="271">
        <v>56.1666666666667</v>
      </c>
      <c r="K73" s="107">
        <v>79</v>
      </c>
      <c r="L73" s="107">
        <v>80</v>
      </c>
      <c r="M73" s="87">
        <f t="shared" si="1"/>
        <v>74.483333333333348</v>
      </c>
      <c r="N73" s="107" t="s">
        <v>31</v>
      </c>
      <c r="O73" s="87">
        <f t="shared" si="4"/>
        <v>5</v>
      </c>
      <c r="P73" s="87">
        <f t="shared" si="3"/>
        <v>79.483333333333348</v>
      </c>
    </row>
    <row r="74" spans="1:16">
      <c r="A74" s="380" t="s">
        <v>34</v>
      </c>
      <c r="B74" s="270">
        <v>888888888</v>
      </c>
      <c r="C74" s="107">
        <v>90</v>
      </c>
      <c r="D74" s="107">
        <v>90</v>
      </c>
      <c r="E74" s="107">
        <v>90</v>
      </c>
      <c r="F74" s="271">
        <v>90</v>
      </c>
      <c r="G74" s="271">
        <v>90</v>
      </c>
      <c r="H74" s="271">
        <v>90</v>
      </c>
      <c r="I74" s="271">
        <v>90</v>
      </c>
      <c r="J74" s="271">
        <v>90</v>
      </c>
      <c r="K74" s="107">
        <v>90</v>
      </c>
      <c r="L74" s="107">
        <v>70</v>
      </c>
      <c r="M74" s="87">
        <f t="shared" si="1"/>
        <v>88</v>
      </c>
      <c r="N74" s="107" t="s">
        <v>31</v>
      </c>
      <c r="O74" s="87">
        <f t="shared" si="4"/>
        <v>5</v>
      </c>
      <c r="P74" s="87">
        <f t="shared" si="3"/>
        <v>93</v>
      </c>
    </row>
    <row r="75" spans="1:16">
      <c r="A75" s="380" t="s">
        <v>35</v>
      </c>
      <c r="B75" s="270">
        <v>100000000</v>
      </c>
      <c r="C75" s="107">
        <v>60</v>
      </c>
      <c r="D75" s="107">
        <v>50</v>
      </c>
      <c r="E75" s="107">
        <v>40</v>
      </c>
      <c r="F75" s="271">
        <v>30</v>
      </c>
      <c r="G75" s="271">
        <v>20</v>
      </c>
      <c r="H75" s="271">
        <v>10</v>
      </c>
      <c r="I75" s="271">
        <v>0</v>
      </c>
      <c r="J75" s="271">
        <v>0</v>
      </c>
      <c r="K75" s="107">
        <v>40</v>
      </c>
      <c r="L75" s="107">
        <v>79</v>
      </c>
      <c r="M75" s="87">
        <f t="shared" si="1"/>
        <v>32.9</v>
      </c>
      <c r="N75" s="107" t="s">
        <v>31</v>
      </c>
      <c r="O75" s="87">
        <f t="shared" si="4"/>
        <v>5</v>
      </c>
      <c r="P75" s="87">
        <f t="shared" si="3"/>
        <v>37.9</v>
      </c>
    </row>
    <row r="76" spans="1:16">
      <c r="A76" s="380" t="s">
        <v>36</v>
      </c>
      <c r="B76" s="270">
        <v>222222222</v>
      </c>
      <c r="C76" s="107">
        <v>75</v>
      </c>
      <c r="D76" s="107">
        <v>70</v>
      </c>
      <c r="E76" s="107">
        <v>65</v>
      </c>
      <c r="F76" s="271">
        <v>60</v>
      </c>
      <c r="G76" s="271">
        <v>55</v>
      </c>
      <c r="H76" s="271">
        <v>50</v>
      </c>
      <c r="I76" s="271">
        <v>45</v>
      </c>
      <c r="J76" s="271">
        <v>45</v>
      </c>
      <c r="K76" s="107">
        <v>65</v>
      </c>
      <c r="L76" s="107">
        <v>95</v>
      </c>
      <c r="M76" s="87">
        <f t="shared" si="1"/>
        <v>62.5</v>
      </c>
      <c r="N76" s="107" t="s">
        <v>31</v>
      </c>
      <c r="O76" s="87">
        <f t="shared" si="4"/>
        <v>5</v>
      </c>
      <c r="P76" s="87">
        <f t="shared" si="3"/>
        <v>67.5</v>
      </c>
    </row>
    <row r="77" spans="1:16">
      <c r="A77" s="380" t="s">
        <v>295</v>
      </c>
      <c r="B77" s="270">
        <v>200000000</v>
      </c>
      <c r="C77" s="107">
        <v>90</v>
      </c>
      <c r="D77" s="107">
        <v>90</v>
      </c>
      <c r="E77" s="107">
        <v>80</v>
      </c>
      <c r="F77" s="271">
        <v>76.6666666666667</v>
      </c>
      <c r="G77" s="271">
        <v>71.6666666666667</v>
      </c>
      <c r="H77" s="271">
        <v>66.6666666666667</v>
      </c>
      <c r="I77" s="271">
        <v>61.6666666666667</v>
      </c>
      <c r="J77" s="271">
        <v>61.6666666666667</v>
      </c>
      <c r="K77" s="107">
        <v>80</v>
      </c>
      <c r="L77" s="107">
        <v>90</v>
      </c>
      <c r="M77" s="87">
        <f t="shared" si="1"/>
        <v>76.833333333333343</v>
      </c>
      <c r="N77" s="107" t="s">
        <v>29</v>
      </c>
      <c r="O77" s="87">
        <f t="shared" si="4"/>
        <v>0</v>
      </c>
      <c r="P77" s="87">
        <f t="shared" si="3"/>
        <v>76.833333333333343</v>
      </c>
    </row>
    <row r="78" spans="1:16">
      <c r="A78" s="380" t="s">
        <v>37</v>
      </c>
      <c r="B78" s="270">
        <v>444444444</v>
      </c>
      <c r="C78" s="107">
        <v>82</v>
      </c>
      <c r="D78" s="107">
        <v>78</v>
      </c>
      <c r="E78" s="107">
        <v>62</v>
      </c>
      <c r="F78" s="271">
        <v>54</v>
      </c>
      <c r="G78" s="271">
        <v>44</v>
      </c>
      <c r="H78" s="271">
        <v>34</v>
      </c>
      <c r="I78" s="271">
        <v>24</v>
      </c>
      <c r="J78" s="271">
        <v>24</v>
      </c>
      <c r="K78" s="107">
        <v>62</v>
      </c>
      <c r="L78" s="107">
        <v>77</v>
      </c>
      <c r="M78" s="87">
        <f t="shared" si="1"/>
        <v>54.1</v>
      </c>
      <c r="N78" s="107" t="s">
        <v>31</v>
      </c>
      <c r="O78" s="87">
        <f t="shared" si="4"/>
        <v>5</v>
      </c>
      <c r="P78" s="87">
        <f>M78</f>
        <v>54.1</v>
      </c>
    </row>
    <row r="79" spans="1:16">
      <c r="A79" s="380" t="s">
        <v>38</v>
      </c>
      <c r="B79" s="270">
        <v>555555555</v>
      </c>
      <c r="C79" s="107">
        <v>92</v>
      </c>
      <c r="D79" s="107">
        <v>88</v>
      </c>
      <c r="E79" s="107">
        <v>65</v>
      </c>
      <c r="F79" s="271">
        <v>54.6666666666667</v>
      </c>
      <c r="G79" s="271">
        <v>41.1666666666667</v>
      </c>
      <c r="H79" s="271">
        <v>27.6666666666667</v>
      </c>
      <c r="I79" s="271">
        <v>14.1666666666667</v>
      </c>
      <c r="J79" s="271">
        <v>14.1666666666667</v>
      </c>
      <c r="K79" s="107">
        <v>65</v>
      </c>
      <c r="L79" s="107">
        <v>78</v>
      </c>
      <c r="M79" s="87">
        <f t="shared" si="1"/>
        <v>53.983333333333348</v>
      </c>
      <c r="N79" s="107" t="s">
        <v>31</v>
      </c>
      <c r="O79" s="87">
        <f t="shared" si="4"/>
        <v>5</v>
      </c>
      <c r="P79" s="87">
        <f t="shared" ref="P79:P110" si="5">M79+O79</f>
        <v>58.983333333333348</v>
      </c>
    </row>
    <row r="80" spans="1:16">
      <c r="A80" s="380" t="s">
        <v>39</v>
      </c>
      <c r="B80" s="270">
        <v>666666666</v>
      </c>
      <c r="C80" s="107">
        <v>94</v>
      </c>
      <c r="D80" s="107">
        <v>92</v>
      </c>
      <c r="E80" s="107">
        <v>86</v>
      </c>
      <c r="F80" s="271">
        <v>82.6666666666667</v>
      </c>
      <c r="G80" s="271">
        <v>78.6666666666667</v>
      </c>
      <c r="H80" s="271">
        <v>74.6666666666667</v>
      </c>
      <c r="I80" s="271">
        <v>70.6666666666667</v>
      </c>
      <c r="J80" s="271">
        <v>70.6666666666667</v>
      </c>
      <c r="K80" s="107">
        <v>86</v>
      </c>
      <c r="L80" s="107">
        <v>84</v>
      </c>
      <c r="M80" s="87">
        <f t="shared" si="1"/>
        <v>81.933333333333351</v>
      </c>
      <c r="N80" s="107" t="s">
        <v>31</v>
      </c>
      <c r="O80" s="87">
        <f t="shared" si="4"/>
        <v>5</v>
      </c>
      <c r="P80" s="87">
        <f t="shared" si="5"/>
        <v>86.933333333333351</v>
      </c>
    </row>
    <row r="81" spans="1:16">
      <c r="A81" s="380" t="s">
        <v>299</v>
      </c>
      <c r="B81" s="270">
        <v>300000000</v>
      </c>
      <c r="C81" s="107">
        <v>92</v>
      </c>
      <c r="D81" s="107">
        <v>78</v>
      </c>
      <c r="E81" s="107">
        <v>65</v>
      </c>
      <c r="F81" s="271">
        <v>51.3333333333333</v>
      </c>
      <c r="G81" s="271">
        <v>37.8333333333333</v>
      </c>
      <c r="H81" s="271">
        <v>24.3333333333333</v>
      </c>
      <c r="I81" s="271">
        <v>10.8333333333333</v>
      </c>
      <c r="J81" s="271">
        <v>10.8333333333333</v>
      </c>
      <c r="K81" s="107">
        <v>65</v>
      </c>
      <c r="L81" s="107">
        <v>84</v>
      </c>
      <c r="M81" s="87">
        <f t="shared" si="1"/>
        <v>51.91666666666665</v>
      </c>
      <c r="N81" s="107" t="s">
        <v>31</v>
      </c>
      <c r="O81" s="87">
        <f>IF(N81="Great",$B$140,0)</f>
        <v>0</v>
      </c>
      <c r="P81" s="87">
        <f t="shared" si="5"/>
        <v>51.91666666666665</v>
      </c>
    </row>
    <row r="82" spans="1:16">
      <c r="A82" s="380" t="s">
        <v>40</v>
      </c>
      <c r="B82" s="270">
        <v>466168524.96153802</v>
      </c>
      <c r="C82" s="271">
        <v>89.307692307692307</v>
      </c>
      <c r="D82" s="271">
        <v>82.346153846153896</v>
      </c>
      <c r="E82" s="271">
        <v>66.576923076923094</v>
      </c>
      <c r="F82" s="271">
        <v>56.679487179487197</v>
      </c>
      <c r="G82" s="271">
        <v>45.314102564102697</v>
      </c>
      <c r="H82" s="271">
        <v>33.948717948718098</v>
      </c>
      <c r="I82" s="271">
        <v>22.583333333333499</v>
      </c>
      <c r="J82" s="271">
        <v>22.583333333333499</v>
      </c>
      <c r="K82" s="271">
        <v>66.576923076923094</v>
      </c>
      <c r="L82" s="271">
        <v>83.230769230769198</v>
      </c>
      <c r="M82" s="87">
        <f t="shared" si="1"/>
        <v>56.914743589743651</v>
      </c>
      <c r="N82" s="107" t="s">
        <v>29</v>
      </c>
      <c r="O82" s="87">
        <f t="shared" ref="O82:O113" si="6">IF(N82="OK",$B$140,0)</f>
        <v>0</v>
      </c>
      <c r="P82" s="87">
        <f t="shared" si="5"/>
        <v>56.914743589743651</v>
      </c>
    </row>
    <row r="83" spans="1:16">
      <c r="A83" s="380" t="s">
        <v>41</v>
      </c>
      <c r="B83" s="270">
        <v>469744209.17582399</v>
      </c>
      <c r="C83" s="271">
        <v>90.131868131868103</v>
      </c>
      <c r="D83" s="271">
        <v>82.615384615384599</v>
      </c>
      <c r="E83" s="271">
        <v>65.824175824175796</v>
      </c>
      <c r="F83" s="271">
        <v>55.216117216117198</v>
      </c>
      <c r="G83" s="271">
        <v>43.062271062271101</v>
      </c>
      <c r="H83" s="271">
        <v>30.908424908424902</v>
      </c>
      <c r="I83" s="271">
        <v>18.754578754578802</v>
      </c>
      <c r="J83" s="271">
        <v>18.754578754578802</v>
      </c>
      <c r="K83" s="271">
        <v>65.824175824175796</v>
      </c>
      <c r="L83" s="271">
        <v>83.593406593406598</v>
      </c>
      <c r="M83" s="87">
        <f t="shared" si="1"/>
        <v>55.468498168498172</v>
      </c>
      <c r="N83" s="107" t="s">
        <v>31</v>
      </c>
      <c r="O83" s="87">
        <f t="shared" si="6"/>
        <v>5</v>
      </c>
      <c r="P83" s="87">
        <f t="shared" si="5"/>
        <v>60.468498168498172</v>
      </c>
    </row>
    <row r="84" spans="1:16">
      <c r="A84" s="380" t="s">
        <v>42</v>
      </c>
      <c r="B84" s="270">
        <v>473319893.39011002</v>
      </c>
      <c r="C84" s="271">
        <v>90.956043956043899</v>
      </c>
      <c r="D84" s="271">
        <v>82.884615384615401</v>
      </c>
      <c r="E84" s="271">
        <v>65.071428571428598</v>
      </c>
      <c r="F84" s="271">
        <v>53.752747252747298</v>
      </c>
      <c r="G84" s="271">
        <v>40.810439560439697</v>
      </c>
      <c r="H84" s="271">
        <v>27.868131868132</v>
      </c>
      <c r="I84" s="271">
        <v>14.925824175824401</v>
      </c>
      <c r="J84" s="271">
        <v>14.925824175824401</v>
      </c>
      <c r="K84" s="271">
        <v>65.071428571428598</v>
      </c>
      <c r="L84" s="271">
        <v>83.956043956043899</v>
      </c>
      <c r="M84" s="87">
        <f t="shared" si="1"/>
        <v>54.022252747252821</v>
      </c>
      <c r="N84" s="107" t="s">
        <v>31</v>
      </c>
      <c r="O84" s="87">
        <f t="shared" si="6"/>
        <v>5</v>
      </c>
      <c r="P84" s="87">
        <f t="shared" si="5"/>
        <v>59.022252747252821</v>
      </c>
    </row>
    <row r="85" spans="1:16">
      <c r="A85" s="380" t="s">
        <v>43</v>
      </c>
      <c r="B85" s="270">
        <v>476895577.60439599</v>
      </c>
      <c r="C85" s="271">
        <v>91.780219780219696</v>
      </c>
      <c r="D85" s="271">
        <v>83.153846153846203</v>
      </c>
      <c r="E85" s="271">
        <v>64.3186813186813</v>
      </c>
      <c r="F85" s="271">
        <v>52.289377289377299</v>
      </c>
      <c r="G85" s="271">
        <v>38.558608058608101</v>
      </c>
      <c r="H85" s="271">
        <v>53.6666666666667</v>
      </c>
      <c r="I85" s="271">
        <v>48.6666666666667</v>
      </c>
      <c r="J85" s="271">
        <v>48.6666666666667</v>
      </c>
      <c r="K85" s="271">
        <v>64.3186813186813</v>
      </c>
      <c r="L85" s="271">
        <v>84.3186813186813</v>
      </c>
      <c r="M85" s="87">
        <f t="shared" si="1"/>
        <v>62.973809523809528</v>
      </c>
      <c r="N85" s="107" t="s">
        <v>31</v>
      </c>
      <c r="O85" s="87">
        <f t="shared" si="6"/>
        <v>5</v>
      </c>
      <c r="P85" s="87">
        <f t="shared" si="5"/>
        <v>67.973809523809535</v>
      </c>
    </row>
    <row r="86" spans="1:16">
      <c r="A86" s="380" t="s">
        <v>44</v>
      </c>
      <c r="B86" s="270">
        <v>480471261.818681</v>
      </c>
      <c r="C86" s="271">
        <v>92.604395604395506</v>
      </c>
      <c r="D86" s="271">
        <v>83.423076923076906</v>
      </c>
      <c r="E86" s="271">
        <v>63.565934065934002</v>
      </c>
      <c r="F86" s="271">
        <v>50.8260073260073</v>
      </c>
      <c r="G86" s="271">
        <v>36.306776556776498</v>
      </c>
      <c r="H86" s="271">
        <v>99</v>
      </c>
      <c r="I86" s="271">
        <v>99.5</v>
      </c>
      <c r="J86" s="271">
        <v>99.5</v>
      </c>
      <c r="K86" s="271">
        <v>63.565934065934002</v>
      </c>
      <c r="L86" s="271">
        <v>84.681318681318601</v>
      </c>
      <c r="M86" s="87">
        <f t="shared" si="1"/>
        <v>77.297344322344287</v>
      </c>
      <c r="N86" s="107" t="s">
        <v>31</v>
      </c>
      <c r="O86" s="87">
        <f t="shared" si="6"/>
        <v>5</v>
      </c>
      <c r="P86" s="87">
        <f t="shared" si="5"/>
        <v>82.297344322344287</v>
      </c>
    </row>
    <row r="87" spans="1:16">
      <c r="A87" s="380" t="s">
        <v>45</v>
      </c>
      <c r="B87" s="270">
        <v>484046946.03296697</v>
      </c>
      <c r="C87" s="271">
        <v>93.428571428571402</v>
      </c>
      <c r="D87" s="271">
        <v>83.692307692307693</v>
      </c>
      <c r="E87" s="271">
        <v>62.813186813186803</v>
      </c>
      <c r="F87" s="271">
        <v>49.3626373626374</v>
      </c>
      <c r="G87" s="271">
        <v>65</v>
      </c>
      <c r="H87" s="271">
        <v>60.3333333333333</v>
      </c>
      <c r="I87" s="271">
        <v>56.3333333333333</v>
      </c>
      <c r="J87" s="271">
        <v>56.3333333333333</v>
      </c>
      <c r="K87" s="271">
        <v>62.813186813186803</v>
      </c>
      <c r="L87" s="271">
        <v>85.043956043956001</v>
      </c>
      <c r="M87" s="87">
        <f t="shared" si="1"/>
        <v>67.51538461538459</v>
      </c>
      <c r="N87" s="107" t="s">
        <v>31</v>
      </c>
      <c r="O87" s="87">
        <f t="shared" si="6"/>
        <v>5</v>
      </c>
      <c r="P87" s="87">
        <f t="shared" si="5"/>
        <v>72.51538461538459</v>
      </c>
    </row>
    <row r="88" spans="1:16">
      <c r="A88" s="380" t="s">
        <v>46</v>
      </c>
      <c r="B88" s="270">
        <v>487622630.247253</v>
      </c>
      <c r="C88" s="271">
        <v>94.252747252747199</v>
      </c>
      <c r="D88" s="271">
        <v>83.961538461538495</v>
      </c>
      <c r="E88" s="271">
        <v>62.060439560439498</v>
      </c>
      <c r="F88" s="271">
        <v>47.899267399267302</v>
      </c>
      <c r="G88" s="271">
        <v>69.1666666666667</v>
      </c>
      <c r="H88" s="271">
        <v>65</v>
      </c>
      <c r="I88" s="271">
        <v>65</v>
      </c>
      <c r="J88" s="271">
        <v>65</v>
      </c>
      <c r="K88" s="271">
        <v>62.060439560439498</v>
      </c>
      <c r="L88" s="271">
        <v>85.406593406593402</v>
      </c>
      <c r="M88" s="87">
        <f t="shared" si="1"/>
        <v>69.980769230769198</v>
      </c>
      <c r="N88" s="107" t="s">
        <v>31</v>
      </c>
      <c r="O88" s="87">
        <f t="shared" si="6"/>
        <v>5</v>
      </c>
      <c r="P88" s="87">
        <f t="shared" si="5"/>
        <v>74.980769230769198</v>
      </c>
    </row>
    <row r="89" spans="1:16">
      <c r="A89" s="380" t="s">
        <v>47</v>
      </c>
      <c r="B89" s="270">
        <v>491198314.46153802</v>
      </c>
      <c r="C89" s="271">
        <v>95.076923076922995</v>
      </c>
      <c r="D89" s="271">
        <v>84.230769230769198</v>
      </c>
      <c r="E89" s="271">
        <v>61.307692307692299</v>
      </c>
      <c r="F89" s="271">
        <v>46.435897435897402</v>
      </c>
      <c r="G89" s="271">
        <v>90</v>
      </c>
      <c r="H89" s="271">
        <v>62.6666666666667</v>
      </c>
      <c r="I89" s="271">
        <v>56.1666666666667</v>
      </c>
      <c r="J89" s="271">
        <v>56.1666666666667</v>
      </c>
      <c r="K89" s="271">
        <v>61.307692307692299</v>
      </c>
      <c r="L89" s="271">
        <v>85.769230769230703</v>
      </c>
      <c r="M89" s="87">
        <f t="shared" si="1"/>
        <v>69.912820512820502</v>
      </c>
      <c r="N89" s="107" t="s">
        <v>31</v>
      </c>
      <c r="O89" s="87">
        <f t="shared" si="6"/>
        <v>5</v>
      </c>
      <c r="P89" s="87">
        <f t="shared" si="5"/>
        <v>74.912820512820502</v>
      </c>
    </row>
    <row r="90" spans="1:16">
      <c r="A90" s="380" t="s">
        <v>48</v>
      </c>
      <c r="B90" s="270">
        <v>494773998.67582399</v>
      </c>
      <c r="C90" s="271">
        <v>95.901098901098806</v>
      </c>
      <c r="D90" s="271">
        <v>84.5</v>
      </c>
      <c r="E90" s="271">
        <v>60.554945054945001</v>
      </c>
      <c r="F90" s="271">
        <v>44.972527472527503</v>
      </c>
      <c r="G90" s="271">
        <v>20</v>
      </c>
      <c r="H90" s="271">
        <v>90</v>
      </c>
      <c r="I90" s="271">
        <v>90</v>
      </c>
      <c r="J90" s="271">
        <v>90</v>
      </c>
      <c r="K90" s="271">
        <v>60.554945054945001</v>
      </c>
      <c r="L90" s="271">
        <v>86.131868131868103</v>
      </c>
      <c r="M90" s="87">
        <f t="shared" si="1"/>
        <v>72.26153846153845</v>
      </c>
      <c r="N90" s="107" t="s">
        <v>29</v>
      </c>
      <c r="O90" s="87">
        <f t="shared" si="6"/>
        <v>0</v>
      </c>
      <c r="P90" s="87">
        <f t="shared" si="5"/>
        <v>72.26153846153845</v>
      </c>
    </row>
    <row r="91" spans="1:16">
      <c r="A91" s="380" t="s">
        <v>49</v>
      </c>
      <c r="B91" s="270">
        <v>498349682.89011002</v>
      </c>
      <c r="C91" s="271">
        <v>95.901098901098806</v>
      </c>
      <c r="D91" s="271">
        <v>84.769230769230802</v>
      </c>
      <c r="E91" s="271">
        <v>59.802197802197803</v>
      </c>
      <c r="F91" s="271">
        <v>43.509157509157497</v>
      </c>
      <c r="G91" s="271">
        <v>65</v>
      </c>
      <c r="H91" s="271">
        <v>10</v>
      </c>
      <c r="I91" s="271">
        <v>0</v>
      </c>
      <c r="J91" s="271">
        <v>0</v>
      </c>
      <c r="K91" s="271">
        <v>59.802197802197803</v>
      </c>
      <c r="L91" s="271">
        <v>86.494505494505404</v>
      </c>
      <c r="M91" s="87">
        <f t="shared" si="1"/>
        <v>50.527838827838806</v>
      </c>
      <c r="N91" s="107" t="s">
        <v>31</v>
      </c>
      <c r="O91" s="87">
        <f t="shared" si="6"/>
        <v>5</v>
      </c>
      <c r="P91" s="87">
        <f t="shared" si="5"/>
        <v>55.527838827838806</v>
      </c>
    </row>
    <row r="92" spans="1:16">
      <c r="A92" s="380" t="s">
        <v>50</v>
      </c>
      <c r="B92" s="270">
        <v>501925367.10439599</v>
      </c>
      <c r="C92" s="271">
        <v>95.901098901098806</v>
      </c>
      <c r="D92" s="271">
        <v>85.038461538461505</v>
      </c>
      <c r="E92" s="271">
        <v>59.049450549450498</v>
      </c>
      <c r="F92" s="271">
        <v>42.045787545787398</v>
      </c>
      <c r="G92" s="271">
        <v>69.1666666666667</v>
      </c>
      <c r="H92" s="271">
        <v>50</v>
      </c>
      <c r="I92" s="271">
        <v>45</v>
      </c>
      <c r="J92" s="271">
        <v>45</v>
      </c>
      <c r="K92" s="271">
        <v>59.049450549450498</v>
      </c>
      <c r="L92" s="271">
        <v>86.857142857142804</v>
      </c>
      <c r="M92" s="87">
        <f t="shared" si="1"/>
        <v>63.71080586080582</v>
      </c>
      <c r="N92" s="107" t="s">
        <v>31</v>
      </c>
      <c r="O92" s="87">
        <f t="shared" si="6"/>
        <v>5</v>
      </c>
      <c r="P92" s="87">
        <f t="shared" si="5"/>
        <v>68.71080586080582</v>
      </c>
    </row>
    <row r="93" spans="1:16">
      <c r="A93" s="380" t="s">
        <v>51</v>
      </c>
      <c r="B93" s="270">
        <v>505501051.318681</v>
      </c>
      <c r="C93" s="271">
        <v>95.901098901098806</v>
      </c>
      <c r="D93" s="271">
        <v>85.307692307692307</v>
      </c>
      <c r="E93" s="271">
        <v>58.2967032967032</v>
      </c>
      <c r="F93" s="271">
        <v>40.582417582417499</v>
      </c>
      <c r="G93" s="271">
        <v>90</v>
      </c>
      <c r="H93" s="271">
        <v>66.6666666666667</v>
      </c>
      <c r="I93" s="271">
        <v>61.6666666666667</v>
      </c>
      <c r="J93" s="271">
        <v>61.6666666666667</v>
      </c>
      <c r="K93" s="271">
        <v>58.2967032967032</v>
      </c>
      <c r="L93" s="271">
        <v>87.219780219780205</v>
      </c>
      <c r="M93" s="87">
        <f t="shared" si="1"/>
        <v>70.560439560439534</v>
      </c>
      <c r="N93" s="107" t="s">
        <v>31</v>
      </c>
      <c r="O93" s="87">
        <f t="shared" si="6"/>
        <v>5</v>
      </c>
      <c r="P93" s="87">
        <f t="shared" si="5"/>
        <v>75.560439560439534</v>
      </c>
    </row>
    <row r="94" spans="1:16">
      <c r="A94" s="380" t="s">
        <v>52</v>
      </c>
      <c r="B94" s="270">
        <v>509076735.53296697</v>
      </c>
      <c r="C94" s="271">
        <v>95.901098901098806</v>
      </c>
      <c r="D94" s="271">
        <v>85.576923076923094</v>
      </c>
      <c r="E94" s="271">
        <v>57.543956043956001</v>
      </c>
      <c r="F94" s="271">
        <v>39.119047619047599</v>
      </c>
      <c r="G94" s="271">
        <v>20</v>
      </c>
      <c r="H94" s="271">
        <v>34</v>
      </c>
      <c r="I94" s="271">
        <v>24</v>
      </c>
      <c r="J94" s="271">
        <v>24</v>
      </c>
      <c r="K94" s="271">
        <v>57.543956043956001</v>
      </c>
      <c r="L94" s="271">
        <v>87.582417582417506</v>
      </c>
      <c r="M94" s="87">
        <f t="shared" si="1"/>
        <v>52.5267399267399</v>
      </c>
      <c r="N94" s="107" t="s">
        <v>31</v>
      </c>
      <c r="O94" s="87">
        <f t="shared" si="6"/>
        <v>5</v>
      </c>
      <c r="P94" s="87">
        <f t="shared" si="5"/>
        <v>57.5267399267399</v>
      </c>
    </row>
    <row r="95" spans="1:16">
      <c r="A95" s="380" t="s">
        <v>53</v>
      </c>
      <c r="B95" s="270">
        <v>512652419.747253</v>
      </c>
      <c r="C95" s="271">
        <v>95.901098901098806</v>
      </c>
      <c r="D95" s="271">
        <v>85.846153846153896</v>
      </c>
      <c r="E95" s="271">
        <v>56.791208791208703</v>
      </c>
      <c r="F95" s="271">
        <v>37.6556776556776</v>
      </c>
      <c r="G95" s="271">
        <v>55</v>
      </c>
      <c r="H95" s="271">
        <v>27.6666666666667</v>
      </c>
      <c r="I95" s="271">
        <v>14.1666666666667</v>
      </c>
      <c r="J95" s="271">
        <v>14.1666666666667</v>
      </c>
      <c r="K95" s="271">
        <v>56.791208791208703</v>
      </c>
      <c r="L95" s="271">
        <v>87.945054945054906</v>
      </c>
      <c r="M95" s="87">
        <f t="shared" si="1"/>
        <v>53.193040293040269</v>
      </c>
      <c r="N95" s="107" t="s">
        <v>29</v>
      </c>
      <c r="O95" s="87">
        <f t="shared" si="6"/>
        <v>0</v>
      </c>
      <c r="P95" s="87">
        <f t="shared" si="5"/>
        <v>53.193040293040269</v>
      </c>
    </row>
    <row r="96" spans="1:16">
      <c r="A96" s="380" t="s">
        <v>54</v>
      </c>
      <c r="B96" s="270">
        <v>516228103.96153802</v>
      </c>
      <c r="C96" s="271">
        <v>95.901098901098806</v>
      </c>
      <c r="D96" s="271">
        <v>86.115384615384599</v>
      </c>
      <c r="E96" s="271">
        <v>56.038461538461497</v>
      </c>
      <c r="F96" s="271">
        <v>36.192307692307502</v>
      </c>
      <c r="G96" s="271">
        <v>71.6666666666667</v>
      </c>
      <c r="H96" s="271">
        <v>74.6666666666667</v>
      </c>
      <c r="I96" s="271">
        <v>70.6666666666667</v>
      </c>
      <c r="J96" s="271">
        <v>70.6666666666667</v>
      </c>
      <c r="K96" s="271">
        <v>56.038461538461497</v>
      </c>
      <c r="L96" s="271">
        <v>88.307692307692193</v>
      </c>
      <c r="M96" s="87">
        <f t="shared" si="1"/>
        <v>70.626007326007283</v>
      </c>
      <c r="N96" s="107" t="s">
        <v>31</v>
      </c>
      <c r="O96" s="87">
        <f t="shared" si="6"/>
        <v>5</v>
      </c>
      <c r="P96" s="87">
        <f t="shared" si="5"/>
        <v>75.626007326007283</v>
      </c>
    </row>
    <row r="97" spans="1:16">
      <c r="A97" s="380" t="s">
        <v>55</v>
      </c>
      <c r="B97" s="270">
        <v>519803788.17582399</v>
      </c>
      <c r="C97" s="271">
        <v>95.901098901098806</v>
      </c>
      <c r="D97" s="271">
        <v>86.384615384615401</v>
      </c>
      <c r="E97" s="271">
        <v>55.285714285714199</v>
      </c>
      <c r="F97" s="271">
        <v>34.728937728937503</v>
      </c>
      <c r="G97" s="271">
        <v>44</v>
      </c>
      <c r="H97" s="271">
        <v>24.3333333333333</v>
      </c>
      <c r="I97" s="271">
        <v>10.8333333333333</v>
      </c>
      <c r="J97" s="271">
        <v>10.8333333333333</v>
      </c>
      <c r="K97" s="271">
        <v>55.285714285714199</v>
      </c>
      <c r="L97" s="271">
        <v>88.670329670329707</v>
      </c>
      <c r="M97" s="87">
        <f t="shared" si="1"/>
        <v>50.625641025640974</v>
      </c>
      <c r="N97" s="107" t="s">
        <v>31</v>
      </c>
      <c r="O97" s="87">
        <f t="shared" si="6"/>
        <v>5</v>
      </c>
      <c r="P97" s="87">
        <f t="shared" si="5"/>
        <v>55.625641025640974</v>
      </c>
    </row>
    <row r="98" spans="1:16">
      <c r="A98" s="380" t="s">
        <v>56</v>
      </c>
      <c r="B98" s="270">
        <v>523379472.390109</v>
      </c>
      <c r="C98" s="271">
        <v>95.901098901098806</v>
      </c>
      <c r="D98" s="271">
        <v>86.653846153846203</v>
      </c>
      <c r="E98" s="271">
        <v>54.532967032967001</v>
      </c>
      <c r="F98" s="271">
        <v>33.2655677655681</v>
      </c>
      <c r="G98" s="271">
        <v>41.1666666666667</v>
      </c>
      <c r="H98" s="271">
        <v>33.948717948718098</v>
      </c>
      <c r="I98" s="271">
        <v>22.583333333333499</v>
      </c>
      <c r="J98" s="271">
        <v>22.583333333333499</v>
      </c>
      <c r="K98" s="271">
        <v>54.532967032967001</v>
      </c>
      <c r="L98" s="271">
        <v>89.032967032966994</v>
      </c>
      <c r="M98" s="87">
        <f t="shared" si="1"/>
        <v>53.420146520146588</v>
      </c>
      <c r="N98" s="107" t="s">
        <v>31</v>
      </c>
      <c r="O98" s="87">
        <f t="shared" si="6"/>
        <v>5</v>
      </c>
      <c r="P98" s="87">
        <f t="shared" si="5"/>
        <v>58.420146520146588</v>
      </c>
    </row>
    <row r="99" spans="1:16">
      <c r="A99" s="380" t="s">
        <v>57</v>
      </c>
      <c r="B99" s="270">
        <v>526955156.60439497</v>
      </c>
      <c r="C99" s="271">
        <v>95.901098901098806</v>
      </c>
      <c r="D99" s="271">
        <v>86.923076923076906</v>
      </c>
      <c r="E99" s="271">
        <v>53.780219780219703</v>
      </c>
      <c r="F99" s="271">
        <v>31.802197802197899</v>
      </c>
      <c r="G99" s="271">
        <v>78.6666666666667</v>
      </c>
      <c r="H99" s="271">
        <v>30.908424908424902</v>
      </c>
      <c r="I99" s="271">
        <v>18.754578754578802</v>
      </c>
      <c r="J99" s="271">
        <v>18.754578754578802</v>
      </c>
      <c r="K99" s="271">
        <v>53.780219780219703</v>
      </c>
      <c r="L99" s="271">
        <v>89.395604395604394</v>
      </c>
      <c r="M99" s="87">
        <f t="shared" si="1"/>
        <v>55.86666666666666</v>
      </c>
      <c r="N99" s="107" t="s">
        <v>31</v>
      </c>
      <c r="O99" s="87">
        <f t="shared" si="6"/>
        <v>5</v>
      </c>
      <c r="P99" s="87">
        <f t="shared" si="5"/>
        <v>60.86666666666666</v>
      </c>
    </row>
    <row r="100" spans="1:16">
      <c r="A100" s="380" t="s">
        <v>58</v>
      </c>
      <c r="B100" s="270">
        <v>530530840.818681</v>
      </c>
      <c r="C100" s="271">
        <v>95.901098901098806</v>
      </c>
      <c r="D100" s="271">
        <v>87.192307692307693</v>
      </c>
      <c r="E100" s="271">
        <v>53.027472527472398</v>
      </c>
      <c r="F100" s="271">
        <v>30.338827838827701</v>
      </c>
      <c r="G100" s="271">
        <v>96</v>
      </c>
      <c r="H100" s="271">
        <v>27.868131868132</v>
      </c>
      <c r="I100" s="271">
        <v>14.925824175824401</v>
      </c>
      <c r="J100" s="271">
        <v>14.925824175824401</v>
      </c>
      <c r="K100" s="271">
        <v>53.027472527472398</v>
      </c>
      <c r="L100" s="271">
        <v>89.758241758241695</v>
      </c>
      <c r="M100" s="87">
        <f t="shared" si="1"/>
        <v>56.296520146520152</v>
      </c>
      <c r="N100" s="107" t="s">
        <v>31</v>
      </c>
      <c r="O100" s="87">
        <f t="shared" si="6"/>
        <v>5</v>
      </c>
      <c r="P100" s="87">
        <f t="shared" si="5"/>
        <v>61.296520146520152</v>
      </c>
    </row>
    <row r="101" spans="1:16">
      <c r="A101" s="380" t="s">
        <v>28</v>
      </c>
      <c r="B101" s="270">
        <v>11122333</v>
      </c>
      <c r="C101" s="107">
        <v>80</v>
      </c>
      <c r="D101" s="107">
        <v>71</v>
      </c>
      <c r="E101" s="107">
        <v>70</v>
      </c>
      <c r="F101" s="271">
        <v>63.6666666666667</v>
      </c>
      <c r="G101" s="271">
        <v>58.6666666666667</v>
      </c>
      <c r="H101" s="271">
        <v>53.6666666666667</v>
      </c>
      <c r="I101" s="271">
        <v>48.6666666666667</v>
      </c>
      <c r="J101" s="271">
        <v>48.6666666666667</v>
      </c>
      <c r="K101" s="107">
        <v>70</v>
      </c>
      <c r="L101" s="107">
        <v>84</v>
      </c>
      <c r="M101" s="87">
        <f t="shared" si="1"/>
        <v>64.833333333333343</v>
      </c>
      <c r="N101" s="107" t="s">
        <v>29</v>
      </c>
      <c r="O101" s="87">
        <f t="shared" si="6"/>
        <v>0</v>
      </c>
      <c r="P101" s="87">
        <f t="shared" si="5"/>
        <v>64.833333333333343</v>
      </c>
    </row>
    <row r="102" spans="1:16">
      <c r="A102" s="380" t="s">
        <v>30</v>
      </c>
      <c r="B102" s="270">
        <v>444556666</v>
      </c>
      <c r="C102" s="107">
        <v>96</v>
      </c>
      <c r="D102" s="107">
        <v>98</v>
      </c>
      <c r="E102" s="107">
        <v>97</v>
      </c>
      <c r="F102" s="271">
        <v>98</v>
      </c>
      <c r="G102" s="271">
        <v>98.5</v>
      </c>
      <c r="H102" s="271">
        <v>99</v>
      </c>
      <c r="I102" s="271">
        <v>99.5</v>
      </c>
      <c r="J102" s="271">
        <v>99.5</v>
      </c>
      <c r="K102" s="107">
        <v>97</v>
      </c>
      <c r="L102" s="107">
        <v>90</v>
      </c>
      <c r="M102" s="87">
        <f t="shared" ref="M102:M133" si="7">AVERAGE(C102:L102)</f>
        <v>97.25</v>
      </c>
      <c r="N102" s="107" t="s">
        <v>31</v>
      </c>
      <c r="O102" s="87">
        <f t="shared" si="6"/>
        <v>5</v>
      </c>
      <c r="P102" s="87">
        <f t="shared" si="5"/>
        <v>102.25</v>
      </c>
    </row>
    <row r="103" spans="1:16">
      <c r="A103" s="380" t="s">
        <v>32</v>
      </c>
      <c r="B103" s="270">
        <v>777889999</v>
      </c>
      <c r="C103" s="107">
        <v>78</v>
      </c>
      <c r="D103" s="107">
        <v>81</v>
      </c>
      <c r="E103" s="107">
        <v>70</v>
      </c>
      <c r="F103" s="271">
        <v>68.3333333333333</v>
      </c>
      <c r="G103" s="271">
        <v>64.3333333333333</v>
      </c>
      <c r="H103" s="271">
        <v>60.3333333333333</v>
      </c>
      <c r="I103" s="271">
        <v>56.3333333333333</v>
      </c>
      <c r="J103" s="271">
        <v>56.3333333333333</v>
      </c>
      <c r="K103" s="107">
        <v>70</v>
      </c>
      <c r="L103" s="107">
        <v>78</v>
      </c>
      <c r="M103" s="87">
        <f t="shared" si="7"/>
        <v>68.266666666666652</v>
      </c>
      <c r="N103" s="107" t="s">
        <v>31</v>
      </c>
      <c r="O103" s="87">
        <f t="shared" si="6"/>
        <v>5</v>
      </c>
      <c r="P103" s="87">
        <f t="shared" si="5"/>
        <v>73.266666666666652</v>
      </c>
    </row>
    <row r="104" spans="1:16">
      <c r="A104" s="380" t="s">
        <v>33</v>
      </c>
      <c r="B104" s="270">
        <v>123456789</v>
      </c>
      <c r="C104" s="107">
        <v>65</v>
      </c>
      <c r="D104" s="107">
        <v>65</v>
      </c>
      <c r="E104" s="107">
        <v>65</v>
      </c>
      <c r="F104" s="271">
        <v>65</v>
      </c>
      <c r="G104" s="271">
        <v>65</v>
      </c>
      <c r="H104" s="271">
        <v>65</v>
      </c>
      <c r="I104" s="271">
        <v>65</v>
      </c>
      <c r="J104" s="271">
        <v>65</v>
      </c>
      <c r="K104" s="107">
        <v>65</v>
      </c>
      <c r="L104" s="107">
        <v>60</v>
      </c>
      <c r="M104" s="87">
        <f t="shared" si="7"/>
        <v>64.5</v>
      </c>
      <c r="N104" s="107" t="s">
        <v>31</v>
      </c>
      <c r="O104" s="87">
        <f t="shared" si="6"/>
        <v>5</v>
      </c>
      <c r="P104" s="87">
        <f t="shared" si="5"/>
        <v>69.5</v>
      </c>
    </row>
    <row r="105" spans="1:16">
      <c r="A105" s="380" t="s">
        <v>244</v>
      </c>
      <c r="B105" s="270">
        <v>999999999</v>
      </c>
      <c r="C105" s="107">
        <v>92</v>
      </c>
      <c r="D105" s="107">
        <v>95</v>
      </c>
      <c r="E105" s="107">
        <v>79</v>
      </c>
      <c r="F105" s="271">
        <v>75.6666666666667</v>
      </c>
      <c r="G105" s="271">
        <v>69.1666666666667</v>
      </c>
      <c r="H105" s="271">
        <v>62.6666666666667</v>
      </c>
      <c r="I105" s="271">
        <v>56.1666666666667</v>
      </c>
      <c r="J105" s="271">
        <v>56.1666666666667</v>
      </c>
      <c r="K105" s="107">
        <v>79</v>
      </c>
      <c r="L105" s="107">
        <v>80</v>
      </c>
      <c r="M105" s="87">
        <f t="shared" si="7"/>
        <v>74.483333333333348</v>
      </c>
      <c r="N105" s="107" t="s">
        <v>31</v>
      </c>
      <c r="O105" s="87">
        <f t="shared" si="6"/>
        <v>5</v>
      </c>
      <c r="P105" s="87">
        <f t="shared" si="5"/>
        <v>79.483333333333348</v>
      </c>
    </row>
    <row r="106" spans="1:16">
      <c r="A106" s="380" t="s">
        <v>34</v>
      </c>
      <c r="B106" s="270">
        <v>888888888</v>
      </c>
      <c r="C106" s="107">
        <v>90</v>
      </c>
      <c r="D106" s="107">
        <v>90</v>
      </c>
      <c r="E106" s="107">
        <v>90</v>
      </c>
      <c r="F106" s="271">
        <v>90</v>
      </c>
      <c r="G106" s="271">
        <v>90</v>
      </c>
      <c r="H106" s="271">
        <v>90</v>
      </c>
      <c r="I106" s="271">
        <v>90</v>
      </c>
      <c r="J106" s="271">
        <v>90</v>
      </c>
      <c r="K106" s="107">
        <v>90</v>
      </c>
      <c r="L106" s="107">
        <v>70</v>
      </c>
      <c r="M106" s="87">
        <f t="shared" si="7"/>
        <v>88</v>
      </c>
      <c r="N106" s="107" t="s">
        <v>31</v>
      </c>
      <c r="O106" s="87">
        <f t="shared" si="6"/>
        <v>5</v>
      </c>
      <c r="P106" s="87">
        <f t="shared" si="5"/>
        <v>93</v>
      </c>
    </row>
    <row r="107" spans="1:16">
      <c r="A107" s="380" t="s">
        <v>35</v>
      </c>
      <c r="B107" s="270">
        <v>100000000</v>
      </c>
      <c r="C107" s="107">
        <v>60</v>
      </c>
      <c r="D107" s="107">
        <v>50</v>
      </c>
      <c r="E107" s="107">
        <v>40</v>
      </c>
      <c r="F107" s="271">
        <v>30</v>
      </c>
      <c r="G107" s="271">
        <v>20</v>
      </c>
      <c r="H107" s="271">
        <v>10</v>
      </c>
      <c r="I107" s="271">
        <v>0</v>
      </c>
      <c r="J107" s="271">
        <v>0</v>
      </c>
      <c r="K107" s="107">
        <v>40</v>
      </c>
      <c r="L107" s="107">
        <v>79</v>
      </c>
      <c r="M107" s="87">
        <f t="shared" si="7"/>
        <v>32.9</v>
      </c>
      <c r="N107" s="107" t="s">
        <v>31</v>
      </c>
      <c r="O107" s="87">
        <f t="shared" si="6"/>
        <v>5</v>
      </c>
      <c r="P107" s="87">
        <f t="shared" si="5"/>
        <v>37.9</v>
      </c>
    </row>
    <row r="108" spans="1:16">
      <c r="A108" s="380" t="s">
        <v>36</v>
      </c>
      <c r="B108" s="270">
        <v>222222222</v>
      </c>
      <c r="C108" s="107">
        <v>75</v>
      </c>
      <c r="D108" s="107">
        <v>70</v>
      </c>
      <c r="E108" s="107">
        <v>65</v>
      </c>
      <c r="F108" s="271">
        <v>60</v>
      </c>
      <c r="G108" s="271">
        <v>55</v>
      </c>
      <c r="H108" s="271">
        <v>50</v>
      </c>
      <c r="I108" s="271">
        <v>45</v>
      </c>
      <c r="J108" s="271">
        <v>45</v>
      </c>
      <c r="K108" s="107">
        <v>65</v>
      </c>
      <c r="L108" s="107">
        <v>95</v>
      </c>
      <c r="M108" s="87">
        <f t="shared" si="7"/>
        <v>62.5</v>
      </c>
      <c r="N108" s="107" t="s">
        <v>31</v>
      </c>
      <c r="O108" s="87">
        <f t="shared" si="6"/>
        <v>5</v>
      </c>
      <c r="P108" s="87">
        <f t="shared" si="5"/>
        <v>67.5</v>
      </c>
    </row>
    <row r="109" spans="1:16">
      <c r="A109" s="380" t="s">
        <v>295</v>
      </c>
      <c r="B109" s="270">
        <v>200000000</v>
      </c>
      <c r="C109" s="107">
        <v>90</v>
      </c>
      <c r="D109" s="107">
        <v>90</v>
      </c>
      <c r="E109" s="107">
        <v>80</v>
      </c>
      <c r="F109" s="271">
        <v>76.6666666666667</v>
      </c>
      <c r="G109" s="271">
        <v>71.6666666666667</v>
      </c>
      <c r="H109" s="271">
        <v>66.6666666666667</v>
      </c>
      <c r="I109" s="271">
        <v>61.6666666666667</v>
      </c>
      <c r="J109" s="271">
        <v>61.6666666666667</v>
      </c>
      <c r="K109" s="107">
        <v>80</v>
      </c>
      <c r="L109" s="107">
        <v>90</v>
      </c>
      <c r="M109" s="87">
        <f t="shared" si="7"/>
        <v>76.833333333333343</v>
      </c>
      <c r="N109" s="107" t="s">
        <v>29</v>
      </c>
      <c r="O109" s="87">
        <f t="shared" si="6"/>
        <v>0</v>
      </c>
      <c r="P109" s="87">
        <f t="shared" si="5"/>
        <v>76.833333333333343</v>
      </c>
    </row>
    <row r="110" spans="1:16">
      <c r="A110" s="380" t="s">
        <v>37</v>
      </c>
      <c r="B110" s="270">
        <v>444444444</v>
      </c>
      <c r="C110" s="107">
        <v>82</v>
      </c>
      <c r="D110" s="107">
        <v>78</v>
      </c>
      <c r="E110" s="107">
        <v>62</v>
      </c>
      <c r="F110" s="271">
        <v>54</v>
      </c>
      <c r="G110" s="271">
        <v>44</v>
      </c>
      <c r="H110" s="271">
        <v>34</v>
      </c>
      <c r="I110" s="271">
        <v>24</v>
      </c>
      <c r="J110" s="271">
        <v>24</v>
      </c>
      <c r="K110" s="107">
        <v>62</v>
      </c>
      <c r="L110" s="107">
        <v>77</v>
      </c>
      <c r="M110" s="87">
        <f t="shared" si="7"/>
        <v>54.1</v>
      </c>
      <c r="N110" s="107" t="s">
        <v>31</v>
      </c>
      <c r="O110" s="87">
        <f t="shared" si="6"/>
        <v>5</v>
      </c>
      <c r="P110" s="87">
        <f t="shared" si="5"/>
        <v>59.1</v>
      </c>
    </row>
    <row r="111" spans="1:16">
      <c r="A111" s="380" t="s">
        <v>38</v>
      </c>
      <c r="B111" s="270">
        <v>555555555</v>
      </c>
      <c r="C111" s="107">
        <v>92</v>
      </c>
      <c r="D111" s="107">
        <v>88</v>
      </c>
      <c r="E111" s="107">
        <v>65</v>
      </c>
      <c r="F111" s="271">
        <v>54.6666666666667</v>
      </c>
      <c r="G111" s="271">
        <v>41.1666666666667</v>
      </c>
      <c r="H111" s="271">
        <v>27.6666666666667</v>
      </c>
      <c r="I111" s="271">
        <v>14.1666666666667</v>
      </c>
      <c r="J111" s="271">
        <v>14.1666666666667</v>
      </c>
      <c r="K111" s="107">
        <v>65</v>
      </c>
      <c r="L111" s="107">
        <v>78</v>
      </c>
      <c r="M111" s="87">
        <f t="shared" si="7"/>
        <v>53.983333333333348</v>
      </c>
      <c r="N111" s="107" t="s">
        <v>31</v>
      </c>
      <c r="O111" s="87">
        <f t="shared" si="6"/>
        <v>5</v>
      </c>
      <c r="P111" s="87">
        <f t="shared" ref="P111:P133" si="8">M111+O111</f>
        <v>58.983333333333348</v>
      </c>
    </row>
    <row r="112" spans="1:16">
      <c r="A112" s="380" t="s">
        <v>39</v>
      </c>
      <c r="B112" s="270">
        <v>666666666</v>
      </c>
      <c r="C112" s="107">
        <v>94</v>
      </c>
      <c r="D112" s="107">
        <v>92</v>
      </c>
      <c r="E112" s="107">
        <v>86</v>
      </c>
      <c r="F112" s="271">
        <v>82.6666666666667</v>
      </c>
      <c r="G112" s="271">
        <v>78.6666666666667</v>
      </c>
      <c r="H112" s="271">
        <v>74.6666666666667</v>
      </c>
      <c r="I112" s="271">
        <v>70.6666666666667</v>
      </c>
      <c r="J112" s="271">
        <v>70.6666666666667</v>
      </c>
      <c r="K112" s="107">
        <v>86</v>
      </c>
      <c r="L112" s="107">
        <v>84</v>
      </c>
      <c r="M112" s="87">
        <f t="shared" si="7"/>
        <v>81.933333333333351</v>
      </c>
      <c r="N112" s="107" t="s">
        <v>31</v>
      </c>
      <c r="O112" s="87">
        <f t="shared" si="6"/>
        <v>5</v>
      </c>
      <c r="P112" s="87">
        <f t="shared" si="8"/>
        <v>86.933333333333351</v>
      </c>
    </row>
    <row r="113" spans="1:16">
      <c r="A113" s="380" t="s">
        <v>299</v>
      </c>
      <c r="B113" s="270">
        <v>300000000</v>
      </c>
      <c r="C113" s="107">
        <v>92</v>
      </c>
      <c r="D113" s="107">
        <v>78</v>
      </c>
      <c r="E113" s="107">
        <v>65</v>
      </c>
      <c r="F113" s="271">
        <v>51.3333333333333</v>
      </c>
      <c r="G113" s="271">
        <v>37.8333333333333</v>
      </c>
      <c r="H113" s="271">
        <v>24.3333333333333</v>
      </c>
      <c r="I113" s="271">
        <v>10.8333333333333</v>
      </c>
      <c r="J113" s="271">
        <v>10.8333333333333</v>
      </c>
      <c r="K113" s="107">
        <v>65</v>
      </c>
      <c r="L113" s="107">
        <v>84</v>
      </c>
      <c r="M113" s="87">
        <f t="shared" si="7"/>
        <v>51.91666666666665</v>
      </c>
      <c r="N113" s="107" t="s">
        <v>31</v>
      </c>
      <c r="O113" s="87">
        <f t="shared" si="6"/>
        <v>5</v>
      </c>
      <c r="P113" s="87">
        <f t="shared" si="8"/>
        <v>56.91666666666665</v>
      </c>
    </row>
    <row r="114" spans="1:16">
      <c r="A114" s="380" t="s">
        <v>40</v>
      </c>
      <c r="B114" s="270">
        <v>466168524.96153802</v>
      </c>
      <c r="C114" s="271">
        <v>89.307692307692307</v>
      </c>
      <c r="D114" s="271">
        <v>82.346153846153896</v>
      </c>
      <c r="E114" s="271">
        <v>66.576923076923094</v>
      </c>
      <c r="F114" s="271">
        <v>56.679487179487197</v>
      </c>
      <c r="G114" s="271">
        <v>45.314102564102697</v>
      </c>
      <c r="H114" s="271">
        <v>33.948717948718098</v>
      </c>
      <c r="I114" s="271">
        <v>22.583333333333499</v>
      </c>
      <c r="J114" s="271">
        <v>22.583333333333499</v>
      </c>
      <c r="K114" s="271">
        <v>66.576923076923094</v>
      </c>
      <c r="L114" s="271">
        <v>83.230769230769198</v>
      </c>
      <c r="M114" s="87">
        <f t="shared" si="7"/>
        <v>56.914743589743651</v>
      </c>
      <c r="N114" s="107" t="s">
        <v>29</v>
      </c>
      <c r="O114" s="87">
        <f t="shared" ref="O114:O133" si="9">IF(N114="OK",$B$140,0)</f>
        <v>0</v>
      </c>
      <c r="P114" s="87">
        <f t="shared" si="8"/>
        <v>56.914743589743651</v>
      </c>
    </row>
    <row r="115" spans="1:16">
      <c r="A115" s="380" t="s">
        <v>41</v>
      </c>
      <c r="B115" s="270">
        <v>469744209.17582399</v>
      </c>
      <c r="C115" s="271">
        <v>90.131868131868103</v>
      </c>
      <c r="D115" s="271">
        <v>82.615384615384599</v>
      </c>
      <c r="E115" s="271">
        <v>65.824175824175796</v>
      </c>
      <c r="F115" s="271">
        <v>55.216117216117198</v>
      </c>
      <c r="G115" s="271">
        <v>43.062271062271101</v>
      </c>
      <c r="H115" s="271">
        <v>30.908424908424902</v>
      </c>
      <c r="I115" s="271">
        <v>18.754578754578802</v>
      </c>
      <c r="J115" s="271">
        <v>18.754578754578802</v>
      </c>
      <c r="K115" s="271">
        <v>65.824175824175796</v>
      </c>
      <c r="L115" s="271">
        <v>83.593406593406598</v>
      </c>
      <c r="M115" s="87">
        <f t="shared" si="7"/>
        <v>55.468498168498172</v>
      </c>
      <c r="N115" s="107" t="s">
        <v>31</v>
      </c>
      <c r="O115" s="87">
        <f t="shared" si="9"/>
        <v>5</v>
      </c>
      <c r="P115" s="87">
        <f t="shared" si="8"/>
        <v>60.468498168498172</v>
      </c>
    </row>
    <row r="116" spans="1:16">
      <c r="A116" s="380" t="s">
        <v>42</v>
      </c>
      <c r="B116" s="270">
        <v>473319893.39011002</v>
      </c>
      <c r="C116" s="271">
        <v>90.956043956043899</v>
      </c>
      <c r="D116" s="271">
        <v>82.884615384615401</v>
      </c>
      <c r="E116" s="271">
        <v>65.071428571428598</v>
      </c>
      <c r="F116" s="271">
        <v>53.752747252747298</v>
      </c>
      <c r="G116" s="271">
        <v>40.810439560439697</v>
      </c>
      <c r="H116" s="271">
        <v>27.868131868132</v>
      </c>
      <c r="I116" s="271">
        <v>14.925824175824401</v>
      </c>
      <c r="J116" s="271">
        <v>14.925824175824401</v>
      </c>
      <c r="K116" s="271">
        <v>65.071428571428598</v>
      </c>
      <c r="L116" s="271">
        <v>83.956043956043899</v>
      </c>
      <c r="M116" s="87">
        <f t="shared" si="7"/>
        <v>54.022252747252821</v>
      </c>
      <c r="N116" s="107" t="s">
        <v>31</v>
      </c>
      <c r="O116" s="87">
        <f t="shared" si="9"/>
        <v>5</v>
      </c>
      <c r="P116" s="87">
        <f t="shared" si="8"/>
        <v>59.022252747252821</v>
      </c>
    </row>
    <row r="117" spans="1:16">
      <c r="A117" s="380" t="s">
        <v>43</v>
      </c>
      <c r="B117" s="270">
        <v>476895577.60439599</v>
      </c>
      <c r="C117" s="271">
        <v>91.780219780219696</v>
      </c>
      <c r="D117" s="271">
        <v>83.153846153846203</v>
      </c>
      <c r="E117" s="271">
        <v>64.3186813186813</v>
      </c>
      <c r="F117" s="271">
        <v>52.289377289377299</v>
      </c>
      <c r="G117" s="271">
        <v>38.558608058608101</v>
      </c>
      <c r="H117" s="271">
        <v>53.6666666666667</v>
      </c>
      <c r="I117" s="271">
        <v>48.6666666666667</v>
      </c>
      <c r="J117" s="271">
        <v>48.6666666666667</v>
      </c>
      <c r="K117" s="271">
        <v>64.3186813186813</v>
      </c>
      <c r="L117" s="271">
        <v>84.3186813186813</v>
      </c>
      <c r="M117" s="87">
        <f t="shared" si="7"/>
        <v>62.973809523809528</v>
      </c>
      <c r="N117" s="107" t="s">
        <v>31</v>
      </c>
      <c r="O117" s="87">
        <f t="shared" si="9"/>
        <v>5</v>
      </c>
      <c r="P117" s="87">
        <f t="shared" si="8"/>
        <v>67.973809523809535</v>
      </c>
    </row>
    <row r="118" spans="1:16">
      <c r="A118" s="380" t="s">
        <v>44</v>
      </c>
      <c r="B118" s="270">
        <v>480471261.818681</v>
      </c>
      <c r="C118" s="271">
        <v>92.604395604395506</v>
      </c>
      <c r="D118" s="271">
        <v>83.423076923076906</v>
      </c>
      <c r="E118" s="271">
        <v>63.565934065934002</v>
      </c>
      <c r="F118" s="271">
        <v>50.8260073260073</v>
      </c>
      <c r="G118" s="271">
        <v>36.306776556776498</v>
      </c>
      <c r="H118" s="271">
        <v>99</v>
      </c>
      <c r="I118" s="271">
        <v>99.5</v>
      </c>
      <c r="J118" s="271">
        <v>99.5</v>
      </c>
      <c r="K118" s="271">
        <v>63.565934065934002</v>
      </c>
      <c r="L118" s="271">
        <v>84.681318681318601</v>
      </c>
      <c r="M118" s="87">
        <f t="shared" si="7"/>
        <v>77.297344322344287</v>
      </c>
      <c r="N118" s="107" t="s">
        <v>31</v>
      </c>
      <c r="O118" s="87">
        <f t="shared" si="9"/>
        <v>5</v>
      </c>
      <c r="P118" s="87">
        <f t="shared" si="8"/>
        <v>82.297344322344287</v>
      </c>
    </row>
    <row r="119" spans="1:16">
      <c r="A119" s="380" t="s">
        <v>45</v>
      </c>
      <c r="B119" s="270">
        <v>484046946.03296697</v>
      </c>
      <c r="C119" s="271">
        <v>93.428571428571402</v>
      </c>
      <c r="D119" s="271">
        <v>83.692307692307693</v>
      </c>
      <c r="E119" s="271">
        <v>62.813186813186803</v>
      </c>
      <c r="F119" s="271">
        <v>49.3626373626374</v>
      </c>
      <c r="G119" s="271">
        <v>65</v>
      </c>
      <c r="H119" s="271">
        <v>60.3333333333333</v>
      </c>
      <c r="I119" s="271">
        <v>56.3333333333333</v>
      </c>
      <c r="J119" s="271">
        <v>56.3333333333333</v>
      </c>
      <c r="K119" s="271">
        <v>62.813186813186803</v>
      </c>
      <c r="L119" s="271">
        <v>85.043956043956001</v>
      </c>
      <c r="M119" s="87">
        <f t="shared" si="7"/>
        <v>67.51538461538459</v>
      </c>
      <c r="N119" s="107" t="s">
        <v>31</v>
      </c>
      <c r="O119" s="87">
        <f t="shared" si="9"/>
        <v>5</v>
      </c>
      <c r="P119" s="87">
        <f t="shared" si="8"/>
        <v>72.51538461538459</v>
      </c>
    </row>
    <row r="120" spans="1:16">
      <c r="A120" s="380" t="s">
        <v>46</v>
      </c>
      <c r="B120" s="270">
        <v>487622630.247253</v>
      </c>
      <c r="C120" s="271">
        <v>94.252747252747199</v>
      </c>
      <c r="D120" s="271">
        <v>83.961538461538495</v>
      </c>
      <c r="E120" s="271">
        <v>62.060439560439498</v>
      </c>
      <c r="F120" s="271">
        <v>47.899267399267302</v>
      </c>
      <c r="G120" s="271">
        <v>69.1666666666667</v>
      </c>
      <c r="H120" s="271">
        <v>65</v>
      </c>
      <c r="I120" s="271">
        <v>65</v>
      </c>
      <c r="J120" s="271">
        <v>65</v>
      </c>
      <c r="K120" s="271">
        <v>62.060439560439498</v>
      </c>
      <c r="L120" s="271">
        <v>85.406593406593402</v>
      </c>
      <c r="M120" s="87">
        <f t="shared" si="7"/>
        <v>69.980769230769198</v>
      </c>
      <c r="N120" s="107" t="s">
        <v>31</v>
      </c>
      <c r="O120" s="87">
        <f t="shared" si="9"/>
        <v>5</v>
      </c>
      <c r="P120" s="87">
        <f t="shared" si="8"/>
        <v>74.980769230769198</v>
      </c>
    </row>
    <row r="121" spans="1:16">
      <c r="A121" s="380" t="s">
        <v>47</v>
      </c>
      <c r="B121" s="270">
        <v>491198314.46153802</v>
      </c>
      <c r="C121" s="271">
        <v>95.076923076922995</v>
      </c>
      <c r="D121" s="271">
        <v>84.230769230769198</v>
      </c>
      <c r="E121" s="271">
        <v>61.307692307692299</v>
      </c>
      <c r="F121" s="271">
        <v>46.435897435897402</v>
      </c>
      <c r="G121" s="271">
        <v>90</v>
      </c>
      <c r="H121" s="271">
        <v>62.6666666666667</v>
      </c>
      <c r="I121" s="271">
        <v>56.1666666666667</v>
      </c>
      <c r="J121" s="271">
        <v>56.1666666666667</v>
      </c>
      <c r="K121" s="271">
        <v>61.307692307692299</v>
      </c>
      <c r="L121" s="271">
        <v>85.769230769230703</v>
      </c>
      <c r="M121" s="87">
        <f t="shared" si="7"/>
        <v>69.912820512820502</v>
      </c>
      <c r="N121" s="107" t="s">
        <v>31</v>
      </c>
      <c r="O121" s="87">
        <f t="shared" si="9"/>
        <v>5</v>
      </c>
      <c r="P121" s="87">
        <f t="shared" si="8"/>
        <v>74.912820512820502</v>
      </c>
    </row>
    <row r="122" spans="1:16">
      <c r="A122" s="380" t="s">
        <v>48</v>
      </c>
      <c r="B122" s="270">
        <v>494773998.67582399</v>
      </c>
      <c r="C122" s="271">
        <v>95.901098901098806</v>
      </c>
      <c r="D122" s="271">
        <v>84.5</v>
      </c>
      <c r="E122" s="271">
        <v>60.554945054945001</v>
      </c>
      <c r="F122" s="271">
        <v>44.972527472527503</v>
      </c>
      <c r="G122" s="271">
        <v>20</v>
      </c>
      <c r="H122" s="271">
        <v>90</v>
      </c>
      <c r="I122" s="271">
        <v>90</v>
      </c>
      <c r="J122" s="271">
        <v>90</v>
      </c>
      <c r="K122" s="271">
        <v>60.554945054945001</v>
      </c>
      <c r="L122" s="271">
        <v>86.131868131868103</v>
      </c>
      <c r="M122" s="87">
        <f t="shared" si="7"/>
        <v>72.26153846153845</v>
      </c>
      <c r="N122" s="107" t="s">
        <v>29</v>
      </c>
      <c r="O122" s="87">
        <f t="shared" si="9"/>
        <v>0</v>
      </c>
      <c r="P122" s="87">
        <f t="shared" si="8"/>
        <v>72.26153846153845</v>
      </c>
    </row>
    <row r="123" spans="1:16">
      <c r="A123" s="380" t="s">
        <v>49</v>
      </c>
      <c r="B123" s="270">
        <v>498349682.89011002</v>
      </c>
      <c r="C123" s="271">
        <v>95.901098901098806</v>
      </c>
      <c r="D123" s="271">
        <v>84.769230769230802</v>
      </c>
      <c r="E123" s="271">
        <v>59.802197802197803</v>
      </c>
      <c r="F123" s="271">
        <v>43.509157509157497</v>
      </c>
      <c r="G123" s="271">
        <v>65</v>
      </c>
      <c r="H123" s="271">
        <v>10</v>
      </c>
      <c r="I123" s="271">
        <v>0</v>
      </c>
      <c r="J123" s="271">
        <v>0</v>
      </c>
      <c r="K123" s="271">
        <v>59.802197802197803</v>
      </c>
      <c r="L123" s="271">
        <v>86.494505494505404</v>
      </c>
      <c r="M123" s="87">
        <f t="shared" si="7"/>
        <v>50.527838827838806</v>
      </c>
      <c r="N123" s="107" t="s">
        <v>31</v>
      </c>
      <c r="O123" s="87">
        <f t="shared" si="9"/>
        <v>5</v>
      </c>
      <c r="P123" s="87">
        <f t="shared" si="8"/>
        <v>55.527838827838806</v>
      </c>
    </row>
    <row r="124" spans="1:16">
      <c r="A124" s="380" t="s">
        <v>50</v>
      </c>
      <c r="B124" s="270">
        <v>501925367.10439599</v>
      </c>
      <c r="C124" s="271">
        <v>95.901098901098806</v>
      </c>
      <c r="D124" s="271">
        <v>85.038461538461505</v>
      </c>
      <c r="E124" s="271">
        <v>59.049450549450498</v>
      </c>
      <c r="F124" s="271">
        <v>42.045787545787398</v>
      </c>
      <c r="G124" s="271">
        <v>69.1666666666667</v>
      </c>
      <c r="H124" s="271">
        <v>50</v>
      </c>
      <c r="I124" s="271">
        <v>45</v>
      </c>
      <c r="J124" s="271">
        <v>45</v>
      </c>
      <c r="K124" s="271">
        <v>59.049450549450498</v>
      </c>
      <c r="L124" s="271">
        <v>86.857142857142804</v>
      </c>
      <c r="M124" s="87">
        <f t="shared" si="7"/>
        <v>63.71080586080582</v>
      </c>
      <c r="N124" s="107" t="s">
        <v>31</v>
      </c>
      <c r="O124" s="87">
        <f t="shared" si="9"/>
        <v>5</v>
      </c>
      <c r="P124" s="87">
        <f t="shared" si="8"/>
        <v>68.71080586080582</v>
      </c>
    </row>
    <row r="125" spans="1:16">
      <c r="A125" s="380" t="s">
        <v>51</v>
      </c>
      <c r="B125" s="270">
        <v>505501051.318681</v>
      </c>
      <c r="C125" s="271">
        <v>95.901098901098806</v>
      </c>
      <c r="D125" s="271">
        <v>85.307692307692307</v>
      </c>
      <c r="E125" s="271">
        <v>58.2967032967032</v>
      </c>
      <c r="F125" s="271">
        <v>40.582417582417499</v>
      </c>
      <c r="G125" s="271">
        <v>90</v>
      </c>
      <c r="H125" s="271">
        <v>66.6666666666667</v>
      </c>
      <c r="I125" s="271">
        <v>61.6666666666667</v>
      </c>
      <c r="J125" s="271">
        <v>61.6666666666667</v>
      </c>
      <c r="K125" s="271">
        <v>58.2967032967032</v>
      </c>
      <c r="L125" s="271">
        <v>87.219780219780205</v>
      </c>
      <c r="M125" s="87">
        <f t="shared" si="7"/>
        <v>70.560439560439534</v>
      </c>
      <c r="N125" s="107" t="s">
        <v>31</v>
      </c>
      <c r="O125" s="87">
        <f t="shared" si="9"/>
        <v>5</v>
      </c>
      <c r="P125" s="87">
        <f t="shared" si="8"/>
        <v>75.560439560439534</v>
      </c>
    </row>
    <row r="126" spans="1:16">
      <c r="A126" s="380" t="s">
        <v>52</v>
      </c>
      <c r="B126" s="270">
        <v>509076735.53296697</v>
      </c>
      <c r="C126" s="271">
        <v>95.901098901098806</v>
      </c>
      <c r="D126" s="271">
        <v>85.576923076923094</v>
      </c>
      <c r="E126" s="271">
        <v>57.543956043956001</v>
      </c>
      <c r="F126" s="271">
        <v>39.119047619047599</v>
      </c>
      <c r="G126" s="271">
        <v>20</v>
      </c>
      <c r="H126" s="271">
        <v>34</v>
      </c>
      <c r="I126" s="271">
        <v>24</v>
      </c>
      <c r="J126" s="271">
        <v>24</v>
      </c>
      <c r="K126" s="271">
        <v>57.543956043956001</v>
      </c>
      <c r="L126" s="271">
        <v>87.582417582417506</v>
      </c>
      <c r="M126" s="87">
        <f t="shared" si="7"/>
        <v>52.5267399267399</v>
      </c>
      <c r="N126" s="107" t="s">
        <v>31</v>
      </c>
      <c r="O126" s="87">
        <f t="shared" si="9"/>
        <v>5</v>
      </c>
      <c r="P126" s="87">
        <f t="shared" si="8"/>
        <v>57.5267399267399</v>
      </c>
    </row>
    <row r="127" spans="1:16">
      <c r="A127" s="380" t="s">
        <v>53</v>
      </c>
      <c r="B127" s="270">
        <v>512652419.747253</v>
      </c>
      <c r="C127" s="271">
        <v>95.901098901098806</v>
      </c>
      <c r="D127" s="271">
        <v>85.846153846153896</v>
      </c>
      <c r="E127" s="271">
        <v>56.791208791208703</v>
      </c>
      <c r="F127" s="271">
        <v>37.6556776556776</v>
      </c>
      <c r="G127" s="271">
        <v>55</v>
      </c>
      <c r="H127" s="271">
        <v>27.6666666666667</v>
      </c>
      <c r="I127" s="271">
        <v>14.1666666666667</v>
      </c>
      <c r="J127" s="271">
        <v>14.1666666666667</v>
      </c>
      <c r="K127" s="271">
        <v>56.791208791208703</v>
      </c>
      <c r="L127" s="271">
        <v>87.945054945054906</v>
      </c>
      <c r="M127" s="87">
        <f t="shared" si="7"/>
        <v>53.193040293040269</v>
      </c>
      <c r="N127" s="107" t="s">
        <v>29</v>
      </c>
      <c r="O127" s="87">
        <f t="shared" si="9"/>
        <v>0</v>
      </c>
      <c r="P127" s="87">
        <f t="shared" si="8"/>
        <v>53.193040293040269</v>
      </c>
    </row>
    <row r="128" spans="1:16">
      <c r="A128" s="380" t="s">
        <v>54</v>
      </c>
      <c r="B128" s="270">
        <v>516228103.96153802</v>
      </c>
      <c r="C128" s="271">
        <v>95.901098901098806</v>
      </c>
      <c r="D128" s="271">
        <v>86.115384615384599</v>
      </c>
      <c r="E128" s="271">
        <v>56.038461538461497</v>
      </c>
      <c r="F128" s="271">
        <v>36.192307692307502</v>
      </c>
      <c r="G128" s="271">
        <v>71.6666666666667</v>
      </c>
      <c r="H128" s="271">
        <v>74.6666666666667</v>
      </c>
      <c r="I128" s="271">
        <v>70.6666666666667</v>
      </c>
      <c r="J128" s="271">
        <v>70.6666666666667</v>
      </c>
      <c r="K128" s="271">
        <v>56.038461538461497</v>
      </c>
      <c r="L128" s="271">
        <v>88.307692307692193</v>
      </c>
      <c r="M128" s="87">
        <f t="shared" si="7"/>
        <v>70.626007326007283</v>
      </c>
      <c r="N128" s="107" t="s">
        <v>31</v>
      </c>
      <c r="O128" s="87">
        <f t="shared" si="9"/>
        <v>5</v>
      </c>
      <c r="P128" s="87">
        <f t="shared" si="8"/>
        <v>75.626007326007283</v>
      </c>
    </row>
    <row r="129" spans="1:16">
      <c r="A129" s="380" t="s">
        <v>55</v>
      </c>
      <c r="B129" s="270">
        <v>519803788.17582399</v>
      </c>
      <c r="C129" s="271">
        <v>95.901098901098806</v>
      </c>
      <c r="D129" s="271">
        <v>86.384615384615401</v>
      </c>
      <c r="E129" s="271">
        <v>55.285714285714199</v>
      </c>
      <c r="F129" s="271">
        <v>34.728937728937503</v>
      </c>
      <c r="G129" s="271">
        <v>44</v>
      </c>
      <c r="H129" s="271">
        <v>24.3333333333333</v>
      </c>
      <c r="I129" s="271">
        <v>10.8333333333333</v>
      </c>
      <c r="J129" s="271">
        <v>10.8333333333333</v>
      </c>
      <c r="K129" s="271">
        <v>55.285714285714199</v>
      </c>
      <c r="L129" s="271">
        <v>88.670329670329707</v>
      </c>
      <c r="M129" s="87">
        <f t="shared" si="7"/>
        <v>50.625641025640974</v>
      </c>
      <c r="N129" s="107" t="s">
        <v>31</v>
      </c>
      <c r="O129" s="87">
        <f t="shared" si="9"/>
        <v>5</v>
      </c>
      <c r="P129" s="87">
        <f t="shared" si="8"/>
        <v>55.625641025640974</v>
      </c>
    </row>
    <row r="130" spans="1:16">
      <c r="A130" s="380" t="s">
        <v>56</v>
      </c>
      <c r="B130" s="270">
        <v>523379472.390109</v>
      </c>
      <c r="C130" s="271">
        <v>95.901098901098806</v>
      </c>
      <c r="D130" s="271">
        <v>86.653846153846203</v>
      </c>
      <c r="E130" s="271">
        <v>54.532967032967001</v>
      </c>
      <c r="F130" s="271">
        <v>33.2655677655681</v>
      </c>
      <c r="G130" s="271">
        <v>41.1666666666667</v>
      </c>
      <c r="H130" s="271">
        <v>33.948717948718098</v>
      </c>
      <c r="I130" s="271">
        <v>22.583333333333499</v>
      </c>
      <c r="J130" s="271">
        <v>22.583333333333499</v>
      </c>
      <c r="K130" s="271">
        <v>54.532967032967001</v>
      </c>
      <c r="L130" s="271">
        <v>89.032967032966994</v>
      </c>
      <c r="M130" s="87">
        <f t="shared" si="7"/>
        <v>53.420146520146588</v>
      </c>
      <c r="N130" s="107" t="s">
        <v>31</v>
      </c>
      <c r="O130" s="87">
        <f t="shared" si="9"/>
        <v>5</v>
      </c>
      <c r="P130" s="87">
        <f t="shared" si="8"/>
        <v>58.420146520146588</v>
      </c>
    </row>
    <row r="131" spans="1:16">
      <c r="A131" s="380" t="s">
        <v>57</v>
      </c>
      <c r="B131" s="270">
        <v>526955156.60439497</v>
      </c>
      <c r="C131" s="271">
        <v>95.901098901098806</v>
      </c>
      <c r="D131" s="271">
        <v>86.923076923076906</v>
      </c>
      <c r="E131" s="271">
        <v>53.780219780219703</v>
      </c>
      <c r="F131" s="271">
        <v>31.802197802197899</v>
      </c>
      <c r="G131" s="271">
        <v>78.6666666666667</v>
      </c>
      <c r="H131" s="271">
        <v>30.908424908424902</v>
      </c>
      <c r="I131" s="271">
        <v>18.754578754578802</v>
      </c>
      <c r="J131" s="271">
        <v>18.754578754578802</v>
      </c>
      <c r="K131" s="271">
        <v>53.780219780219703</v>
      </c>
      <c r="L131" s="271">
        <v>89.395604395604394</v>
      </c>
      <c r="M131" s="87">
        <f t="shared" si="7"/>
        <v>55.86666666666666</v>
      </c>
      <c r="N131" s="107" t="s">
        <v>31</v>
      </c>
      <c r="O131" s="87">
        <f t="shared" si="9"/>
        <v>5</v>
      </c>
      <c r="P131" s="87">
        <f t="shared" si="8"/>
        <v>60.86666666666666</v>
      </c>
    </row>
    <row r="132" spans="1:16">
      <c r="A132" s="380" t="s">
        <v>58</v>
      </c>
      <c r="B132" s="270">
        <v>530530840.818681</v>
      </c>
      <c r="C132" s="271">
        <v>95.901098901098806</v>
      </c>
      <c r="D132" s="271">
        <v>87.192307692307693</v>
      </c>
      <c r="E132" s="271">
        <v>53.027472527472398</v>
      </c>
      <c r="F132" s="271">
        <v>30.338827838827701</v>
      </c>
      <c r="G132" s="271">
        <v>96</v>
      </c>
      <c r="H132" s="271">
        <v>27.868131868132</v>
      </c>
      <c r="I132" s="271">
        <v>14.925824175824401</v>
      </c>
      <c r="J132" s="271">
        <v>14.925824175824401</v>
      </c>
      <c r="K132" s="271">
        <v>53.027472527472398</v>
      </c>
      <c r="L132" s="271">
        <v>89.758241758241695</v>
      </c>
      <c r="M132" s="87">
        <f t="shared" si="7"/>
        <v>56.296520146520152</v>
      </c>
      <c r="N132" s="107" t="s">
        <v>31</v>
      </c>
      <c r="O132" s="87">
        <f t="shared" si="9"/>
        <v>5</v>
      </c>
      <c r="P132" s="87">
        <f t="shared" si="8"/>
        <v>61.296520146520152</v>
      </c>
    </row>
    <row r="133" spans="1:16">
      <c r="A133" s="380" t="s">
        <v>59</v>
      </c>
      <c r="B133" s="270">
        <v>777777777</v>
      </c>
      <c r="C133" s="107">
        <v>60</v>
      </c>
      <c r="D133" s="107">
        <v>50</v>
      </c>
      <c r="E133" s="107">
        <v>65</v>
      </c>
      <c r="F133" s="271">
        <v>63.3333333333333</v>
      </c>
      <c r="G133" s="271">
        <v>65.8333333333333</v>
      </c>
      <c r="H133" s="271">
        <v>68.3333333333333</v>
      </c>
      <c r="I133" s="271">
        <v>70.8333333333333</v>
      </c>
      <c r="J133" s="271">
        <v>70.8333333333333</v>
      </c>
      <c r="K133" s="107">
        <v>65</v>
      </c>
      <c r="L133" s="107">
        <v>80</v>
      </c>
      <c r="M133" s="87">
        <f t="shared" si="7"/>
        <v>65.916666666666657</v>
      </c>
      <c r="N133" s="107" t="s">
        <v>29</v>
      </c>
      <c r="O133" s="87">
        <f t="shared" si="9"/>
        <v>0</v>
      </c>
      <c r="P133" s="87">
        <f t="shared" si="8"/>
        <v>65.916666666666657</v>
      </c>
    </row>
    <row r="134" spans="1:16">
      <c r="A134" s="275"/>
      <c r="B134" s="276"/>
      <c r="C134" s="276"/>
      <c r="D134" s="276"/>
      <c r="E134" s="276"/>
      <c r="F134" s="277"/>
      <c r="G134" s="277"/>
      <c r="H134" s="277"/>
      <c r="I134" s="277"/>
      <c r="J134" s="277"/>
      <c r="K134" s="276"/>
      <c r="L134" s="276"/>
      <c r="M134" s="276"/>
      <c r="N134" s="278"/>
      <c r="O134" s="279"/>
      <c r="P134" s="279"/>
    </row>
    <row r="135" spans="1:16">
      <c r="A135" s="274" t="s">
        <v>205</v>
      </c>
      <c r="B135" s="280"/>
      <c r="C135" s="281">
        <f t="shared" ref="C135:M135" si="10">AVERAGE(C$36:C$134)</f>
        <v>89.642800498470507</v>
      </c>
      <c r="D135" s="281">
        <f t="shared" si="10"/>
        <v>82.67882632831089</v>
      </c>
      <c r="E135" s="281">
        <f t="shared" si="10"/>
        <v>64.69819870850796</v>
      </c>
      <c r="F135" s="281">
        <f t="shared" si="10"/>
        <v>53.127374343869164</v>
      </c>
      <c r="G135" s="281">
        <f t="shared" si="10"/>
        <v>58.602988935463181</v>
      </c>
      <c r="H135" s="281">
        <f t="shared" si="10"/>
        <v>50.852422491597771</v>
      </c>
      <c r="I135" s="281">
        <f t="shared" si="10"/>
        <v>43.921811865110847</v>
      </c>
      <c r="J135" s="281">
        <f t="shared" si="10"/>
        <v>43.921811865110847</v>
      </c>
      <c r="K135" s="281">
        <f t="shared" si="10"/>
        <v>64.69819870850796</v>
      </c>
      <c r="L135" s="281">
        <f t="shared" si="10"/>
        <v>84.094709414297029</v>
      </c>
      <c r="M135" s="281">
        <f t="shared" si="10"/>
        <v>63.623914315924623</v>
      </c>
      <c r="N135" s="276"/>
      <c r="O135" s="281">
        <f>AVERAGE(O$36:O$134)</f>
        <v>4.1237113402061851</v>
      </c>
      <c r="P135" s="281">
        <f>AVERAGE(P$36:P$134)</f>
        <v>67.696079264378255</v>
      </c>
    </row>
    <row r="136" spans="1:16">
      <c r="A136" s="274" t="s">
        <v>60</v>
      </c>
      <c r="B136" s="276"/>
      <c r="C136" s="281">
        <f t="shared" ref="C136:M136" si="11">MAX(C$36:C$134)</f>
        <v>96</v>
      </c>
      <c r="D136" s="282">
        <f t="shared" si="11"/>
        <v>98</v>
      </c>
      <c r="E136" s="282">
        <f t="shared" si="11"/>
        <v>97</v>
      </c>
      <c r="F136" s="283">
        <f t="shared" si="11"/>
        <v>98</v>
      </c>
      <c r="G136" s="283">
        <f t="shared" si="11"/>
        <v>98.5</v>
      </c>
      <c r="H136" s="283">
        <f t="shared" si="11"/>
        <v>99</v>
      </c>
      <c r="I136" s="283">
        <f t="shared" si="11"/>
        <v>99.5</v>
      </c>
      <c r="J136" s="283">
        <f t="shared" si="11"/>
        <v>99.5</v>
      </c>
      <c r="K136" s="282">
        <f t="shared" si="11"/>
        <v>97</v>
      </c>
      <c r="L136" s="282">
        <f t="shared" si="11"/>
        <v>95</v>
      </c>
      <c r="M136" s="284">
        <f t="shared" si="11"/>
        <v>97.25</v>
      </c>
      <c r="N136" s="276"/>
      <c r="O136" s="284">
        <f>MAX(O$36:O$134)</f>
        <v>5</v>
      </c>
      <c r="P136" s="284">
        <f>MAX(P$36:P$134)</f>
        <v>102.25</v>
      </c>
    </row>
    <row r="137" spans="1:16">
      <c r="A137" s="274" t="s">
        <v>61</v>
      </c>
      <c r="B137" s="276"/>
      <c r="C137" s="281">
        <f t="shared" ref="C137:M137" si="12">MIN(C$36:C$134)</f>
        <v>60</v>
      </c>
      <c r="D137" s="282">
        <f t="shared" si="12"/>
        <v>50</v>
      </c>
      <c r="E137" s="282">
        <f t="shared" si="12"/>
        <v>40</v>
      </c>
      <c r="F137" s="283">
        <f t="shared" si="12"/>
        <v>30</v>
      </c>
      <c r="G137" s="283">
        <f t="shared" si="12"/>
        <v>20</v>
      </c>
      <c r="H137" s="283">
        <f t="shared" si="12"/>
        <v>10</v>
      </c>
      <c r="I137" s="283">
        <f t="shared" si="12"/>
        <v>0</v>
      </c>
      <c r="J137" s="283">
        <f t="shared" si="12"/>
        <v>0</v>
      </c>
      <c r="K137" s="282">
        <f t="shared" si="12"/>
        <v>40</v>
      </c>
      <c r="L137" s="282">
        <f t="shared" si="12"/>
        <v>60</v>
      </c>
      <c r="M137" s="284">
        <f t="shared" si="12"/>
        <v>32.9</v>
      </c>
      <c r="N137" s="276"/>
      <c r="O137" s="284">
        <f>MIN(O$36:O$134)</f>
        <v>0</v>
      </c>
      <c r="P137" s="284">
        <f>MIN(P$36:P$134)</f>
        <v>37.9</v>
      </c>
    </row>
    <row r="138" spans="1:16">
      <c r="A138" s="274" t="s">
        <v>62</v>
      </c>
      <c r="B138" s="276"/>
      <c r="C138" s="282">
        <f t="shared" ref="C138:P138" si="13">C136-C137</f>
        <v>36</v>
      </c>
      <c r="D138" s="282">
        <f t="shared" si="13"/>
        <v>48</v>
      </c>
      <c r="E138" s="282">
        <f t="shared" si="13"/>
        <v>57</v>
      </c>
      <c r="F138" s="282">
        <f t="shared" si="13"/>
        <v>68</v>
      </c>
      <c r="G138" s="282">
        <f t="shared" si="13"/>
        <v>78.5</v>
      </c>
      <c r="H138" s="282">
        <f t="shared" si="13"/>
        <v>89</v>
      </c>
      <c r="I138" s="282">
        <f t="shared" si="13"/>
        <v>99.5</v>
      </c>
      <c r="J138" s="282">
        <f t="shared" si="13"/>
        <v>99.5</v>
      </c>
      <c r="K138" s="282">
        <f t="shared" si="13"/>
        <v>57</v>
      </c>
      <c r="L138" s="282">
        <f t="shared" si="13"/>
        <v>35</v>
      </c>
      <c r="M138" s="284">
        <f t="shared" si="13"/>
        <v>64.349999999999994</v>
      </c>
      <c r="N138" s="285"/>
      <c r="O138" s="284">
        <f t="shared" si="13"/>
        <v>5</v>
      </c>
      <c r="P138" s="284">
        <f t="shared" si="13"/>
        <v>64.349999999999994</v>
      </c>
    </row>
    <row r="139" spans="1:16">
      <c r="F139"/>
      <c r="G139"/>
      <c r="H139"/>
      <c r="I139"/>
      <c r="J139"/>
      <c r="K139"/>
    </row>
    <row r="140" spans="1:16">
      <c r="A140" s="2" t="s">
        <v>1284</v>
      </c>
      <c r="B140" s="257">
        <v>5</v>
      </c>
      <c r="F140"/>
      <c r="G140"/>
      <c r="H140"/>
      <c r="I140"/>
      <c r="J140"/>
      <c r="K140"/>
    </row>
  </sheetData>
  <phoneticPr fontId="0" type="noConversion"/>
  <pageMargins left="0.75" right="0.75" top="1" bottom="1" header="0.5" footer="0.5"/>
  <pageSetup orientation="portrait" horizontalDpi="300" verticalDpi="300" r:id="rId1"/>
  <headerFooter alignWithMargins="0"/>
  <ignoredErrors>
    <ignoredError sqref="M37:M133" formulaRange="1"/>
  </ignoredError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0"/>
  <dimension ref="A1:G32"/>
  <sheetViews>
    <sheetView zoomScale="145" zoomScaleNormal="145" workbookViewId="0">
      <selection activeCell="A2" sqref="A2"/>
    </sheetView>
  </sheetViews>
  <sheetFormatPr defaultRowHeight="12.75"/>
  <cols>
    <col min="2" max="2" width="14.85546875" customWidth="1"/>
    <col min="3" max="3" width="9.7109375" customWidth="1"/>
  </cols>
  <sheetData>
    <row r="1" spans="1:7" ht="18">
      <c r="A1" s="260" t="s">
        <v>425</v>
      </c>
      <c r="B1" s="73"/>
      <c r="C1" s="73"/>
      <c r="D1" s="73"/>
      <c r="E1" s="73"/>
    </row>
    <row r="2" spans="1:7" s="463" customFormat="1" hidden="1">
      <c r="A2" s="543" t="s">
        <v>1442</v>
      </c>
      <c r="B2" s="555">
        <v>3.7500000000000003E-3</v>
      </c>
    </row>
    <row r="3" spans="1:7" s="264" customFormat="1" ht="14.25">
      <c r="A3" s="575" t="str">
        <f>IF(A2="","",IF(Disable_Video_Hyperlinks,A2,HYPERLINK(Video_website&amp;A2,A2)))</f>
        <v>UNC_DAYT_EXCEL_1.3.6_LECTURE_DELETE_CLEAR_BACKSPACE.mp4</v>
      </c>
      <c r="C3" s="73"/>
      <c r="E3" s="73"/>
      <c r="G3"/>
    </row>
    <row r="4" spans="1:7" s="264" customFormat="1" ht="14.25">
      <c r="A4" s="582">
        <f>IF(OR(B2="",B2=0),"",B2)</f>
        <v>3.7500000000000003E-3</v>
      </c>
      <c r="C4" s="73"/>
      <c r="E4" s="73"/>
      <c r="G4"/>
    </row>
    <row r="5" spans="1:7">
      <c r="A5" s="5"/>
      <c r="B5" s="73"/>
      <c r="C5" s="73"/>
      <c r="D5" s="73"/>
      <c r="E5" s="73"/>
    </row>
    <row r="6" spans="1:7">
      <c r="A6" s="120" t="s">
        <v>1003</v>
      </c>
    </row>
    <row r="7" spans="1:7">
      <c r="A7" s="120"/>
    </row>
    <row r="8" spans="1:7">
      <c r="A8" s="326" t="s">
        <v>1010</v>
      </c>
      <c r="B8" s="59"/>
    </row>
    <row r="9" spans="1:7">
      <c r="A9" s="326" t="s">
        <v>1011</v>
      </c>
      <c r="B9" s="59"/>
    </row>
    <row r="10" spans="1:7">
      <c r="A10" s="325" t="s">
        <v>1004</v>
      </c>
    </row>
    <row r="11" spans="1:7">
      <c r="B11" s="326" t="s">
        <v>1388</v>
      </c>
      <c r="C11" s="114" t="s">
        <v>1005</v>
      </c>
    </row>
    <row r="12" spans="1:7">
      <c r="A12" s="325"/>
      <c r="B12" s="326" t="s">
        <v>1389</v>
      </c>
      <c r="C12" s="114" t="s">
        <v>1006</v>
      </c>
    </row>
    <row r="13" spans="1:7">
      <c r="B13" s="326" t="s">
        <v>1390</v>
      </c>
      <c r="C13" s="114" t="s">
        <v>1007</v>
      </c>
      <c r="D13" s="88" t="s">
        <v>1145</v>
      </c>
    </row>
    <row r="14" spans="1:7">
      <c r="A14" s="325"/>
      <c r="B14" s="326" t="s">
        <v>1391</v>
      </c>
      <c r="C14" s="114" t="s">
        <v>1008</v>
      </c>
    </row>
    <row r="15" spans="1:7">
      <c r="A15" s="325"/>
      <c r="B15" s="326" t="s">
        <v>1392</v>
      </c>
      <c r="C15" s="114" t="s">
        <v>1009</v>
      </c>
    </row>
    <row r="16" spans="1:7">
      <c r="A16" s="325"/>
      <c r="B16" s="326"/>
    </row>
    <row r="17" spans="1:7">
      <c r="A17" s="325" t="s">
        <v>533</v>
      </c>
    </row>
    <row r="18" spans="1:7">
      <c r="B18" s="326" t="s">
        <v>1013</v>
      </c>
    </row>
    <row r="19" spans="1:7">
      <c r="B19" s="326" t="s">
        <v>1014</v>
      </c>
    </row>
    <row r="20" spans="1:7">
      <c r="B20" s="116" t="s">
        <v>1012</v>
      </c>
    </row>
    <row r="21" spans="1:7">
      <c r="B21" s="114" t="s">
        <v>1015</v>
      </c>
    </row>
    <row r="22" spans="1:7">
      <c r="B22" s="114" t="s">
        <v>1393</v>
      </c>
    </row>
    <row r="23" spans="1:7">
      <c r="B23" s="114"/>
    </row>
    <row r="24" spans="1:7">
      <c r="A24" s="73"/>
      <c r="B24" s="59"/>
      <c r="C24" s="59"/>
      <c r="D24" s="59"/>
      <c r="E24" s="73"/>
    </row>
    <row r="25" spans="1:7">
      <c r="B25" s="272" t="s">
        <v>240</v>
      </c>
      <c r="C25" s="273" t="s">
        <v>241</v>
      </c>
      <c r="D25" s="273" t="s">
        <v>242</v>
      </c>
      <c r="E25" s="273" t="s">
        <v>243</v>
      </c>
      <c r="F25" s="273" t="s">
        <v>205</v>
      </c>
    </row>
    <row r="26" spans="1:7">
      <c r="B26" s="269" t="s">
        <v>6</v>
      </c>
      <c r="C26" s="269">
        <v>100</v>
      </c>
      <c r="D26" s="269">
        <v>90</v>
      </c>
      <c r="E26" s="269">
        <v>81</v>
      </c>
      <c r="F26" s="126">
        <f>AVERAGE(C26:E26)</f>
        <v>90.333333333333329</v>
      </c>
    </row>
    <row r="27" spans="1:7">
      <c r="B27" s="269" t="s">
        <v>7</v>
      </c>
      <c r="C27" s="269">
        <v>90</v>
      </c>
      <c r="D27" s="269">
        <v>76</v>
      </c>
      <c r="E27" s="269">
        <v>87</v>
      </c>
      <c r="F27" s="126">
        <f>AVERAGE(C27:E27)</f>
        <v>84.333333333333329</v>
      </c>
    </row>
    <row r="28" spans="1:7">
      <c r="B28" s="269" t="s">
        <v>8</v>
      </c>
      <c r="C28" s="269">
        <v>90</v>
      </c>
      <c r="D28" s="269">
        <v>78</v>
      </c>
      <c r="E28" s="269">
        <v>78</v>
      </c>
      <c r="F28" s="126">
        <f>AVERAGE(C28:E28)</f>
        <v>82</v>
      </c>
      <c r="G28" s="59"/>
    </row>
    <row r="29" spans="1:7">
      <c r="B29" s="269" t="s">
        <v>9</v>
      </c>
      <c r="C29" s="269">
        <v>60</v>
      </c>
      <c r="D29" s="269">
        <v>60</v>
      </c>
      <c r="E29" s="269">
        <v>40</v>
      </c>
      <c r="F29" s="126">
        <f>AVERAGE(C29:E29)</f>
        <v>53.333333333333336</v>
      </c>
    </row>
    <row r="30" spans="1:7">
      <c r="B30" s="269" t="s">
        <v>10</v>
      </c>
      <c r="C30" s="269">
        <v>80</v>
      </c>
      <c r="D30" s="269">
        <v>80</v>
      </c>
      <c r="E30" s="269">
        <v>90</v>
      </c>
      <c r="F30" s="126">
        <f>AVERAGE(C30:E30)</f>
        <v>83.333333333333329</v>
      </c>
    </row>
    <row r="31" spans="1:7">
      <c r="B31" s="276"/>
      <c r="C31" s="276"/>
      <c r="D31" s="276"/>
      <c r="E31" s="276"/>
      <c r="F31" s="324"/>
    </row>
    <row r="32" spans="1:7">
      <c r="B32" s="274" t="s">
        <v>11</v>
      </c>
      <c r="C32" s="324">
        <f>AVERAGE(C26:C30)</f>
        <v>84</v>
      </c>
      <c r="D32" s="324">
        <f>AVERAGE(D26:D30)</f>
        <v>76.8</v>
      </c>
      <c r="E32" s="324">
        <f>AVERAGE(E26:E30)</f>
        <v>75.2</v>
      </c>
      <c r="F32" s="324">
        <f>AVERAGE(F26:F30)</f>
        <v>78.666666666666657</v>
      </c>
    </row>
  </sheetData>
  <phoneticPr fontId="0" type="noConversion"/>
  <pageMargins left="0.75" right="0.75" top="1" bottom="1" header="0.5" footer="0.5"/>
  <pageSetup orientation="portrait" horizontalDpi="300" r:id="rId1"/>
  <headerFooter alignWithMargins="0"/>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J10"/>
  <sheetViews>
    <sheetView zoomScale="145" zoomScaleNormal="145" workbookViewId="0">
      <selection activeCell="A2" sqref="A2"/>
    </sheetView>
  </sheetViews>
  <sheetFormatPr defaultRowHeight="12.75"/>
  <sheetData>
    <row r="1" spans="1:10" ht="18">
      <c r="A1" s="260" t="s">
        <v>703</v>
      </c>
    </row>
    <row r="2" spans="1:10" s="463" customFormat="1" hidden="1">
      <c r="A2" s="534" t="s">
        <v>2511</v>
      </c>
      <c r="B2" s="555">
        <v>3.4606481481481485E-3</v>
      </c>
    </row>
    <row r="3" spans="1:10" s="264" customFormat="1" ht="14.25">
      <c r="A3" s="575" t="str">
        <f>IF(A2="","",IF(Disable_Video_Hyperlinks,A2,HYPERLINK(Video_website&amp;A2,A2)))</f>
        <v>UNC_DAYT_EXCEL_1.3.7_LECTURE_FIND_PASTE_SPECIAL.mp4</v>
      </c>
      <c r="C3"/>
      <c r="E3"/>
      <c r="G3"/>
    </row>
    <row r="4" spans="1:10" s="264" customFormat="1" ht="14.25">
      <c r="A4" s="582">
        <f>IF(OR(B2="",B2=0),"",B2)</f>
        <v>3.4606481481481485E-3</v>
      </c>
      <c r="C4"/>
      <c r="E4"/>
      <c r="G4"/>
    </row>
    <row r="5" spans="1:10">
      <c r="J5" s="77" t="s">
        <v>715</v>
      </c>
    </row>
    <row r="6" spans="1:10">
      <c r="A6" s="114" t="s">
        <v>702</v>
      </c>
    </row>
    <row r="7" spans="1:10">
      <c r="A7" s="114" t="s">
        <v>704</v>
      </c>
    </row>
    <row r="8" spans="1:10">
      <c r="A8" s="114" t="s">
        <v>1402</v>
      </c>
    </row>
    <row r="9" spans="1:10">
      <c r="A9" s="114" t="s">
        <v>1403</v>
      </c>
    </row>
    <row r="10" spans="1:10">
      <c r="A10" s="114" t="s">
        <v>1404</v>
      </c>
    </row>
  </sheetData>
  <hyperlinks>
    <hyperlink ref="J5" location="Documentation!A1" display="TOC" xr:uid="{00000000-0004-0000-07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22"/>
  <sheetViews>
    <sheetView zoomScaleNormal="100" workbookViewId="0"/>
  </sheetViews>
  <sheetFormatPr defaultRowHeight="12.75"/>
  <cols>
    <col min="1" max="1" width="76.5703125" bestFit="1" customWidth="1"/>
  </cols>
  <sheetData>
    <row r="1" spans="1:1" ht="18">
      <c r="A1" s="260" t="s">
        <v>725</v>
      </c>
    </row>
    <row r="3" spans="1:1">
      <c r="A3" s="62" t="s">
        <v>255</v>
      </c>
    </row>
    <row r="4" spans="1:1">
      <c r="A4" s="61" t="s">
        <v>256</v>
      </c>
    </row>
    <row r="5" spans="1:1">
      <c r="A5" s="61" t="s">
        <v>257</v>
      </c>
    </row>
    <row r="6" spans="1:1">
      <c r="A6" s="139" t="s">
        <v>724</v>
      </c>
    </row>
    <row r="7" spans="1:1">
      <c r="A7" s="140" t="s">
        <v>258</v>
      </c>
    </row>
    <row r="8" spans="1:1">
      <c r="A8" s="139" t="s">
        <v>726</v>
      </c>
    </row>
    <row r="9" spans="1:1">
      <c r="A9" s="139"/>
    </row>
    <row r="10" spans="1:1">
      <c r="A10" s="62" t="s">
        <v>259</v>
      </c>
    </row>
    <row r="11" spans="1:1">
      <c r="A11" s="61" t="s">
        <v>260</v>
      </c>
    </row>
    <row r="12" spans="1:1">
      <c r="A12" s="61" t="s">
        <v>261</v>
      </c>
    </row>
    <row r="13" spans="1:1">
      <c r="A13" s="61" t="s">
        <v>262</v>
      </c>
    </row>
    <row r="14" spans="1:1">
      <c r="A14" s="61" t="s">
        <v>263</v>
      </c>
    </row>
    <row r="15" spans="1:1">
      <c r="A15" s="61" t="s">
        <v>264</v>
      </c>
    </row>
    <row r="16" spans="1:1">
      <c r="A16" s="61"/>
    </row>
    <row r="17" spans="1:1">
      <c r="A17" s="62" t="s">
        <v>265</v>
      </c>
    </row>
    <row r="18" spans="1:1">
      <c r="A18" s="61" t="s">
        <v>266</v>
      </c>
    </row>
    <row r="19" spans="1:1">
      <c r="A19" s="61" t="s">
        <v>267</v>
      </c>
    </row>
    <row r="20" spans="1:1">
      <c r="A20" s="61" t="s">
        <v>268</v>
      </c>
    </row>
    <row r="21" spans="1:1">
      <c r="A21" s="61" t="s">
        <v>269</v>
      </c>
    </row>
    <row r="22" spans="1:1">
      <c r="A22" s="61" t="s">
        <v>270</v>
      </c>
    </row>
  </sheetData>
  <phoneticPr fontId="6" type="noConversion"/>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3F79E-B55D-4ECE-8AEF-6E9F69113737}">
  <sheetPr codeName="Sheet62"/>
  <dimension ref="A1:G27"/>
  <sheetViews>
    <sheetView zoomScale="145" zoomScaleNormal="145" workbookViewId="0">
      <selection activeCell="A2" sqref="A2"/>
    </sheetView>
  </sheetViews>
  <sheetFormatPr defaultRowHeight="12.75"/>
  <cols>
    <col min="1" max="1" width="9.7109375" customWidth="1"/>
    <col min="2" max="2" width="10" bestFit="1" customWidth="1"/>
  </cols>
  <sheetData>
    <row r="1" spans="1:7" ht="18">
      <c r="A1" s="260" t="s">
        <v>499</v>
      </c>
    </row>
    <row r="2" spans="1:7" s="463" customFormat="1" hidden="1">
      <c r="A2" s="534"/>
    </row>
    <row r="3" spans="1:7" s="264" customFormat="1" ht="14.25">
      <c r="A3" s="575" t="str">
        <f>IF(A2="","",IF(Disable_Video_Hyperlinks,A2,HYPERLINK(Video_website&amp;A2,A2)))</f>
        <v/>
      </c>
      <c r="C3"/>
      <c r="E3"/>
      <c r="G3"/>
    </row>
    <row r="4" spans="1:7" s="264" customFormat="1" ht="14.25">
      <c r="A4" s="582" t="str">
        <f>IF(OR(B2="",B2=0),"",B2)</f>
        <v/>
      </c>
      <c r="C4"/>
      <c r="E4"/>
      <c r="G4"/>
    </row>
    <row r="6" spans="1:7">
      <c r="A6" s="88" t="s">
        <v>1035</v>
      </c>
    </row>
    <row r="9" spans="1:7">
      <c r="A9" s="114" t="s">
        <v>1036</v>
      </c>
    </row>
    <row r="10" spans="1:7">
      <c r="A10" s="117" t="s">
        <v>476</v>
      </c>
      <c r="B10" s="114" t="s">
        <v>1033</v>
      </c>
      <c r="C10" s="114" t="s">
        <v>1030</v>
      </c>
    </row>
    <row r="11" spans="1:7">
      <c r="A11" s="117" t="s">
        <v>481</v>
      </c>
      <c r="B11" s="114" t="s">
        <v>1032</v>
      </c>
    </row>
    <row r="12" spans="1:7">
      <c r="A12" s="117" t="s">
        <v>498</v>
      </c>
      <c r="B12" s="114" t="s">
        <v>1031</v>
      </c>
    </row>
    <row r="13" spans="1:7">
      <c r="A13" s="117" t="s">
        <v>496</v>
      </c>
      <c r="B13" s="114" t="s">
        <v>1405</v>
      </c>
    </row>
    <row r="14" spans="1:7">
      <c r="A14" s="117" t="s">
        <v>478</v>
      </c>
      <c r="B14" s="114" t="s">
        <v>1034</v>
      </c>
    </row>
    <row r="15" spans="1:7">
      <c r="A15" s="117" t="s">
        <v>489</v>
      </c>
      <c r="B15" s="114" t="s">
        <v>1406</v>
      </c>
    </row>
    <row r="16" spans="1:7">
      <c r="A16" s="117" t="s">
        <v>501</v>
      </c>
      <c r="B16" s="114" t="s">
        <v>1407</v>
      </c>
    </row>
    <row r="17" spans="1:2">
      <c r="A17" s="53"/>
    </row>
    <row r="18" spans="1:2">
      <c r="A18" s="117" t="s">
        <v>480</v>
      </c>
      <c r="B18" s="114" t="s">
        <v>1408</v>
      </c>
    </row>
    <row r="19" spans="1:2">
      <c r="A19" s="53"/>
    </row>
    <row r="20" spans="1:2">
      <c r="A20" s="53"/>
    </row>
    <row r="21" spans="1:2">
      <c r="A21" s="53">
        <f>1+2</f>
        <v>3</v>
      </c>
    </row>
    <row r="22" spans="1:2">
      <c r="A22" s="117"/>
    </row>
    <row r="23" spans="1:2">
      <c r="A23" s="53"/>
    </row>
    <row r="24" spans="1:2">
      <c r="A24" s="53"/>
    </row>
    <row r="25" spans="1:2">
      <c r="A25" s="53"/>
    </row>
    <row r="26" spans="1:2">
      <c r="A26" s="381" t="s">
        <v>1279</v>
      </c>
    </row>
    <row r="27" spans="1:2">
      <c r="A27" s="114" t="s">
        <v>1409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7"/>
  <dimension ref="A1:A20"/>
  <sheetViews>
    <sheetView workbookViewId="0"/>
  </sheetViews>
  <sheetFormatPr defaultRowHeight="12.75"/>
  <sheetData>
    <row r="1" spans="1:1" ht="18">
      <c r="A1" s="260" t="s">
        <v>748</v>
      </c>
    </row>
    <row r="3" spans="1:1">
      <c r="A3" s="62" t="s">
        <v>255</v>
      </c>
    </row>
    <row r="4" spans="1:1">
      <c r="A4" s="61" t="s">
        <v>256</v>
      </c>
    </row>
    <row r="5" spans="1:1">
      <c r="A5" s="61" t="s">
        <v>257</v>
      </c>
    </row>
    <row r="6" spans="1:1">
      <c r="A6" s="139" t="s">
        <v>724</v>
      </c>
    </row>
    <row r="7" spans="1:1">
      <c r="A7" s="140" t="s">
        <v>258</v>
      </c>
    </row>
    <row r="8" spans="1:1">
      <c r="A8" s="139" t="s">
        <v>726</v>
      </c>
    </row>
    <row r="9" spans="1:1">
      <c r="A9" s="62"/>
    </row>
    <row r="10" spans="1:1">
      <c r="A10" s="61"/>
    </row>
    <row r="11" spans="1:1">
      <c r="A11" s="61"/>
    </row>
    <row r="12" spans="1:1">
      <c r="A12" s="61"/>
    </row>
    <row r="13" spans="1:1">
      <c r="A13" s="61"/>
    </row>
    <row r="14" spans="1:1">
      <c r="A14" s="61"/>
    </row>
    <row r="15" spans="1:1">
      <c r="A15" s="62"/>
    </row>
    <row r="16" spans="1:1">
      <c r="A16" s="61"/>
    </row>
    <row r="17" spans="1:1">
      <c r="A17" s="61"/>
    </row>
    <row r="18" spans="1:1">
      <c r="A18" s="61"/>
    </row>
    <row r="19" spans="1:1">
      <c r="A19" s="61"/>
    </row>
    <row r="20" spans="1:1">
      <c r="A20" s="61"/>
    </row>
  </sheetData>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F945-DC7D-4C4E-BEC5-163091B6DADA}">
  <sheetPr codeName="Sheet65"/>
  <dimension ref="A1:G4"/>
  <sheetViews>
    <sheetView zoomScale="145" zoomScaleNormal="145" workbookViewId="0">
      <selection activeCell="A2" sqref="A2"/>
    </sheetView>
  </sheetViews>
  <sheetFormatPr defaultRowHeight="12.75"/>
  <sheetData>
    <row r="1" spans="1:7" ht="18">
      <c r="A1" s="74" t="s">
        <v>2512</v>
      </c>
    </row>
    <row r="2" spans="1:7" s="463" customFormat="1" hidden="1">
      <c r="B2" s="568">
        <f>SUM(Formatting:Col_Autosize!B2)</f>
        <v>2.8553240740740744E-2</v>
      </c>
    </row>
    <row r="3" spans="1:7" s="411" customFormat="1" ht="14.25">
      <c r="A3" s="578" t="str">
        <f>Video_Lengths_Description</f>
        <v xml:space="preserve">Length of video clips in this segment: </v>
      </c>
      <c r="C3" s="121"/>
      <c r="E3" s="121"/>
      <c r="G3" s="121"/>
    </row>
    <row r="4" spans="1:7" s="264" customFormat="1" ht="14.25">
      <c r="A4" s="582">
        <f>IF(OR(B2="",B2=0),"",B2)</f>
        <v>2.8553240740740744E-2</v>
      </c>
      <c r="C4"/>
      <c r="E4"/>
      <c r="G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
  <dimension ref="A1:G10"/>
  <sheetViews>
    <sheetView zoomScale="145" zoomScaleNormal="145" workbookViewId="0">
      <selection activeCell="A2" sqref="A2"/>
    </sheetView>
  </sheetViews>
  <sheetFormatPr defaultRowHeight="12.75"/>
  <cols>
    <col min="1" max="1" width="21.85546875" customWidth="1"/>
    <col min="2" max="2" width="22.5703125" customWidth="1"/>
    <col min="3" max="3" width="7.85546875" bestFit="1" customWidth="1"/>
    <col min="4" max="4" width="10.7109375" bestFit="1" customWidth="1"/>
    <col min="5" max="5" width="11.140625" customWidth="1"/>
  </cols>
  <sheetData>
    <row r="1" spans="1:7" ht="18">
      <c r="A1" s="260" t="s">
        <v>271</v>
      </c>
    </row>
    <row r="2" spans="1:7" s="463" customFormat="1" hidden="1">
      <c r="A2" s="534" t="s">
        <v>1443</v>
      </c>
      <c r="B2" s="555">
        <v>3.37962962962963E-3</v>
      </c>
    </row>
    <row r="3" spans="1:7" s="411" customFormat="1" ht="14.25">
      <c r="A3" s="575" t="str">
        <f>IF(A2="","",IF(Disable_Video_Hyperlinks,A2,HYPERLINK(Video_website&amp;A2,A2)))</f>
        <v>UNC_DAYT_EXCEL_1.4.1_LECTURE_IMPORTANCE_OF_PROPER_FORMATTING.mp4</v>
      </c>
      <c r="C3" s="121"/>
      <c r="E3" s="121"/>
      <c r="G3" s="121"/>
    </row>
    <row r="4" spans="1:7" s="264" customFormat="1" ht="14.25">
      <c r="A4" s="582">
        <f>IF(OR(B2="",B2=0),"",B2)</f>
        <v>3.37962962962963E-3</v>
      </c>
      <c r="C4"/>
      <c r="E4"/>
      <c r="G4"/>
    </row>
    <row r="6" spans="1:7">
      <c r="A6" s="73" t="s">
        <v>409</v>
      </c>
    </row>
    <row r="7" spans="1:7">
      <c r="A7" s="63" t="s">
        <v>410</v>
      </c>
    </row>
    <row r="8" spans="1:7">
      <c r="A8" s="116" t="s">
        <v>574</v>
      </c>
    </row>
    <row r="9" spans="1:7">
      <c r="A9" s="63" t="s">
        <v>411</v>
      </c>
    </row>
    <row r="10" spans="1:7">
      <c r="A10" s="63" t="s">
        <v>412</v>
      </c>
    </row>
  </sheetData>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dimension ref="A1:I31"/>
  <sheetViews>
    <sheetView zoomScale="145" zoomScaleNormal="145" workbookViewId="0">
      <selection activeCell="A2" sqref="A2"/>
    </sheetView>
  </sheetViews>
  <sheetFormatPr defaultRowHeight="12.75"/>
  <cols>
    <col min="1" max="1" width="16.7109375" customWidth="1"/>
    <col min="2" max="2" width="23" bestFit="1" customWidth="1"/>
    <col min="5" max="5" width="5.85546875" customWidth="1"/>
  </cols>
  <sheetData>
    <row r="1" spans="1:9" ht="18">
      <c r="A1" s="260" t="s">
        <v>277</v>
      </c>
    </row>
    <row r="2" spans="1:9" s="463" customFormat="1" hidden="1">
      <c r="A2" s="534" t="s">
        <v>1444</v>
      </c>
      <c r="B2" s="555">
        <v>3.1481481481481482E-3</v>
      </c>
    </row>
    <row r="3" spans="1:9" s="411" customFormat="1" ht="14.25">
      <c r="A3" s="575" t="str">
        <f>IF(A2="","",IF(Disable_Video_Hyperlinks,A2,HYPERLINK(Video_website&amp;A2,A2)))</f>
        <v>UNC_DAYT_EXCEL_1.4.2_LECTURE_ERROR_MESSAGES.mp4</v>
      </c>
      <c r="C3" s="121"/>
      <c r="E3" s="121"/>
      <c r="G3" s="121"/>
    </row>
    <row r="4" spans="1:9" s="264" customFormat="1" ht="14.25">
      <c r="A4" s="582">
        <f>IF(OR(B2="",B2=0),"",B2)</f>
        <v>3.1481481481481482E-3</v>
      </c>
      <c r="C4"/>
      <c r="E4"/>
      <c r="G4"/>
    </row>
    <row r="6" spans="1:9">
      <c r="A6" s="5" t="s">
        <v>169</v>
      </c>
    </row>
    <row r="7" spans="1:9" s="8" customFormat="1" ht="25.5">
      <c r="A7" s="328" t="s">
        <v>170</v>
      </c>
      <c r="B7" s="328" t="s">
        <v>171</v>
      </c>
      <c r="C7" s="328" t="s">
        <v>172</v>
      </c>
      <c r="D7" s="328" t="s">
        <v>173</v>
      </c>
      <c r="E7" s="328" t="s">
        <v>1018</v>
      </c>
    </row>
    <row r="8" spans="1:9">
      <c r="A8" t="s">
        <v>175</v>
      </c>
      <c r="B8" t="s">
        <v>176</v>
      </c>
      <c r="C8" s="469">
        <v>1</v>
      </c>
      <c r="D8" t="s">
        <v>177</v>
      </c>
      <c r="E8" s="463">
        <v>19.86</v>
      </c>
      <c r="I8">
        <f>E8+E9</f>
        <v>2254.86</v>
      </c>
    </row>
    <row r="9" spans="1:9">
      <c r="A9" t="s">
        <v>178</v>
      </c>
      <c r="B9" t="s">
        <v>179</v>
      </c>
      <c r="C9" s="469">
        <v>1000</v>
      </c>
      <c r="D9" t="s">
        <v>180</v>
      </c>
      <c r="E9" s="6" t="s">
        <v>181</v>
      </c>
      <c r="I9">
        <f>SUM(E8:E9)</f>
        <v>19.86</v>
      </c>
    </row>
    <row r="10" spans="1:9">
      <c r="A10" t="s">
        <v>182</v>
      </c>
      <c r="B10" t="s">
        <v>183</v>
      </c>
      <c r="C10" s="469">
        <v>12</v>
      </c>
      <c r="D10" t="s">
        <v>180</v>
      </c>
      <c r="E10" s="475">
        <v>124.45</v>
      </c>
    </row>
    <row r="11" spans="1:9">
      <c r="A11" t="s">
        <v>184</v>
      </c>
      <c r="B11" t="s">
        <v>185</v>
      </c>
      <c r="C11" s="469">
        <v>1</v>
      </c>
      <c r="D11" t="s">
        <v>186</v>
      </c>
      <c r="E11" s="463">
        <v>4.7E-2</v>
      </c>
    </row>
    <row r="12" spans="1:9">
      <c r="A12" t="s">
        <v>187</v>
      </c>
      <c r="B12" t="s">
        <v>188</v>
      </c>
      <c r="C12" s="469">
        <v>1</v>
      </c>
      <c r="D12" t="s">
        <v>189</v>
      </c>
      <c r="E12" s="463">
        <v>4.25</v>
      </c>
    </row>
    <row r="13" spans="1:9">
      <c r="A13" t="s">
        <v>187</v>
      </c>
      <c r="B13" t="s">
        <v>190</v>
      </c>
      <c r="C13" s="469">
        <v>1</v>
      </c>
      <c r="D13" t="s">
        <v>191</v>
      </c>
      <c r="E13" s="463">
        <v>1.57</v>
      </c>
    </row>
    <row r="15" spans="1:9">
      <c r="A15" s="5" t="s">
        <v>192</v>
      </c>
    </row>
    <row r="16" spans="1:9" s="8" customFormat="1" ht="25.5">
      <c r="A16" s="328" t="s">
        <v>170</v>
      </c>
      <c r="B16" s="297"/>
      <c r="C16" s="329" t="s">
        <v>172</v>
      </c>
      <c r="D16" s="328" t="s">
        <v>173</v>
      </c>
      <c r="E16" s="328" t="s">
        <v>193</v>
      </c>
    </row>
    <row r="17" spans="1:7">
      <c r="A17" t="s">
        <v>175</v>
      </c>
      <c r="C17" s="463">
        <v>1.23</v>
      </c>
      <c r="D17" t="s">
        <v>177</v>
      </c>
      <c r="E17" s="469">
        <v>24.427799999999998</v>
      </c>
    </row>
    <row r="18" spans="1:7">
      <c r="A18" t="s">
        <v>178</v>
      </c>
      <c r="C18" s="463">
        <v>1</v>
      </c>
      <c r="D18" t="s">
        <v>191</v>
      </c>
      <c r="E18" s="469">
        <v>2.2349999999999999</v>
      </c>
    </row>
    <row r="19" spans="1:7" ht="25.5">
      <c r="A19" s="8" t="s">
        <v>194</v>
      </c>
      <c r="C19" s="463">
        <v>2</v>
      </c>
      <c r="D19" t="s">
        <v>195</v>
      </c>
      <c r="E19" s="469">
        <v>7.39</v>
      </c>
    </row>
    <row r="20" spans="1:7">
      <c r="A20" s="8" t="s">
        <v>184</v>
      </c>
      <c r="C20" s="463">
        <v>31.5</v>
      </c>
      <c r="D20" t="s">
        <v>186</v>
      </c>
      <c r="E20" s="469">
        <v>1.4804999999999999</v>
      </c>
    </row>
    <row r="21" spans="1:7">
      <c r="A21" s="5" t="s">
        <v>196</v>
      </c>
      <c r="E21" s="330">
        <f>E17+E18+E19+E20</f>
        <v>35.533299999999997</v>
      </c>
    </row>
    <row r="24" spans="1:7">
      <c r="A24" s="104" t="s">
        <v>567</v>
      </c>
      <c r="B24" s="5" t="s">
        <v>566</v>
      </c>
      <c r="D24" s="5" t="s">
        <v>429</v>
      </c>
    </row>
    <row r="25" spans="1:7">
      <c r="A25" s="461">
        <v>12345678901234</v>
      </c>
      <c r="B25" s="461">
        <v>12345678901234</v>
      </c>
      <c r="D25" t="s">
        <v>426</v>
      </c>
      <c r="E25" s="114" t="s">
        <v>697</v>
      </c>
    </row>
    <row r="26" spans="1:7">
      <c r="A26" t="e">
        <f ca="1">AVG(A1:A8)</f>
        <v>#NAME?</v>
      </c>
      <c r="B26" s="118" t="s">
        <v>568</v>
      </c>
      <c r="D26" s="73" t="s">
        <v>427</v>
      </c>
      <c r="E26" s="73" t="s">
        <v>428</v>
      </c>
    </row>
    <row r="27" spans="1:7">
      <c r="A27" s="115" t="e">
        <f>VLOOKUP(E25,E26:F31,2,FALSE)</f>
        <v>#N/A</v>
      </c>
      <c r="B27" s="118" t="s">
        <v>569</v>
      </c>
      <c r="D27" s="73" t="s">
        <v>434</v>
      </c>
      <c r="E27" s="114" t="s">
        <v>636</v>
      </c>
    </row>
    <row r="28" spans="1:7">
      <c r="A28" t="e">
        <f>A33+#REF!</f>
        <v>#REF!</v>
      </c>
      <c r="B28" s="118" t="s">
        <v>570</v>
      </c>
      <c r="D28" s="73" t="s">
        <v>430</v>
      </c>
      <c r="E28" s="114" t="s">
        <v>534</v>
      </c>
    </row>
    <row r="29" spans="1:7">
      <c r="A29" s="365" t="e">
        <f>FIND("dog",E29)</f>
        <v>#VALUE!</v>
      </c>
      <c r="B29" s="364" t="s">
        <v>571</v>
      </c>
      <c r="D29" s="73" t="s">
        <v>431</v>
      </c>
      <c r="E29" s="114" t="s">
        <v>635</v>
      </c>
    </row>
    <row r="30" spans="1:7">
      <c r="A30" s="115" t="e">
        <f>IRR(A32:A33)</f>
        <v>#NUM!</v>
      </c>
      <c r="B30" s="118" t="s">
        <v>572</v>
      </c>
      <c r="D30" s="64" t="e">
        <v>#NUM!</v>
      </c>
      <c r="E30" s="114" t="s">
        <v>535</v>
      </c>
    </row>
    <row r="31" spans="1:7">
      <c r="A31" t="e">
        <f>SUM(A33:A34)/COUNT(A33:A34)</f>
        <v>#DIV/0!</v>
      </c>
      <c r="B31" s="118" t="s">
        <v>573</v>
      </c>
      <c r="D31" s="73" t="s">
        <v>433</v>
      </c>
      <c r="E31" s="73" t="s">
        <v>432</v>
      </c>
    </row>
  </sheetData>
  <phoneticPr fontId="0" type="noConversion"/>
  <pageMargins left="0.75" right="0.75" top="1" bottom="1" header="0.5" footer="0.5"/>
  <pageSetup orientation="portrait" r:id="rId1"/>
  <headerFooter alignWithMargins="0"/>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8"/>
  <dimension ref="A1:G28"/>
  <sheetViews>
    <sheetView zoomScale="145" zoomScaleNormal="145" workbookViewId="0">
      <selection activeCell="A2" sqref="A2"/>
    </sheetView>
  </sheetViews>
  <sheetFormatPr defaultRowHeight="12.75"/>
  <cols>
    <col min="1" max="1" width="21.85546875" customWidth="1"/>
    <col min="2" max="2" width="22.5703125" customWidth="1"/>
    <col min="3" max="3" width="7.85546875" bestFit="1" customWidth="1"/>
    <col min="4" max="4" width="10.7109375" bestFit="1" customWidth="1"/>
    <col min="5" max="5" width="11.140625" customWidth="1"/>
  </cols>
  <sheetData>
    <row r="1" spans="1:7" ht="18">
      <c r="A1" s="260" t="s">
        <v>0</v>
      </c>
    </row>
    <row r="2" spans="1:7" s="463" customFormat="1" hidden="1">
      <c r="A2" s="463" t="s">
        <v>1445</v>
      </c>
      <c r="B2" s="555">
        <v>3.9699074074074072E-3</v>
      </c>
    </row>
    <row r="3" spans="1:7" s="411" customFormat="1" ht="14.25">
      <c r="A3" s="575" t="str">
        <f>IF(A2="","",IF(Disable_Video_Hyperlinks,A2,HYPERLINK(Video_website&amp;A2,A2)))</f>
        <v>UNC_DAYT_EXCEL_1.4.3_LECTURE_ERROR_ALERTS_NOTES_&amp;_COMMENTS.mp4</v>
      </c>
      <c r="C3" s="121"/>
      <c r="E3" s="121"/>
      <c r="G3" s="121"/>
    </row>
    <row r="4" spans="1:7" s="264" customFormat="1" ht="14.25">
      <c r="A4" s="582">
        <f>IF(OR(B2="",B2=0),"",B2)</f>
        <v>3.9699074074074072E-3</v>
      </c>
      <c r="C4"/>
      <c r="E4"/>
      <c r="G4"/>
    </row>
    <row r="6" spans="1:7" ht="15.75">
      <c r="A6" s="266" t="s">
        <v>197</v>
      </c>
      <c r="B6" s="266"/>
      <c r="C6" s="266"/>
      <c r="D6" s="266"/>
      <c r="E6" s="266"/>
    </row>
    <row r="7" spans="1:7">
      <c r="A7" s="5" t="s">
        <v>169</v>
      </c>
      <c r="B7" s="5"/>
    </row>
    <row r="8" spans="1:7">
      <c r="A8" s="274" t="s">
        <v>170</v>
      </c>
      <c r="B8" s="274" t="s">
        <v>171</v>
      </c>
      <c r="C8" s="274" t="s">
        <v>172</v>
      </c>
      <c r="D8" s="274" t="s">
        <v>173</v>
      </c>
      <c r="E8" s="274" t="s">
        <v>174</v>
      </c>
    </row>
    <row r="9" spans="1:7">
      <c r="A9" t="s">
        <v>175</v>
      </c>
      <c r="B9" t="s">
        <v>176</v>
      </c>
      <c r="C9" s="469">
        <v>1</v>
      </c>
      <c r="D9" s="9" t="s">
        <v>177</v>
      </c>
      <c r="E9" s="470">
        <v>19.86</v>
      </c>
      <c r="G9" s="6"/>
    </row>
    <row r="10" spans="1:7">
      <c r="A10" t="s">
        <v>178</v>
      </c>
      <c r="B10" t="s">
        <v>179</v>
      </c>
      <c r="C10" s="469">
        <v>1000</v>
      </c>
      <c r="D10" s="9" t="s">
        <v>180</v>
      </c>
      <c r="E10" s="471" t="s">
        <v>128</v>
      </c>
    </row>
    <row r="11" spans="1:7">
      <c r="A11" t="s">
        <v>182</v>
      </c>
      <c r="B11" t="s">
        <v>183</v>
      </c>
      <c r="C11" s="469">
        <v>12</v>
      </c>
      <c r="D11" s="9" t="s">
        <v>180</v>
      </c>
      <c r="E11" s="472">
        <v>124.45</v>
      </c>
    </row>
    <row r="12" spans="1:7">
      <c r="A12" t="s">
        <v>184</v>
      </c>
      <c r="B12" t="s">
        <v>185</v>
      </c>
      <c r="C12" s="469">
        <v>1</v>
      </c>
      <c r="D12" s="9" t="s">
        <v>186</v>
      </c>
      <c r="E12" s="472">
        <v>4.7E-2</v>
      </c>
    </row>
    <row r="13" spans="1:7">
      <c r="A13" t="s">
        <v>187</v>
      </c>
      <c r="B13" t="s">
        <v>188</v>
      </c>
      <c r="C13" s="469">
        <v>1</v>
      </c>
      <c r="D13" s="9" t="s">
        <v>189</v>
      </c>
      <c r="E13" s="472">
        <v>4.25</v>
      </c>
    </row>
    <row r="14" spans="1:7">
      <c r="A14" t="s">
        <v>187</v>
      </c>
      <c r="B14" t="s">
        <v>190</v>
      </c>
      <c r="C14" s="469">
        <v>1</v>
      </c>
      <c r="D14" s="9" t="s">
        <v>191</v>
      </c>
      <c r="E14" s="472">
        <v>1.57</v>
      </c>
    </row>
    <row r="15" spans="1:7">
      <c r="D15" s="9"/>
      <c r="E15" s="10"/>
    </row>
    <row r="16" spans="1:7">
      <c r="A16" s="5" t="s">
        <v>192</v>
      </c>
      <c r="B16" s="5"/>
      <c r="D16" s="9"/>
    </row>
    <row r="17" spans="1:6">
      <c r="A17" s="274" t="s">
        <v>170</v>
      </c>
      <c r="B17" s="274"/>
      <c r="C17" s="327" t="s">
        <v>172</v>
      </c>
      <c r="D17" s="274" t="s">
        <v>173</v>
      </c>
      <c r="E17" s="274" t="s">
        <v>193</v>
      </c>
    </row>
    <row r="18" spans="1:6">
      <c r="A18" t="s">
        <v>175</v>
      </c>
      <c r="C18" s="463">
        <v>1.23</v>
      </c>
      <c r="D18" t="s">
        <v>177</v>
      </c>
      <c r="E18" s="9">
        <f>C18*E9</f>
        <v>24.427799999999998</v>
      </c>
      <c r="F18" s="127"/>
    </row>
    <row r="19" spans="1:6">
      <c r="A19" t="s">
        <v>178</v>
      </c>
      <c r="C19" s="463">
        <v>1</v>
      </c>
      <c r="D19" t="s">
        <v>191</v>
      </c>
      <c r="E19" s="225">
        <f>E10/C10 *C19</f>
        <v>2.335</v>
      </c>
      <c r="F19" s="116"/>
    </row>
    <row r="20" spans="1:6">
      <c r="A20" t="s">
        <v>194</v>
      </c>
      <c r="C20" s="463">
        <v>2</v>
      </c>
      <c r="D20" t="s">
        <v>195</v>
      </c>
      <c r="E20" s="11">
        <f>(E13+E14)*2</f>
        <v>11.64</v>
      </c>
      <c r="F20" s="116"/>
    </row>
    <row r="21" spans="1:6">
      <c r="A21" s="8" t="s">
        <v>184</v>
      </c>
      <c r="C21" s="463">
        <v>31.5</v>
      </c>
      <c r="D21" t="s">
        <v>198</v>
      </c>
      <c r="E21" s="11">
        <f>C21*E12</f>
        <v>1.4804999999999999</v>
      </c>
      <c r="F21" s="116"/>
    </row>
    <row r="22" spans="1:6">
      <c r="A22" t="s">
        <v>182</v>
      </c>
      <c r="C22" s="463">
        <v>1</v>
      </c>
      <c r="D22" t="s">
        <v>191</v>
      </c>
      <c r="E22" s="225">
        <f>E11/C11 *C22</f>
        <v>10.370833333333334</v>
      </c>
    </row>
    <row r="23" spans="1:6" ht="13.5" thickBot="1">
      <c r="A23" s="285"/>
      <c r="B23" s="285"/>
      <c r="C23" s="331"/>
      <c r="D23" s="285"/>
      <c r="E23" s="333"/>
    </row>
    <row r="24" spans="1:6" ht="14.25" thickTop="1" thickBot="1">
      <c r="A24" s="274" t="s">
        <v>1027</v>
      </c>
      <c r="B24" s="285"/>
      <c r="C24" s="274"/>
      <c r="D24" s="285"/>
      <c r="E24" s="335">
        <f>E18+E19+E20+E21+E22</f>
        <v>50.254133333333328</v>
      </c>
    </row>
    <row r="26" spans="1:6">
      <c r="A26" s="73" t="s">
        <v>413</v>
      </c>
    </row>
    <row r="27" spans="1:6">
      <c r="A27" s="116" t="s">
        <v>2539</v>
      </c>
    </row>
    <row r="28" spans="1:6">
      <c r="A28" s="65"/>
    </row>
  </sheetData>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74"/>
  <dimension ref="A1:R47"/>
  <sheetViews>
    <sheetView zoomScale="145" zoomScaleNormal="145" workbookViewId="0">
      <pane xSplit="1" ySplit="6" topLeftCell="C7" activePane="bottomRight" state="frozen"/>
      <selection activeCell="A2" sqref="A2"/>
      <selection pane="topRight" activeCell="A2" sqref="A2"/>
      <selection pane="bottomLeft" activeCell="A2" sqref="A2"/>
      <selection pane="bottomRight" activeCell="Q13" sqref="Q13"/>
    </sheetView>
  </sheetViews>
  <sheetFormatPr defaultRowHeight="12.75"/>
  <cols>
    <col min="1" max="1" width="17" customWidth="1"/>
    <col min="2" max="2" width="12.42578125" customWidth="1"/>
    <col min="3" max="5" width="6.28515625" bestFit="1" customWidth="1"/>
    <col min="6" max="11" width="6.28515625" style="79" bestFit="1" customWidth="1"/>
    <col min="12" max="12" width="5.5703125" bestFit="1" customWidth="1"/>
    <col min="13" max="16" width="11" customWidth="1"/>
    <col min="17" max="17" width="4.5703125" customWidth="1"/>
    <col min="18" max="18" width="50.28515625" customWidth="1"/>
    <col min="20" max="20" width="10.28515625" bestFit="1" customWidth="1"/>
  </cols>
  <sheetData>
    <row r="1" spans="1:18" ht="18">
      <c r="A1" s="332" t="s">
        <v>1026</v>
      </c>
    </row>
    <row r="2" spans="1:18" s="463" customFormat="1" hidden="1">
      <c r="A2" s="566" t="s">
        <v>2519</v>
      </c>
      <c r="B2" s="555">
        <v>5.8217592592592592E-3</v>
      </c>
      <c r="F2" s="532"/>
      <c r="G2" s="532"/>
      <c r="H2" s="532"/>
      <c r="I2" s="532"/>
      <c r="J2" s="532"/>
      <c r="K2" s="532"/>
    </row>
    <row r="3" spans="1:18" s="411" customFormat="1" ht="14.25">
      <c r="A3" s="575" t="str">
        <f>IF(A2="","",IF(Disable_Video_Hyperlinks,A2,HYPERLINK(Video_website&amp;A2,A2)))</f>
        <v>UNC_DAYT_EXCEL_1.4.4_LECTURE_FIXING_&amp;_IGNORING_ERROR_ALERTS.mp4</v>
      </c>
      <c r="C3" s="121"/>
      <c r="E3" s="121"/>
      <c r="F3" s="564"/>
      <c r="G3" s="565"/>
      <c r="H3" s="564"/>
      <c r="I3" s="564"/>
      <c r="J3" s="564"/>
      <c r="K3" s="564"/>
    </row>
    <row r="4" spans="1:18" s="264" customFormat="1" ht="14.25">
      <c r="A4" s="582">
        <f>IF(OR(B2="",B2=0),"",B2)</f>
        <v>5.8217592592592592E-3</v>
      </c>
      <c r="C4"/>
      <c r="E4"/>
      <c r="F4" s="413"/>
      <c r="G4" s="79"/>
      <c r="H4" s="413"/>
      <c r="I4" s="413"/>
      <c r="J4" s="413"/>
      <c r="K4" s="413"/>
      <c r="M4" s="2"/>
      <c r="N4" s="327" t="s">
        <v>2538</v>
      </c>
      <c r="O4" s="247">
        <v>5</v>
      </c>
    </row>
    <row r="5" spans="1:18">
      <c r="A5" s="73"/>
    </row>
    <row r="6" spans="1:18" ht="27" customHeight="1">
      <c r="A6" s="2" t="s">
        <v>15</v>
      </c>
      <c r="B6" s="3" t="s">
        <v>16</v>
      </c>
      <c r="C6" s="3" t="s">
        <v>241</v>
      </c>
      <c r="D6" s="3" t="s">
        <v>242</v>
      </c>
      <c r="E6" s="3" t="s">
        <v>17</v>
      </c>
      <c r="F6" s="4" t="s">
        <v>18</v>
      </c>
      <c r="G6" s="4" t="s">
        <v>19</v>
      </c>
      <c r="H6" s="4" t="s">
        <v>20</v>
      </c>
      <c r="I6" s="4" t="s">
        <v>21</v>
      </c>
      <c r="J6" s="4" t="s">
        <v>22</v>
      </c>
      <c r="K6" s="3" t="s">
        <v>23</v>
      </c>
      <c r="L6" s="3" t="s">
        <v>243</v>
      </c>
      <c r="M6" s="1" t="s">
        <v>24</v>
      </c>
      <c r="N6" s="3" t="s">
        <v>25</v>
      </c>
      <c r="O6" s="1" t="s">
        <v>26</v>
      </c>
      <c r="P6" s="1" t="s">
        <v>27</v>
      </c>
    </row>
    <row r="7" spans="1:18">
      <c r="A7" s="254" t="s">
        <v>28</v>
      </c>
      <c r="B7" s="255">
        <v>11122333</v>
      </c>
      <c r="C7" s="256">
        <v>80</v>
      </c>
      <c r="D7" s="256">
        <v>71</v>
      </c>
      <c r="E7" s="256">
        <v>70</v>
      </c>
      <c r="F7" s="247">
        <v>63.6666666666667</v>
      </c>
      <c r="G7" s="247">
        <v>58.6666666666667</v>
      </c>
      <c r="H7" s="247">
        <v>53.6666666666667</v>
      </c>
      <c r="I7" s="247">
        <v>48.6666666666667</v>
      </c>
      <c r="J7" s="247">
        <v>48.6666666666667</v>
      </c>
      <c r="K7" s="256">
        <v>70</v>
      </c>
      <c r="L7" s="256">
        <v>84</v>
      </c>
      <c r="M7" s="122">
        <f>AVERAGE(D7:L7)</f>
        <v>63.148148148148167</v>
      </c>
      <c r="N7" s="256" t="s">
        <v>29</v>
      </c>
      <c r="O7" s="122">
        <f t="shared" ref="O7:O18" si="0">IF(N7="OK",$O$4,0)</f>
        <v>0</v>
      </c>
      <c r="P7" s="122">
        <f>M7+O7</f>
        <v>63.148148148148167</v>
      </c>
    </row>
    <row r="8" spans="1:18">
      <c r="A8" s="254" t="s">
        <v>30</v>
      </c>
      <c r="B8" s="255">
        <v>444556666</v>
      </c>
      <c r="C8" s="256">
        <v>96</v>
      </c>
      <c r="D8" s="256">
        <v>98</v>
      </c>
      <c r="E8" s="256">
        <v>97</v>
      </c>
      <c r="F8" s="247">
        <v>98</v>
      </c>
      <c r="G8" s="247">
        <v>98.5</v>
      </c>
      <c r="H8" s="247">
        <v>99</v>
      </c>
      <c r="I8" s="247">
        <v>99.5</v>
      </c>
      <c r="J8" s="247">
        <v>99.5</v>
      </c>
      <c r="K8" s="256">
        <v>97</v>
      </c>
      <c r="L8" s="256">
        <v>90</v>
      </c>
      <c r="M8" s="122">
        <f t="shared" ref="M8:M38" si="1">AVERAGE(D8:L8)</f>
        <v>97.388888888888886</v>
      </c>
      <c r="N8" s="256" t="s">
        <v>31</v>
      </c>
      <c r="O8" s="122">
        <f t="shared" si="0"/>
        <v>5</v>
      </c>
      <c r="P8" s="122">
        <f t="shared" ref="P8:P38" si="2">M8+O8</f>
        <v>102.38888888888889</v>
      </c>
    </row>
    <row r="9" spans="1:18">
      <c r="A9" s="254" t="s">
        <v>32</v>
      </c>
      <c r="B9" s="255">
        <v>777889999</v>
      </c>
      <c r="C9" s="256">
        <v>78</v>
      </c>
      <c r="D9" s="256">
        <v>81</v>
      </c>
      <c r="E9" s="256">
        <v>70</v>
      </c>
      <c r="F9" s="247">
        <v>68.3333333333333</v>
      </c>
      <c r="G9" s="247">
        <v>64.3333333333333</v>
      </c>
      <c r="H9" s="247">
        <v>60.3333333333333</v>
      </c>
      <c r="I9" s="247">
        <v>56.3333333333333</v>
      </c>
      <c r="J9" s="247">
        <v>56.3333333333333</v>
      </c>
      <c r="K9" s="256">
        <v>70</v>
      </c>
      <c r="L9" s="256">
        <v>78</v>
      </c>
      <c r="M9" s="122">
        <f t="shared" si="1"/>
        <v>67.185185185185162</v>
      </c>
      <c r="N9" s="256" t="s">
        <v>31</v>
      </c>
      <c r="O9" s="122">
        <f t="shared" si="0"/>
        <v>5</v>
      </c>
      <c r="P9" s="122">
        <f t="shared" si="2"/>
        <v>72.185185185185162</v>
      </c>
      <c r="R9" s="127" t="s">
        <v>536</v>
      </c>
    </row>
    <row r="10" spans="1:18">
      <c r="A10" s="254" t="s">
        <v>33</v>
      </c>
      <c r="B10" s="255">
        <v>123456789</v>
      </c>
      <c r="C10" s="256">
        <v>65</v>
      </c>
      <c r="D10" s="256">
        <v>65</v>
      </c>
      <c r="E10" s="256">
        <v>65</v>
      </c>
      <c r="F10" s="247">
        <v>65</v>
      </c>
      <c r="G10" s="247">
        <v>65</v>
      </c>
      <c r="H10" s="247">
        <v>65</v>
      </c>
      <c r="I10" s="247">
        <v>65</v>
      </c>
      <c r="J10" s="247">
        <v>65</v>
      </c>
      <c r="K10" s="256">
        <v>65</v>
      </c>
      <c r="L10" s="256">
        <v>60</v>
      </c>
      <c r="M10" s="122">
        <f t="shared" si="1"/>
        <v>64.444444444444443</v>
      </c>
      <c r="N10" s="256" t="s">
        <v>31</v>
      </c>
      <c r="O10" s="122">
        <f t="shared" si="0"/>
        <v>5</v>
      </c>
      <c r="P10" s="122">
        <f t="shared" si="2"/>
        <v>69.444444444444443</v>
      </c>
      <c r="R10" s="116" t="s">
        <v>1024</v>
      </c>
    </row>
    <row r="11" spans="1:18">
      <c r="A11" s="254" t="s">
        <v>244</v>
      </c>
      <c r="B11" s="255">
        <v>999999999</v>
      </c>
      <c r="C11" s="256">
        <v>92</v>
      </c>
      <c r="D11" s="256">
        <v>95</v>
      </c>
      <c r="E11" s="256">
        <v>79</v>
      </c>
      <c r="F11" s="247">
        <v>75.6666666666667</v>
      </c>
      <c r="G11" s="247">
        <v>69.1666666666667</v>
      </c>
      <c r="H11" s="247">
        <v>62.6666666666667</v>
      </c>
      <c r="I11" s="247">
        <v>56.1666666666667</v>
      </c>
      <c r="J11" s="247">
        <v>56.1666666666667</v>
      </c>
      <c r="K11" s="256">
        <v>79</v>
      </c>
      <c r="L11" s="256">
        <v>80</v>
      </c>
      <c r="M11" s="122">
        <f t="shared" si="1"/>
        <v>72.537037037037052</v>
      </c>
      <c r="N11" s="256" t="s">
        <v>31</v>
      </c>
      <c r="O11" s="122">
        <f t="shared" si="0"/>
        <v>5</v>
      </c>
      <c r="P11" s="122">
        <f t="shared" si="2"/>
        <v>77.537037037037052</v>
      </c>
      <c r="R11" s="116" t="s">
        <v>1025</v>
      </c>
    </row>
    <row r="12" spans="1:18">
      <c r="A12" s="254" t="s">
        <v>34</v>
      </c>
      <c r="B12" s="255">
        <v>888888888</v>
      </c>
      <c r="C12" s="256">
        <v>90</v>
      </c>
      <c r="D12" s="256">
        <v>90</v>
      </c>
      <c r="E12" s="256">
        <v>90</v>
      </c>
      <c r="F12" s="247">
        <v>90</v>
      </c>
      <c r="G12" s="247">
        <v>90</v>
      </c>
      <c r="H12" s="247">
        <v>90</v>
      </c>
      <c r="I12" s="247">
        <v>90</v>
      </c>
      <c r="J12" s="247">
        <v>90</v>
      </c>
      <c r="K12" s="256">
        <v>90</v>
      </c>
      <c r="L12" s="256">
        <v>70</v>
      </c>
      <c r="M12" s="122">
        <f t="shared" si="1"/>
        <v>87.777777777777771</v>
      </c>
      <c r="N12" s="256" t="s">
        <v>31</v>
      </c>
      <c r="O12" s="122">
        <f t="shared" si="0"/>
        <v>5</v>
      </c>
      <c r="P12" s="122">
        <f t="shared" si="2"/>
        <v>92.777777777777771</v>
      </c>
    </row>
    <row r="13" spans="1:18">
      <c r="A13" s="254" t="s">
        <v>35</v>
      </c>
      <c r="B13" s="255">
        <v>100000000</v>
      </c>
      <c r="C13" s="256">
        <v>60</v>
      </c>
      <c r="D13" s="256">
        <v>50</v>
      </c>
      <c r="E13" s="256">
        <v>40</v>
      </c>
      <c r="F13" s="247">
        <v>30</v>
      </c>
      <c r="G13" s="247">
        <v>20</v>
      </c>
      <c r="H13" s="247">
        <v>10</v>
      </c>
      <c r="I13" s="247">
        <v>0</v>
      </c>
      <c r="J13" s="247">
        <v>0</v>
      </c>
      <c r="K13" s="256">
        <v>40</v>
      </c>
      <c r="L13" s="256">
        <v>79</v>
      </c>
      <c r="M13" s="122">
        <f t="shared" si="1"/>
        <v>29.888888888888889</v>
      </c>
      <c r="N13" s="256" t="s">
        <v>31</v>
      </c>
      <c r="O13" s="122">
        <f t="shared" si="0"/>
        <v>5</v>
      </c>
      <c r="P13" s="122">
        <f t="shared" si="2"/>
        <v>34.888888888888886</v>
      </c>
    </row>
    <row r="14" spans="1:18">
      <c r="A14" s="254" t="s">
        <v>36</v>
      </c>
      <c r="B14" s="255">
        <v>222222222</v>
      </c>
      <c r="C14" s="256">
        <v>75</v>
      </c>
      <c r="D14" s="256">
        <v>70</v>
      </c>
      <c r="E14" s="256">
        <v>65</v>
      </c>
      <c r="F14" s="247">
        <v>60</v>
      </c>
      <c r="G14" s="247">
        <v>55</v>
      </c>
      <c r="H14" s="247">
        <v>50</v>
      </c>
      <c r="I14" s="247">
        <v>45</v>
      </c>
      <c r="J14" s="247">
        <v>45</v>
      </c>
      <c r="K14" s="256">
        <v>65</v>
      </c>
      <c r="L14" s="256">
        <v>95</v>
      </c>
      <c r="M14" s="122">
        <f t="shared" si="1"/>
        <v>61.111111111111114</v>
      </c>
      <c r="N14" s="256" t="s">
        <v>31</v>
      </c>
      <c r="O14" s="122">
        <f t="shared" si="0"/>
        <v>5</v>
      </c>
      <c r="P14" s="122">
        <f t="shared" si="2"/>
        <v>66.111111111111114</v>
      </c>
      <c r="R14" s="630"/>
    </row>
    <row r="15" spans="1:18">
      <c r="A15" s="254" t="s">
        <v>295</v>
      </c>
      <c r="B15" s="255">
        <v>200000000</v>
      </c>
      <c r="C15" s="256">
        <v>90</v>
      </c>
      <c r="D15" s="256">
        <v>90</v>
      </c>
      <c r="E15" s="256">
        <v>80</v>
      </c>
      <c r="F15" s="247">
        <v>76.6666666666667</v>
      </c>
      <c r="G15" s="247">
        <v>71.6666666666667</v>
      </c>
      <c r="H15" s="247">
        <v>66.6666666666667</v>
      </c>
      <c r="I15" s="247">
        <v>61.6666666666667</v>
      </c>
      <c r="J15" s="247">
        <v>61.6666666666667</v>
      </c>
      <c r="K15" s="256">
        <v>80</v>
      </c>
      <c r="L15" s="256">
        <v>90</v>
      </c>
      <c r="M15" s="122">
        <f t="shared" si="1"/>
        <v>75.370370370370381</v>
      </c>
      <c r="N15" s="256" t="s">
        <v>29</v>
      </c>
      <c r="O15" s="122">
        <f t="shared" si="0"/>
        <v>0</v>
      </c>
      <c r="P15" s="122">
        <f t="shared" si="2"/>
        <v>75.370370370370381</v>
      </c>
      <c r="R15" s="631"/>
    </row>
    <row r="16" spans="1:18">
      <c r="A16" s="254" t="s">
        <v>37</v>
      </c>
      <c r="B16" s="255">
        <v>444444444</v>
      </c>
      <c r="C16" s="256">
        <v>82</v>
      </c>
      <c r="D16" s="256">
        <v>78</v>
      </c>
      <c r="E16" s="256">
        <v>62</v>
      </c>
      <c r="F16" s="247">
        <v>54</v>
      </c>
      <c r="G16" s="247">
        <v>44</v>
      </c>
      <c r="H16" s="247">
        <v>34</v>
      </c>
      <c r="I16" s="247">
        <v>24</v>
      </c>
      <c r="J16" s="247">
        <v>24</v>
      </c>
      <c r="K16" s="256">
        <v>62</v>
      </c>
      <c r="L16" s="256">
        <v>77</v>
      </c>
      <c r="M16" s="122">
        <f t="shared" si="1"/>
        <v>51</v>
      </c>
      <c r="N16" s="256" t="s">
        <v>31</v>
      </c>
      <c r="O16" s="122">
        <f t="shared" si="0"/>
        <v>5</v>
      </c>
      <c r="P16" s="122">
        <f>M16</f>
        <v>51</v>
      </c>
      <c r="R16" s="631"/>
    </row>
    <row r="17" spans="1:18">
      <c r="A17" s="254" t="s">
        <v>38</v>
      </c>
      <c r="B17" s="255">
        <v>555555555</v>
      </c>
      <c r="C17" s="256">
        <v>92</v>
      </c>
      <c r="D17" s="256">
        <v>88</v>
      </c>
      <c r="E17" s="256">
        <v>65</v>
      </c>
      <c r="F17" s="247">
        <v>54.6666666666667</v>
      </c>
      <c r="G17" s="247">
        <v>41.1666666666667</v>
      </c>
      <c r="H17" s="247">
        <v>27.6666666666667</v>
      </c>
      <c r="I17" s="247">
        <v>14.1666666666667</v>
      </c>
      <c r="J17" s="247">
        <v>14.1666666666667</v>
      </c>
      <c r="K17" s="256">
        <v>65</v>
      </c>
      <c r="L17" s="256">
        <v>78</v>
      </c>
      <c r="M17" s="122">
        <f t="shared" si="1"/>
        <v>49.759259259259267</v>
      </c>
      <c r="N17" s="256" t="s">
        <v>31</v>
      </c>
      <c r="O17" s="122">
        <f t="shared" si="0"/>
        <v>5</v>
      </c>
      <c r="P17" s="122">
        <f t="shared" si="2"/>
        <v>54.759259259259267</v>
      </c>
      <c r="R17" s="631"/>
    </row>
    <row r="18" spans="1:18">
      <c r="A18" s="254" t="s">
        <v>39</v>
      </c>
      <c r="B18" s="255">
        <v>666666666</v>
      </c>
      <c r="C18" s="256">
        <v>94</v>
      </c>
      <c r="D18" s="256">
        <v>92</v>
      </c>
      <c r="E18" s="256">
        <v>86</v>
      </c>
      <c r="F18" s="247">
        <v>82.6666666666667</v>
      </c>
      <c r="G18" s="247">
        <v>78.6666666666667</v>
      </c>
      <c r="H18" s="247">
        <v>74.6666666666667</v>
      </c>
      <c r="I18" s="247">
        <v>70.6666666666667</v>
      </c>
      <c r="J18" s="247">
        <v>70.6666666666667</v>
      </c>
      <c r="K18" s="256">
        <v>86</v>
      </c>
      <c r="L18" s="256">
        <v>84</v>
      </c>
      <c r="M18" s="122">
        <f t="shared" si="1"/>
        <v>80.592592592592609</v>
      </c>
      <c r="N18" s="256" t="s">
        <v>31</v>
      </c>
      <c r="O18" s="122">
        <f t="shared" si="0"/>
        <v>5</v>
      </c>
      <c r="P18" s="122">
        <f t="shared" si="2"/>
        <v>85.592592592592609</v>
      </c>
      <c r="R18" s="631"/>
    </row>
    <row r="19" spans="1:18">
      <c r="A19" s="254" t="s">
        <v>299</v>
      </c>
      <c r="B19" s="255">
        <v>300000000</v>
      </c>
      <c r="C19" s="256">
        <v>92</v>
      </c>
      <c r="D19" s="256">
        <v>78</v>
      </c>
      <c r="E19" s="256">
        <v>65</v>
      </c>
      <c r="F19" s="247">
        <v>51.3333333333333</v>
      </c>
      <c r="G19" s="247">
        <v>37.8333333333333</v>
      </c>
      <c r="H19" s="247">
        <v>24.3333333333333</v>
      </c>
      <c r="I19" s="247">
        <v>10.8333333333333</v>
      </c>
      <c r="J19" s="247">
        <v>10.8333333333333</v>
      </c>
      <c r="K19" s="256">
        <v>65</v>
      </c>
      <c r="L19" s="256">
        <v>84</v>
      </c>
      <c r="M19" s="122">
        <f t="shared" si="1"/>
        <v>47.462962962962955</v>
      </c>
      <c r="N19" s="256" t="s">
        <v>31</v>
      </c>
      <c r="O19" s="122">
        <f>IF(N19="Great",$O$4,0)</f>
        <v>0</v>
      </c>
      <c r="P19" s="122">
        <f t="shared" si="2"/>
        <v>47.462962962962955</v>
      </c>
      <c r="R19" s="631"/>
    </row>
    <row r="20" spans="1:18">
      <c r="A20" s="254" t="s">
        <v>40</v>
      </c>
      <c r="B20" s="255">
        <v>466168524.96153802</v>
      </c>
      <c r="C20" s="247">
        <v>89.307692307692307</v>
      </c>
      <c r="D20" s="247">
        <v>82.346153846153896</v>
      </c>
      <c r="E20" s="247">
        <v>66.576923076923094</v>
      </c>
      <c r="F20" s="247">
        <v>56.679487179487197</v>
      </c>
      <c r="G20" s="247">
        <v>45.314102564102697</v>
      </c>
      <c r="H20" s="247">
        <v>33.948717948718098</v>
      </c>
      <c r="I20" s="247">
        <v>22.583333333333499</v>
      </c>
      <c r="J20" s="247">
        <v>22.583333333333499</v>
      </c>
      <c r="K20" s="247">
        <v>66.576923076923094</v>
      </c>
      <c r="L20" s="247">
        <v>83.230769230769198</v>
      </c>
      <c r="M20" s="122">
        <f t="shared" si="1"/>
        <v>53.315527065527135</v>
      </c>
      <c r="N20" s="256" t="s">
        <v>29</v>
      </c>
      <c r="O20" s="122">
        <f t="shared" ref="O20:O38" si="3">IF(N20="OK",$O$4,0)</f>
        <v>0</v>
      </c>
      <c r="P20" s="122">
        <f t="shared" si="2"/>
        <v>53.315527065527135</v>
      </c>
      <c r="R20" s="631"/>
    </row>
    <row r="21" spans="1:18">
      <c r="A21" s="254" t="s">
        <v>41</v>
      </c>
      <c r="B21" s="255">
        <v>469744209.17582399</v>
      </c>
      <c r="C21" s="247">
        <v>90.131868131868103</v>
      </c>
      <c r="D21" s="247">
        <v>82.615384615384599</v>
      </c>
      <c r="E21" s="247">
        <v>65.824175824175796</v>
      </c>
      <c r="F21" s="247">
        <v>55.216117216117198</v>
      </c>
      <c r="G21" s="247">
        <v>43.062271062271101</v>
      </c>
      <c r="H21" s="247">
        <v>30.908424908424902</v>
      </c>
      <c r="I21" s="247">
        <v>18.754578754578802</v>
      </c>
      <c r="J21" s="247">
        <v>18.754578754578802</v>
      </c>
      <c r="K21" s="247">
        <v>65.824175824175796</v>
      </c>
      <c r="L21" s="247">
        <v>83.593406593406598</v>
      </c>
      <c r="M21" s="122">
        <f t="shared" si="1"/>
        <v>51.61701261701262</v>
      </c>
      <c r="N21" s="256" t="s">
        <v>31</v>
      </c>
      <c r="O21" s="122">
        <f t="shared" si="3"/>
        <v>5</v>
      </c>
      <c r="P21" s="122">
        <f t="shared" si="2"/>
        <v>56.61701261701262</v>
      </c>
      <c r="R21" s="631"/>
    </row>
    <row r="22" spans="1:18">
      <c r="A22" s="254" t="s">
        <v>42</v>
      </c>
      <c r="B22" s="255">
        <v>473319893.39011002</v>
      </c>
      <c r="C22" s="247">
        <v>90.956043956043899</v>
      </c>
      <c r="D22" s="247">
        <v>82.884615384615401</v>
      </c>
      <c r="E22" s="247">
        <v>65.071428571428598</v>
      </c>
      <c r="F22" s="247">
        <v>53.752747252747298</v>
      </c>
      <c r="G22" s="247">
        <v>40.810439560439697</v>
      </c>
      <c r="H22" s="247">
        <v>27.868131868132</v>
      </c>
      <c r="I22" s="247">
        <v>14.925824175824401</v>
      </c>
      <c r="J22" s="247">
        <v>14.925824175824401</v>
      </c>
      <c r="K22" s="247">
        <v>65.071428571428598</v>
      </c>
      <c r="L22" s="247">
        <v>83.956043956043899</v>
      </c>
      <c r="M22" s="122">
        <f t="shared" si="1"/>
        <v>49.91849816849826</v>
      </c>
      <c r="N22" s="256" t="s">
        <v>31</v>
      </c>
      <c r="O22" s="122">
        <f t="shared" si="3"/>
        <v>5</v>
      </c>
      <c r="P22" s="122">
        <f t="shared" si="2"/>
        <v>54.91849816849826</v>
      </c>
      <c r="R22" s="631"/>
    </row>
    <row r="23" spans="1:18">
      <c r="A23" s="254" t="s">
        <v>43</v>
      </c>
      <c r="B23" s="255">
        <v>476895577.60439599</v>
      </c>
      <c r="C23" s="247">
        <v>91.780219780219696</v>
      </c>
      <c r="D23" s="247">
        <v>83.153846153846203</v>
      </c>
      <c r="E23" s="247">
        <v>64.3186813186813</v>
      </c>
      <c r="F23" s="247">
        <v>52.289377289377299</v>
      </c>
      <c r="G23" s="247">
        <v>38.558608058608101</v>
      </c>
      <c r="H23" s="247">
        <v>53.6666666666667</v>
      </c>
      <c r="I23" s="247">
        <v>48.6666666666667</v>
      </c>
      <c r="J23" s="247">
        <v>48.6666666666667</v>
      </c>
      <c r="K23" s="247">
        <v>64.3186813186813</v>
      </c>
      <c r="L23" s="247">
        <v>84.3186813186813</v>
      </c>
      <c r="M23" s="122">
        <f t="shared" si="1"/>
        <v>59.773097273097292</v>
      </c>
      <c r="N23" s="256" t="s">
        <v>31</v>
      </c>
      <c r="O23" s="122">
        <f t="shared" si="3"/>
        <v>5</v>
      </c>
      <c r="P23" s="122">
        <f t="shared" si="2"/>
        <v>64.773097273097292</v>
      </c>
      <c r="R23" s="631"/>
    </row>
    <row r="24" spans="1:18">
      <c r="A24" s="254" t="s">
        <v>44</v>
      </c>
      <c r="B24" s="255">
        <v>480471261.818681</v>
      </c>
      <c r="C24" s="247">
        <v>92.604395604395506</v>
      </c>
      <c r="D24" s="247">
        <v>83.423076923076906</v>
      </c>
      <c r="E24" s="247">
        <v>63.565934065934002</v>
      </c>
      <c r="F24" s="247">
        <v>50.8260073260073</v>
      </c>
      <c r="G24" s="247">
        <v>36.306776556776498</v>
      </c>
      <c r="H24" s="247">
        <v>99</v>
      </c>
      <c r="I24" s="247">
        <v>99.5</v>
      </c>
      <c r="J24" s="247">
        <v>99.5</v>
      </c>
      <c r="K24" s="247">
        <v>63.565934065934002</v>
      </c>
      <c r="L24" s="247">
        <v>84.681318681318601</v>
      </c>
      <c r="M24" s="122">
        <f t="shared" si="1"/>
        <v>75.596560846560806</v>
      </c>
      <c r="N24" s="256" t="s">
        <v>31</v>
      </c>
      <c r="O24" s="122">
        <f t="shared" si="3"/>
        <v>5</v>
      </c>
      <c r="P24" s="122">
        <f t="shared" si="2"/>
        <v>80.596560846560806</v>
      </c>
      <c r="R24" s="631"/>
    </row>
    <row r="25" spans="1:18">
      <c r="A25" s="254" t="s">
        <v>45</v>
      </c>
      <c r="B25" s="255">
        <v>484046946.03296697</v>
      </c>
      <c r="C25" s="247">
        <v>93.428571428571402</v>
      </c>
      <c r="D25" s="247">
        <v>83.692307692307693</v>
      </c>
      <c r="E25" s="247">
        <v>62.813186813186803</v>
      </c>
      <c r="F25" s="247">
        <v>49.3626373626374</v>
      </c>
      <c r="G25" s="247">
        <v>65</v>
      </c>
      <c r="H25" s="247">
        <v>60.3333333333333</v>
      </c>
      <c r="I25" s="247">
        <v>56.3333333333333</v>
      </c>
      <c r="J25" s="247">
        <v>56.3333333333333</v>
      </c>
      <c r="K25" s="247">
        <v>62.813186813186803</v>
      </c>
      <c r="L25" s="247">
        <v>85.043956043956001</v>
      </c>
      <c r="M25" s="122">
        <f t="shared" si="1"/>
        <v>64.63614163614163</v>
      </c>
      <c r="N25" s="256" t="s">
        <v>31</v>
      </c>
      <c r="O25" s="122">
        <f t="shared" si="3"/>
        <v>5</v>
      </c>
      <c r="P25" s="122">
        <f t="shared" si="2"/>
        <v>69.63614163614163</v>
      </c>
      <c r="R25" s="631"/>
    </row>
    <row r="26" spans="1:18">
      <c r="A26" s="254" t="s">
        <v>46</v>
      </c>
      <c r="B26" s="255">
        <v>487622630.247253</v>
      </c>
      <c r="C26" s="247">
        <v>94.252747252747199</v>
      </c>
      <c r="D26" s="247">
        <v>83.961538461538495</v>
      </c>
      <c r="E26" s="247">
        <v>62.060439560439498</v>
      </c>
      <c r="F26" s="247">
        <v>47.899267399267302</v>
      </c>
      <c r="G26" s="247">
        <v>69.1666666666667</v>
      </c>
      <c r="H26" s="247">
        <v>65</v>
      </c>
      <c r="I26" s="247">
        <v>65</v>
      </c>
      <c r="J26" s="247">
        <v>65</v>
      </c>
      <c r="K26" s="247">
        <v>62.060439560439498</v>
      </c>
      <c r="L26" s="247">
        <v>85.406593406593402</v>
      </c>
      <c r="M26" s="122">
        <f t="shared" si="1"/>
        <v>67.283882783882774</v>
      </c>
      <c r="N26" s="256" t="s">
        <v>31</v>
      </c>
      <c r="O26" s="122">
        <f t="shared" si="3"/>
        <v>5</v>
      </c>
      <c r="P26" s="122">
        <f t="shared" si="2"/>
        <v>72.283882783882774</v>
      </c>
      <c r="R26" s="631"/>
    </row>
    <row r="27" spans="1:18">
      <c r="A27" s="254" t="s">
        <v>47</v>
      </c>
      <c r="B27" s="255">
        <v>491198314.46153802</v>
      </c>
      <c r="C27" s="247">
        <v>95.076923076922995</v>
      </c>
      <c r="D27" s="247">
        <v>84.230769230769198</v>
      </c>
      <c r="E27" s="247">
        <v>61.307692307692299</v>
      </c>
      <c r="F27" s="247">
        <v>46.435897435897402</v>
      </c>
      <c r="G27" s="247">
        <v>90</v>
      </c>
      <c r="H27" s="247">
        <v>62.6666666666667</v>
      </c>
      <c r="I27" s="247">
        <v>56.1666666666667</v>
      </c>
      <c r="J27" s="247">
        <v>56.1666666666667</v>
      </c>
      <c r="K27" s="247">
        <v>61.307692307692299</v>
      </c>
      <c r="L27" s="247">
        <v>85.769230769230703</v>
      </c>
      <c r="M27" s="122">
        <f t="shared" si="1"/>
        <v>67.116809116809108</v>
      </c>
      <c r="N27" s="256" t="s">
        <v>31</v>
      </c>
      <c r="O27" s="122">
        <f t="shared" si="3"/>
        <v>5</v>
      </c>
      <c r="P27" s="122">
        <f t="shared" si="2"/>
        <v>72.116809116809108</v>
      </c>
      <c r="R27" s="631"/>
    </row>
    <row r="28" spans="1:18">
      <c r="A28" s="254" t="s">
        <v>48</v>
      </c>
      <c r="B28" s="255">
        <v>494773998.67582399</v>
      </c>
      <c r="C28" s="247">
        <v>95.901098901098806</v>
      </c>
      <c r="D28" s="247">
        <v>84.5</v>
      </c>
      <c r="E28" s="247">
        <v>60.554945054945001</v>
      </c>
      <c r="F28" s="247">
        <v>44.972527472527503</v>
      </c>
      <c r="G28" s="247">
        <v>20</v>
      </c>
      <c r="H28" s="247">
        <v>90</v>
      </c>
      <c r="I28" s="247">
        <v>90</v>
      </c>
      <c r="J28" s="247">
        <v>90</v>
      </c>
      <c r="K28" s="247">
        <v>60.554945054945001</v>
      </c>
      <c r="L28" s="247">
        <v>86.131868131868103</v>
      </c>
      <c r="M28" s="122">
        <f t="shared" si="1"/>
        <v>69.634920634920633</v>
      </c>
      <c r="N28" s="256" t="s">
        <v>29</v>
      </c>
      <c r="O28" s="122">
        <f t="shared" si="3"/>
        <v>0</v>
      </c>
      <c r="P28" s="122">
        <f t="shared" si="2"/>
        <v>69.634920634920633</v>
      </c>
      <c r="R28" s="631"/>
    </row>
    <row r="29" spans="1:18">
      <c r="A29" s="254" t="s">
        <v>49</v>
      </c>
      <c r="B29" s="255">
        <v>498349682.89011002</v>
      </c>
      <c r="C29" s="247">
        <v>95.901098901098806</v>
      </c>
      <c r="D29" s="247">
        <v>84.769230769230802</v>
      </c>
      <c r="E29" s="247">
        <v>59.802197802197803</v>
      </c>
      <c r="F29" s="247">
        <v>43.509157509157497</v>
      </c>
      <c r="G29" s="247">
        <v>65</v>
      </c>
      <c r="H29" s="247">
        <v>10</v>
      </c>
      <c r="I29" s="247">
        <v>0</v>
      </c>
      <c r="J29" s="247">
        <v>0</v>
      </c>
      <c r="K29" s="247">
        <v>59.802197802197803</v>
      </c>
      <c r="L29" s="247">
        <v>86.494505494505404</v>
      </c>
      <c r="M29" s="122">
        <f t="shared" si="1"/>
        <v>45.486365486365479</v>
      </c>
      <c r="N29" s="256" t="s">
        <v>31</v>
      </c>
      <c r="O29" s="122">
        <f t="shared" si="3"/>
        <v>5</v>
      </c>
      <c r="P29" s="122">
        <f t="shared" si="2"/>
        <v>50.486365486365479</v>
      </c>
    </row>
    <row r="30" spans="1:18">
      <c r="A30" s="254" t="s">
        <v>50</v>
      </c>
      <c r="B30" s="255">
        <v>501925367.10439599</v>
      </c>
      <c r="C30" s="247">
        <v>95.901098901098806</v>
      </c>
      <c r="D30" s="247">
        <v>85.038461538461505</v>
      </c>
      <c r="E30" s="247">
        <v>59.049450549450498</v>
      </c>
      <c r="F30" s="247">
        <v>42.045787545787398</v>
      </c>
      <c r="G30" s="247">
        <v>69.1666666666667</v>
      </c>
      <c r="H30" s="247">
        <v>50</v>
      </c>
      <c r="I30" s="247">
        <v>45</v>
      </c>
      <c r="J30" s="247">
        <v>45</v>
      </c>
      <c r="K30" s="247">
        <v>59.049450549450498</v>
      </c>
      <c r="L30" s="247">
        <v>86.857142857142804</v>
      </c>
      <c r="M30" s="122">
        <f t="shared" si="1"/>
        <v>60.134106634106601</v>
      </c>
      <c r="N30" s="256" t="s">
        <v>31</v>
      </c>
      <c r="O30" s="122">
        <f t="shared" si="3"/>
        <v>5</v>
      </c>
      <c r="P30" s="122">
        <f t="shared" si="2"/>
        <v>65.134106634106601</v>
      </c>
    </row>
    <row r="31" spans="1:18">
      <c r="A31" s="254" t="s">
        <v>51</v>
      </c>
      <c r="B31" s="255">
        <v>505501051.318681</v>
      </c>
      <c r="C31" s="247">
        <v>95.901098901098806</v>
      </c>
      <c r="D31" s="247">
        <v>85.307692307692307</v>
      </c>
      <c r="E31" s="247">
        <v>58.2967032967032</v>
      </c>
      <c r="F31" s="247">
        <v>40.582417582417499</v>
      </c>
      <c r="G31" s="247">
        <v>90</v>
      </c>
      <c r="H31" s="247">
        <v>66.6666666666667</v>
      </c>
      <c r="I31" s="247">
        <v>61.6666666666667</v>
      </c>
      <c r="J31" s="247">
        <v>61.6666666666667</v>
      </c>
      <c r="K31" s="247">
        <v>58.2967032967032</v>
      </c>
      <c r="L31" s="247">
        <v>87.219780219780205</v>
      </c>
      <c r="M31" s="122">
        <f t="shared" si="1"/>
        <v>67.744810744810721</v>
      </c>
      <c r="N31" s="256" t="s">
        <v>31</v>
      </c>
      <c r="O31" s="122">
        <f t="shared" si="3"/>
        <v>5</v>
      </c>
      <c r="P31" s="122">
        <f t="shared" si="2"/>
        <v>72.744810744810721</v>
      </c>
    </row>
    <row r="32" spans="1:18">
      <c r="A32" s="254" t="s">
        <v>52</v>
      </c>
      <c r="B32" s="255">
        <v>509076735.53296697</v>
      </c>
      <c r="C32" s="247">
        <v>95.901098901098806</v>
      </c>
      <c r="D32" s="247">
        <v>85.576923076923094</v>
      </c>
      <c r="E32" s="247">
        <v>57.543956043956001</v>
      </c>
      <c r="F32" s="247">
        <v>39.119047619047599</v>
      </c>
      <c r="G32" s="247">
        <v>20</v>
      </c>
      <c r="H32" s="247">
        <v>34</v>
      </c>
      <c r="I32" s="247">
        <v>24</v>
      </c>
      <c r="J32" s="247">
        <v>24</v>
      </c>
      <c r="K32" s="247">
        <v>57.543956043956001</v>
      </c>
      <c r="L32" s="247">
        <v>87.582417582417506</v>
      </c>
      <c r="M32" s="122">
        <f t="shared" si="1"/>
        <v>47.707366707366681</v>
      </c>
      <c r="N32" s="256" t="s">
        <v>31</v>
      </c>
      <c r="O32" s="122">
        <f t="shared" si="3"/>
        <v>5</v>
      </c>
      <c r="P32" s="122">
        <f t="shared" si="2"/>
        <v>52.707366707366681</v>
      </c>
    </row>
    <row r="33" spans="1:16">
      <c r="A33" s="254" t="s">
        <v>53</v>
      </c>
      <c r="B33" s="255">
        <v>512652419.747253</v>
      </c>
      <c r="C33" s="247">
        <v>95.901098901098806</v>
      </c>
      <c r="D33" s="247">
        <v>85.846153846153896</v>
      </c>
      <c r="E33" s="247">
        <v>56.791208791208703</v>
      </c>
      <c r="F33" s="247">
        <v>37.6556776556776</v>
      </c>
      <c r="G33" s="247">
        <v>55</v>
      </c>
      <c r="H33" s="247">
        <v>27.6666666666667</v>
      </c>
      <c r="I33" s="247">
        <v>14.1666666666667</v>
      </c>
      <c r="J33" s="247">
        <v>14.1666666666667</v>
      </c>
      <c r="K33" s="247">
        <v>56.791208791208703</v>
      </c>
      <c r="L33" s="247">
        <v>87.945054945054906</v>
      </c>
      <c r="M33" s="122">
        <f t="shared" si="1"/>
        <v>48.447700447700434</v>
      </c>
      <c r="N33" s="256" t="s">
        <v>29</v>
      </c>
      <c r="O33" s="122">
        <f t="shared" si="3"/>
        <v>0</v>
      </c>
      <c r="P33" s="122">
        <f t="shared" si="2"/>
        <v>48.447700447700434</v>
      </c>
    </row>
    <row r="34" spans="1:16">
      <c r="A34" s="254" t="s">
        <v>54</v>
      </c>
      <c r="B34" s="255">
        <v>516228103.96153802</v>
      </c>
      <c r="C34" s="247">
        <v>95.901098901098806</v>
      </c>
      <c r="D34" s="247">
        <v>86.115384615384599</v>
      </c>
      <c r="E34" s="247">
        <v>56.038461538461497</v>
      </c>
      <c r="F34" s="247">
        <v>36.192307692307502</v>
      </c>
      <c r="G34" s="247">
        <v>71.6666666666667</v>
      </c>
      <c r="H34" s="247">
        <v>74.6666666666667</v>
      </c>
      <c r="I34" s="247">
        <v>70.6666666666667</v>
      </c>
      <c r="J34" s="247">
        <v>70.6666666666667</v>
      </c>
      <c r="K34" s="247">
        <v>56.038461538461497</v>
      </c>
      <c r="L34" s="247">
        <v>88.307692307692193</v>
      </c>
      <c r="M34" s="122">
        <f t="shared" si="1"/>
        <v>67.817663817663785</v>
      </c>
      <c r="N34" s="256" t="s">
        <v>31</v>
      </c>
      <c r="O34" s="122">
        <f t="shared" si="3"/>
        <v>5</v>
      </c>
      <c r="P34" s="122">
        <f t="shared" si="2"/>
        <v>72.817663817663785</v>
      </c>
    </row>
    <row r="35" spans="1:16">
      <c r="A35" s="254" t="s">
        <v>55</v>
      </c>
      <c r="B35" s="255">
        <v>519803788.17582399</v>
      </c>
      <c r="C35" s="247">
        <v>95.901098901098806</v>
      </c>
      <c r="D35" s="247">
        <v>86.384615384615401</v>
      </c>
      <c r="E35" s="247">
        <v>55.285714285714199</v>
      </c>
      <c r="F35" s="247">
        <v>34.728937728937503</v>
      </c>
      <c r="G35" s="247">
        <v>44</v>
      </c>
      <c r="H35" s="247">
        <v>24.3333333333333</v>
      </c>
      <c r="I35" s="247">
        <v>10.8333333333333</v>
      </c>
      <c r="J35" s="247">
        <v>10.8333333333333</v>
      </c>
      <c r="K35" s="247">
        <v>55.285714285714199</v>
      </c>
      <c r="L35" s="247">
        <v>88.670329670329707</v>
      </c>
      <c r="M35" s="122">
        <f t="shared" si="1"/>
        <v>45.595034595034548</v>
      </c>
      <c r="N35" s="256" t="s">
        <v>31</v>
      </c>
      <c r="O35" s="122">
        <f t="shared" si="3"/>
        <v>5</v>
      </c>
      <c r="P35" s="122">
        <f t="shared" si="2"/>
        <v>50.595034595034548</v>
      </c>
    </row>
    <row r="36" spans="1:16">
      <c r="A36" s="254" t="s">
        <v>56</v>
      </c>
      <c r="B36" s="255">
        <v>523379472.390109</v>
      </c>
      <c r="C36" s="247">
        <v>95.901098901098806</v>
      </c>
      <c r="D36" s="247">
        <v>86.653846153846203</v>
      </c>
      <c r="E36" s="247">
        <v>54.532967032967001</v>
      </c>
      <c r="F36" s="247">
        <v>33.2655677655681</v>
      </c>
      <c r="G36" s="247">
        <v>41.1666666666667</v>
      </c>
      <c r="H36" s="247">
        <v>33.948717948718098</v>
      </c>
      <c r="I36" s="247">
        <v>22.583333333333499</v>
      </c>
      <c r="J36" s="247">
        <v>22.583333333333499</v>
      </c>
      <c r="K36" s="247">
        <v>54.532967032967001</v>
      </c>
      <c r="L36" s="247">
        <v>89.032967032966994</v>
      </c>
      <c r="M36" s="122">
        <f t="shared" si="1"/>
        <v>48.700040700040788</v>
      </c>
      <c r="N36" s="256" t="s">
        <v>31</v>
      </c>
      <c r="O36" s="122">
        <f t="shared" si="3"/>
        <v>5</v>
      </c>
      <c r="P36" s="122">
        <f t="shared" si="2"/>
        <v>53.700040700040788</v>
      </c>
    </row>
    <row r="37" spans="1:16">
      <c r="A37" s="254" t="s">
        <v>57</v>
      </c>
      <c r="B37" s="255">
        <v>526955156.60439497</v>
      </c>
      <c r="C37" s="247">
        <v>95.901098901098806</v>
      </c>
      <c r="D37" s="247">
        <v>86.923076923076906</v>
      </c>
      <c r="E37" s="247">
        <v>53.780219780219703</v>
      </c>
      <c r="F37" s="247">
        <v>31.802197802197899</v>
      </c>
      <c r="G37" s="247">
        <v>78.6666666666667</v>
      </c>
      <c r="H37" s="247">
        <v>30.908424908424902</v>
      </c>
      <c r="I37" s="247">
        <v>18.754578754578802</v>
      </c>
      <c r="J37" s="247">
        <v>18.754578754578802</v>
      </c>
      <c r="K37" s="247">
        <v>53.780219780219703</v>
      </c>
      <c r="L37" s="247">
        <v>89.395604395604394</v>
      </c>
      <c r="M37" s="122">
        <f t="shared" si="1"/>
        <v>51.418396418396419</v>
      </c>
      <c r="N37" s="256" t="s">
        <v>31</v>
      </c>
      <c r="O37" s="122">
        <f t="shared" si="3"/>
        <v>5</v>
      </c>
      <c r="P37" s="122">
        <f t="shared" si="2"/>
        <v>56.418396418396419</v>
      </c>
    </row>
    <row r="38" spans="1:16">
      <c r="A38" s="254" t="s">
        <v>58</v>
      </c>
      <c r="B38" s="255">
        <v>530530840.818681</v>
      </c>
      <c r="C38" s="247">
        <v>95.901098901098806</v>
      </c>
      <c r="D38" s="247">
        <v>87.192307692307693</v>
      </c>
      <c r="E38" s="247">
        <v>53.027472527472398</v>
      </c>
      <c r="F38" s="247">
        <v>30.338827838827701</v>
      </c>
      <c r="G38" s="247">
        <v>96</v>
      </c>
      <c r="H38" s="247">
        <v>27.868131868132</v>
      </c>
      <c r="I38" s="247">
        <v>14.925824175824401</v>
      </c>
      <c r="J38" s="247">
        <v>14.925824175824401</v>
      </c>
      <c r="K38" s="247">
        <v>53.027472527472398</v>
      </c>
      <c r="L38" s="247">
        <v>89.758241758241695</v>
      </c>
      <c r="M38" s="122">
        <f t="shared" si="1"/>
        <v>51.89601139601141</v>
      </c>
      <c r="N38" s="256" t="s">
        <v>31</v>
      </c>
      <c r="O38" s="122">
        <f t="shared" si="3"/>
        <v>5</v>
      </c>
      <c r="P38" s="122">
        <f t="shared" si="2"/>
        <v>56.89601139601141</v>
      </c>
    </row>
    <row r="39" spans="1:16">
      <c r="A39" s="275"/>
      <c r="B39" s="276"/>
      <c r="C39" s="276"/>
      <c r="D39" s="276"/>
      <c r="E39" s="276"/>
      <c r="F39" s="277"/>
      <c r="G39" s="277"/>
      <c r="H39" s="277"/>
      <c r="I39" s="277"/>
      <c r="J39" s="277"/>
      <c r="K39" s="276"/>
      <c r="L39" s="276"/>
      <c r="M39" s="276"/>
      <c r="N39" s="278"/>
      <c r="O39" s="279"/>
      <c r="P39" s="279"/>
    </row>
    <row r="40" spans="1:16">
      <c r="A40" s="274" t="s">
        <v>205</v>
      </c>
      <c r="B40" s="280"/>
      <c r="C40" s="281">
        <f t="shared" ref="C40:M40" si="4">AVERAGE(C$6:C$39)</f>
        <v>89.951579670329664</v>
      </c>
      <c r="D40" s="281">
        <f t="shared" si="4"/>
        <v>83.019230769230774</v>
      </c>
      <c r="E40" s="281">
        <f t="shared" si="4"/>
        <v>64.695054945054935</v>
      </c>
      <c r="F40" s="281">
        <f t="shared" si="4"/>
        <v>53.021062271062263</v>
      </c>
      <c r="G40" s="281">
        <f t="shared" si="4"/>
        <v>58.527672847985379</v>
      </c>
      <c r="H40" s="281">
        <f t="shared" si="4"/>
        <v>50.670329670329693</v>
      </c>
      <c r="I40" s="281">
        <f t="shared" si="4"/>
        <v>43.641483516483547</v>
      </c>
      <c r="J40" s="281">
        <f t="shared" si="4"/>
        <v>43.641483516483547</v>
      </c>
      <c r="K40" s="281">
        <f t="shared" si="4"/>
        <v>64.695054945054935</v>
      </c>
      <c r="L40" s="281">
        <f t="shared" si="4"/>
        <v>84.137362637362628</v>
      </c>
      <c r="M40" s="281">
        <f t="shared" si="4"/>
        <v>60.672081679894184</v>
      </c>
      <c r="N40" s="276"/>
      <c r="O40" s="281">
        <f>AVERAGE(O$6:O$39)</f>
        <v>4.0625</v>
      </c>
      <c r="P40" s="281">
        <f>AVERAGE(P$6:P$39)</f>
        <v>64.578331679894191</v>
      </c>
    </row>
    <row r="41" spans="1:16">
      <c r="A41" s="274" t="s">
        <v>60</v>
      </c>
      <c r="B41" s="276"/>
      <c r="C41" s="282">
        <f t="shared" ref="C41:M41" si="5">MAX(C$6:C$39)</f>
        <v>96</v>
      </c>
      <c r="D41" s="282">
        <f t="shared" si="5"/>
        <v>98</v>
      </c>
      <c r="E41" s="282">
        <f t="shared" si="5"/>
        <v>97</v>
      </c>
      <c r="F41" s="283">
        <f t="shared" si="5"/>
        <v>98</v>
      </c>
      <c r="G41" s="283">
        <f t="shared" si="5"/>
        <v>98.5</v>
      </c>
      <c r="H41" s="283">
        <f t="shared" si="5"/>
        <v>99</v>
      </c>
      <c r="I41" s="283">
        <f t="shared" si="5"/>
        <v>99.5</v>
      </c>
      <c r="J41" s="283">
        <f t="shared" si="5"/>
        <v>99.5</v>
      </c>
      <c r="K41" s="282">
        <f t="shared" si="5"/>
        <v>97</v>
      </c>
      <c r="L41" s="282">
        <f t="shared" si="5"/>
        <v>95</v>
      </c>
      <c r="M41" s="284">
        <f t="shared" si="5"/>
        <v>97.388888888888886</v>
      </c>
      <c r="N41" s="276"/>
      <c r="O41" s="284">
        <f>MAX(O$6:O$39)</f>
        <v>5</v>
      </c>
      <c r="P41" s="284">
        <f>MAX(P$6:P$39)</f>
        <v>102.38888888888889</v>
      </c>
    </row>
    <row r="42" spans="1:16">
      <c r="A42" s="274" t="s">
        <v>61</v>
      </c>
      <c r="B42" s="276"/>
      <c r="C42" s="282">
        <f t="shared" ref="C42:M42" si="6">MIN(C$6:C$39)</f>
        <v>60</v>
      </c>
      <c r="D42" s="282">
        <f t="shared" si="6"/>
        <v>50</v>
      </c>
      <c r="E42" s="282">
        <f t="shared" si="6"/>
        <v>40</v>
      </c>
      <c r="F42" s="283">
        <f t="shared" si="6"/>
        <v>30</v>
      </c>
      <c r="G42" s="283">
        <f t="shared" si="6"/>
        <v>20</v>
      </c>
      <c r="H42" s="283">
        <f t="shared" si="6"/>
        <v>10</v>
      </c>
      <c r="I42" s="283">
        <f t="shared" si="6"/>
        <v>0</v>
      </c>
      <c r="J42" s="283">
        <f t="shared" si="6"/>
        <v>0</v>
      </c>
      <c r="K42" s="282">
        <f t="shared" si="6"/>
        <v>40</v>
      </c>
      <c r="L42" s="282">
        <f t="shared" si="6"/>
        <v>60</v>
      </c>
      <c r="M42" s="284">
        <f t="shared" si="6"/>
        <v>29.888888888888889</v>
      </c>
      <c r="N42" s="276"/>
      <c r="O42" s="284">
        <f>MIN(O$6:O$39)</f>
        <v>0</v>
      </c>
      <c r="P42" s="284">
        <f>MIN(P$6:P$39)</f>
        <v>34.888888888888886</v>
      </c>
    </row>
    <row r="43" spans="1:16">
      <c r="A43" s="274" t="s">
        <v>62</v>
      </c>
      <c r="B43" s="276"/>
      <c r="C43" s="282">
        <f t="shared" ref="C43:P43" si="7">C41-C42</f>
        <v>36</v>
      </c>
      <c r="D43" s="282">
        <f t="shared" si="7"/>
        <v>48</v>
      </c>
      <c r="E43" s="282">
        <f t="shared" si="7"/>
        <v>57</v>
      </c>
      <c r="F43" s="282">
        <f t="shared" si="7"/>
        <v>68</v>
      </c>
      <c r="G43" s="282">
        <f t="shared" si="7"/>
        <v>78.5</v>
      </c>
      <c r="H43" s="282">
        <f t="shared" si="7"/>
        <v>89</v>
      </c>
      <c r="I43" s="282">
        <f t="shared" si="7"/>
        <v>99.5</v>
      </c>
      <c r="J43" s="282">
        <f t="shared" si="7"/>
        <v>99.5</v>
      </c>
      <c r="K43" s="282">
        <f t="shared" si="7"/>
        <v>57</v>
      </c>
      <c r="L43" s="282">
        <f t="shared" si="7"/>
        <v>35</v>
      </c>
      <c r="M43" s="284">
        <f t="shared" si="7"/>
        <v>67.5</v>
      </c>
      <c r="N43" s="285"/>
      <c r="O43" s="284">
        <f t="shared" si="7"/>
        <v>5</v>
      </c>
      <c r="P43" s="284">
        <f t="shared" si="7"/>
        <v>67.5</v>
      </c>
    </row>
    <row r="44" spans="1:16">
      <c r="F44"/>
      <c r="G44"/>
      <c r="H44"/>
      <c r="I44"/>
      <c r="J44"/>
      <c r="K44"/>
    </row>
    <row r="45" spans="1:16">
      <c r="F45"/>
      <c r="G45"/>
      <c r="H45"/>
      <c r="I45"/>
      <c r="J45"/>
      <c r="K45"/>
    </row>
    <row r="46" spans="1:16">
      <c r="F46"/>
      <c r="G46"/>
      <c r="H46"/>
      <c r="I46"/>
      <c r="J46"/>
      <c r="K46"/>
    </row>
    <row r="47" spans="1:16">
      <c r="F47"/>
      <c r="G47"/>
      <c r="H47"/>
      <c r="I47"/>
      <c r="J47"/>
      <c r="K47"/>
    </row>
  </sheetData>
  <phoneticPr fontId="0" type="noConversion"/>
  <conditionalFormatting sqref="A2">
    <cfRule type="expression" dxfId="8" priority="1">
      <formula>NOT(_xlfn.ISFORMULA(A2))</formula>
    </cfRule>
  </conditionalFormatting>
  <pageMargins left="0.75" right="0.75" top="1" bottom="1" header="0.5" footer="0.5"/>
  <pageSetup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1"/>
  <dimension ref="A1:Q34"/>
  <sheetViews>
    <sheetView zoomScale="145" zoomScaleNormal="145" workbookViewId="0">
      <selection activeCell="A2" sqref="A2"/>
    </sheetView>
  </sheetViews>
  <sheetFormatPr defaultRowHeight="12.75"/>
  <cols>
    <col min="1" max="1" width="21.85546875" customWidth="1"/>
    <col min="2" max="2" width="23" bestFit="1" customWidth="1"/>
    <col min="3" max="5" width="10.42578125" customWidth="1"/>
    <col min="7" max="22" width="7.28515625" customWidth="1"/>
  </cols>
  <sheetData>
    <row r="1" spans="1:6" ht="18">
      <c r="A1" s="261" t="s">
        <v>712</v>
      </c>
    </row>
    <row r="2" spans="1:6" s="463" customFormat="1" hidden="1">
      <c r="A2" s="537" t="s">
        <v>1446</v>
      </c>
      <c r="B2" s="555">
        <v>6.145833333333333E-3</v>
      </c>
    </row>
    <row r="3" spans="1:6" s="411" customFormat="1" ht="14.25">
      <c r="A3" s="575" t="str">
        <f>IF(A2="","",IF(Disable_Video_Hyperlinks,A2,HYPERLINK(Video_website&amp;A2,A2)))</f>
        <v>UNC_DAYT_EXCEL_1.4.5_LECTURE_CENTERING_ACROSS_VS_MERGING.mp4</v>
      </c>
      <c r="C3" s="121"/>
      <c r="E3" s="121"/>
    </row>
    <row r="4" spans="1:6" s="264" customFormat="1" ht="14.25">
      <c r="A4" s="582">
        <f>IF(OR(B2="",B2=0),"",B2)</f>
        <v>6.145833333333333E-3</v>
      </c>
      <c r="B4" s="365"/>
      <c r="C4"/>
      <c r="E4"/>
    </row>
    <row r="6" spans="1:6" ht="15.75">
      <c r="A6" s="648" t="s">
        <v>197</v>
      </c>
      <c r="B6" s="648"/>
      <c r="C6" s="648"/>
      <c r="D6" s="648"/>
      <c r="E6" s="648"/>
    </row>
    <row r="7" spans="1:6" ht="15.75">
      <c r="A7" s="246" t="s">
        <v>197</v>
      </c>
      <c r="B7" s="419"/>
      <c r="C7" s="419"/>
      <c r="D7" s="246"/>
      <c r="E7" s="246"/>
    </row>
    <row r="8" spans="1:6">
      <c r="A8" s="5" t="s">
        <v>169</v>
      </c>
      <c r="B8" s="5"/>
    </row>
    <row r="9" spans="1:6">
      <c r="A9" s="5" t="s">
        <v>170</v>
      </c>
      <c r="B9" s="5" t="s">
        <v>171</v>
      </c>
      <c r="C9" s="5" t="s">
        <v>172</v>
      </c>
      <c r="D9" s="5" t="s">
        <v>173</v>
      </c>
      <c r="E9" s="5" t="s">
        <v>174</v>
      </c>
    </row>
    <row r="10" spans="1:6">
      <c r="A10" t="s">
        <v>175</v>
      </c>
      <c r="B10" t="s">
        <v>176</v>
      </c>
      <c r="C10" s="469">
        <v>1</v>
      </c>
      <c r="D10" s="9" t="s">
        <v>177</v>
      </c>
      <c r="E10" s="470">
        <v>19.86</v>
      </c>
      <c r="F10" s="6"/>
    </row>
    <row r="11" spans="1:6">
      <c r="A11" t="s">
        <v>178</v>
      </c>
      <c r="B11" t="s">
        <v>179</v>
      </c>
      <c r="C11" s="469">
        <v>1000</v>
      </c>
      <c r="D11" s="9" t="s">
        <v>180</v>
      </c>
      <c r="E11" s="471">
        <v>2235</v>
      </c>
    </row>
    <row r="12" spans="1:6">
      <c r="A12" t="s">
        <v>182</v>
      </c>
      <c r="B12" t="s">
        <v>183</v>
      </c>
      <c r="C12" s="469">
        <v>12</v>
      </c>
      <c r="D12" s="9" t="s">
        <v>180</v>
      </c>
      <c r="E12" s="472">
        <v>124.45</v>
      </c>
    </row>
    <row r="13" spans="1:6">
      <c r="A13" t="s">
        <v>184</v>
      </c>
      <c r="B13" t="s">
        <v>185</v>
      </c>
      <c r="C13" s="469">
        <v>1</v>
      </c>
      <c r="D13" s="9" t="s">
        <v>186</v>
      </c>
      <c r="E13" s="472">
        <v>4.7E-2</v>
      </c>
    </row>
    <row r="14" spans="1:6">
      <c r="A14" t="s">
        <v>187</v>
      </c>
      <c r="B14" t="s">
        <v>188</v>
      </c>
      <c r="C14" s="469">
        <v>1</v>
      </c>
      <c r="D14" s="9" t="s">
        <v>189</v>
      </c>
      <c r="E14" s="472">
        <v>4.25</v>
      </c>
    </row>
    <row r="15" spans="1:6">
      <c r="A15" t="s">
        <v>187</v>
      </c>
      <c r="B15" t="s">
        <v>190</v>
      </c>
      <c r="C15" s="469">
        <v>1</v>
      </c>
      <c r="D15" s="9" t="s">
        <v>191</v>
      </c>
      <c r="E15" s="472">
        <v>1.57</v>
      </c>
    </row>
    <row r="16" spans="1:6">
      <c r="D16" s="9"/>
      <c r="E16" s="10"/>
    </row>
    <row r="17" spans="1:17">
      <c r="A17" s="5" t="s">
        <v>192</v>
      </c>
      <c r="B17" s="5"/>
      <c r="D17" s="9"/>
    </row>
    <row r="18" spans="1:17">
      <c r="A18" s="5" t="s">
        <v>170</v>
      </c>
      <c r="B18" s="5"/>
      <c r="C18" s="604" t="s">
        <v>172</v>
      </c>
      <c r="D18" s="5" t="s">
        <v>173</v>
      </c>
      <c r="E18" s="5" t="s">
        <v>193</v>
      </c>
    </row>
    <row r="19" spans="1:17">
      <c r="A19" t="s">
        <v>175</v>
      </c>
      <c r="C19" s="463">
        <v>1.23</v>
      </c>
      <c r="D19" t="s">
        <v>177</v>
      </c>
      <c r="E19" s="9">
        <f>C19*E10</f>
        <v>24.427799999999998</v>
      </c>
      <c r="G19" s="647" t="s">
        <v>541</v>
      </c>
      <c r="H19" s="647"/>
      <c r="I19" s="647"/>
      <c r="J19" s="647"/>
      <c r="K19" s="647"/>
      <c r="L19" s="647"/>
      <c r="M19" s="647"/>
      <c r="N19" s="647"/>
      <c r="O19" s="647"/>
      <c r="P19" s="647"/>
      <c r="Q19" s="647"/>
    </row>
    <row r="20" spans="1:17">
      <c r="A20" t="s">
        <v>178</v>
      </c>
      <c r="C20" s="463">
        <v>1</v>
      </c>
      <c r="D20" t="s">
        <v>191</v>
      </c>
      <c r="E20" s="225">
        <f>E11/C11 *C20</f>
        <v>2.2349999999999999</v>
      </c>
    </row>
    <row r="21" spans="1:17">
      <c r="A21" t="s">
        <v>194</v>
      </c>
      <c r="C21" s="463">
        <v>2</v>
      </c>
      <c r="D21" t="s">
        <v>195</v>
      </c>
      <c r="E21" s="11">
        <f>(E14+E15)*2</f>
        <v>11.64</v>
      </c>
      <c r="H21" s="473">
        <v>1</v>
      </c>
      <c r="I21" s="473">
        <v>2</v>
      </c>
      <c r="J21" s="473">
        <v>3</v>
      </c>
      <c r="K21" s="473">
        <v>4</v>
      </c>
      <c r="L21" s="473">
        <v>5</v>
      </c>
      <c r="M21" s="473">
        <v>6</v>
      </c>
      <c r="N21" s="473">
        <v>7</v>
      </c>
      <c r="O21" s="473">
        <v>8</v>
      </c>
      <c r="P21" s="473">
        <v>9</v>
      </c>
      <c r="Q21" s="473">
        <v>10</v>
      </c>
    </row>
    <row r="22" spans="1:17">
      <c r="A22" s="8" t="s">
        <v>184</v>
      </c>
      <c r="C22" s="463">
        <v>31.5</v>
      </c>
      <c r="D22" t="s">
        <v>198</v>
      </c>
      <c r="E22" s="11">
        <f>C22*E13</f>
        <v>1.4804999999999999</v>
      </c>
      <c r="G22" s="474">
        <v>1</v>
      </c>
      <c r="H22" s="256">
        <v>1</v>
      </c>
      <c r="I22" s="256">
        <v>2</v>
      </c>
      <c r="J22" s="256">
        <v>3</v>
      </c>
      <c r="K22" s="256">
        <v>4</v>
      </c>
      <c r="L22" s="256">
        <v>5</v>
      </c>
      <c r="M22" s="256">
        <v>6</v>
      </c>
      <c r="N22" s="256">
        <v>7</v>
      </c>
      <c r="O22" s="256">
        <v>8</v>
      </c>
      <c r="P22" s="256">
        <v>9</v>
      </c>
      <c r="Q22" s="256">
        <v>10</v>
      </c>
    </row>
    <row r="23" spans="1:17" ht="13.5" thickBot="1">
      <c r="A23" t="s">
        <v>182</v>
      </c>
      <c r="C23" s="463">
        <v>1</v>
      </c>
      <c r="D23" t="s">
        <v>191</v>
      </c>
      <c r="E23" s="226">
        <f>E12/C12 *C23</f>
        <v>10.370833333333334</v>
      </c>
      <c r="G23" s="474">
        <v>2</v>
      </c>
      <c r="H23" s="256">
        <v>2</v>
      </c>
      <c r="I23" s="256">
        <v>4</v>
      </c>
      <c r="J23" s="256">
        <v>6</v>
      </c>
      <c r="K23" s="256">
        <v>8</v>
      </c>
      <c r="L23" s="256">
        <v>10</v>
      </c>
      <c r="M23" s="256">
        <v>12</v>
      </c>
      <c r="N23" s="256">
        <v>14</v>
      </c>
      <c r="O23" s="256">
        <v>16</v>
      </c>
      <c r="P23" s="256">
        <v>18</v>
      </c>
      <c r="Q23" s="256">
        <v>20</v>
      </c>
    </row>
    <row r="24" spans="1:17" ht="14.25" thickTop="1" thickBot="1">
      <c r="A24" s="5" t="s">
        <v>196</v>
      </c>
      <c r="B24" s="5"/>
      <c r="C24" s="5"/>
      <c r="E24" s="227">
        <f>E19+E20+E21+E22+E23</f>
        <v>50.154133333333334</v>
      </c>
      <c r="G24" s="474">
        <v>3</v>
      </c>
      <c r="H24" s="256">
        <v>3</v>
      </c>
      <c r="I24" s="256">
        <v>6</v>
      </c>
      <c r="J24" s="256">
        <v>9</v>
      </c>
      <c r="K24" s="256">
        <v>12</v>
      </c>
      <c r="L24" s="256">
        <v>15</v>
      </c>
      <c r="M24" s="256">
        <v>18</v>
      </c>
      <c r="N24" s="256">
        <v>21</v>
      </c>
      <c r="O24" s="256">
        <v>24</v>
      </c>
      <c r="P24" s="256">
        <v>27</v>
      </c>
      <c r="Q24" s="256">
        <v>30</v>
      </c>
    </row>
    <row r="25" spans="1:17">
      <c r="G25" s="474">
        <v>4</v>
      </c>
      <c r="H25" s="256">
        <v>4</v>
      </c>
      <c r="I25" s="256">
        <v>8</v>
      </c>
      <c r="J25" s="256">
        <v>12</v>
      </c>
      <c r="K25" s="256">
        <v>16</v>
      </c>
      <c r="L25" s="256">
        <v>20</v>
      </c>
      <c r="M25" s="256">
        <v>24</v>
      </c>
      <c r="N25" s="256">
        <v>28</v>
      </c>
      <c r="O25" s="256">
        <v>32</v>
      </c>
      <c r="P25" s="256">
        <v>36</v>
      </c>
      <c r="Q25" s="256">
        <v>40</v>
      </c>
    </row>
    <row r="26" spans="1:17">
      <c r="G26" s="474">
        <v>5</v>
      </c>
      <c r="H26" s="256">
        <v>5</v>
      </c>
      <c r="I26" s="256">
        <v>10</v>
      </c>
      <c r="J26" s="256">
        <v>15</v>
      </c>
      <c r="K26" s="256">
        <v>20</v>
      </c>
      <c r="L26" s="256">
        <v>25</v>
      </c>
      <c r="M26" s="256">
        <v>30</v>
      </c>
      <c r="N26" s="256">
        <v>35</v>
      </c>
      <c r="O26" s="256">
        <v>40</v>
      </c>
      <c r="P26" s="256">
        <v>45</v>
      </c>
      <c r="Q26" s="256">
        <v>50</v>
      </c>
    </row>
    <row r="27" spans="1:17">
      <c r="A27" s="73"/>
      <c r="G27" s="474">
        <v>6</v>
      </c>
      <c r="H27" s="256">
        <v>6</v>
      </c>
      <c r="I27" s="256">
        <v>12</v>
      </c>
      <c r="J27" s="256">
        <v>18</v>
      </c>
      <c r="K27" s="256">
        <v>24</v>
      </c>
      <c r="L27" s="256">
        <v>30</v>
      </c>
      <c r="M27" s="256">
        <v>36</v>
      </c>
      <c r="N27" s="256">
        <v>42</v>
      </c>
      <c r="O27" s="256">
        <v>48</v>
      </c>
      <c r="P27" s="256">
        <v>54</v>
      </c>
      <c r="Q27" s="256">
        <v>60</v>
      </c>
    </row>
    <row r="28" spans="1:17">
      <c r="G28" s="474">
        <v>7</v>
      </c>
      <c r="H28" s="256">
        <v>7</v>
      </c>
      <c r="I28" s="256">
        <v>14</v>
      </c>
      <c r="J28" s="256">
        <v>21</v>
      </c>
      <c r="K28" s="256">
        <v>28</v>
      </c>
      <c r="L28" s="256">
        <v>35</v>
      </c>
      <c r="M28" s="256">
        <v>42</v>
      </c>
      <c r="N28" s="256">
        <v>49</v>
      </c>
      <c r="O28" s="256">
        <v>56</v>
      </c>
      <c r="P28" s="256">
        <v>63</v>
      </c>
      <c r="Q28" s="256">
        <v>70</v>
      </c>
    </row>
    <row r="29" spans="1:17">
      <c r="G29" s="474">
        <v>8</v>
      </c>
      <c r="H29" s="256">
        <v>8</v>
      </c>
      <c r="I29" s="256">
        <v>16</v>
      </c>
      <c r="J29" s="256">
        <v>24</v>
      </c>
      <c r="K29" s="256">
        <v>32</v>
      </c>
      <c r="L29" s="256">
        <v>40</v>
      </c>
      <c r="M29" s="256">
        <v>48</v>
      </c>
      <c r="N29" s="256">
        <v>56</v>
      </c>
      <c r="O29" s="256">
        <v>64</v>
      </c>
      <c r="P29" s="256">
        <v>72</v>
      </c>
      <c r="Q29" s="256">
        <v>80</v>
      </c>
    </row>
    <row r="30" spans="1:17">
      <c r="G30" s="474">
        <v>9</v>
      </c>
      <c r="H30" s="256">
        <v>9</v>
      </c>
      <c r="I30" s="256">
        <v>18</v>
      </c>
      <c r="J30" s="256">
        <v>27</v>
      </c>
      <c r="K30" s="256">
        <v>36</v>
      </c>
      <c r="L30" s="256">
        <v>45</v>
      </c>
      <c r="M30" s="256">
        <v>54</v>
      </c>
      <c r="N30" s="256">
        <v>63</v>
      </c>
      <c r="O30" s="256">
        <v>72</v>
      </c>
      <c r="P30" s="256">
        <v>81</v>
      </c>
      <c r="Q30" s="256">
        <v>90</v>
      </c>
    </row>
    <row r="31" spans="1:17">
      <c r="G31" s="474">
        <v>10</v>
      </c>
      <c r="H31" s="256">
        <v>10</v>
      </c>
      <c r="I31" s="256">
        <v>20</v>
      </c>
      <c r="J31" s="256">
        <v>30</v>
      </c>
      <c r="K31" s="256">
        <v>40</v>
      </c>
      <c r="L31" s="256">
        <v>50</v>
      </c>
      <c r="M31" s="256">
        <v>60</v>
      </c>
      <c r="N31" s="256">
        <v>70</v>
      </c>
      <c r="O31" s="256">
        <v>80</v>
      </c>
      <c r="P31" s="256">
        <v>90</v>
      </c>
      <c r="Q31" s="256">
        <v>100</v>
      </c>
    </row>
    <row r="32" spans="1:17" s="365" customFormat="1">
      <c r="G32" s="602"/>
      <c r="H32" s="603"/>
      <c r="I32" s="603"/>
      <c r="J32" s="603"/>
      <c r="K32" s="603"/>
      <c r="L32" s="603"/>
      <c r="M32" s="603"/>
      <c r="N32" s="603"/>
      <c r="O32" s="603"/>
      <c r="P32" s="603"/>
      <c r="Q32" s="603"/>
    </row>
    <row r="33" spans="1:1">
      <c r="A33" s="66"/>
    </row>
    <row r="34" spans="1:1">
      <c r="A34" s="66"/>
    </row>
  </sheetData>
  <mergeCells count="2">
    <mergeCell ref="G19:Q19"/>
    <mergeCell ref="A6:E6"/>
  </mergeCells>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48"/>
  <dimension ref="A1:P29"/>
  <sheetViews>
    <sheetView zoomScale="145" zoomScaleNormal="145" workbookViewId="0">
      <selection activeCell="A2" sqref="A2"/>
    </sheetView>
  </sheetViews>
  <sheetFormatPr defaultRowHeight="12.75"/>
  <cols>
    <col min="1" max="1" width="21.85546875" customWidth="1"/>
    <col min="2" max="2" width="23" bestFit="1" customWidth="1"/>
    <col min="3" max="3" width="8.5703125" bestFit="1" customWidth="1"/>
    <col min="4" max="4" width="8.140625" bestFit="1" customWidth="1"/>
    <col min="5" max="5" width="10.42578125" customWidth="1"/>
  </cols>
  <sheetData>
    <row r="1" spans="1:16" ht="18">
      <c r="A1" s="404" t="s">
        <v>2535</v>
      </c>
    </row>
    <row r="2" spans="1:16" s="463" customFormat="1" hidden="1">
      <c r="A2" s="537"/>
    </row>
    <row r="3" spans="1:16" s="411" customFormat="1" ht="14.25">
      <c r="A3" s="575" t="str">
        <f>IF(A2="","",IF(Disable_Video_Hyperlinks,A2,HYPERLINK(Video_website&amp;A2,A2)))</f>
        <v/>
      </c>
      <c r="C3" s="121"/>
      <c r="E3" s="121"/>
    </row>
    <row r="4" spans="1:16" s="264" customFormat="1" ht="14.25">
      <c r="A4" s="582" t="str">
        <f>IF(OR(B2="",B2=0),"",B2)</f>
        <v/>
      </c>
      <c r="C4"/>
      <c r="E4"/>
    </row>
    <row r="6" spans="1:16" ht="15.75">
      <c r="A6" s="266" t="s">
        <v>197</v>
      </c>
      <c r="B6" s="266"/>
      <c r="C6" s="266"/>
      <c r="D6" s="266"/>
      <c r="E6" s="266"/>
    </row>
    <row r="7" spans="1:16" ht="12.75" customHeight="1">
      <c r="A7" s="5" t="s">
        <v>169</v>
      </c>
      <c r="B7" s="5"/>
      <c r="G7" s="649" t="s">
        <v>2536</v>
      </c>
      <c r="H7" s="649"/>
      <c r="I7" s="649"/>
      <c r="J7" s="649"/>
      <c r="K7" s="649"/>
      <c r="L7" s="649"/>
      <c r="M7" s="649"/>
      <c r="N7" s="649"/>
      <c r="O7" s="649"/>
      <c r="P7" s="649"/>
    </row>
    <row r="8" spans="1:16">
      <c r="A8" s="5" t="s">
        <v>170</v>
      </c>
      <c r="B8" s="5" t="s">
        <v>171</v>
      </c>
      <c r="C8" s="5" t="s">
        <v>172</v>
      </c>
      <c r="D8" s="5" t="s">
        <v>173</v>
      </c>
      <c r="E8" s="5" t="s">
        <v>174</v>
      </c>
      <c r="G8" s="649"/>
      <c r="H8" s="649"/>
      <c r="I8" s="649"/>
      <c r="J8" s="649"/>
      <c r="K8" s="649"/>
      <c r="L8" s="649"/>
      <c r="M8" s="649"/>
      <c r="N8" s="649"/>
      <c r="O8" s="649"/>
      <c r="P8" s="649"/>
    </row>
    <row r="9" spans="1:16">
      <c r="A9" t="s">
        <v>175</v>
      </c>
      <c r="B9" t="s">
        <v>176</v>
      </c>
      <c r="C9" s="469">
        <v>1</v>
      </c>
      <c r="D9" s="605" t="s">
        <v>177</v>
      </c>
      <c r="E9" s="470">
        <v>19.86</v>
      </c>
      <c r="G9" s="649"/>
      <c r="H9" s="649"/>
      <c r="I9" s="649"/>
      <c r="J9" s="649"/>
      <c r="K9" s="649"/>
      <c r="L9" s="649"/>
      <c r="M9" s="649"/>
      <c r="N9" s="649"/>
      <c r="O9" s="649"/>
      <c r="P9" s="649"/>
    </row>
    <row r="10" spans="1:16">
      <c r="A10" t="s">
        <v>178</v>
      </c>
      <c r="B10" t="s">
        <v>179</v>
      </c>
      <c r="C10" s="469">
        <v>1000</v>
      </c>
      <c r="D10" s="605" t="s">
        <v>180</v>
      </c>
      <c r="E10" s="471">
        <v>2235</v>
      </c>
      <c r="G10" s="649"/>
      <c r="H10" s="649"/>
      <c r="I10" s="649"/>
      <c r="J10" s="649"/>
      <c r="K10" s="649"/>
      <c r="L10" s="649"/>
      <c r="M10" s="649"/>
      <c r="N10" s="649"/>
      <c r="O10" s="649"/>
      <c r="P10" s="649"/>
    </row>
    <row r="11" spans="1:16">
      <c r="A11" t="s">
        <v>182</v>
      </c>
      <c r="B11" t="s">
        <v>183</v>
      </c>
      <c r="C11" s="469">
        <v>12</v>
      </c>
      <c r="D11" s="605" t="s">
        <v>180</v>
      </c>
      <c r="E11" s="472">
        <v>124.45</v>
      </c>
      <c r="G11" s="649"/>
      <c r="H11" s="649"/>
      <c r="I11" s="649"/>
      <c r="J11" s="649"/>
      <c r="K11" s="649"/>
      <c r="L11" s="649"/>
      <c r="M11" s="649"/>
      <c r="N11" s="649"/>
      <c r="O11" s="649"/>
      <c r="P11" s="649"/>
    </row>
    <row r="12" spans="1:16">
      <c r="A12" t="s">
        <v>184</v>
      </c>
      <c r="B12" t="s">
        <v>185</v>
      </c>
      <c r="C12" s="469">
        <v>1</v>
      </c>
      <c r="D12" s="605" t="s">
        <v>186</v>
      </c>
      <c r="E12" s="472">
        <v>4.7E-2</v>
      </c>
      <c r="G12" s="649"/>
      <c r="H12" s="649"/>
      <c r="I12" s="649"/>
      <c r="J12" s="649"/>
      <c r="K12" s="649"/>
      <c r="L12" s="649"/>
      <c r="M12" s="649"/>
      <c r="N12" s="649"/>
      <c r="O12" s="649"/>
      <c r="P12" s="649"/>
    </row>
    <row r="13" spans="1:16">
      <c r="A13" t="s">
        <v>187</v>
      </c>
      <c r="B13" t="s">
        <v>188</v>
      </c>
      <c r="C13" s="469">
        <v>1</v>
      </c>
      <c r="D13" s="605" t="s">
        <v>189</v>
      </c>
      <c r="E13" s="472">
        <v>4.25</v>
      </c>
      <c r="G13" s="649"/>
      <c r="H13" s="649"/>
      <c r="I13" s="649"/>
      <c r="J13" s="649"/>
      <c r="K13" s="649"/>
      <c r="L13" s="649"/>
      <c r="M13" s="649"/>
      <c r="N13" s="649"/>
      <c r="O13" s="649"/>
      <c r="P13" s="649"/>
    </row>
    <row r="14" spans="1:16">
      <c r="A14" t="s">
        <v>187</v>
      </c>
      <c r="B14" t="s">
        <v>190</v>
      </c>
      <c r="C14" s="469">
        <v>1</v>
      </c>
      <c r="D14" s="605" t="s">
        <v>191</v>
      </c>
      <c r="E14" s="472">
        <v>1.57</v>
      </c>
      <c r="G14" s="649"/>
      <c r="H14" s="649"/>
      <c r="I14" s="649"/>
      <c r="J14" s="649"/>
      <c r="K14" s="649"/>
      <c r="L14" s="649"/>
      <c r="M14" s="649"/>
      <c r="N14" s="649"/>
      <c r="O14" s="649"/>
      <c r="P14" s="649"/>
    </row>
    <row r="15" spans="1:16">
      <c r="D15" s="9"/>
      <c r="E15" s="10"/>
      <c r="G15" s="649"/>
      <c r="H15" s="649"/>
      <c r="I15" s="649"/>
      <c r="J15" s="649"/>
      <c r="K15" s="649"/>
      <c r="L15" s="649"/>
      <c r="M15" s="649"/>
      <c r="N15" s="649"/>
      <c r="O15" s="649"/>
      <c r="P15" s="649"/>
    </row>
    <row r="16" spans="1:16">
      <c r="A16" s="5" t="s">
        <v>192</v>
      </c>
      <c r="B16" s="5"/>
      <c r="D16" s="9"/>
      <c r="G16" s="598"/>
      <c r="H16" s="598"/>
      <c r="I16" s="598"/>
      <c r="J16" s="598"/>
      <c r="K16" s="598"/>
      <c r="L16" s="598"/>
      <c r="M16" s="598"/>
      <c r="N16" s="598"/>
      <c r="O16" s="598"/>
    </row>
    <row r="17" spans="1:16">
      <c r="A17" s="5" t="s">
        <v>170</v>
      </c>
      <c r="B17" s="5"/>
      <c r="C17" s="604" t="s">
        <v>172</v>
      </c>
      <c r="D17" s="5" t="s">
        <v>173</v>
      </c>
      <c r="E17" s="5" t="s">
        <v>193</v>
      </c>
    </row>
    <row r="18" spans="1:16">
      <c r="A18" t="s">
        <v>175</v>
      </c>
      <c r="C18" s="463">
        <v>1.23</v>
      </c>
      <c r="D18" t="s">
        <v>177</v>
      </c>
      <c r="E18" s="9">
        <f>C18*E9</f>
        <v>24.427799999999998</v>
      </c>
      <c r="G18" s="645" t="s">
        <v>2534</v>
      </c>
      <c r="H18" s="645"/>
      <c r="I18" s="645"/>
      <c r="J18" s="645"/>
      <c r="K18" s="645"/>
      <c r="L18" s="645"/>
      <c r="M18" s="645"/>
      <c r="N18" s="645"/>
      <c r="O18" s="645"/>
      <c r="P18" s="645"/>
    </row>
    <row r="19" spans="1:16">
      <c r="A19" t="s">
        <v>178</v>
      </c>
      <c r="C19" s="463">
        <v>1</v>
      </c>
      <c r="D19" t="s">
        <v>191</v>
      </c>
      <c r="E19" s="225">
        <f>E10/C10 *C19</f>
        <v>2.2349999999999999</v>
      </c>
      <c r="G19" s="645"/>
      <c r="H19" s="645"/>
      <c r="I19" s="645"/>
      <c r="J19" s="645"/>
      <c r="K19" s="645"/>
      <c r="L19" s="645"/>
      <c r="M19" s="645"/>
      <c r="N19" s="645"/>
      <c r="O19" s="645"/>
      <c r="P19" s="645"/>
    </row>
    <row r="20" spans="1:16">
      <c r="A20" t="s">
        <v>194</v>
      </c>
      <c r="C20" s="463">
        <v>2</v>
      </c>
      <c r="D20" t="s">
        <v>195</v>
      </c>
      <c r="E20" s="11">
        <f>(E13+E14)*2</f>
        <v>11.64</v>
      </c>
    </row>
    <row r="21" spans="1:16">
      <c r="A21" s="8" t="s">
        <v>184</v>
      </c>
      <c r="C21" s="463">
        <v>31.5</v>
      </c>
      <c r="D21" t="s">
        <v>198</v>
      </c>
      <c r="E21" s="11">
        <f>C21*E12</f>
        <v>1.4804999999999999</v>
      </c>
    </row>
    <row r="22" spans="1:16" ht="13.5" thickBot="1">
      <c r="A22" t="s">
        <v>182</v>
      </c>
      <c r="C22" s="463">
        <v>1</v>
      </c>
      <c r="D22" t="s">
        <v>191</v>
      </c>
      <c r="E22" s="226">
        <f>E11/C11 *C22</f>
        <v>10.370833333333334</v>
      </c>
    </row>
    <row r="23" spans="1:16" ht="14.25" thickTop="1" thickBot="1">
      <c r="A23" s="5" t="s">
        <v>196</v>
      </c>
      <c r="B23" s="5"/>
      <c r="C23" s="5"/>
      <c r="E23" s="227">
        <f>E18+E19+E20+E21+E22</f>
        <v>50.154133333333334</v>
      </c>
    </row>
    <row r="26" spans="1:16" ht="114.75">
      <c r="A26" s="600" t="s">
        <v>2537</v>
      </c>
      <c r="B26" s="601"/>
      <c r="C26" s="601"/>
      <c r="D26" s="601"/>
      <c r="E26" s="601"/>
    </row>
    <row r="29" spans="1:16">
      <c r="A29" s="66"/>
    </row>
  </sheetData>
  <mergeCells count="2">
    <mergeCell ref="G7:P15"/>
    <mergeCell ref="G18:P19"/>
  </mergeCells>
  <pageMargins left="0.75" right="0.75" top="1" bottom="1" header="0.5" footer="0.5"/>
  <pageSetup orientation="portrait" horizontalDpi="300" verticalDpi="300" r:id="rId1"/>
  <headerFooter alignWithMargins="0">
    <oddHeader>&amp;LPrepared by Paul Gomez&amp;CTheZone TZEdge Product Design Team&amp;RNovember 15,2007</oddHeader>
  </headerFooter>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7"/>
  <dimension ref="A1:G32"/>
  <sheetViews>
    <sheetView zoomScale="145" zoomScaleNormal="145" workbookViewId="0">
      <selection activeCell="A2" sqref="A2"/>
    </sheetView>
  </sheetViews>
  <sheetFormatPr defaultRowHeight="12.75"/>
  <cols>
    <col min="1" max="1" width="21.85546875" customWidth="1"/>
    <col min="2" max="2" width="23" bestFit="1" customWidth="1"/>
    <col min="3" max="3" width="7.85546875" bestFit="1" customWidth="1"/>
    <col min="4" max="4" width="10.7109375" bestFit="1" customWidth="1"/>
    <col min="5" max="5" width="11.140625" customWidth="1"/>
    <col min="7" max="7" width="10.42578125" bestFit="1" customWidth="1"/>
    <col min="26" max="26" width="9.140625" customWidth="1"/>
  </cols>
  <sheetData>
    <row r="1" spans="1:7" ht="18">
      <c r="A1" s="260" t="s">
        <v>749</v>
      </c>
    </row>
    <row r="2" spans="1:7" s="463" customFormat="1" hidden="1">
      <c r="A2" s="534" t="s">
        <v>1447</v>
      </c>
      <c r="B2" s="555">
        <v>6.0879629629629643E-3</v>
      </c>
    </row>
    <row r="3" spans="1:7" s="411" customFormat="1" ht="14.25">
      <c r="A3" s="575" t="str">
        <f>IF(A2="","",IF(Disable_Video_Hyperlinks,A2,HYPERLINK(Video_website&amp;A2,A2)))</f>
        <v>UNC_DAYT_EXCEL_1.4.6_LECTURE_COLUMN_WIDTHS_&amp;_WRAP_TEXT.mp4</v>
      </c>
      <c r="C3" s="121"/>
      <c r="E3" s="121"/>
      <c r="G3" s="121"/>
    </row>
    <row r="4" spans="1:7" s="264" customFormat="1" ht="14.25">
      <c r="A4" s="582">
        <f>IF(OR(B2="",B2=0),"",B2)</f>
        <v>6.0879629629629643E-3</v>
      </c>
      <c r="C4"/>
      <c r="E4"/>
      <c r="G4"/>
    </row>
    <row r="6" spans="1:7" ht="15.75">
      <c r="A6" s="246" t="s">
        <v>197</v>
      </c>
      <c r="B6" s="419"/>
      <c r="C6" s="419"/>
      <c r="D6" s="419"/>
      <c r="E6" s="419"/>
      <c r="F6" s="246"/>
      <c r="G6" s="246"/>
    </row>
    <row r="7" spans="1:7">
      <c r="A7" s="5" t="s">
        <v>169</v>
      </c>
      <c r="B7" s="5"/>
      <c r="C7" s="5"/>
      <c r="D7" s="5"/>
    </row>
    <row r="8" spans="1:7">
      <c r="A8" s="119" t="s">
        <v>170</v>
      </c>
      <c r="B8" s="119" t="s">
        <v>171</v>
      </c>
      <c r="C8" s="119" t="s">
        <v>172</v>
      </c>
      <c r="D8" s="119" t="s">
        <v>173</v>
      </c>
      <c r="E8" s="119" t="s">
        <v>174</v>
      </c>
    </row>
    <row r="9" spans="1:7">
      <c r="A9" t="s">
        <v>175</v>
      </c>
      <c r="B9" t="s">
        <v>176</v>
      </c>
      <c r="C9" s="469">
        <v>1</v>
      </c>
      <c r="D9" s="9" t="s">
        <v>177</v>
      </c>
      <c r="E9" s="470">
        <v>19.86</v>
      </c>
    </row>
    <row r="10" spans="1:7">
      <c r="A10" t="s">
        <v>178</v>
      </c>
      <c r="B10" t="s">
        <v>179</v>
      </c>
      <c r="C10" s="469">
        <v>1000</v>
      </c>
      <c r="D10" s="9" t="s">
        <v>180</v>
      </c>
      <c r="E10" s="471">
        <v>2235</v>
      </c>
    </row>
    <row r="11" spans="1:7">
      <c r="A11" t="s">
        <v>182</v>
      </c>
      <c r="B11" t="s">
        <v>183</v>
      </c>
      <c r="C11" s="469">
        <v>12</v>
      </c>
      <c r="D11" s="9" t="s">
        <v>180</v>
      </c>
      <c r="E11" s="472">
        <v>124.45</v>
      </c>
    </row>
    <row r="12" spans="1:7">
      <c r="A12" t="s">
        <v>184</v>
      </c>
      <c r="B12" t="s">
        <v>185</v>
      </c>
      <c r="C12" s="469">
        <v>1</v>
      </c>
      <c r="D12" s="9" t="s">
        <v>186</v>
      </c>
      <c r="E12" s="472">
        <v>4.7E-2</v>
      </c>
    </row>
    <row r="13" spans="1:7">
      <c r="A13" t="s">
        <v>187</v>
      </c>
      <c r="B13" t="s">
        <v>188</v>
      </c>
      <c r="C13" s="469">
        <v>1</v>
      </c>
      <c r="D13" s="9" t="s">
        <v>189</v>
      </c>
      <c r="E13" s="472">
        <v>4.25</v>
      </c>
    </row>
    <row r="14" spans="1:7">
      <c r="A14" t="s">
        <v>187</v>
      </c>
      <c r="B14" t="s">
        <v>190</v>
      </c>
      <c r="C14" s="469">
        <v>1</v>
      </c>
      <c r="D14" s="9" t="s">
        <v>191</v>
      </c>
      <c r="E14" s="472">
        <v>1.57</v>
      </c>
    </row>
    <row r="15" spans="1:7">
      <c r="C15" s="10"/>
    </row>
    <row r="16" spans="1:7">
      <c r="A16" s="5" t="s">
        <v>192</v>
      </c>
      <c r="B16" s="5"/>
      <c r="D16" s="9"/>
    </row>
    <row r="17" spans="1:6">
      <c r="A17" t="s">
        <v>170</v>
      </c>
      <c r="C17" s="7" t="s">
        <v>172</v>
      </c>
      <c r="D17" t="s">
        <v>173</v>
      </c>
      <c r="E17" t="s">
        <v>193</v>
      </c>
    </row>
    <row r="18" spans="1:6">
      <c r="A18" t="s">
        <v>175</v>
      </c>
      <c r="C18" s="463">
        <v>1.23</v>
      </c>
      <c r="D18" t="s">
        <v>177</v>
      </c>
      <c r="E18" s="9">
        <f>C18*E9</f>
        <v>24.427799999999998</v>
      </c>
    </row>
    <row r="19" spans="1:6">
      <c r="A19" t="s">
        <v>178</v>
      </c>
      <c r="C19" s="463">
        <v>1</v>
      </c>
      <c r="D19" t="s">
        <v>191</v>
      </c>
      <c r="E19" s="225">
        <f>E10/C10 *C19</f>
        <v>2.2349999999999999</v>
      </c>
    </row>
    <row r="20" spans="1:6">
      <c r="A20" t="s">
        <v>194</v>
      </c>
      <c r="C20" s="463">
        <v>2</v>
      </c>
      <c r="D20" t="s">
        <v>195</v>
      </c>
      <c r="E20" s="11">
        <f>(E13+E14)*2</f>
        <v>11.64</v>
      </c>
    </row>
    <row r="21" spans="1:6">
      <c r="A21" s="459" t="s">
        <v>184</v>
      </c>
      <c r="C21" s="463">
        <v>31.5</v>
      </c>
      <c r="D21" t="s">
        <v>198</v>
      </c>
      <c r="E21" s="11">
        <f>C21*E12</f>
        <v>1.4804999999999999</v>
      </c>
    </row>
    <row r="22" spans="1:6" ht="13.5" thickBot="1">
      <c r="A22" t="s">
        <v>182</v>
      </c>
      <c r="C22" s="463">
        <v>1</v>
      </c>
      <c r="D22" t="s">
        <v>191</v>
      </c>
      <c r="E22" s="226">
        <f>E11/C11 *C22</f>
        <v>10.370833333333334</v>
      </c>
    </row>
    <row r="23" spans="1:6" ht="14.25" thickTop="1" thickBot="1">
      <c r="A23" s="5" t="s">
        <v>196</v>
      </c>
      <c r="B23" s="5"/>
      <c r="C23" s="5"/>
      <c r="E23" s="227">
        <f>E18+E19+E20+E21+E22</f>
        <v>50.154133333333334</v>
      </c>
    </row>
    <row r="25" spans="1:6">
      <c r="A25" t="s">
        <v>272</v>
      </c>
    </row>
    <row r="26" spans="1:6">
      <c r="A26" s="65" t="s">
        <v>279</v>
      </c>
    </row>
    <row r="27" spans="1:6">
      <c r="A27" s="65" t="s">
        <v>273</v>
      </c>
    </row>
    <row r="28" spans="1:6">
      <c r="A28" s="65" t="s">
        <v>274</v>
      </c>
    </row>
    <row r="29" spans="1:6">
      <c r="A29" s="116" t="s">
        <v>1019</v>
      </c>
    </row>
    <row r="30" spans="1:6">
      <c r="A30" s="116" t="s">
        <v>1021</v>
      </c>
    </row>
    <row r="32" spans="1:6" ht="51" customHeight="1">
      <c r="A32" s="366" t="s">
        <v>1020</v>
      </c>
      <c r="B32" s="367"/>
      <c r="C32" s="367"/>
      <c r="D32" s="367"/>
      <c r="E32" s="367"/>
      <c r="F32" s="367"/>
    </row>
  </sheetData>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2"/>
  <dimension ref="A1:A8"/>
  <sheetViews>
    <sheetView zoomScaleNormal="100" workbookViewId="0"/>
  </sheetViews>
  <sheetFormatPr defaultRowHeight="12.75"/>
  <sheetData>
    <row r="1" spans="1:1" ht="18">
      <c r="A1" s="260" t="s">
        <v>735</v>
      </c>
    </row>
    <row r="2" spans="1:1">
      <c r="A2" s="65"/>
    </row>
    <row r="3" spans="1:1">
      <c r="A3" s="65" t="s">
        <v>736</v>
      </c>
    </row>
    <row r="4" spans="1:1">
      <c r="A4" s="65" t="s">
        <v>737</v>
      </c>
    </row>
    <row r="5" spans="1:1">
      <c r="A5" s="65" t="s">
        <v>738</v>
      </c>
    </row>
    <row r="6" spans="1:1">
      <c r="A6" s="65" t="s">
        <v>739</v>
      </c>
    </row>
    <row r="7" spans="1:1">
      <c r="A7" s="65" t="s">
        <v>740</v>
      </c>
    </row>
    <row r="8" spans="1:1">
      <c r="A8" s="65" t="s">
        <v>741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9"/>
  <dimension ref="A1:I17"/>
  <sheetViews>
    <sheetView zoomScale="145" zoomScaleNormal="145" workbookViewId="0">
      <selection activeCell="A2" sqref="A2"/>
    </sheetView>
  </sheetViews>
  <sheetFormatPr defaultRowHeight="12.75"/>
  <sheetData>
    <row r="1" spans="1:9" ht="18">
      <c r="A1" s="261" t="s">
        <v>575</v>
      </c>
      <c r="B1" s="57"/>
      <c r="C1" s="57"/>
      <c r="D1" s="57"/>
      <c r="E1" s="57"/>
      <c r="F1" s="57"/>
      <c r="G1" s="57"/>
      <c r="H1" s="57"/>
      <c r="I1" s="57"/>
    </row>
    <row r="2" spans="1:9" s="463" customFormat="1" hidden="1">
      <c r="A2" s="537"/>
      <c r="B2" s="531"/>
      <c r="C2" s="531"/>
      <c r="D2" s="531"/>
      <c r="E2" s="531"/>
      <c r="F2" s="531"/>
      <c r="G2" s="531"/>
      <c r="H2" s="531"/>
      <c r="I2" s="531"/>
    </row>
    <row r="3" spans="1:9" s="411" customFormat="1" ht="14.25">
      <c r="A3" s="575" t="str">
        <f>IF(A2="","",IF(Disable_Video_Hyperlinks,A2,HYPERLINK(Video_website&amp;A2,A2)))</f>
        <v/>
      </c>
      <c r="B3" s="561"/>
      <c r="C3" s="379"/>
      <c r="D3" s="561"/>
      <c r="E3" s="379"/>
      <c r="F3" s="561"/>
      <c r="G3" s="379"/>
      <c r="H3" s="561"/>
      <c r="I3" s="561"/>
    </row>
    <row r="4" spans="1:9" s="264" customFormat="1" ht="14.25">
      <c r="A4" s="582" t="str">
        <f>IF(OR(B2="",B2=0),"",B2)</f>
        <v/>
      </c>
      <c r="B4" s="412"/>
      <c r="C4" s="57"/>
      <c r="D4" s="412"/>
      <c r="E4" s="57"/>
      <c r="F4" s="412"/>
      <c r="G4" s="57"/>
      <c r="H4" s="412"/>
      <c r="I4" s="412"/>
    </row>
    <row r="5" spans="1:9">
      <c r="A5" s="78"/>
      <c r="B5" s="57"/>
      <c r="C5" s="57"/>
      <c r="D5" s="57"/>
      <c r="E5" s="57"/>
      <c r="F5" s="57"/>
      <c r="G5" s="57"/>
      <c r="H5" s="57"/>
      <c r="I5" s="57"/>
    </row>
    <row r="6" spans="1:9">
      <c r="A6" s="73" t="s">
        <v>63</v>
      </c>
    </row>
    <row r="7" spans="1:9">
      <c r="A7" t="s">
        <v>64</v>
      </c>
    </row>
    <row r="8" spans="1:9">
      <c r="A8" t="s">
        <v>65</v>
      </c>
    </row>
    <row r="9" spans="1:9">
      <c r="A9" t="s">
        <v>66</v>
      </c>
    </row>
    <row r="10" spans="1:9">
      <c r="D10" s="463" t="s">
        <v>67</v>
      </c>
    </row>
    <row r="11" spans="1:9">
      <c r="D11" s="463">
        <v>56</v>
      </c>
    </row>
    <row r="12" spans="1:9">
      <c r="A12" t="s">
        <v>108</v>
      </c>
    </row>
    <row r="13" spans="1:9">
      <c r="A13" t="s">
        <v>68</v>
      </c>
    </row>
    <row r="14" spans="1:9">
      <c r="A14" t="s">
        <v>109</v>
      </c>
    </row>
    <row r="15" spans="1:9">
      <c r="A15" t="s">
        <v>69</v>
      </c>
    </row>
    <row r="17" spans="3:7">
      <c r="C17" t="s">
        <v>70</v>
      </c>
      <c r="G17" s="463">
        <v>123456.7</v>
      </c>
    </row>
  </sheetData>
  <dataConsolidate/>
  <phoneticPr fontId="0" type="noConversion"/>
  <pageMargins left="0.75" right="0.75" top="1" bottom="1" header="0.5" footer="0.5"/>
  <pageSetup orientation="portrait" horizontalDpi="300" r:id="rId1"/>
  <headerFooter alignWithMargins="0">
    <oddHeader>&amp;A</oddHeader>
  </headerFooter>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51A69-AC8F-4CEE-B45C-2A52FC02758B}">
  <sheetPr codeName="Sheet46"/>
  <dimension ref="A1:J32"/>
  <sheetViews>
    <sheetView zoomScale="145" zoomScaleNormal="145" workbookViewId="0">
      <selection activeCell="A2" sqref="A2"/>
    </sheetView>
  </sheetViews>
  <sheetFormatPr defaultRowHeight="12.75"/>
  <sheetData>
    <row r="1" spans="1:10" ht="18">
      <c r="A1" s="260" t="s">
        <v>542</v>
      </c>
    </row>
    <row r="2" spans="1:10" hidden="1">
      <c r="A2" s="534"/>
      <c r="B2" s="463"/>
      <c r="C2" s="463"/>
      <c r="D2" s="463"/>
      <c r="E2" s="463"/>
      <c r="F2" s="463"/>
      <c r="G2" s="463"/>
      <c r="H2" s="463"/>
      <c r="I2" s="463"/>
      <c r="J2" s="463"/>
    </row>
    <row r="3" spans="1:10" ht="14.25">
      <c r="A3" s="575" t="str">
        <f>IF(A2="","",IF(Disable_Video_Hyperlinks,A2,HYPERLINK(Video_website&amp;A2,A2)))</f>
        <v/>
      </c>
      <c r="B3" s="411"/>
      <c r="C3" s="121"/>
      <c r="D3" s="411"/>
      <c r="E3" s="121"/>
      <c r="F3" s="411"/>
      <c r="G3" s="121"/>
      <c r="H3" s="411"/>
      <c r="I3" s="411"/>
      <c r="J3" s="411"/>
    </row>
    <row r="4" spans="1:10" ht="14.25">
      <c r="A4" s="582" t="str">
        <f>IF(OR(B2="",B2=0),"",B2)</f>
        <v/>
      </c>
      <c r="B4" s="264"/>
      <c r="D4" s="264"/>
      <c r="F4" s="264"/>
      <c r="H4" s="264"/>
      <c r="I4" s="264"/>
      <c r="J4" s="264"/>
    </row>
    <row r="5" spans="1:10">
      <c r="A5" s="5"/>
    </row>
    <row r="6" spans="1:10">
      <c r="A6" t="s">
        <v>117</v>
      </c>
    </row>
    <row r="7" spans="1:10">
      <c r="A7" s="114" t="s">
        <v>2521</v>
      </c>
    </row>
    <row r="8" spans="1:10">
      <c r="A8" s="114" t="s">
        <v>2520</v>
      </c>
    </row>
    <row r="9" spans="1:10">
      <c r="A9" s="114" t="s">
        <v>632</v>
      </c>
    </row>
    <row r="11" spans="1:10">
      <c r="A11" s="114" t="s">
        <v>1022</v>
      </c>
    </row>
    <row r="12" spans="1:10">
      <c r="A12" s="114" t="s">
        <v>1023</v>
      </c>
    </row>
    <row r="14" spans="1:10">
      <c r="A14" s="2" t="s">
        <v>118</v>
      </c>
      <c r="B14" s="2" t="s">
        <v>240</v>
      </c>
      <c r="C14" s="2" t="s">
        <v>241</v>
      </c>
      <c r="D14" s="2" t="s">
        <v>242</v>
      </c>
      <c r="E14" s="2" t="s">
        <v>17</v>
      </c>
      <c r="F14" s="2" t="s">
        <v>18</v>
      </c>
      <c r="G14" s="2" t="s">
        <v>119</v>
      </c>
      <c r="H14" s="2" t="s">
        <v>27</v>
      </c>
      <c r="I14" s="2" t="s">
        <v>120</v>
      </c>
      <c r="J14" s="2" t="s">
        <v>121</v>
      </c>
    </row>
    <row r="15" spans="1:10">
      <c r="A15" s="463">
        <v>0</v>
      </c>
      <c r="B15" s="463" t="s">
        <v>6</v>
      </c>
      <c r="C15" s="463">
        <v>100</v>
      </c>
      <c r="D15" s="463">
        <v>90</v>
      </c>
      <c r="E15" s="463">
        <v>100</v>
      </c>
      <c r="F15" s="463">
        <v>90</v>
      </c>
      <c r="G15" s="463">
        <v>81</v>
      </c>
      <c r="H15" s="586">
        <f>AVERAGE(C15:G15)</f>
        <v>92.2</v>
      </c>
      <c r="I15" s="463" t="s">
        <v>122</v>
      </c>
      <c r="J15" s="463">
        <v>20</v>
      </c>
    </row>
    <row r="16" spans="1:10">
      <c r="A16" s="463">
        <v>1</v>
      </c>
      <c r="B16" s="463" t="s">
        <v>7</v>
      </c>
      <c r="C16" s="463">
        <v>90</v>
      </c>
      <c r="D16" s="463">
        <v>76</v>
      </c>
      <c r="E16" s="463">
        <v>90</v>
      </c>
      <c r="F16" s="463">
        <v>76</v>
      </c>
      <c r="G16" s="463">
        <v>87</v>
      </c>
      <c r="H16" s="586">
        <f>AVERAGE(C16:G16)</f>
        <v>83.8</v>
      </c>
      <c r="I16" s="463" t="s">
        <v>123</v>
      </c>
      <c r="J16" s="463">
        <v>19</v>
      </c>
    </row>
    <row r="17" spans="1:10">
      <c r="A17" s="463">
        <v>0</v>
      </c>
      <c r="B17" s="463" t="s">
        <v>8</v>
      </c>
      <c r="C17" s="463">
        <v>90</v>
      </c>
      <c r="D17" s="463">
        <v>78</v>
      </c>
      <c r="E17" s="463">
        <v>90</v>
      </c>
      <c r="F17" s="463">
        <v>78</v>
      </c>
      <c r="G17" s="463">
        <v>78</v>
      </c>
      <c r="H17" s="586">
        <f>AVERAGE(C17:G17)</f>
        <v>82.8</v>
      </c>
      <c r="I17" s="463" t="s">
        <v>122</v>
      </c>
      <c r="J17" s="463">
        <v>19</v>
      </c>
    </row>
    <row r="18" spans="1:10">
      <c r="A18" s="463">
        <v>2</v>
      </c>
      <c r="B18" s="463" t="s">
        <v>9</v>
      </c>
      <c r="C18" s="463">
        <v>60</v>
      </c>
      <c r="D18" s="463">
        <v>60</v>
      </c>
      <c r="E18" s="463">
        <v>60</v>
      </c>
      <c r="F18" s="463">
        <v>60</v>
      </c>
      <c r="G18" s="463">
        <v>40</v>
      </c>
      <c r="H18" s="586">
        <f>AVERAGE(C18:G18)</f>
        <v>56</v>
      </c>
      <c r="I18" s="463" t="s">
        <v>123</v>
      </c>
      <c r="J18" s="463">
        <v>18</v>
      </c>
    </row>
    <row r="19" spans="1:10">
      <c r="A19" s="463">
        <v>0</v>
      </c>
      <c r="B19" s="463" t="s">
        <v>10</v>
      </c>
      <c r="C19" s="463">
        <v>80</v>
      </c>
      <c r="D19" s="463">
        <v>80</v>
      </c>
      <c r="E19" s="463">
        <v>80</v>
      </c>
      <c r="F19" s="463">
        <v>80</v>
      </c>
      <c r="G19" s="463">
        <v>90</v>
      </c>
      <c r="H19" s="586">
        <f>AVERAGE(C19:G19)</f>
        <v>82</v>
      </c>
      <c r="I19" s="463" t="s">
        <v>122</v>
      </c>
      <c r="J19" s="463">
        <v>21</v>
      </c>
    </row>
    <row r="20" spans="1:10">
      <c r="A20" s="420"/>
      <c r="B20" s="420"/>
      <c r="C20" s="420"/>
      <c r="D20" s="420"/>
      <c r="E20" s="420"/>
      <c r="F20" s="420"/>
      <c r="G20" s="420"/>
      <c r="H20" s="282"/>
      <c r="I20" s="420"/>
      <c r="J20" s="282"/>
    </row>
    <row r="21" spans="1:10">
      <c r="A21" s="3"/>
      <c r="B21" s="3" t="s">
        <v>11</v>
      </c>
      <c r="C21" s="421">
        <f>AVERAGE(C15:C20)</f>
        <v>84</v>
      </c>
      <c r="D21" s="421">
        <f t="shared" ref="D21:J21" si="0">AVERAGE(D15:D20)</f>
        <v>76.8</v>
      </c>
      <c r="E21" s="421">
        <f t="shared" si="0"/>
        <v>84</v>
      </c>
      <c r="F21" s="421">
        <f t="shared" si="0"/>
        <v>76.8</v>
      </c>
      <c r="G21" s="421">
        <f t="shared" si="0"/>
        <v>75.2</v>
      </c>
      <c r="H21" s="421">
        <f t="shared" si="0"/>
        <v>79.36</v>
      </c>
      <c r="I21" s="3"/>
      <c r="J21" s="421">
        <f t="shared" si="0"/>
        <v>19.399999999999999</v>
      </c>
    </row>
    <row r="24" spans="1:10">
      <c r="A24" s="120" t="s">
        <v>2525</v>
      </c>
    </row>
    <row r="25" spans="1:10">
      <c r="A25" s="114" t="s">
        <v>2526</v>
      </c>
    </row>
    <row r="28" spans="1:10">
      <c r="A28" s="5" t="s">
        <v>2522</v>
      </c>
    </row>
    <row r="29" spans="1:10">
      <c r="A29" s="114" t="s">
        <v>2523</v>
      </c>
    </row>
    <row r="30" spans="1:10">
      <c r="A30" s="116" t="s">
        <v>1277</v>
      </c>
    </row>
    <row r="31" spans="1:10">
      <c r="A31" s="116" t="s">
        <v>1278</v>
      </c>
    </row>
    <row r="32" spans="1:10">
      <c r="A32" s="116" t="s">
        <v>2524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46B0-5DA0-48AD-8435-DE2C49667DF8}">
  <sheetPr codeName="Sheet67"/>
  <dimension ref="A1:J32"/>
  <sheetViews>
    <sheetView zoomScale="145" zoomScaleNormal="145" workbookViewId="0">
      <selection activeCell="A2" sqref="A2"/>
    </sheetView>
  </sheetViews>
  <sheetFormatPr defaultRowHeight="12.75"/>
  <cols>
    <col min="1" max="1" width="9.7109375" customWidth="1"/>
    <col min="2" max="7" width="9.140625" bestFit="1" customWidth="1"/>
    <col min="8" max="8" width="11.140625" customWidth="1"/>
    <col min="9" max="9" width="12.140625" customWidth="1"/>
    <col min="10" max="10" width="9.140625" bestFit="1" customWidth="1"/>
  </cols>
  <sheetData>
    <row r="1" spans="1:10" ht="18">
      <c r="A1" s="260" t="s">
        <v>542</v>
      </c>
    </row>
    <row r="2" spans="1:10" s="463" customFormat="1" hidden="1">
      <c r="A2" s="534"/>
    </row>
    <row r="3" spans="1:10" s="411" customFormat="1" ht="14.25">
      <c r="A3" s="575" t="str">
        <f>IF(A2="","",IF(Disable_Video_Hyperlinks,A2,HYPERLINK(Video_website&amp;A2,A2)))</f>
        <v/>
      </c>
      <c r="C3" s="121"/>
      <c r="E3" s="121"/>
      <c r="G3" s="121"/>
    </row>
    <row r="4" spans="1:10" s="264" customFormat="1" ht="14.25">
      <c r="A4" s="582" t="str">
        <f>IF(OR(B2="",B2=0),"",B2)</f>
        <v/>
      </c>
      <c r="C4"/>
      <c r="E4"/>
      <c r="G4"/>
    </row>
    <row r="5" spans="1:10">
      <c r="A5" s="5"/>
    </row>
    <row r="6" spans="1:10">
      <c r="A6" t="s">
        <v>117</v>
      </c>
    </row>
    <row r="7" spans="1:10">
      <c r="A7" s="114" t="s">
        <v>2521</v>
      </c>
    </row>
    <row r="8" spans="1:10">
      <c r="A8" s="114" t="s">
        <v>2520</v>
      </c>
    </row>
    <row r="9" spans="1:10">
      <c r="A9" s="114" t="s">
        <v>2527</v>
      </c>
    </row>
    <row r="11" spans="1:10">
      <c r="A11" s="114" t="s">
        <v>1022</v>
      </c>
    </row>
    <row r="12" spans="1:10">
      <c r="A12" s="114" t="s">
        <v>1023</v>
      </c>
    </row>
    <row r="14" spans="1:10" s="585" customFormat="1" ht="38.25">
      <c r="A14" s="1" t="s">
        <v>118</v>
      </c>
      <c r="B14" s="1" t="s">
        <v>240</v>
      </c>
      <c r="C14" s="1" t="s">
        <v>241</v>
      </c>
      <c r="D14" s="1" t="s">
        <v>242</v>
      </c>
      <c r="E14" s="1" t="s">
        <v>17</v>
      </c>
      <c r="F14" s="1" t="s">
        <v>18</v>
      </c>
      <c r="G14" s="1" t="s">
        <v>119</v>
      </c>
      <c r="H14" s="1" t="s">
        <v>27</v>
      </c>
      <c r="I14" s="1" t="s">
        <v>120</v>
      </c>
      <c r="J14" s="1" t="s">
        <v>121</v>
      </c>
    </row>
    <row r="15" spans="1:10">
      <c r="A15" s="256">
        <v>0</v>
      </c>
      <c r="B15" s="256" t="s">
        <v>6</v>
      </c>
      <c r="C15" s="256">
        <v>100</v>
      </c>
      <c r="D15" s="256">
        <v>90</v>
      </c>
      <c r="E15" s="256">
        <v>100</v>
      </c>
      <c r="F15" s="256">
        <v>90</v>
      </c>
      <c r="G15" s="256">
        <v>81</v>
      </c>
      <c r="H15" s="58">
        <f>AVERAGE(C15:G15)</f>
        <v>92.2</v>
      </c>
      <c r="I15" s="256" t="s">
        <v>122</v>
      </c>
      <c r="J15" s="256">
        <v>20</v>
      </c>
    </row>
    <row r="16" spans="1:10">
      <c r="A16" s="256">
        <v>1</v>
      </c>
      <c r="B16" s="256" t="s">
        <v>7</v>
      </c>
      <c r="C16" s="256">
        <v>90</v>
      </c>
      <c r="D16" s="256">
        <v>76</v>
      </c>
      <c r="E16" s="256">
        <v>90</v>
      </c>
      <c r="F16" s="256">
        <v>76</v>
      </c>
      <c r="G16" s="256">
        <v>87</v>
      </c>
      <c r="H16" s="58">
        <f>AVERAGE(C16:G16)</f>
        <v>83.8</v>
      </c>
      <c r="I16" s="256" t="s">
        <v>123</v>
      </c>
      <c r="J16" s="256">
        <v>19</v>
      </c>
    </row>
    <row r="17" spans="1:10">
      <c r="A17" s="256">
        <v>0</v>
      </c>
      <c r="B17" s="256" t="s">
        <v>8</v>
      </c>
      <c r="C17" s="256">
        <v>90</v>
      </c>
      <c r="D17" s="256">
        <v>78</v>
      </c>
      <c r="E17" s="256">
        <v>90</v>
      </c>
      <c r="F17" s="256">
        <v>78</v>
      </c>
      <c r="G17" s="256">
        <v>78</v>
      </c>
      <c r="H17" s="58">
        <f>AVERAGE(C17:G17)</f>
        <v>82.8</v>
      </c>
      <c r="I17" s="256" t="s">
        <v>122</v>
      </c>
      <c r="J17" s="256">
        <v>19</v>
      </c>
    </row>
    <row r="18" spans="1:10">
      <c r="A18" s="256">
        <v>2</v>
      </c>
      <c r="B18" s="256" t="s">
        <v>9</v>
      </c>
      <c r="C18" s="256">
        <v>60</v>
      </c>
      <c r="D18" s="256">
        <v>60</v>
      </c>
      <c r="E18" s="256">
        <v>60</v>
      </c>
      <c r="F18" s="256">
        <v>60</v>
      </c>
      <c r="G18" s="256">
        <v>40</v>
      </c>
      <c r="H18" s="58">
        <f>AVERAGE(C18:G18)</f>
        <v>56</v>
      </c>
      <c r="I18" s="256" t="s">
        <v>123</v>
      </c>
      <c r="J18" s="256">
        <v>18</v>
      </c>
    </row>
    <row r="19" spans="1:10">
      <c r="A19" s="256">
        <v>0</v>
      </c>
      <c r="B19" s="256" t="s">
        <v>10</v>
      </c>
      <c r="C19" s="256">
        <v>80</v>
      </c>
      <c r="D19" s="256">
        <v>80</v>
      </c>
      <c r="E19" s="256">
        <v>80</v>
      </c>
      <c r="F19" s="256">
        <v>80</v>
      </c>
      <c r="G19" s="256">
        <v>90</v>
      </c>
      <c r="H19" s="58">
        <f>AVERAGE(C19:G19)</f>
        <v>82</v>
      </c>
      <c r="I19" s="256" t="s">
        <v>122</v>
      </c>
      <c r="J19" s="256">
        <v>21</v>
      </c>
    </row>
    <row r="20" spans="1:10">
      <c r="A20" s="420"/>
      <c r="B20" s="420"/>
      <c r="C20" s="420"/>
      <c r="D20" s="420"/>
      <c r="E20" s="420"/>
      <c r="F20" s="420"/>
      <c r="G20" s="420"/>
      <c r="H20" s="282"/>
      <c r="I20" s="420"/>
      <c r="J20" s="282"/>
    </row>
    <row r="21" spans="1:10">
      <c r="A21" s="3"/>
      <c r="B21" s="327" t="s">
        <v>11</v>
      </c>
      <c r="C21" s="421">
        <f>AVERAGE(C15:C20)</f>
        <v>84</v>
      </c>
      <c r="D21" s="421">
        <f t="shared" ref="D21:J21" si="0">AVERAGE(D15:D20)</f>
        <v>76.8</v>
      </c>
      <c r="E21" s="421">
        <f t="shared" si="0"/>
        <v>84</v>
      </c>
      <c r="F21" s="421">
        <f t="shared" si="0"/>
        <v>76.8</v>
      </c>
      <c r="G21" s="421">
        <f t="shared" si="0"/>
        <v>75.2</v>
      </c>
      <c r="H21" s="421">
        <f t="shared" si="0"/>
        <v>79.36</v>
      </c>
      <c r="I21" s="3"/>
      <c r="J21" s="421">
        <f t="shared" si="0"/>
        <v>19.399999999999999</v>
      </c>
    </row>
    <row r="24" spans="1:10">
      <c r="A24" s="120" t="s">
        <v>2525</v>
      </c>
    </row>
    <row r="25" spans="1:10">
      <c r="A25" s="114" t="s">
        <v>2526</v>
      </c>
    </row>
    <row r="28" spans="1:10">
      <c r="A28" s="5" t="s">
        <v>2522</v>
      </c>
    </row>
    <row r="29" spans="1:10">
      <c r="A29" s="114" t="s">
        <v>2523</v>
      </c>
    </row>
    <row r="30" spans="1:10">
      <c r="A30" s="116" t="s">
        <v>1277</v>
      </c>
    </row>
    <row r="31" spans="1:10">
      <c r="A31" s="116" t="s">
        <v>1278</v>
      </c>
    </row>
    <row r="32" spans="1:10">
      <c r="A32" s="116" t="s">
        <v>2524</v>
      </c>
    </row>
  </sheetData>
  <pageMargins left="0.75" right="0.75" top="1" bottom="1" header="0.5" footer="0.5"/>
  <pageSetup orientation="portrait" r:id="rId1"/>
  <headerFooter alignWithMargins="0"/>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B1140-1ACF-474E-9F7D-C8F442239125}">
  <sheetPr codeName="Sheet81"/>
  <dimension ref="A1:B4"/>
  <sheetViews>
    <sheetView zoomScale="145" zoomScaleNormal="145" workbookViewId="0">
      <selection activeCell="A2" sqref="A2"/>
    </sheetView>
  </sheetViews>
  <sheetFormatPr defaultRowHeight="12.75"/>
  <sheetData>
    <row r="1" spans="1:2" ht="26.25">
      <c r="A1" s="113" t="s">
        <v>275</v>
      </c>
    </row>
    <row r="2" spans="1:2" hidden="1">
      <c r="A2" s="543"/>
      <c r="B2" s="552">
        <f>SUM(Number_formats:Dollar_2!B2)</f>
        <v>1.699074074074074E-2</v>
      </c>
    </row>
    <row r="3" spans="1:2" ht="14.25">
      <c r="A3" s="578" t="str">
        <f>Video_Lengths_Description</f>
        <v xml:space="preserve">Length of video clips in this segment: </v>
      </c>
      <c r="B3" s="264"/>
    </row>
    <row r="4" spans="1:2" ht="14.25">
      <c r="A4" s="582">
        <f>IF(OR(B2="",B2=0),"",B2)</f>
        <v>1.699074074074074E-2</v>
      </c>
      <c r="B4" s="264"/>
    </row>
  </sheetData>
  <conditionalFormatting sqref="B2">
    <cfRule type="expression" dxfId="7" priority="1">
      <formula>NOT(_xlfn.ISFORMULA(B2))</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W32"/>
  <sheetViews>
    <sheetView zoomScale="145" zoomScaleNormal="145" workbookViewId="0">
      <selection activeCell="A2" sqref="A2"/>
    </sheetView>
  </sheetViews>
  <sheetFormatPr defaultRowHeight="12.75"/>
  <cols>
    <col min="1" max="1" width="21.85546875" customWidth="1"/>
    <col min="2" max="2" width="23.7109375" customWidth="1"/>
    <col min="3" max="3" width="12" customWidth="1"/>
    <col min="4" max="4" width="10.7109375" bestFit="1" customWidth="1"/>
    <col min="5" max="5" width="11.140625" customWidth="1"/>
    <col min="6" max="6" width="5.140625" customWidth="1"/>
    <col min="7" max="7" width="21.28515625" bestFit="1" customWidth="1"/>
    <col min="8" max="8" width="13.140625" bestFit="1" customWidth="1"/>
    <col min="12" max="12" width="14.42578125" customWidth="1"/>
    <col min="25" max="25" width="9.140625" customWidth="1"/>
  </cols>
  <sheetData>
    <row r="1" spans="1:10" ht="18">
      <c r="A1" s="260" t="s">
        <v>275</v>
      </c>
    </row>
    <row r="2" spans="1:10" s="463" customFormat="1" hidden="1">
      <c r="A2" s="534" t="s">
        <v>1448</v>
      </c>
      <c r="B2" s="555">
        <v>2.5347222222222221E-3</v>
      </c>
    </row>
    <row r="3" spans="1:10" s="411" customFormat="1" ht="14.25">
      <c r="A3" s="575" t="str">
        <f>IF(A2="","",IF(Disable_Video_Hyperlinks,A2,HYPERLINK(Video_website&amp;A2,A2)))</f>
        <v>UNC_DAYT_EXCEL_1.5.1_LECTURE_NUMBER_FORMATS.mp4</v>
      </c>
      <c r="C3" s="121"/>
      <c r="E3" s="121"/>
      <c r="G3" s="121"/>
    </row>
    <row r="4" spans="1:10" s="264" customFormat="1" ht="14.25">
      <c r="A4" s="582">
        <f>IF(OR(B2="",B2=0),"",B2)</f>
        <v>2.5347222222222221E-3</v>
      </c>
      <c r="C4"/>
      <c r="E4"/>
      <c r="G4"/>
    </row>
    <row r="6" spans="1:10" ht="15.75">
      <c r="A6" s="266" t="s">
        <v>197</v>
      </c>
      <c r="B6" s="266"/>
      <c r="C6" s="266"/>
      <c r="D6" s="266"/>
      <c r="E6" s="266"/>
      <c r="G6" s="114" t="s">
        <v>540</v>
      </c>
    </row>
    <row r="7" spans="1:10">
      <c r="A7" s="5" t="s">
        <v>169</v>
      </c>
      <c r="B7" s="5"/>
      <c r="G7" t="s">
        <v>543</v>
      </c>
    </row>
    <row r="8" spans="1:10">
      <c r="A8" s="274" t="s">
        <v>170</v>
      </c>
      <c r="B8" s="274" t="s">
        <v>171</v>
      </c>
      <c r="C8" s="327" t="s">
        <v>172</v>
      </c>
      <c r="D8" s="274" t="s">
        <v>173</v>
      </c>
      <c r="E8" s="274" t="s">
        <v>174</v>
      </c>
      <c r="G8" s="114" t="s">
        <v>1244</v>
      </c>
    </row>
    <row r="9" spans="1:10">
      <c r="A9" t="s">
        <v>175</v>
      </c>
      <c r="B9" t="s">
        <v>176</v>
      </c>
      <c r="C9" s="469">
        <v>1</v>
      </c>
      <c r="D9" s="9" t="s">
        <v>177</v>
      </c>
      <c r="E9" s="470">
        <v>19.86</v>
      </c>
      <c r="G9" s="114" t="s">
        <v>1243</v>
      </c>
    </row>
    <row r="10" spans="1:10">
      <c r="A10" t="s">
        <v>178</v>
      </c>
      <c r="B10" t="s">
        <v>179</v>
      </c>
      <c r="C10" s="469">
        <v>1000</v>
      </c>
      <c r="D10" s="9" t="s">
        <v>180</v>
      </c>
      <c r="E10" s="471">
        <v>2235</v>
      </c>
    </row>
    <row r="11" spans="1:10">
      <c r="A11" t="s">
        <v>182</v>
      </c>
      <c r="B11" t="s">
        <v>183</v>
      </c>
      <c r="C11" s="469">
        <v>12</v>
      </c>
      <c r="D11" s="9" t="s">
        <v>180</v>
      </c>
      <c r="E11" s="472">
        <v>124.45</v>
      </c>
      <c r="G11" s="5" t="s">
        <v>1245</v>
      </c>
    </row>
    <row r="12" spans="1:10">
      <c r="A12" t="s">
        <v>184</v>
      </c>
      <c r="B12" t="s">
        <v>185</v>
      </c>
      <c r="C12" s="469">
        <v>1</v>
      </c>
      <c r="D12" s="9" t="s">
        <v>186</v>
      </c>
      <c r="E12" s="472">
        <v>4.7E-2</v>
      </c>
      <c r="G12" s="627" t="s">
        <v>769</v>
      </c>
      <c r="H12" s="356" t="s">
        <v>1154</v>
      </c>
      <c r="I12" s="463">
        <v>1</v>
      </c>
    </row>
    <row r="13" spans="1:10">
      <c r="A13" t="s">
        <v>187</v>
      </c>
      <c r="B13" t="s">
        <v>188</v>
      </c>
      <c r="C13" s="469">
        <v>1</v>
      </c>
      <c r="D13" s="9" t="s">
        <v>189</v>
      </c>
      <c r="E13" s="472">
        <v>4.25</v>
      </c>
      <c r="G13" s="627" t="s">
        <v>385</v>
      </c>
      <c r="H13" s="356" t="s">
        <v>1193</v>
      </c>
      <c r="I13" s="476">
        <v>1</v>
      </c>
      <c r="J13" s="628" t="s">
        <v>1201</v>
      </c>
    </row>
    <row r="14" spans="1:10">
      <c r="A14" t="s">
        <v>187</v>
      </c>
      <c r="B14" t="s">
        <v>190</v>
      </c>
      <c r="C14" s="469">
        <v>1</v>
      </c>
      <c r="D14" s="9" t="s">
        <v>191</v>
      </c>
      <c r="E14" s="472">
        <v>1.57</v>
      </c>
      <c r="G14" s="627" t="s">
        <v>387</v>
      </c>
      <c r="H14" s="356" t="s">
        <v>1194</v>
      </c>
      <c r="I14" s="477">
        <v>1</v>
      </c>
      <c r="J14" s="628"/>
    </row>
    <row r="15" spans="1:10">
      <c r="D15" s="9"/>
      <c r="E15" s="10"/>
      <c r="G15" s="627" t="s">
        <v>389</v>
      </c>
      <c r="H15" s="356" t="s">
        <v>1195</v>
      </c>
      <c r="I15" s="478">
        <v>1</v>
      </c>
      <c r="J15" s="628"/>
    </row>
    <row r="16" spans="1:10">
      <c r="A16" s="5" t="s">
        <v>192</v>
      </c>
      <c r="B16" s="5"/>
      <c r="D16" s="9"/>
      <c r="G16" s="627" t="s">
        <v>391</v>
      </c>
      <c r="H16" s="356" t="s">
        <v>1153</v>
      </c>
      <c r="I16" s="479">
        <v>1</v>
      </c>
      <c r="J16" s="628" t="s">
        <v>2559</v>
      </c>
    </row>
    <row r="17" spans="1:23">
      <c r="A17" s="274" t="s">
        <v>170</v>
      </c>
      <c r="B17" s="274"/>
      <c r="C17" s="327" t="s">
        <v>172</v>
      </c>
      <c r="D17" s="274" t="s">
        <v>173</v>
      </c>
      <c r="E17" s="274" t="s">
        <v>193</v>
      </c>
      <c r="G17" s="627" t="s">
        <v>393</v>
      </c>
      <c r="H17" s="356" t="s">
        <v>1196</v>
      </c>
      <c r="I17" s="480">
        <v>1</v>
      </c>
    </row>
    <row r="18" spans="1:23">
      <c r="A18" t="s">
        <v>175</v>
      </c>
      <c r="C18" s="463">
        <v>1.23</v>
      </c>
      <c r="D18" t="s">
        <v>177</v>
      </c>
      <c r="E18" s="9">
        <f>C18*E9</f>
        <v>24.427799999999998</v>
      </c>
      <c r="G18" s="627" t="s">
        <v>684</v>
      </c>
      <c r="H18" s="356" t="s">
        <v>1197</v>
      </c>
      <c r="I18" s="481">
        <v>1</v>
      </c>
    </row>
    <row r="19" spans="1:23">
      <c r="A19" t="s">
        <v>178</v>
      </c>
      <c r="C19" s="463">
        <v>1</v>
      </c>
      <c r="D19" t="s">
        <v>191</v>
      </c>
      <c r="E19" s="225">
        <f>E10/C10 *C19</f>
        <v>2.2349999999999999</v>
      </c>
    </row>
    <row r="20" spans="1:23">
      <c r="A20" t="s">
        <v>194</v>
      </c>
      <c r="C20" s="463">
        <v>2</v>
      </c>
      <c r="D20" t="s">
        <v>195</v>
      </c>
      <c r="E20" s="11">
        <f>(E13+E14)*2</f>
        <v>11.64</v>
      </c>
      <c r="G20" s="374" t="s">
        <v>1246</v>
      </c>
    </row>
    <row r="21" spans="1:23">
      <c r="A21" s="8" t="s">
        <v>184</v>
      </c>
      <c r="C21" s="463">
        <v>31.5</v>
      </c>
      <c r="D21" t="s">
        <v>198</v>
      </c>
      <c r="E21" s="11">
        <f>C21*E12</f>
        <v>1.4804999999999999</v>
      </c>
      <c r="G21" s="626" t="s">
        <v>1155</v>
      </c>
      <c r="H21" s="356" t="s">
        <v>1157</v>
      </c>
      <c r="I21" s="114" t="s">
        <v>1249</v>
      </c>
    </row>
    <row r="22" spans="1:23">
      <c r="A22" t="s">
        <v>182</v>
      </c>
      <c r="C22" s="463">
        <v>1</v>
      </c>
      <c r="D22" t="s">
        <v>191</v>
      </c>
      <c r="E22" s="225">
        <f>E11/C11 *C22</f>
        <v>10.370833333333334</v>
      </c>
      <c r="G22" s="626" t="s">
        <v>1247</v>
      </c>
      <c r="H22" s="356" t="s">
        <v>1202</v>
      </c>
      <c r="I22" s="114" t="s">
        <v>1248</v>
      </c>
    </row>
    <row r="23" spans="1:23">
      <c r="A23" s="285"/>
      <c r="B23" s="285"/>
      <c r="C23" s="331"/>
      <c r="D23" s="285"/>
      <c r="E23" s="333"/>
      <c r="G23" s="626" t="s">
        <v>1156</v>
      </c>
      <c r="H23" s="356" t="s">
        <v>1158</v>
      </c>
      <c r="I23" s="114" t="s">
        <v>1250</v>
      </c>
    </row>
    <row r="24" spans="1:23" ht="13.5" thickBot="1">
      <c r="A24" s="274" t="s">
        <v>1027</v>
      </c>
      <c r="B24" s="285"/>
      <c r="C24" s="274"/>
      <c r="D24" s="285"/>
      <c r="E24" s="334">
        <f>SUM(E18:E23)</f>
        <v>50.154133333333334</v>
      </c>
    </row>
    <row r="26" spans="1:23" ht="12.75" customHeight="1">
      <c r="P26" s="75"/>
      <c r="Q26" s="75"/>
      <c r="R26" s="75"/>
      <c r="S26" s="75"/>
      <c r="T26" s="75"/>
      <c r="U26" s="75"/>
      <c r="V26" s="75"/>
      <c r="W26" s="75"/>
    </row>
    <row r="27" spans="1:23">
      <c r="T27" s="75"/>
      <c r="U27" s="75"/>
      <c r="V27" s="75"/>
      <c r="W27" s="75"/>
    </row>
    <row r="28" spans="1:23">
      <c r="T28" s="75"/>
      <c r="U28" s="75"/>
      <c r="V28" s="75"/>
      <c r="W28" s="75"/>
    </row>
    <row r="29" spans="1:23">
      <c r="T29" s="75"/>
      <c r="U29" s="75"/>
      <c r="V29" s="75"/>
      <c r="W29" s="75"/>
    </row>
    <row r="30" spans="1:23">
      <c r="T30" s="75"/>
      <c r="U30" s="75"/>
      <c r="V30" s="75"/>
      <c r="W30" s="75"/>
    </row>
    <row r="31" spans="1:23">
      <c r="T31" s="75"/>
      <c r="U31" s="75"/>
      <c r="V31" s="75"/>
      <c r="W31" s="75"/>
    </row>
    <row r="32" spans="1:23">
      <c r="O32" s="75"/>
      <c r="P32" s="75"/>
      <c r="Q32" s="75"/>
      <c r="R32" s="75"/>
      <c r="S32" s="75"/>
      <c r="T32" s="75"/>
      <c r="U32" s="75"/>
      <c r="V32" s="75"/>
      <c r="W32" s="75"/>
    </row>
  </sheetData>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58EA5-23DE-41B7-A200-89147F852A1C}">
  <sheetPr codeName="Sheet75"/>
  <dimension ref="A1:B8"/>
  <sheetViews>
    <sheetView zoomScale="145" zoomScaleNormal="145" workbookViewId="0">
      <selection activeCell="A2" sqref="A2"/>
    </sheetView>
  </sheetViews>
  <sheetFormatPr defaultRowHeight="12.75"/>
  <sheetData>
    <row r="1" spans="1:2" ht="18">
      <c r="A1" s="332" t="s">
        <v>1449</v>
      </c>
    </row>
    <row r="2" spans="1:2" s="463" customFormat="1" hidden="1">
      <c r="A2" s="463" t="s">
        <v>1450</v>
      </c>
      <c r="B2" s="555">
        <v>2.5115740740740741E-3</v>
      </c>
    </row>
    <row r="3" spans="1:2" s="121" customFormat="1">
      <c r="A3" s="575" t="str">
        <f>IF(A2="","",IF(Disable_Video_Hyperlinks,A2,HYPERLINK(Video_website&amp;A2,A2)))</f>
        <v>UNC_DAYT_EXCEL_1.5.2_LECTURE_REGIONAL_SETTINGS.mp4</v>
      </c>
    </row>
    <row r="4" spans="1:2">
      <c r="A4" s="582">
        <f>IF(OR(B2="",B2=0),"",B2)</f>
        <v>2.5115740740740741E-3</v>
      </c>
    </row>
    <row r="6" spans="1:2">
      <c r="A6" s="114" t="s">
        <v>1454</v>
      </c>
    </row>
    <row r="7" spans="1:2">
      <c r="A7" s="114" t="s">
        <v>1455</v>
      </c>
    </row>
    <row r="8" spans="1:2">
      <c r="A8" s="114" t="s">
        <v>1453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5649C-03D2-42E2-8770-BB9482919FFA}">
  <sheetPr codeName="Sheet76"/>
  <dimension ref="A1:W32"/>
  <sheetViews>
    <sheetView zoomScale="145" zoomScaleNormal="145" workbookViewId="0">
      <selection activeCell="A2" sqref="A2"/>
    </sheetView>
  </sheetViews>
  <sheetFormatPr defaultRowHeight="12.75"/>
  <cols>
    <col min="1" max="1" width="21.85546875" customWidth="1"/>
    <col min="2" max="2" width="23.7109375" customWidth="1"/>
    <col min="3" max="3" width="12" customWidth="1"/>
    <col min="4" max="4" width="10.7109375" bestFit="1" customWidth="1"/>
    <col min="5" max="5" width="11.140625" customWidth="1"/>
    <col min="7" max="7" width="12.85546875" customWidth="1"/>
    <col min="8" max="8" width="13.140625" bestFit="1" customWidth="1"/>
    <col min="12" max="12" width="14.42578125" customWidth="1"/>
    <col min="25" max="25" width="9.140625" customWidth="1"/>
  </cols>
  <sheetData>
    <row r="1" spans="1:10" ht="18">
      <c r="A1" s="332" t="s">
        <v>1451</v>
      </c>
    </row>
    <row r="2" spans="1:10" s="463" customFormat="1" hidden="1">
      <c r="A2" s="534" t="s">
        <v>1452</v>
      </c>
      <c r="B2" s="555">
        <v>1.4583333333333334E-3</v>
      </c>
    </row>
    <row r="3" spans="1:10" s="411" customFormat="1" ht="14.25">
      <c r="A3" s="575" t="str">
        <f>IF(A2="","",IF(Disable_Video_Hyperlinks,A2,HYPERLINK(Video_website&amp;A2,A2)))</f>
        <v>UNC_DAYT_EXCEL_1.5.3_LECTURE_NUMBER_FORMAT_SHORTCUTS.mp4</v>
      </c>
      <c r="C3" s="121"/>
      <c r="E3" s="121"/>
      <c r="G3" s="121"/>
    </row>
    <row r="4" spans="1:10" s="264" customFormat="1" ht="14.25">
      <c r="A4" s="582">
        <f>IF(OR(B2="",B2=0),"",B2)</f>
        <v>1.4583333333333334E-3</v>
      </c>
      <c r="C4"/>
      <c r="E4"/>
      <c r="G4"/>
    </row>
    <row r="6" spans="1:10" ht="15.75">
      <c r="A6" s="266" t="s">
        <v>197</v>
      </c>
      <c r="B6" s="266"/>
      <c r="C6" s="266"/>
      <c r="D6" s="266"/>
      <c r="E6" s="266"/>
      <c r="G6" s="114" t="s">
        <v>540</v>
      </c>
    </row>
    <row r="7" spans="1:10">
      <c r="A7" s="5" t="s">
        <v>169</v>
      </c>
      <c r="B7" s="5"/>
      <c r="G7" t="s">
        <v>543</v>
      </c>
    </row>
    <row r="8" spans="1:10">
      <c r="A8" s="274" t="s">
        <v>170</v>
      </c>
      <c r="B8" s="274" t="s">
        <v>171</v>
      </c>
      <c r="C8" s="327" t="s">
        <v>172</v>
      </c>
      <c r="D8" s="274" t="s">
        <v>173</v>
      </c>
      <c r="E8" s="274" t="s">
        <v>174</v>
      </c>
      <c r="G8" s="114" t="s">
        <v>1244</v>
      </c>
    </row>
    <row r="9" spans="1:10">
      <c r="A9" t="s">
        <v>175</v>
      </c>
      <c r="B9" t="s">
        <v>176</v>
      </c>
      <c r="C9" s="469">
        <v>1</v>
      </c>
      <c r="D9" s="9" t="s">
        <v>177</v>
      </c>
      <c r="E9" s="470">
        <v>19.86</v>
      </c>
      <c r="G9" s="114" t="s">
        <v>1243</v>
      </c>
    </row>
    <row r="10" spans="1:10">
      <c r="A10" t="s">
        <v>178</v>
      </c>
      <c r="B10" t="s">
        <v>179</v>
      </c>
      <c r="C10" s="469">
        <v>1000</v>
      </c>
      <c r="D10" s="9" t="s">
        <v>180</v>
      </c>
      <c r="E10" s="471">
        <v>2235</v>
      </c>
    </row>
    <row r="11" spans="1:10">
      <c r="A11" t="s">
        <v>182</v>
      </c>
      <c r="B11" t="s">
        <v>183</v>
      </c>
      <c r="C11" s="469">
        <v>12</v>
      </c>
      <c r="D11" s="9" t="s">
        <v>180</v>
      </c>
      <c r="E11" s="472">
        <v>124.45</v>
      </c>
      <c r="G11" s="5" t="s">
        <v>1245</v>
      </c>
    </row>
    <row r="12" spans="1:10">
      <c r="A12" t="s">
        <v>184</v>
      </c>
      <c r="B12" t="s">
        <v>185</v>
      </c>
      <c r="C12" s="469">
        <v>1</v>
      </c>
      <c r="D12" s="9" t="s">
        <v>186</v>
      </c>
      <c r="E12" s="472">
        <v>4.7E-2</v>
      </c>
      <c r="G12" s="627" t="s">
        <v>769</v>
      </c>
      <c r="H12" s="356" t="s">
        <v>1154</v>
      </c>
      <c r="I12" s="463">
        <v>1</v>
      </c>
    </row>
    <row r="13" spans="1:10">
      <c r="A13" t="s">
        <v>187</v>
      </c>
      <c r="B13" t="s">
        <v>188</v>
      </c>
      <c r="C13" s="469">
        <v>1</v>
      </c>
      <c r="D13" s="9" t="s">
        <v>189</v>
      </c>
      <c r="E13" s="472">
        <v>4.25</v>
      </c>
      <c r="G13" s="627" t="s">
        <v>385</v>
      </c>
      <c r="H13" s="356" t="s">
        <v>1193</v>
      </c>
      <c r="I13" s="476">
        <v>1</v>
      </c>
      <c r="J13" s="628" t="s">
        <v>1201</v>
      </c>
    </row>
    <row r="14" spans="1:10">
      <c r="A14" t="s">
        <v>187</v>
      </c>
      <c r="B14" t="s">
        <v>190</v>
      </c>
      <c r="C14" s="469">
        <v>1</v>
      </c>
      <c r="D14" s="9" t="s">
        <v>191</v>
      </c>
      <c r="E14" s="472">
        <v>1.57</v>
      </c>
      <c r="G14" s="627" t="s">
        <v>387</v>
      </c>
      <c r="H14" s="356" t="s">
        <v>1194</v>
      </c>
      <c r="I14" s="477">
        <v>1</v>
      </c>
      <c r="J14" s="628"/>
    </row>
    <row r="15" spans="1:10">
      <c r="D15" s="9"/>
      <c r="E15" s="10"/>
      <c r="G15" s="627" t="s">
        <v>389</v>
      </c>
      <c r="H15" s="356" t="s">
        <v>1195</v>
      </c>
      <c r="I15" s="478">
        <v>1</v>
      </c>
      <c r="J15" s="628"/>
    </row>
    <row r="16" spans="1:10">
      <c r="A16" s="5" t="s">
        <v>192</v>
      </c>
      <c r="B16" s="5"/>
      <c r="D16" s="9"/>
      <c r="G16" s="627" t="s">
        <v>391</v>
      </c>
      <c r="H16" s="356" t="s">
        <v>1153</v>
      </c>
      <c r="I16" s="479">
        <v>1</v>
      </c>
      <c r="J16" s="628" t="s">
        <v>2559</v>
      </c>
    </row>
    <row r="17" spans="1:23">
      <c r="A17" s="274" t="s">
        <v>170</v>
      </c>
      <c r="B17" s="274"/>
      <c r="C17" s="327" t="s">
        <v>172</v>
      </c>
      <c r="D17" s="274" t="s">
        <v>173</v>
      </c>
      <c r="E17" s="274" t="s">
        <v>193</v>
      </c>
      <c r="G17" s="627" t="s">
        <v>393</v>
      </c>
      <c r="H17" s="356" t="s">
        <v>1196</v>
      </c>
      <c r="I17" s="480">
        <v>1</v>
      </c>
    </row>
    <row r="18" spans="1:23">
      <c r="A18" t="s">
        <v>175</v>
      </c>
      <c r="C18" s="463">
        <v>1.23</v>
      </c>
      <c r="D18" t="s">
        <v>177</v>
      </c>
      <c r="E18" s="9">
        <f>C18*E9</f>
        <v>24.427799999999998</v>
      </c>
      <c r="G18" s="627" t="s">
        <v>684</v>
      </c>
      <c r="H18" s="356" t="s">
        <v>1197</v>
      </c>
      <c r="I18" s="481">
        <v>1</v>
      </c>
    </row>
    <row r="19" spans="1:23">
      <c r="A19" t="s">
        <v>178</v>
      </c>
      <c r="C19" s="463">
        <v>1</v>
      </c>
      <c r="D19" t="s">
        <v>191</v>
      </c>
      <c r="E19" s="225">
        <f>E10/C10 *C19</f>
        <v>2.2349999999999999</v>
      </c>
      <c r="G19" s="7"/>
    </row>
    <row r="20" spans="1:23">
      <c r="A20" t="s">
        <v>194</v>
      </c>
      <c r="C20" s="463">
        <v>2</v>
      </c>
      <c r="D20" t="s">
        <v>195</v>
      </c>
      <c r="E20" s="11">
        <f>(E13+E14)*2</f>
        <v>11.64</v>
      </c>
      <c r="G20" s="374" t="s">
        <v>1246</v>
      </c>
    </row>
    <row r="21" spans="1:23">
      <c r="A21" s="406" t="s">
        <v>184</v>
      </c>
      <c r="C21" s="463">
        <v>31.5</v>
      </c>
      <c r="D21" t="s">
        <v>198</v>
      </c>
      <c r="E21" s="11">
        <f>C21*E12</f>
        <v>1.4804999999999999</v>
      </c>
      <c r="G21" s="626" t="s">
        <v>1155</v>
      </c>
      <c r="H21" s="356" t="s">
        <v>1157</v>
      </c>
      <c r="I21" s="114" t="s">
        <v>1249</v>
      </c>
    </row>
    <row r="22" spans="1:23">
      <c r="A22" t="s">
        <v>182</v>
      </c>
      <c r="C22" s="463">
        <v>1</v>
      </c>
      <c r="D22" t="s">
        <v>191</v>
      </c>
      <c r="E22" s="225">
        <f>E11/C11 *C22</f>
        <v>10.370833333333334</v>
      </c>
      <c r="G22" s="626" t="s">
        <v>1247</v>
      </c>
      <c r="H22" s="356" t="s">
        <v>1202</v>
      </c>
      <c r="I22" s="114" t="s">
        <v>1248</v>
      </c>
    </row>
    <row r="23" spans="1:23">
      <c r="A23" s="285"/>
      <c r="B23" s="285"/>
      <c r="C23" s="331"/>
      <c r="D23" s="285"/>
      <c r="E23" s="333"/>
      <c r="G23" s="626" t="s">
        <v>1156</v>
      </c>
      <c r="H23" s="356" t="s">
        <v>1158</v>
      </c>
      <c r="I23" s="114" t="s">
        <v>1250</v>
      </c>
    </row>
    <row r="24" spans="1:23" ht="13.5" thickBot="1">
      <c r="A24" s="274" t="s">
        <v>1027</v>
      </c>
      <c r="B24" s="285"/>
      <c r="C24" s="274"/>
      <c r="D24" s="285"/>
      <c r="E24" s="334">
        <f>SUM(E18:E23)</f>
        <v>50.154133333333334</v>
      </c>
    </row>
    <row r="26" spans="1:23" ht="12.75" customHeight="1">
      <c r="P26" s="405"/>
      <c r="Q26" s="405"/>
      <c r="R26" s="405"/>
      <c r="S26" s="405"/>
      <c r="T26" s="405"/>
      <c r="U26" s="405"/>
      <c r="V26" s="405"/>
      <c r="W26" s="405"/>
    </row>
    <row r="27" spans="1:23">
      <c r="T27" s="405"/>
      <c r="U27" s="405"/>
      <c r="V27" s="405"/>
      <c r="W27" s="405"/>
    </row>
    <row r="28" spans="1:23">
      <c r="T28" s="405"/>
      <c r="U28" s="405"/>
      <c r="V28" s="405"/>
      <c r="W28" s="405"/>
    </row>
    <row r="29" spans="1:23">
      <c r="T29" s="405"/>
      <c r="U29" s="405"/>
      <c r="V29" s="405"/>
      <c r="W29" s="405"/>
    </row>
    <row r="30" spans="1:23">
      <c r="T30" s="405"/>
      <c r="U30" s="405"/>
      <c r="V30" s="405"/>
      <c r="W30" s="405"/>
    </row>
    <row r="31" spans="1:23">
      <c r="T31" s="405"/>
      <c r="U31" s="405"/>
      <c r="V31" s="405"/>
      <c r="W31" s="405"/>
    </row>
    <row r="32" spans="1:23">
      <c r="O32" s="405"/>
      <c r="P32" s="405"/>
      <c r="Q32" s="405"/>
      <c r="R32" s="405"/>
      <c r="S32" s="405"/>
      <c r="T32" s="405"/>
      <c r="U32" s="405"/>
      <c r="V32" s="405"/>
      <c r="W32" s="405"/>
    </row>
  </sheetData>
  <pageMargins left="0.75" right="0.75" top="1" bottom="1" header="0.5" footer="0.5"/>
  <pageSetup orientation="portrait" horizontalDpi="300" verticalDpi="300" r:id="rId1"/>
  <headerFooter alignWithMargins="0">
    <oddHeader>&amp;LPrepared by Paul Gomez&amp;CTheZone TZEdge Product Design Team&amp;RNovember 15,2007</oddHeader>
  </headerFooter>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F032-8F46-45CF-8325-373670C3C13E}">
  <sheetPr codeName="Sheet77"/>
  <dimension ref="A1:Y31"/>
  <sheetViews>
    <sheetView zoomScale="145" zoomScaleNormal="145" workbookViewId="0">
      <selection activeCell="A2" sqref="A2"/>
    </sheetView>
  </sheetViews>
  <sheetFormatPr defaultRowHeight="12.75"/>
  <cols>
    <col min="1" max="1" width="21.85546875" customWidth="1"/>
    <col min="2" max="2" width="23.7109375" customWidth="1"/>
    <col min="3" max="3" width="12" customWidth="1"/>
    <col min="4" max="4" width="10.7109375" bestFit="1" customWidth="1"/>
    <col min="5" max="5" width="11.140625" customWidth="1"/>
    <col min="12" max="12" width="14.42578125" customWidth="1"/>
    <col min="25" max="25" width="9.140625" customWidth="1"/>
  </cols>
  <sheetData>
    <row r="1" spans="1:7" ht="18">
      <c r="A1" s="332" t="s">
        <v>914</v>
      </c>
    </row>
    <row r="2" spans="1:7" s="463" customFormat="1" hidden="1">
      <c r="A2" s="534" t="s">
        <v>1456</v>
      </c>
      <c r="B2" s="569">
        <v>2.2222222222222222E-3</v>
      </c>
    </row>
    <row r="3" spans="1:7" s="411" customFormat="1" ht="14.25">
      <c r="A3" s="575" t="str">
        <f>IF(A2="","",IF(Disable_Video_Hyperlinks,A2,HYPERLINK(Video_website&amp;A2,A2)))</f>
        <v>UNC_DAYT_EXCEL_1.5.4_LECTURE_CUSTOM_NUMBER_FORMAT.mp4</v>
      </c>
      <c r="C3" s="121"/>
      <c r="E3" s="121"/>
      <c r="G3" s="121"/>
    </row>
    <row r="4" spans="1:7" s="264" customFormat="1" ht="14.25">
      <c r="A4" s="582">
        <f>IF(OR(B2="",B2=0),"",B2)</f>
        <v>2.2222222222222222E-3</v>
      </c>
      <c r="C4"/>
      <c r="E4"/>
      <c r="G4"/>
    </row>
    <row r="6" spans="1:7" ht="15.75">
      <c r="A6" s="266" t="s">
        <v>197</v>
      </c>
      <c r="B6" s="266"/>
      <c r="C6" s="266"/>
      <c r="D6" s="266"/>
      <c r="E6" s="266"/>
    </row>
    <row r="7" spans="1:7">
      <c r="A7" s="5" t="s">
        <v>169</v>
      </c>
      <c r="B7" s="5"/>
    </row>
    <row r="8" spans="1:7">
      <c r="A8" s="274" t="s">
        <v>170</v>
      </c>
      <c r="B8" s="274" t="s">
        <v>171</v>
      </c>
      <c r="C8" s="327" t="s">
        <v>172</v>
      </c>
      <c r="D8" s="274" t="s">
        <v>173</v>
      </c>
      <c r="E8" s="274" t="s">
        <v>174</v>
      </c>
    </row>
    <row r="9" spans="1:7">
      <c r="A9" t="s">
        <v>175</v>
      </c>
      <c r="B9" t="s">
        <v>176</v>
      </c>
      <c r="C9" s="469">
        <v>1</v>
      </c>
      <c r="D9" s="9" t="s">
        <v>177</v>
      </c>
      <c r="E9" s="470">
        <v>19.86</v>
      </c>
      <c r="G9" s="6"/>
    </row>
    <row r="10" spans="1:7">
      <c r="A10" t="s">
        <v>178</v>
      </c>
      <c r="B10" t="s">
        <v>179</v>
      </c>
      <c r="C10" s="469">
        <v>1000</v>
      </c>
      <c r="D10" s="9" t="s">
        <v>180</v>
      </c>
      <c r="E10" s="471">
        <v>2235</v>
      </c>
    </row>
    <row r="11" spans="1:7">
      <c r="A11" t="s">
        <v>182</v>
      </c>
      <c r="B11" t="s">
        <v>183</v>
      </c>
      <c r="C11" s="469">
        <v>12</v>
      </c>
      <c r="D11" s="9" t="s">
        <v>180</v>
      </c>
      <c r="E11" s="472">
        <v>124.45</v>
      </c>
    </row>
    <row r="12" spans="1:7">
      <c r="A12" t="s">
        <v>184</v>
      </c>
      <c r="B12" t="s">
        <v>185</v>
      </c>
      <c r="C12" s="469">
        <v>1</v>
      </c>
      <c r="D12" s="9" t="s">
        <v>186</v>
      </c>
      <c r="E12" s="472">
        <v>4.7E-2</v>
      </c>
    </row>
    <row r="13" spans="1:7">
      <c r="A13" t="s">
        <v>187</v>
      </c>
      <c r="B13" t="s">
        <v>188</v>
      </c>
      <c r="C13" s="469">
        <v>1</v>
      </c>
      <c r="D13" s="9" t="s">
        <v>189</v>
      </c>
      <c r="E13" s="472">
        <v>4.25</v>
      </c>
    </row>
    <row r="14" spans="1:7">
      <c r="A14" t="s">
        <v>187</v>
      </c>
      <c r="B14" t="s">
        <v>190</v>
      </c>
      <c r="C14" s="469">
        <v>1</v>
      </c>
      <c r="D14" s="9" t="s">
        <v>191</v>
      </c>
      <c r="E14" s="472">
        <v>1.57</v>
      </c>
    </row>
    <row r="15" spans="1:7">
      <c r="D15" s="9"/>
      <c r="E15" s="10"/>
    </row>
    <row r="16" spans="1:7">
      <c r="A16" s="5" t="s">
        <v>192</v>
      </c>
      <c r="B16" s="5"/>
      <c r="D16" s="9"/>
    </row>
    <row r="17" spans="1:25">
      <c r="A17" s="274" t="s">
        <v>170</v>
      </c>
      <c r="B17" s="274"/>
      <c r="C17" s="327" t="s">
        <v>172</v>
      </c>
      <c r="D17" s="274" t="s">
        <v>173</v>
      </c>
      <c r="E17" s="274" t="s">
        <v>193</v>
      </c>
    </row>
    <row r="18" spans="1:25">
      <c r="A18" t="s">
        <v>175</v>
      </c>
      <c r="C18" s="463">
        <v>1.23</v>
      </c>
      <c r="D18" t="s">
        <v>177</v>
      </c>
      <c r="E18" s="9">
        <f>C18*E9</f>
        <v>24.427799999999998</v>
      </c>
    </row>
    <row r="19" spans="1:25">
      <c r="A19" t="s">
        <v>178</v>
      </c>
      <c r="C19" s="463">
        <v>1</v>
      </c>
      <c r="D19" t="s">
        <v>191</v>
      </c>
      <c r="E19" s="225">
        <f>E10/C10 *C19</f>
        <v>2.2349999999999999</v>
      </c>
    </row>
    <row r="20" spans="1:25">
      <c r="A20" t="s">
        <v>194</v>
      </c>
      <c r="C20" s="463">
        <v>2</v>
      </c>
      <c r="D20" t="s">
        <v>195</v>
      </c>
      <c r="E20" s="11">
        <f>(E13+E14)*2</f>
        <v>11.64</v>
      </c>
    </row>
    <row r="21" spans="1:25">
      <c r="A21" s="406" t="s">
        <v>184</v>
      </c>
      <c r="C21" s="463">
        <v>31.5</v>
      </c>
      <c r="D21" t="s">
        <v>198</v>
      </c>
      <c r="E21" s="11">
        <f>C21*E12</f>
        <v>1.4804999999999999</v>
      </c>
    </row>
    <row r="22" spans="1:25">
      <c r="A22" t="s">
        <v>182</v>
      </c>
      <c r="C22" s="463">
        <v>1</v>
      </c>
      <c r="D22" t="s">
        <v>191</v>
      </c>
      <c r="E22" s="225">
        <f>E11/C11 *C22</f>
        <v>10.370833333333334</v>
      </c>
    </row>
    <row r="23" spans="1:25">
      <c r="A23" s="285"/>
      <c r="B23" s="285"/>
      <c r="C23" s="331"/>
      <c r="D23" s="285"/>
      <c r="E23" s="333"/>
    </row>
    <row r="24" spans="1:25" ht="13.5" thickBot="1">
      <c r="A24" s="274" t="s">
        <v>1027</v>
      </c>
      <c r="B24" s="285"/>
      <c r="C24" s="274"/>
      <c r="D24" s="285"/>
      <c r="E24" s="334">
        <f>SUM(E18:E23)</f>
        <v>50.154133333333334</v>
      </c>
    </row>
    <row r="26" spans="1:25">
      <c r="A26" s="5" t="s">
        <v>914</v>
      </c>
      <c r="T26" s="405"/>
      <c r="U26" s="405"/>
      <c r="V26" s="405"/>
      <c r="W26" s="405"/>
    </row>
    <row r="27" spans="1:25">
      <c r="A27" s="114" t="s">
        <v>538</v>
      </c>
      <c r="B27" s="482">
        <v>20</v>
      </c>
      <c r="O27" s="405"/>
      <c r="P27" s="405"/>
      <c r="Q27" s="405"/>
      <c r="R27" s="405"/>
      <c r="S27" s="405"/>
      <c r="T27" s="405"/>
      <c r="U27" s="405"/>
      <c r="V27" s="405"/>
      <c r="W27" s="405"/>
    </row>
    <row r="28" spans="1:25">
      <c r="A28" s="114" t="s">
        <v>537</v>
      </c>
      <c r="B28" s="480">
        <v>0.33</v>
      </c>
      <c r="O28" s="405"/>
      <c r="P28" s="405"/>
      <c r="Q28" s="405"/>
      <c r="R28" s="405"/>
      <c r="S28" s="405"/>
      <c r="T28" s="405"/>
      <c r="U28" s="405"/>
      <c r="V28" s="405"/>
      <c r="W28" s="405"/>
    </row>
    <row r="29" spans="1:25">
      <c r="A29" s="114" t="s">
        <v>539</v>
      </c>
      <c r="B29" s="479">
        <v>50</v>
      </c>
      <c r="O29" s="405"/>
      <c r="P29" s="405"/>
      <c r="Q29" s="405"/>
      <c r="R29" s="405"/>
      <c r="S29" s="405"/>
      <c r="T29" s="405"/>
      <c r="U29" s="405"/>
      <c r="V29" s="405"/>
      <c r="W29" s="405"/>
      <c r="Y29" s="406"/>
    </row>
    <row r="30" spans="1:25">
      <c r="O30" s="405"/>
      <c r="P30" s="405"/>
      <c r="Q30" s="405"/>
      <c r="R30" s="405"/>
      <c r="S30" s="405"/>
      <c r="T30" s="405"/>
      <c r="U30" s="405"/>
      <c r="V30" s="405"/>
      <c r="W30" s="405"/>
    </row>
    <row r="31" spans="1:25" ht="63.75" customHeight="1">
      <c r="A31" s="645" t="s">
        <v>1207</v>
      </c>
      <c r="B31" s="650"/>
      <c r="C31" s="650"/>
      <c r="D31" s="650"/>
      <c r="E31" s="405"/>
      <c r="F31" s="405"/>
      <c r="G31" s="405"/>
      <c r="H31" s="405"/>
      <c r="I31" s="405"/>
      <c r="J31" s="405"/>
      <c r="O31" s="405"/>
      <c r="P31" s="405"/>
      <c r="Q31" s="405"/>
      <c r="R31" s="405"/>
      <c r="S31" s="405"/>
      <c r="T31" s="405"/>
      <c r="U31" s="405"/>
      <c r="V31" s="405"/>
      <c r="W31" s="405"/>
    </row>
  </sheetData>
  <mergeCells count="1">
    <mergeCell ref="A31:D31"/>
  </mergeCells>
  <conditionalFormatting sqref="B2">
    <cfRule type="expression" dxfId="6" priority="1">
      <formula>NOT(_xlfn.ISFORMULA(B2))</formula>
    </cfRule>
  </conditionalFormatting>
  <pageMargins left="0.75" right="0.75" top="1" bottom="1" header="0.5" footer="0.5"/>
  <pageSetup orientation="portrait" horizontalDpi="300" verticalDpi="300" r:id="rId1"/>
  <headerFooter alignWithMargins="0">
    <oddHeader>&amp;LPrepared by Paul Gomez&amp;CTheZone TZEdge Product Design Team&amp;RNovember 15,2007</oddHead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D03D9-210A-4ACE-B12C-51A7FD557C41}">
  <sheetPr codeName="Sheet63"/>
  <dimension ref="A1:W56"/>
  <sheetViews>
    <sheetView zoomScale="145" zoomScaleNormal="145" workbookViewId="0">
      <selection activeCell="M34" sqref="M34"/>
    </sheetView>
  </sheetViews>
  <sheetFormatPr defaultRowHeight="12.75"/>
  <cols>
    <col min="1" max="1" width="21.85546875" customWidth="1"/>
    <col min="2" max="2" width="23.7109375" customWidth="1"/>
    <col min="3" max="3" width="12" customWidth="1"/>
    <col min="4" max="4" width="10.7109375" bestFit="1" customWidth="1"/>
    <col min="5" max="5" width="11.140625" customWidth="1"/>
    <col min="12" max="12" width="14.42578125" customWidth="1"/>
    <col min="25" max="25" width="9.140625" customWidth="1"/>
  </cols>
  <sheetData>
    <row r="1" spans="1:7" ht="18">
      <c r="A1" s="332" t="s">
        <v>281</v>
      </c>
    </row>
    <row r="2" spans="1:7" s="463" customFormat="1" hidden="1">
      <c r="A2" s="534" t="s">
        <v>1457</v>
      </c>
      <c r="B2" s="555">
        <v>4.2592592592592595E-3</v>
      </c>
    </row>
    <row r="3" spans="1:7" s="411" customFormat="1" ht="14.25">
      <c r="A3" s="575" t="str">
        <f>IF(A2="","",IF(Disable_Video_Hyperlinks,A2,HYPERLINK(Video_website&amp;A2,A2)))</f>
        <v>UNC_DAYT_EXCEL_1.5.5_LECTURE_DOLLAR_FORMATS.mp4</v>
      </c>
      <c r="C3" s="121"/>
      <c r="E3" s="121"/>
      <c r="G3" s="121"/>
    </row>
    <row r="4" spans="1:7" s="264" customFormat="1" ht="14.25">
      <c r="A4" s="582">
        <f>IF(OR(B2="",B2=0),"",B2)</f>
        <v>4.2592592592592595E-3</v>
      </c>
      <c r="C4"/>
      <c r="E4"/>
      <c r="G4"/>
    </row>
    <row r="6" spans="1:7" ht="15.75">
      <c r="A6" s="266" t="s">
        <v>197</v>
      </c>
      <c r="B6" s="266"/>
      <c r="C6" s="266"/>
      <c r="D6" s="266"/>
      <c r="E6" s="266"/>
    </row>
    <row r="7" spans="1:7" ht="12.75" customHeight="1">
      <c r="A7" s="5" t="s">
        <v>169</v>
      </c>
      <c r="B7" s="5"/>
    </row>
    <row r="8" spans="1:7" ht="12.75" customHeight="1">
      <c r="A8" s="274" t="s">
        <v>170</v>
      </c>
      <c r="B8" s="274" t="s">
        <v>171</v>
      </c>
      <c r="C8" s="327" t="s">
        <v>172</v>
      </c>
      <c r="D8" s="274" t="s">
        <v>173</v>
      </c>
      <c r="E8" s="274" t="s">
        <v>174</v>
      </c>
      <c r="G8" s="229"/>
    </row>
    <row r="9" spans="1:7">
      <c r="A9" t="s">
        <v>175</v>
      </c>
      <c r="B9" t="s">
        <v>176</v>
      </c>
      <c r="C9" s="469">
        <v>1</v>
      </c>
      <c r="D9" s="9" t="s">
        <v>177</v>
      </c>
      <c r="E9" s="470">
        <v>19.86</v>
      </c>
      <c r="G9" s="229"/>
    </row>
    <row r="10" spans="1:7">
      <c r="A10" t="s">
        <v>178</v>
      </c>
      <c r="B10" t="s">
        <v>179</v>
      </c>
      <c r="C10" s="469">
        <v>1000</v>
      </c>
      <c r="D10" s="9" t="s">
        <v>180</v>
      </c>
      <c r="E10" s="471">
        <v>2235</v>
      </c>
      <c r="G10" s="488"/>
    </row>
    <row r="11" spans="1:7">
      <c r="A11" t="s">
        <v>182</v>
      </c>
      <c r="B11" t="s">
        <v>183</v>
      </c>
      <c r="C11" s="469">
        <v>12</v>
      </c>
      <c r="D11" s="9" t="s">
        <v>180</v>
      </c>
      <c r="E11" s="472">
        <v>124.45</v>
      </c>
    </row>
    <row r="12" spans="1:7">
      <c r="A12" t="s">
        <v>184</v>
      </c>
      <c r="B12" t="s">
        <v>185</v>
      </c>
      <c r="C12" s="469">
        <v>1</v>
      </c>
      <c r="D12" s="9" t="s">
        <v>186</v>
      </c>
      <c r="E12" s="472">
        <v>4.7E-2</v>
      </c>
      <c r="G12" s="114"/>
    </row>
    <row r="13" spans="1:7">
      <c r="A13" t="s">
        <v>187</v>
      </c>
      <c r="B13" t="s">
        <v>188</v>
      </c>
      <c r="C13" s="469">
        <v>1</v>
      </c>
      <c r="D13" s="9" t="s">
        <v>189</v>
      </c>
      <c r="E13" s="472">
        <v>4.25</v>
      </c>
      <c r="G13" s="489"/>
    </row>
    <row r="14" spans="1:7">
      <c r="A14" t="s">
        <v>187</v>
      </c>
      <c r="B14" t="s">
        <v>190</v>
      </c>
      <c r="C14" s="469">
        <v>1</v>
      </c>
      <c r="D14" s="9" t="s">
        <v>191</v>
      </c>
      <c r="E14" s="472">
        <v>1.57</v>
      </c>
    </row>
    <row r="15" spans="1:7">
      <c r="D15" s="9"/>
      <c r="E15" s="10"/>
      <c r="G15" s="114"/>
    </row>
    <row r="16" spans="1:7">
      <c r="A16" s="5" t="s">
        <v>192</v>
      </c>
      <c r="B16" s="5"/>
      <c r="D16" s="9"/>
    </row>
    <row r="17" spans="1:23">
      <c r="A17" s="274" t="s">
        <v>170</v>
      </c>
      <c r="B17" s="274"/>
      <c r="C17" s="327" t="s">
        <v>172</v>
      </c>
      <c r="D17" s="274" t="s">
        <v>173</v>
      </c>
      <c r="E17" s="274" t="s">
        <v>193</v>
      </c>
    </row>
    <row r="18" spans="1:23">
      <c r="A18" t="s">
        <v>175</v>
      </c>
      <c r="C18" s="463">
        <v>1.23</v>
      </c>
      <c r="D18" t="s">
        <v>177</v>
      </c>
      <c r="E18" s="9">
        <f>C18*E9</f>
        <v>24.427799999999998</v>
      </c>
    </row>
    <row r="19" spans="1:23">
      <c r="A19" t="s">
        <v>178</v>
      </c>
      <c r="C19" s="463">
        <v>1</v>
      </c>
      <c r="D19" t="s">
        <v>191</v>
      </c>
      <c r="E19" s="225">
        <f>E10/C10 *C19</f>
        <v>2.2349999999999999</v>
      </c>
    </row>
    <row r="20" spans="1:23">
      <c r="A20" t="s">
        <v>194</v>
      </c>
      <c r="C20" s="463">
        <v>2</v>
      </c>
      <c r="D20" t="s">
        <v>195</v>
      </c>
      <c r="E20" s="11">
        <f>(E13+E14)*2</f>
        <v>11.64</v>
      </c>
      <c r="G20" s="114"/>
    </row>
    <row r="21" spans="1:23">
      <c r="A21" s="369" t="s">
        <v>184</v>
      </c>
      <c r="C21" s="463">
        <v>31.5</v>
      </c>
      <c r="D21" t="s">
        <v>198</v>
      </c>
      <c r="E21" s="11">
        <f>C21*E12</f>
        <v>1.4804999999999999</v>
      </c>
    </row>
    <row r="22" spans="1:23">
      <c r="A22" t="s">
        <v>182</v>
      </c>
      <c r="C22" s="463">
        <v>1</v>
      </c>
      <c r="D22" t="s">
        <v>191</v>
      </c>
      <c r="E22" s="225">
        <f>E11/C11 *C22</f>
        <v>10.370833333333334</v>
      </c>
    </row>
    <row r="23" spans="1:23">
      <c r="A23" s="285"/>
      <c r="B23" s="285"/>
      <c r="C23" s="331"/>
      <c r="D23" s="285"/>
      <c r="E23" s="333"/>
      <c r="G23" s="114"/>
    </row>
    <row r="24" spans="1:23" ht="13.5" thickBot="1">
      <c r="A24" s="274" t="s">
        <v>1027</v>
      </c>
      <c r="B24" s="285"/>
      <c r="C24" s="274"/>
      <c r="D24" s="285"/>
      <c r="E24" s="334">
        <f>SUM(E18:E23)</f>
        <v>50.154133333333334</v>
      </c>
      <c r="G24" s="114"/>
    </row>
    <row r="25" spans="1:23">
      <c r="G25" s="114"/>
    </row>
    <row r="26" spans="1:23">
      <c r="A26" s="120" t="s">
        <v>1460</v>
      </c>
      <c r="G26" s="114"/>
      <c r="O26" s="368"/>
      <c r="P26" s="368"/>
      <c r="Q26" s="368"/>
      <c r="R26" s="368"/>
      <c r="S26" s="368"/>
      <c r="T26" s="368"/>
      <c r="U26" s="368"/>
      <c r="V26" s="368"/>
      <c r="W26" s="368"/>
    </row>
    <row r="27" spans="1:23">
      <c r="A27" s="326" t="s">
        <v>1220</v>
      </c>
      <c r="B27" s="117" t="s">
        <v>1204</v>
      </c>
      <c r="C27" s="483">
        <v>1000</v>
      </c>
      <c r="D27" s="114" t="s">
        <v>1239</v>
      </c>
      <c r="L27" s="370"/>
      <c r="O27" s="368"/>
      <c r="P27" s="368"/>
      <c r="Q27" s="368"/>
      <c r="R27" s="368"/>
      <c r="S27" s="368"/>
      <c r="T27" s="368"/>
      <c r="U27" s="368"/>
      <c r="V27" s="368"/>
      <c r="W27" s="368"/>
    </row>
    <row r="28" spans="1:23">
      <c r="A28" s="116" t="s">
        <v>1203</v>
      </c>
      <c r="B28" s="356" t="s">
        <v>1216</v>
      </c>
      <c r="C28" s="483">
        <v>-1000</v>
      </c>
      <c r="D28" s="114" t="s">
        <v>1240</v>
      </c>
      <c r="L28" s="370"/>
      <c r="O28" s="368"/>
      <c r="P28" s="368"/>
      <c r="Q28" s="368"/>
      <c r="R28" s="368"/>
      <c r="S28" s="368"/>
      <c r="T28" s="368"/>
      <c r="U28" s="368"/>
      <c r="V28" s="368"/>
      <c r="W28" s="368"/>
    </row>
    <row r="29" spans="1:23">
      <c r="A29" s="116"/>
      <c r="B29" s="356" t="s">
        <v>1216</v>
      </c>
      <c r="C29" s="483">
        <v>0</v>
      </c>
      <c r="D29" s="114" t="s">
        <v>1229</v>
      </c>
      <c r="L29" s="370"/>
      <c r="O29" s="368"/>
      <c r="P29" s="368"/>
      <c r="Q29" s="368"/>
      <c r="R29" s="368"/>
      <c r="S29" s="368"/>
      <c r="T29" s="368"/>
      <c r="U29" s="368"/>
      <c r="V29" s="368"/>
      <c r="W29" s="368"/>
    </row>
    <row r="30" spans="1:23">
      <c r="A30" s="116" t="s">
        <v>1241</v>
      </c>
      <c r="C30" s="360"/>
      <c r="D30" s="114"/>
      <c r="L30" s="370"/>
      <c r="O30" s="368"/>
      <c r="P30" s="368"/>
      <c r="Q30" s="368"/>
      <c r="R30" s="368"/>
      <c r="S30" s="368"/>
      <c r="T30" s="368"/>
      <c r="U30" s="368"/>
      <c r="V30" s="368"/>
      <c r="W30" s="368"/>
    </row>
    <row r="31" spans="1:23">
      <c r="A31" s="132"/>
      <c r="B31" s="117"/>
      <c r="C31" s="373"/>
      <c r="D31" s="114" t="s">
        <v>1221</v>
      </c>
      <c r="O31" s="368"/>
      <c r="P31" s="368"/>
      <c r="Q31" s="368"/>
      <c r="R31" s="368"/>
      <c r="S31" s="368"/>
      <c r="T31" s="368"/>
      <c r="U31" s="368"/>
      <c r="V31" s="368"/>
      <c r="W31" s="368"/>
    </row>
    <row r="32" spans="1:23">
      <c r="A32" s="114" t="s">
        <v>1222</v>
      </c>
      <c r="B32" s="356" t="s">
        <v>1095</v>
      </c>
      <c r="C32" s="484">
        <v>1000</v>
      </c>
      <c r="D32" s="372" t="s">
        <v>1199</v>
      </c>
    </row>
    <row r="33" spans="1:23">
      <c r="A33" s="116" t="s">
        <v>1230</v>
      </c>
      <c r="B33" s="356" t="s">
        <v>1095</v>
      </c>
      <c r="C33" s="484">
        <v>-1000</v>
      </c>
      <c r="D33" s="372" t="s">
        <v>1234</v>
      </c>
    </row>
    <row r="34" spans="1:23">
      <c r="A34" s="116"/>
      <c r="B34" s="356" t="s">
        <v>1095</v>
      </c>
      <c r="C34" s="484">
        <v>0</v>
      </c>
      <c r="D34" s="114" t="s">
        <v>1229</v>
      </c>
    </row>
    <row r="35" spans="1:23">
      <c r="B35" s="356"/>
      <c r="C35" s="372"/>
      <c r="D35" s="372" t="s">
        <v>1221</v>
      </c>
    </row>
    <row r="36" spans="1:23">
      <c r="A36" t="s">
        <v>1151</v>
      </c>
      <c r="B36" s="356" t="s">
        <v>1219</v>
      </c>
      <c r="C36" s="485">
        <v>1000</v>
      </c>
      <c r="D36" s="372" t="s">
        <v>1199</v>
      </c>
      <c r="O36" s="368"/>
      <c r="P36" s="368"/>
      <c r="Q36" s="368"/>
      <c r="R36" s="368"/>
      <c r="S36" s="368"/>
      <c r="T36" s="368"/>
      <c r="U36" s="368"/>
      <c r="V36" s="368"/>
      <c r="W36" s="368"/>
    </row>
    <row r="37" spans="1:23">
      <c r="A37" s="116" t="s">
        <v>1223</v>
      </c>
      <c r="B37" s="356" t="s">
        <v>1219</v>
      </c>
      <c r="C37" s="485">
        <v>-1000</v>
      </c>
      <c r="D37" s="372" t="s">
        <v>1234</v>
      </c>
      <c r="O37" s="368"/>
      <c r="P37" s="368"/>
      <c r="Q37" s="368"/>
      <c r="R37" s="368"/>
      <c r="S37" s="368"/>
      <c r="T37" s="368"/>
      <c r="U37" s="368"/>
      <c r="V37" s="368"/>
      <c r="W37" s="368"/>
    </row>
    <row r="38" spans="1:23">
      <c r="A38" s="116" t="s">
        <v>1231</v>
      </c>
      <c r="B38" s="356" t="s">
        <v>1219</v>
      </c>
      <c r="C38" s="485">
        <v>0</v>
      </c>
      <c r="D38" s="114" t="s">
        <v>1229</v>
      </c>
      <c r="O38" s="368"/>
      <c r="P38" s="368"/>
      <c r="Q38" s="368"/>
      <c r="R38" s="368"/>
      <c r="S38" s="368"/>
      <c r="T38" s="368"/>
      <c r="U38" s="368"/>
      <c r="V38" s="368"/>
      <c r="W38" s="368"/>
    </row>
    <row r="39" spans="1:23">
      <c r="B39" s="356"/>
      <c r="C39" s="372"/>
      <c r="D39" s="114" t="s">
        <v>1221</v>
      </c>
      <c r="O39" s="368"/>
      <c r="P39" s="368"/>
      <c r="Q39" s="368"/>
      <c r="R39" s="368"/>
      <c r="S39" s="368"/>
      <c r="T39" s="368"/>
      <c r="U39" s="368"/>
      <c r="V39" s="368"/>
      <c r="W39" s="368"/>
    </row>
    <row r="40" spans="1:23">
      <c r="A40" t="s">
        <v>1151</v>
      </c>
      <c r="B40" s="356" t="s">
        <v>1200</v>
      </c>
      <c r="C40" s="486">
        <v>1000</v>
      </c>
      <c r="D40" s="114" t="s">
        <v>1198</v>
      </c>
      <c r="O40" s="368"/>
      <c r="P40" s="368"/>
      <c r="Q40" s="368"/>
      <c r="R40" s="368"/>
      <c r="S40" s="368"/>
      <c r="T40" s="368"/>
      <c r="U40" s="368"/>
      <c r="V40" s="368"/>
      <c r="W40" s="368"/>
    </row>
    <row r="41" spans="1:23">
      <c r="A41" s="116" t="s">
        <v>1224</v>
      </c>
      <c r="B41" s="356" t="s">
        <v>1200</v>
      </c>
      <c r="C41" s="486">
        <v>-1000</v>
      </c>
      <c r="D41" s="114" t="s">
        <v>1218</v>
      </c>
      <c r="O41" s="368"/>
      <c r="P41" s="368"/>
      <c r="Q41" s="368"/>
      <c r="R41" s="368"/>
      <c r="S41" s="368"/>
      <c r="T41" s="368"/>
      <c r="U41" s="368"/>
      <c r="V41" s="368"/>
      <c r="W41" s="368"/>
    </row>
    <row r="42" spans="1:23">
      <c r="A42" s="116"/>
      <c r="B42" s="356" t="s">
        <v>1200</v>
      </c>
      <c r="C42" s="486">
        <v>0</v>
      </c>
      <c r="D42" s="114" t="s">
        <v>1235</v>
      </c>
      <c r="O42" s="368"/>
      <c r="P42" s="368"/>
      <c r="Q42" s="368"/>
      <c r="R42" s="368"/>
      <c r="S42" s="368"/>
      <c r="T42" s="368"/>
      <c r="U42" s="368"/>
      <c r="V42" s="368"/>
      <c r="W42" s="368"/>
    </row>
    <row r="43" spans="1:23">
      <c r="B43" s="356"/>
      <c r="C43" s="371"/>
      <c r="D43" s="114" t="s">
        <v>1221</v>
      </c>
      <c r="O43" s="368"/>
      <c r="P43" s="368"/>
      <c r="Q43" s="368"/>
      <c r="R43" s="368"/>
      <c r="S43" s="368"/>
      <c r="T43" s="368"/>
      <c r="U43" s="368"/>
      <c r="V43" s="368"/>
      <c r="W43" s="368"/>
    </row>
    <row r="44" spans="1:23">
      <c r="A44" t="s">
        <v>1152</v>
      </c>
      <c r="B44" s="356" t="s">
        <v>1153</v>
      </c>
      <c r="C44" s="479">
        <v>1000</v>
      </c>
      <c r="D44" s="372" t="s">
        <v>1199</v>
      </c>
    </row>
    <row r="45" spans="1:23">
      <c r="A45" s="116" t="s">
        <v>1233</v>
      </c>
      <c r="B45" s="356" t="s">
        <v>1153</v>
      </c>
      <c r="C45" s="479">
        <v>-1000</v>
      </c>
      <c r="D45" s="372" t="s">
        <v>1227</v>
      </c>
    </row>
    <row r="46" spans="1:23">
      <c r="B46" s="356" t="s">
        <v>1153</v>
      </c>
      <c r="C46" s="479">
        <v>0</v>
      </c>
      <c r="D46" s="372"/>
    </row>
    <row r="47" spans="1:23">
      <c r="B47" s="356"/>
      <c r="C47" s="372"/>
      <c r="D47" s="372" t="s">
        <v>1221</v>
      </c>
    </row>
    <row r="48" spans="1:23">
      <c r="A48" t="s">
        <v>1152</v>
      </c>
      <c r="B48" s="356" t="s">
        <v>1217</v>
      </c>
      <c r="C48" s="487">
        <v>1000</v>
      </c>
      <c r="D48" s="372" t="s">
        <v>1225</v>
      </c>
    </row>
    <row r="49" spans="1:4">
      <c r="A49" s="116" t="s">
        <v>1232</v>
      </c>
      <c r="B49" s="356" t="s">
        <v>1217</v>
      </c>
      <c r="C49" s="487">
        <v>-1000</v>
      </c>
      <c r="D49" s="372" t="s">
        <v>1228</v>
      </c>
    </row>
    <row r="50" spans="1:4">
      <c r="A50" s="116" t="s">
        <v>1223</v>
      </c>
      <c r="B50" s="356" t="s">
        <v>1217</v>
      </c>
      <c r="C50" s="487">
        <v>0</v>
      </c>
      <c r="D50" s="372" t="s">
        <v>1226</v>
      </c>
    </row>
    <row r="51" spans="1:4">
      <c r="B51" s="114"/>
    </row>
    <row r="52" spans="1:4">
      <c r="A52" s="114" t="s">
        <v>1236</v>
      </c>
      <c r="B52" s="356" t="s">
        <v>1217</v>
      </c>
      <c r="C52" s="461">
        <v>1000</v>
      </c>
      <c r="D52" s="372" t="s">
        <v>1225</v>
      </c>
    </row>
    <row r="53" spans="1:4">
      <c r="A53" s="116" t="s">
        <v>1237</v>
      </c>
      <c r="B53" s="356" t="s">
        <v>1217</v>
      </c>
      <c r="C53" s="461">
        <v>-1000</v>
      </c>
      <c r="D53" s="372" t="s">
        <v>1228</v>
      </c>
    </row>
    <row r="54" spans="1:4">
      <c r="A54" s="116" t="s">
        <v>1238</v>
      </c>
      <c r="B54" s="356" t="s">
        <v>1217</v>
      </c>
      <c r="C54" s="461">
        <v>0</v>
      </c>
      <c r="D54" s="372" t="s">
        <v>1226</v>
      </c>
    </row>
    <row r="55" spans="1:4">
      <c r="A55" s="116" t="s">
        <v>1242</v>
      </c>
      <c r="B55" s="114"/>
    </row>
    <row r="56" spans="1:4">
      <c r="B56" s="114"/>
    </row>
  </sheetData>
  <pageMargins left="0.75" right="0.75" top="1" bottom="1" header="0.5" footer="0.5"/>
  <pageSetup orientation="portrait" horizontalDpi="300" verticalDpi="300" r:id="rId1"/>
  <headerFooter alignWithMargins="0">
    <oddHeader>&amp;LPrepared by Paul Gomez&amp;CTheZone TZEdge Product Design Team&amp;RNovember 15,2007</oddHead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2256F-2AF0-4A6A-AFD1-9136A44852CB}">
  <sheetPr codeName="Sheet78"/>
  <dimension ref="A1:W56"/>
  <sheetViews>
    <sheetView zoomScale="145" zoomScaleNormal="145" workbookViewId="0">
      <selection activeCell="A5" sqref="A5"/>
    </sheetView>
  </sheetViews>
  <sheetFormatPr defaultRowHeight="12.75"/>
  <cols>
    <col min="1" max="1" width="21.85546875" customWidth="1"/>
    <col min="2" max="2" width="23.7109375" customWidth="1"/>
    <col min="3" max="3" width="12" customWidth="1"/>
    <col min="4" max="4" width="10.7109375" bestFit="1" customWidth="1"/>
    <col min="5" max="5" width="11.140625" customWidth="1"/>
    <col min="12" max="12" width="14.42578125" customWidth="1"/>
    <col min="25" max="25" width="9.140625" customWidth="1"/>
  </cols>
  <sheetData>
    <row r="1" spans="1:14" ht="18">
      <c r="A1" s="332" t="s">
        <v>1458</v>
      </c>
    </row>
    <row r="2" spans="1:14" s="463" customFormat="1" hidden="1">
      <c r="A2" s="534" t="s">
        <v>1459</v>
      </c>
      <c r="B2" s="555">
        <v>4.0046296296296297E-3</v>
      </c>
    </row>
    <row r="3" spans="1:14" s="411" customFormat="1" ht="14.25">
      <c r="A3" s="575" t="str">
        <f>IF(A2="","",IF(Disable_Video_Hyperlinks,A2,HYPERLINK(Video_website&amp;A2,A2)))</f>
        <v>UNC_DAYT_EXCEL_1.5.6_LECTURE_ALIGNING_DECIMALS_&amp;_CONSISTENT_NEGATIVE_FORMATS.mp4</v>
      </c>
      <c r="C3" s="121"/>
      <c r="E3" s="121"/>
      <c r="G3" s="121"/>
    </row>
    <row r="4" spans="1:14" s="264" customFormat="1" ht="14.25">
      <c r="A4" s="582">
        <f>IF(OR(B2="",B2=0),"",B2)</f>
        <v>4.0046296296296297E-3</v>
      </c>
      <c r="C4"/>
      <c r="E4"/>
      <c r="G4"/>
    </row>
    <row r="6" spans="1:14" ht="15.75">
      <c r="A6" s="266" t="s">
        <v>197</v>
      </c>
      <c r="B6" s="266"/>
      <c r="C6" s="266"/>
      <c r="D6" s="266"/>
      <c r="E6" s="266"/>
      <c r="H6" s="229"/>
      <c r="I6" s="229"/>
      <c r="J6" s="229"/>
      <c r="K6" s="229"/>
      <c r="L6" s="229"/>
      <c r="M6" s="229"/>
      <c r="N6" s="229"/>
    </row>
    <row r="7" spans="1:14" ht="12.75" customHeight="1">
      <c r="A7" s="5" t="s">
        <v>169</v>
      </c>
      <c r="B7" s="5"/>
      <c r="H7" s="229"/>
      <c r="I7" s="229"/>
      <c r="J7" s="229"/>
      <c r="K7" s="229"/>
      <c r="L7" s="229"/>
      <c r="M7" s="229"/>
      <c r="N7" s="229"/>
    </row>
    <row r="8" spans="1:14" ht="12.75" customHeight="1">
      <c r="A8" s="274" t="s">
        <v>170</v>
      </c>
      <c r="B8" s="274" t="s">
        <v>171</v>
      </c>
      <c r="C8" s="327" t="s">
        <v>172</v>
      </c>
      <c r="D8" s="274" t="s">
        <v>173</v>
      </c>
      <c r="E8" s="274" t="s">
        <v>174</v>
      </c>
      <c r="G8" s="229"/>
      <c r="H8" s="405"/>
      <c r="I8" s="405"/>
      <c r="J8" s="405"/>
    </row>
    <row r="9" spans="1:14" ht="12.75" customHeight="1">
      <c r="A9" t="s">
        <v>175</v>
      </c>
      <c r="B9" t="s">
        <v>176</v>
      </c>
      <c r="C9" s="469">
        <v>1</v>
      </c>
      <c r="D9" s="9" t="s">
        <v>177</v>
      </c>
      <c r="E9" s="470">
        <v>19.86</v>
      </c>
      <c r="G9" s="229"/>
      <c r="H9" s="458"/>
      <c r="I9" s="458"/>
      <c r="J9" s="458"/>
      <c r="K9" s="458"/>
      <c r="L9" s="458"/>
      <c r="M9" s="458"/>
      <c r="N9" s="458"/>
    </row>
    <row r="10" spans="1:14">
      <c r="A10" t="s">
        <v>178</v>
      </c>
      <c r="B10" t="s">
        <v>179</v>
      </c>
      <c r="C10" s="469">
        <v>1000</v>
      </c>
      <c r="D10" s="9" t="s">
        <v>180</v>
      </c>
      <c r="E10" s="471">
        <v>2235</v>
      </c>
      <c r="G10" s="488"/>
      <c r="H10" s="458"/>
      <c r="I10" s="458"/>
      <c r="J10" s="458"/>
      <c r="K10" s="458"/>
      <c r="L10" s="458"/>
      <c r="M10" s="458"/>
      <c r="N10" s="458"/>
    </row>
    <row r="11" spans="1:14">
      <c r="A11" t="s">
        <v>182</v>
      </c>
      <c r="B11" t="s">
        <v>183</v>
      </c>
      <c r="C11" s="469">
        <v>12</v>
      </c>
      <c r="D11" s="9" t="s">
        <v>180</v>
      </c>
      <c r="E11" s="472">
        <v>124.45</v>
      </c>
    </row>
    <row r="12" spans="1:14">
      <c r="A12" t="s">
        <v>184</v>
      </c>
      <c r="B12" t="s">
        <v>185</v>
      </c>
      <c r="C12" s="469">
        <v>1</v>
      </c>
      <c r="D12" s="9" t="s">
        <v>186</v>
      </c>
      <c r="E12" s="472">
        <v>4.7E-2</v>
      </c>
      <c r="G12" s="114"/>
    </row>
    <row r="13" spans="1:14">
      <c r="A13" t="s">
        <v>187</v>
      </c>
      <c r="B13" t="s">
        <v>188</v>
      </c>
      <c r="C13" s="469">
        <v>1</v>
      </c>
      <c r="D13" s="9" t="s">
        <v>189</v>
      </c>
      <c r="E13" s="472">
        <v>4.25</v>
      </c>
      <c r="G13" s="489"/>
    </row>
    <row r="14" spans="1:14">
      <c r="A14" t="s">
        <v>187</v>
      </c>
      <c r="B14" t="s">
        <v>190</v>
      </c>
      <c r="C14" s="469">
        <v>1</v>
      </c>
      <c r="D14" s="9" t="s">
        <v>191</v>
      </c>
      <c r="E14" s="472">
        <v>1.57</v>
      </c>
    </row>
    <row r="15" spans="1:14">
      <c r="D15" s="9"/>
      <c r="E15" s="10"/>
      <c r="G15" s="114"/>
    </row>
    <row r="16" spans="1:14">
      <c r="A16" s="5" t="s">
        <v>192</v>
      </c>
      <c r="B16" s="5"/>
      <c r="D16" s="9"/>
    </row>
    <row r="17" spans="1:23">
      <c r="A17" s="274" t="s">
        <v>170</v>
      </c>
      <c r="B17" s="274"/>
      <c r="C17" s="327" t="s">
        <v>172</v>
      </c>
      <c r="D17" s="274" t="s">
        <v>173</v>
      </c>
      <c r="E17" s="274" t="s">
        <v>193</v>
      </c>
    </row>
    <row r="18" spans="1:23">
      <c r="A18" t="s">
        <v>175</v>
      </c>
      <c r="C18" s="463">
        <v>1.23</v>
      </c>
      <c r="D18" t="s">
        <v>177</v>
      </c>
      <c r="E18" s="9">
        <f>C18*E9</f>
        <v>24.427799999999998</v>
      </c>
    </row>
    <row r="19" spans="1:23">
      <c r="A19" t="s">
        <v>178</v>
      </c>
      <c r="C19" s="463">
        <v>1</v>
      </c>
      <c r="D19" t="s">
        <v>191</v>
      </c>
      <c r="E19" s="225">
        <f>E10/C10 *C19</f>
        <v>2.2349999999999999</v>
      </c>
    </row>
    <row r="20" spans="1:23">
      <c r="A20" t="s">
        <v>194</v>
      </c>
      <c r="C20" s="463">
        <v>2</v>
      </c>
      <c r="D20" t="s">
        <v>195</v>
      </c>
      <c r="E20" s="11">
        <f>(E13+E14)*2</f>
        <v>11.64</v>
      </c>
      <c r="G20" s="114"/>
    </row>
    <row r="21" spans="1:23">
      <c r="A21" s="406" t="s">
        <v>184</v>
      </c>
      <c r="C21" s="463">
        <v>31.5</v>
      </c>
      <c r="D21" t="s">
        <v>198</v>
      </c>
      <c r="E21" s="11">
        <f>C21*E12</f>
        <v>1.4804999999999999</v>
      </c>
    </row>
    <row r="22" spans="1:23">
      <c r="A22" t="s">
        <v>182</v>
      </c>
      <c r="C22" s="463">
        <v>1</v>
      </c>
      <c r="D22" t="s">
        <v>191</v>
      </c>
      <c r="E22" s="225">
        <f>E11/C11 *C22</f>
        <v>10.370833333333334</v>
      </c>
    </row>
    <row r="23" spans="1:23">
      <c r="A23" s="285"/>
      <c r="B23" s="285"/>
      <c r="C23" s="331"/>
      <c r="D23" s="285"/>
      <c r="E23" s="333"/>
      <c r="G23" s="114"/>
    </row>
    <row r="24" spans="1:23" ht="13.5" thickBot="1">
      <c r="A24" s="274" t="s">
        <v>1027</v>
      </c>
      <c r="B24" s="285"/>
      <c r="C24" s="274"/>
      <c r="D24" s="285"/>
      <c r="E24" s="334">
        <f>SUM(E18:E23)</f>
        <v>50.154133333333334</v>
      </c>
      <c r="G24" s="114"/>
    </row>
    <row r="26" spans="1:23">
      <c r="A26" s="120" t="s">
        <v>1460</v>
      </c>
      <c r="O26" s="405"/>
      <c r="P26" s="405"/>
      <c r="Q26" s="405"/>
      <c r="R26" s="405"/>
      <c r="S26" s="405"/>
      <c r="T26" s="405"/>
      <c r="U26" s="405"/>
      <c r="V26" s="405"/>
      <c r="W26" s="405"/>
    </row>
    <row r="27" spans="1:23">
      <c r="A27" s="326" t="s">
        <v>1220</v>
      </c>
      <c r="B27" s="117" t="s">
        <v>1204</v>
      </c>
      <c r="C27" s="483">
        <v>1000</v>
      </c>
      <c r="D27" s="114" t="s">
        <v>1239</v>
      </c>
      <c r="L27" s="370"/>
      <c r="O27" s="405"/>
      <c r="P27" s="405"/>
      <c r="Q27" s="405"/>
      <c r="R27" s="405"/>
      <c r="S27" s="405"/>
      <c r="T27" s="405"/>
      <c r="U27" s="405"/>
      <c r="V27" s="405"/>
      <c r="W27" s="405"/>
    </row>
    <row r="28" spans="1:23">
      <c r="A28" s="116" t="s">
        <v>1203</v>
      </c>
      <c r="B28" s="356" t="s">
        <v>1216</v>
      </c>
      <c r="C28" s="483">
        <v>-1000</v>
      </c>
      <c r="D28" s="114" t="s">
        <v>1240</v>
      </c>
      <c r="L28" s="370"/>
      <c r="O28" s="405"/>
      <c r="P28" s="405"/>
      <c r="Q28" s="405"/>
      <c r="R28" s="405"/>
      <c r="S28" s="405"/>
      <c r="T28" s="405"/>
      <c r="U28" s="405"/>
      <c r="V28" s="405"/>
      <c r="W28" s="405"/>
    </row>
    <row r="29" spans="1:23">
      <c r="A29" s="116"/>
      <c r="B29" s="356" t="s">
        <v>1216</v>
      </c>
      <c r="C29" s="483">
        <v>0</v>
      </c>
      <c r="D29" s="114" t="s">
        <v>1229</v>
      </c>
      <c r="L29" s="370"/>
      <c r="O29" s="405"/>
      <c r="P29" s="405"/>
      <c r="Q29" s="405"/>
      <c r="R29" s="405"/>
      <c r="S29" s="405"/>
      <c r="T29" s="405"/>
      <c r="U29" s="405"/>
      <c r="V29" s="405"/>
      <c r="W29" s="405"/>
    </row>
    <row r="30" spans="1:23">
      <c r="A30" s="116" t="s">
        <v>1241</v>
      </c>
      <c r="C30" s="360"/>
      <c r="D30" s="114"/>
      <c r="L30" s="370"/>
      <c r="O30" s="405"/>
      <c r="P30" s="405"/>
      <c r="Q30" s="405"/>
      <c r="R30" s="405"/>
      <c r="S30" s="405"/>
      <c r="T30" s="405"/>
      <c r="U30" s="405"/>
      <c r="V30" s="405"/>
      <c r="W30" s="405"/>
    </row>
    <row r="31" spans="1:23">
      <c r="A31" s="132"/>
      <c r="B31" s="117"/>
      <c r="C31" s="373"/>
      <c r="D31" s="114" t="s">
        <v>1221</v>
      </c>
      <c r="O31" s="405"/>
      <c r="P31" s="405"/>
      <c r="Q31" s="405"/>
      <c r="R31" s="405"/>
      <c r="S31" s="405"/>
      <c r="T31" s="405"/>
      <c r="U31" s="405"/>
      <c r="V31" s="405"/>
      <c r="W31" s="405"/>
    </row>
    <row r="32" spans="1:23">
      <c r="A32" s="114" t="s">
        <v>1222</v>
      </c>
      <c r="B32" s="356" t="s">
        <v>1095</v>
      </c>
      <c r="C32" s="484">
        <v>1000</v>
      </c>
      <c r="D32" s="372" t="s">
        <v>1199</v>
      </c>
    </row>
    <row r="33" spans="1:23">
      <c r="A33" s="116" t="s">
        <v>1230</v>
      </c>
      <c r="B33" s="356" t="s">
        <v>1095</v>
      </c>
      <c r="C33" s="484">
        <v>-1000</v>
      </c>
      <c r="D33" s="372" t="s">
        <v>1234</v>
      </c>
    </row>
    <row r="34" spans="1:23">
      <c r="A34" s="116"/>
      <c r="B34" s="356" t="s">
        <v>1095</v>
      </c>
      <c r="C34" s="484">
        <v>0</v>
      </c>
      <c r="D34" s="114" t="s">
        <v>1229</v>
      </c>
    </row>
    <row r="35" spans="1:23">
      <c r="B35" s="356"/>
      <c r="C35" s="372"/>
      <c r="D35" s="372" t="s">
        <v>1221</v>
      </c>
    </row>
    <row r="36" spans="1:23">
      <c r="A36" t="s">
        <v>1151</v>
      </c>
      <c r="B36" s="356" t="s">
        <v>1219</v>
      </c>
      <c r="C36" s="485">
        <v>1000</v>
      </c>
      <c r="D36" s="372" t="s">
        <v>1199</v>
      </c>
      <c r="O36" s="405"/>
      <c r="P36" s="405"/>
      <c r="Q36" s="405"/>
      <c r="R36" s="405"/>
      <c r="S36" s="405"/>
      <c r="T36" s="405"/>
      <c r="U36" s="405"/>
      <c r="V36" s="405"/>
      <c r="W36" s="405"/>
    </row>
    <row r="37" spans="1:23">
      <c r="A37" s="116" t="s">
        <v>1223</v>
      </c>
      <c r="B37" s="356" t="s">
        <v>1219</v>
      </c>
      <c r="C37" s="485">
        <v>-1000</v>
      </c>
      <c r="D37" s="372" t="s">
        <v>1234</v>
      </c>
      <c r="O37" s="405"/>
      <c r="P37" s="405"/>
      <c r="Q37" s="405"/>
      <c r="R37" s="405"/>
      <c r="S37" s="405"/>
      <c r="T37" s="405"/>
      <c r="U37" s="405"/>
      <c r="V37" s="405"/>
      <c r="W37" s="405"/>
    </row>
    <row r="38" spans="1:23">
      <c r="A38" s="116" t="s">
        <v>1231</v>
      </c>
      <c r="B38" s="356" t="s">
        <v>1219</v>
      </c>
      <c r="C38" s="485">
        <v>0</v>
      </c>
      <c r="D38" s="114" t="s">
        <v>1229</v>
      </c>
      <c r="O38" s="405"/>
      <c r="P38" s="405"/>
      <c r="Q38" s="405"/>
      <c r="R38" s="405"/>
      <c r="S38" s="405"/>
      <c r="T38" s="405"/>
      <c r="U38" s="405"/>
      <c r="V38" s="405"/>
      <c r="W38" s="405"/>
    </row>
    <row r="39" spans="1:23">
      <c r="B39" s="356"/>
      <c r="C39" s="372"/>
      <c r="D39" s="114" t="s">
        <v>1221</v>
      </c>
      <c r="O39" s="405"/>
      <c r="P39" s="405"/>
      <c r="Q39" s="405"/>
      <c r="R39" s="405"/>
      <c r="S39" s="405"/>
      <c r="T39" s="405"/>
      <c r="U39" s="405"/>
      <c r="V39" s="405"/>
      <c r="W39" s="405"/>
    </row>
    <row r="40" spans="1:23">
      <c r="A40" t="s">
        <v>1151</v>
      </c>
      <c r="B40" s="356" t="s">
        <v>1200</v>
      </c>
      <c r="C40" s="486">
        <v>1000</v>
      </c>
      <c r="D40" s="114" t="s">
        <v>1198</v>
      </c>
      <c r="O40" s="405"/>
      <c r="P40" s="405"/>
      <c r="Q40" s="405"/>
      <c r="R40" s="405"/>
      <c r="S40" s="405"/>
      <c r="T40" s="405"/>
      <c r="U40" s="405"/>
      <c r="V40" s="405"/>
      <c r="W40" s="405"/>
    </row>
    <row r="41" spans="1:23">
      <c r="A41" s="116" t="s">
        <v>1224</v>
      </c>
      <c r="B41" s="356" t="s">
        <v>1200</v>
      </c>
      <c r="C41" s="486">
        <v>-1000</v>
      </c>
      <c r="D41" s="114" t="s">
        <v>1218</v>
      </c>
      <c r="O41" s="405"/>
      <c r="P41" s="405"/>
      <c r="Q41" s="405"/>
      <c r="R41" s="405"/>
      <c r="S41" s="405"/>
      <c r="T41" s="405"/>
      <c r="U41" s="405"/>
      <c r="V41" s="405"/>
      <c r="W41" s="405"/>
    </row>
    <row r="42" spans="1:23">
      <c r="A42" s="116"/>
      <c r="B42" s="356" t="s">
        <v>1200</v>
      </c>
      <c r="C42" s="486">
        <v>0</v>
      </c>
      <c r="D42" s="114" t="s">
        <v>1235</v>
      </c>
      <c r="O42" s="405"/>
      <c r="P42" s="405"/>
      <c r="Q42" s="405"/>
      <c r="R42" s="405"/>
      <c r="S42" s="405"/>
      <c r="T42" s="405"/>
      <c r="U42" s="405"/>
      <c r="V42" s="405"/>
      <c r="W42" s="405"/>
    </row>
    <row r="43" spans="1:23">
      <c r="B43" s="356"/>
      <c r="C43" s="371"/>
      <c r="D43" s="114" t="s">
        <v>1221</v>
      </c>
      <c r="O43" s="405"/>
      <c r="P43" s="405"/>
      <c r="Q43" s="405"/>
      <c r="R43" s="405"/>
      <c r="S43" s="405"/>
      <c r="T43" s="405"/>
      <c r="U43" s="405"/>
      <c r="V43" s="405"/>
      <c r="W43" s="405"/>
    </row>
    <row r="44" spans="1:23">
      <c r="A44" t="s">
        <v>1152</v>
      </c>
      <c r="B44" s="356" t="s">
        <v>1153</v>
      </c>
      <c r="C44" s="479">
        <v>1000</v>
      </c>
      <c r="D44" s="372" t="s">
        <v>1199</v>
      </c>
    </row>
    <row r="45" spans="1:23">
      <c r="A45" s="116" t="s">
        <v>1233</v>
      </c>
      <c r="B45" s="356" t="s">
        <v>1153</v>
      </c>
      <c r="C45" s="479">
        <v>-1000</v>
      </c>
      <c r="D45" s="372" t="s">
        <v>1227</v>
      </c>
    </row>
    <row r="46" spans="1:23">
      <c r="B46" s="356" t="s">
        <v>1153</v>
      </c>
      <c r="C46" s="479">
        <v>0</v>
      </c>
      <c r="D46" s="372"/>
    </row>
    <row r="47" spans="1:23">
      <c r="B47" s="356"/>
      <c r="C47" s="372"/>
      <c r="D47" s="372" t="s">
        <v>1221</v>
      </c>
    </row>
    <row r="48" spans="1:23">
      <c r="A48" t="s">
        <v>1152</v>
      </c>
      <c r="B48" s="356" t="s">
        <v>1217</v>
      </c>
      <c r="C48" s="487">
        <v>1000</v>
      </c>
      <c r="D48" s="372" t="s">
        <v>1225</v>
      </c>
    </row>
    <row r="49" spans="1:4">
      <c r="A49" s="116" t="s">
        <v>1232</v>
      </c>
      <c r="B49" s="356" t="s">
        <v>1217</v>
      </c>
      <c r="C49" s="487">
        <v>-1000</v>
      </c>
      <c r="D49" s="372" t="s">
        <v>1228</v>
      </c>
    </row>
    <row r="50" spans="1:4">
      <c r="A50" s="116" t="s">
        <v>1223</v>
      </c>
      <c r="B50" s="356" t="s">
        <v>1217</v>
      </c>
      <c r="C50" s="487">
        <v>0</v>
      </c>
      <c r="D50" s="372" t="s">
        <v>1226</v>
      </c>
    </row>
    <row r="51" spans="1:4">
      <c r="B51" s="114"/>
    </row>
    <row r="52" spans="1:4">
      <c r="A52" s="114" t="s">
        <v>1236</v>
      </c>
      <c r="B52" s="356" t="s">
        <v>1217</v>
      </c>
      <c r="C52" s="461">
        <v>1000</v>
      </c>
      <c r="D52" s="372" t="s">
        <v>1225</v>
      </c>
    </row>
    <row r="53" spans="1:4">
      <c r="A53" s="116" t="s">
        <v>1237</v>
      </c>
      <c r="B53" s="356" t="s">
        <v>1217</v>
      </c>
      <c r="C53" s="461">
        <v>-1000</v>
      </c>
      <c r="D53" s="372" t="s">
        <v>1228</v>
      </c>
    </row>
    <row r="54" spans="1:4">
      <c r="A54" s="116" t="s">
        <v>1238</v>
      </c>
      <c r="B54" s="356" t="s">
        <v>1217</v>
      </c>
      <c r="C54" s="461">
        <v>0</v>
      </c>
      <c r="D54" s="372" t="s">
        <v>1226</v>
      </c>
    </row>
    <row r="55" spans="1:4">
      <c r="A55" s="116" t="s">
        <v>1242</v>
      </c>
      <c r="B55" s="114"/>
    </row>
    <row r="56" spans="1:4">
      <c r="B56" s="114"/>
    </row>
  </sheetData>
  <pageMargins left="0.75" right="0.75" top="1" bottom="1" header="0.5" footer="0.5"/>
  <pageSetup orientation="portrait" horizontalDpi="300" verticalDpi="300" r:id="rId1"/>
  <headerFooter alignWithMargins="0">
    <oddHeader>&amp;LPrepared by Paul Gomez&amp;CTheZone TZEdge Product Design Team&amp;RNovember 15,2007</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B5252-D634-4EFB-B65E-2B0D20D2E005}">
  <sheetPr codeName="Sheet80"/>
  <dimension ref="A1:B4"/>
  <sheetViews>
    <sheetView zoomScale="145" zoomScaleNormal="145" workbookViewId="0">
      <selection activeCell="A2" sqref="A2"/>
    </sheetView>
  </sheetViews>
  <sheetFormatPr defaultRowHeight="12.75"/>
  <cols>
    <col min="1" max="1" width="23.85546875" customWidth="1"/>
    <col min="2" max="2" width="10.7109375" bestFit="1" customWidth="1"/>
    <col min="9" max="9" width="9.140625" customWidth="1"/>
  </cols>
  <sheetData>
    <row r="1" spans="1:2" ht="26.25">
      <c r="A1" s="113" t="s">
        <v>2510</v>
      </c>
    </row>
    <row r="2" spans="1:2" hidden="1">
      <c r="B2" s="551">
        <f>SUM(Intro:AutoSave!$B$2)</f>
        <v>1.2083333333333335E-2</v>
      </c>
    </row>
    <row r="3" spans="1:2">
      <c r="A3" s="578" t="str">
        <f>Video_Lengths_Description</f>
        <v xml:space="preserve">Length of video clips in this segment: </v>
      </c>
    </row>
    <row r="4" spans="1:2">
      <c r="A4" s="581">
        <f>IF(OR(B2="",B2=0),"",B2)</f>
        <v>1.2083333333333335E-2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8104C-A71F-4DA2-8A31-F0AE08DF6185}">
  <sheetPr codeName="Sheet24"/>
  <dimension ref="A1:G4"/>
  <sheetViews>
    <sheetView zoomScale="145" zoomScaleNormal="145" workbookViewId="0">
      <selection activeCell="A2" sqref="A2"/>
    </sheetView>
  </sheetViews>
  <sheetFormatPr defaultRowHeight="12.75"/>
  <sheetData>
    <row r="1" spans="1:7" ht="18">
      <c r="A1" s="74" t="s">
        <v>1415</v>
      </c>
    </row>
    <row r="2" spans="1:7" s="463" customFormat="1">
      <c r="A2" s="543"/>
      <c r="B2" s="552">
        <f>SUM(Troubleshooting:Precision!B2)</f>
        <v>0</v>
      </c>
    </row>
    <row r="3" spans="1:7" s="411" customFormat="1" ht="14.25">
      <c r="A3" s="578" t="str">
        <f>Video_Lengths_Description</f>
        <v xml:space="preserve">Length of video clips in this segment: </v>
      </c>
      <c r="B3" s="264"/>
      <c r="C3" s="121"/>
      <c r="E3" s="121"/>
      <c r="G3" s="121"/>
    </row>
    <row r="4" spans="1:7" s="264" customFormat="1" ht="14.25">
      <c r="A4" s="582" t="str">
        <f>IF(OR(B2="",B2=0),"",B2)</f>
        <v/>
      </c>
      <c r="C4"/>
      <c r="E4"/>
      <c r="G4"/>
    </row>
  </sheetData>
  <conditionalFormatting sqref="B2">
    <cfRule type="expression" dxfId="5" priority="1">
      <formula>NOT(_xlfn.ISFORMULA(B2))</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4"/>
  <dimension ref="A1:Z34"/>
  <sheetViews>
    <sheetView zoomScale="145" zoomScaleNormal="145" workbookViewId="0">
      <selection activeCell="A2" sqref="A2"/>
    </sheetView>
  </sheetViews>
  <sheetFormatPr defaultRowHeight="12.75"/>
  <cols>
    <col min="1" max="1" width="21.85546875" customWidth="1"/>
    <col min="2" max="2" width="22.5703125" customWidth="1"/>
    <col min="3" max="3" width="7.85546875" bestFit="1" customWidth="1"/>
    <col min="4" max="4" width="10.7109375" bestFit="1" customWidth="1"/>
    <col min="5" max="5" width="11.140625" customWidth="1"/>
  </cols>
  <sheetData>
    <row r="1" spans="1:12" ht="18">
      <c r="A1" s="332" t="s">
        <v>1191</v>
      </c>
    </row>
    <row r="2" spans="1:12" s="463" customFormat="1" hidden="1">
      <c r="A2" s="534"/>
    </row>
    <row r="3" spans="1:12" s="411" customFormat="1" ht="14.25">
      <c r="A3" s="575" t="str">
        <f>IF(A2="","",IF(Disable_Video_Hyperlinks,A2,HYPERLINK(Video_website&amp;A2,A2)))</f>
        <v/>
      </c>
      <c r="C3" s="121"/>
      <c r="E3" s="121"/>
      <c r="G3" s="121"/>
    </row>
    <row r="4" spans="1:12" s="264" customFormat="1" ht="14.25">
      <c r="A4" s="582" t="str">
        <f>IF(OR(B2="",B2=0),"",B2)</f>
        <v/>
      </c>
      <c r="C4"/>
      <c r="E4"/>
      <c r="G4"/>
    </row>
    <row r="6" spans="1:12" ht="15.75">
      <c r="A6" s="266" t="s">
        <v>197</v>
      </c>
      <c r="B6" s="266"/>
      <c r="C6" s="266"/>
      <c r="D6" s="266"/>
      <c r="E6" s="266"/>
    </row>
    <row r="7" spans="1:12">
      <c r="A7" s="5" t="s">
        <v>169</v>
      </c>
      <c r="B7" s="5"/>
    </row>
    <row r="8" spans="1:12">
      <c r="A8" s="119" t="s">
        <v>170</v>
      </c>
      <c r="B8" s="119" t="s">
        <v>171</v>
      </c>
      <c r="C8" s="119" t="s">
        <v>172</v>
      </c>
      <c r="D8" s="119" t="s">
        <v>173</v>
      </c>
      <c r="E8" s="119" t="s">
        <v>174</v>
      </c>
      <c r="G8" s="120" t="s">
        <v>576</v>
      </c>
      <c r="H8" s="57"/>
      <c r="I8" s="57"/>
      <c r="J8" s="57"/>
      <c r="K8" s="57"/>
      <c r="L8" s="57"/>
    </row>
    <row r="9" spans="1:12">
      <c r="A9" s="463" t="s">
        <v>175</v>
      </c>
      <c r="B9" s="463" t="s">
        <v>176</v>
      </c>
      <c r="C9" s="469">
        <v>1</v>
      </c>
      <c r="D9" s="131" t="s">
        <v>177</v>
      </c>
      <c r="E9" s="470">
        <v>19.86</v>
      </c>
      <c r="G9" t="s">
        <v>577</v>
      </c>
    </row>
    <row r="10" spans="1:12">
      <c r="A10" s="463" t="s">
        <v>178</v>
      </c>
      <c r="B10" s="463" t="s">
        <v>179</v>
      </c>
      <c r="C10" s="469">
        <v>1000</v>
      </c>
      <c r="D10" s="131" t="s">
        <v>180</v>
      </c>
      <c r="E10" s="471">
        <v>2235</v>
      </c>
      <c r="G10" s="88" t="s">
        <v>2540</v>
      </c>
    </row>
    <row r="11" spans="1:12">
      <c r="A11" s="463" t="s">
        <v>182</v>
      </c>
      <c r="B11" s="463" t="s">
        <v>183</v>
      </c>
      <c r="C11" s="469">
        <v>12</v>
      </c>
      <c r="D11" s="131" t="s">
        <v>180</v>
      </c>
      <c r="E11" s="472">
        <v>124.45</v>
      </c>
      <c r="G11" s="114" t="s">
        <v>2541</v>
      </c>
    </row>
    <row r="12" spans="1:12">
      <c r="A12" s="463" t="s">
        <v>184</v>
      </c>
      <c r="B12" s="463" t="s">
        <v>185</v>
      </c>
      <c r="C12" s="469">
        <v>1</v>
      </c>
      <c r="D12" s="131" t="s">
        <v>186</v>
      </c>
      <c r="E12" s="472">
        <v>4.7E-2</v>
      </c>
      <c r="H12" s="463">
        <v>1</v>
      </c>
      <c r="I12" s="463">
        <v>2</v>
      </c>
      <c r="J12" s="463">
        <v>3</v>
      </c>
      <c r="L12" s="463">
        <v>4</v>
      </c>
    </row>
    <row r="13" spans="1:12">
      <c r="A13" s="463" t="s">
        <v>187</v>
      </c>
      <c r="B13" s="463" t="s">
        <v>188</v>
      </c>
      <c r="C13" s="469">
        <v>1</v>
      </c>
      <c r="D13" s="131" t="s">
        <v>189</v>
      </c>
      <c r="E13" s="472">
        <v>4.25</v>
      </c>
    </row>
    <row r="14" spans="1:12">
      <c r="A14" s="463" t="s">
        <v>187</v>
      </c>
      <c r="B14" s="463" t="s">
        <v>190</v>
      </c>
      <c r="C14" s="469">
        <v>1</v>
      </c>
      <c r="D14" s="131" t="s">
        <v>191</v>
      </c>
      <c r="E14" s="472">
        <v>1.57</v>
      </c>
    </row>
    <row r="15" spans="1:12">
      <c r="D15" s="9"/>
      <c r="E15" s="10"/>
    </row>
    <row r="16" spans="1:12">
      <c r="A16" s="5" t="s">
        <v>192</v>
      </c>
      <c r="B16" s="5"/>
      <c r="D16" s="9"/>
    </row>
    <row r="17" spans="1:26">
      <c r="A17" s="463" t="s">
        <v>170</v>
      </c>
      <c r="C17" s="7" t="s">
        <v>172</v>
      </c>
      <c r="D17" t="s">
        <v>173</v>
      </c>
      <c r="E17" t="s">
        <v>193</v>
      </c>
    </row>
    <row r="18" spans="1:26">
      <c r="A18" s="463" t="s">
        <v>175</v>
      </c>
      <c r="C18" s="463">
        <v>1.23</v>
      </c>
      <c r="D18" t="s">
        <v>177</v>
      </c>
      <c r="E18" s="9">
        <f>C18*E9</f>
        <v>24.427799999999998</v>
      </c>
    </row>
    <row r="19" spans="1:26">
      <c r="A19" s="463" t="s">
        <v>178</v>
      </c>
      <c r="C19" s="463">
        <v>1</v>
      </c>
      <c r="D19" t="s">
        <v>191</v>
      </c>
      <c r="E19" s="225">
        <f>E10/C10 *C19</f>
        <v>2.2349999999999999</v>
      </c>
    </row>
    <row r="20" spans="1:26">
      <c r="A20" s="463" t="s">
        <v>194</v>
      </c>
      <c r="C20" s="463">
        <v>2</v>
      </c>
      <c r="D20" t="s">
        <v>195</v>
      </c>
      <c r="E20" s="11">
        <f>(E13+E14)*2</f>
        <v>11.64</v>
      </c>
    </row>
    <row r="21" spans="1:26">
      <c r="A21" s="496" t="s">
        <v>184</v>
      </c>
      <c r="C21" s="463">
        <v>31.5</v>
      </c>
      <c r="D21" t="s">
        <v>198</v>
      </c>
      <c r="E21" s="11">
        <f>C21*E12</f>
        <v>1.4804999999999999</v>
      </c>
    </row>
    <row r="22" spans="1:26" ht="13.5" thickBot="1">
      <c r="A22" s="463" t="s">
        <v>182</v>
      </c>
      <c r="C22" s="463">
        <v>1</v>
      </c>
      <c r="D22" t="s">
        <v>191</v>
      </c>
      <c r="E22" s="226">
        <f>E11/C11 *C22</f>
        <v>10.370833333333334</v>
      </c>
    </row>
    <row r="23" spans="1:26" ht="14.25" thickTop="1" thickBot="1">
      <c r="A23" s="5" t="s">
        <v>196</v>
      </c>
      <c r="C23" s="5"/>
      <c r="E23" s="227">
        <f>F18+E19+E20+E21+E22</f>
        <v>25.726333333333333</v>
      </c>
    </row>
    <row r="25" spans="1:26">
      <c r="B25" s="651" t="s">
        <v>1414</v>
      </c>
      <c r="C25" s="652"/>
      <c r="D25" s="652"/>
      <c r="E25" s="652"/>
    </row>
    <row r="26" spans="1:26" ht="14.25" customHeight="1">
      <c r="A26" t="s">
        <v>287</v>
      </c>
      <c r="B26" s="652"/>
      <c r="C26" s="652"/>
      <c r="D26" s="652"/>
      <c r="E26" s="652"/>
      <c r="Z26" s="384"/>
    </row>
    <row r="27" spans="1:26">
      <c r="A27" t="s">
        <v>288</v>
      </c>
      <c r="B27" s="652"/>
      <c r="C27" s="652"/>
      <c r="D27" s="652"/>
      <c r="E27" s="652"/>
    </row>
    <row r="28" spans="1:26">
      <c r="A28" t="s">
        <v>289</v>
      </c>
      <c r="B28" s="652"/>
      <c r="C28" s="652"/>
      <c r="D28" s="652"/>
      <c r="E28" s="652"/>
    </row>
    <row r="29" spans="1:26">
      <c r="A29" t="s">
        <v>290</v>
      </c>
      <c r="B29" s="652"/>
      <c r="C29" s="652"/>
      <c r="D29" s="652"/>
      <c r="E29" s="652"/>
    </row>
    <row r="30" spans="1:26">
      <c r="A30" t="s">
        <v>291</v>
      </c>
      <c r="B30" s="652"/>
      <c r="C30" s="652"/>
      <c r="D30" s="652"/>
      <c r="E30" s="652"/>
    </row>
    <row r="31" spans="1:26">
      <c r="A31" s="66" t="s">
        <v>292</v>
      </c>
      <c r="B31" s="652"/>
      <c r="C31" s="652"/>
      <c r="D31" s="652"/>
      <c r="E31" s="652"/>
    </row>
    <row r="32" spans="1:26">
      <c r="B32" s="650"/>
      <c r="C32" s="650"/>
      <c r="D32" s="650"/>
      <c r="E32" s="650"/>
    </row>
    <row r="34" spans="7:9">
      <c r="G34" s="57"/>
      <c r="H34" s="57"/>
      <c r="I34" s="57"/>
    </row>
  </sheetData>
  <mergeCells count="1">
    <mergeCell ref="B25:E32"/>
  </mergeCells>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5"/>
  <dimension ref="A1:G33"/>
  <sheetViews>
    <sheetView showFormulas="1" zoomScale="145" zoomScaleNormal="145" workbookViewId="0">
      <selection activeCell="A2" sqref="A2"/>
    </sheetView>
  </sheetViews>
  <sheetFormatPr defaultRowHeight="12.75"/>
  <cols>
    <col min="1" max="1" width="22.85546875" customWidth="1"/>
    <col min="2" max="2" width="23" customWidth="1"/>
    <col min="3" max="3" width="8.140625" bestFit="1" customWidth="1"/>
    <col min="4" max="4" width="11.85546875" bestFit="1" customWidth="1"/>
    <col min="5" max="5" width="10.28515625" bestFit="1" customWidth="1"/>
  </cols>
  <sheetData>
    <row r="1" spans="1:7" ht="18">
      <c r="A1" s="260" t="s">
        <v>778</v>
      </c>
      <c r="B1" s="73"/>
    </row>
    <row r="2" spans="1:7" s="463" customFormat="1" hidden="1">
      <c r="A2" s="534"/>
    </row>
    <row r="3" spans="1:7" s="411" customFormat="1" ht="14.25">
      <c r="A3" s="575"/>
      <c r="C3" s="121"/>
      <c r="E3" s="121"/>
      <c r="G3" s="121"/>
    </row>
    <row r="4" spans="1:7" s="264" customFormat="1" ht="14.25">
      <c r="A4" s="582" t="str">
        <f>IF(OR(B2="",B2=0),"",B2)</f>
        <v/>
      </c>
      <c r="C4"/>
      <c r="E4"/>
      <c r="G4"/>
    </row>
    <row r="6" spans="1:7" ht="15.75">
      <c r="A6" s="266" t="s">
        <v>197</v>
      </c>
      <c r="B6" s="266"/>
      <c r="C6" s="266"/>
      <c r="D6" s="266"/>
      <c r="E6" s="266"/>
    </row>
    <row r="7" spans="1:7">
      <c r="A7" s="5" t="s">
        <v>169</v>
      </c>
      <c r="B7" s="5"/>
    </row>
    <row r="8" spans="1:7">
      <c r="A8" s="119" t="s">
        <v>170</v>
      </c>
      <c r="B8" s="119" t="s">
        <v>171</v>
      </c>
      <c r="C8" s="119" t="s">
        <v>172</v>
      </c>
      <c r="D8" s="119" t="s">
        <v>173</v>
      </c>
      <c r="E8" s="119" t="s">
        <v>174</v>
      </c>
    </row>
    <row r="9" spans="1:7">
      <c r="A9" s="463" t="s">
        <v>175</v>
      </c>
      <c r="B9" s="463" t="s">
        <v>176</v>
      </c>
      <c r="C9" s="469">
        <v>1</v>
      </c>
      <c r="D9" s="9" t="s">
        <v>177</v>
      </c>
      <c r="E9" s="470">
        <v>19.86</v>
      </c>
      <c r="G9" s="6"/>
    </row>
    <row r="10" spans="1:7">
      <c r="A10" s="463" t="s">
        <v>178</v>
      </c>
      <c r="B10" s="463" t="s">
        <v>179</v>
      </c>
      <c r="C10" s="469">
        <v>1000</v>
      </c>
      <c r="D10" s="9" t="s">
        <v>180</v>
      </c>
      <c r="E10" s="471">
        <v>2235</v>
      </c>
    </row>
    <row r="11" spans="1:7">
      <c r="A11" s="463" t="s">
        <v>182</v>
      </c>
      <c r="B11" s="463" t="s">
        <v>183</v>
      </c>
      <c r="C11" s="469">
        <v>12</v>
      </c>
      <c r="D11" s="9" t="s">
        <v>180</v>
      </c>
      <c r="E11" s="472">
        <v>124.45</v>
      </c>
    </row>
    <row r="12" spans="1:7">
      <c r="A12" s="463" t="s">
        <v>184</v>
      </c>
      <c r="B12" s="463" t="s">
        <v>185</v>
      </c>
      <c r="C12" s="469">
        <v>1</v>
      </c>
      <c r="D12" s="9" t="s">
        <v>186</v>
      </c>
      <c r="E12" s="472">
        <v>4.7E-2</v>
      </c>
    </row>
    <row r="13" spans="1:7">
      <c r="A13" s="463" t="s">
        <v>187</v>
      </c>
      <c r="B13" s="463" t="s">
        <v>188</v>
      </c>
      <c r="C13" s="469">
        <v>1</v>
      </c>
      <c r="D13" s="9" t="s">
        <v>189</v>
      </c>
      <c r="E13" s="472">
        <v>4.25</v>
      </c>
    </row>
    <row r="14" spans="1:7">
      <c r="A14" s="463" t="s">
        <v>187</v>
      </c>
      <c r="B14" s="463" t="s">
        <v>190</v>
      </c>
      <c r="C14" s="469">
        <v>1</v>
      </c>
      <c r="D14" s="9" t="s">
        <v>191</v>
      </c>
      <c r="E14" s="472">
        <v>1.57</v>
      </c>
    </row>
    <row r="15" spans="1:7">
      <c r="D15" s="9"/>
      <c r="E15" s="10"/>
    </row>
    <row r="16" spans="1:7">
      <c r="A16" s="5" t="s">
        <v>192</v>
      </c>
      <c r="B16" s="5"/>
      <c r="D16" s="9"/>
    </row>
    <row r="17" spans="1:5">
      <c r="A17" s="463" t="s">
        <v>170</v>
      </c>
      <c r="B17" s="7" t="s">
        <v>172</v>
      </c>
      <c r="C17" t="s">
        <v>173</v>
      </c>
      <c r="D17" t="s">
        <v>193</v>
      </c>
    </row>
    <row r="18" spans="1:5">
      <c r="A18" s="463" t="s">
        <v>175</v>
      </c>
      <c r="B18" s="463">
        <v>1.23</v>
      </c>
      <c r="C18" t="s">
        <v>177</v>
      </c>
      <c r="D18" s="9">
        <f>B18*E9</f>
        <v>24.427799999999998</v>
      </c>
    </row>
    <row r="19" spans="1:5">
      <c r="A19" s="463" t="s">
        <v>178</v>
      </c>
      <c r="B19" s="463">
        <v>1</v>
      </c>
      <c r="C19" t="s">
        <v>191</v>
      </c>
      <c r="D19" s="225">
        <f>E10/C10 *B19</f>
        <v>2.2349999999999999</v>
      </c>
    </row>
    <row r="20" spans="1:5">
      <c r="A20" s="463" t="s">
        <v>194</v>
      </c>
      <c r="B20" s="463">
        <v>2</v>
      </c>
      <c r="C20" t="s">
        <v>195</v>
      </c>
      <c r="D20" s="11">
        <f>(E13+E14)*2</f>
        <v>11.64</v>
      </c>
    </row>
    <row r="21" spans="1:5">
      <c r="A21" s="496" t="s">
        <v>184</v>
      </c>
      <c r="B21" s="463">
        <v>31.5</v>
      </c>
      <c r="C21" t="s">
        <v>198</v>
      </c>
      <c r="D21" s="11">
        <f>B21*E12</f>
        <v>1.4804999999999999</v>
      </c>
    </row>
    <row r="22" spans="1:5" ht="13.5" thickBot="1">
      <c r="A22" s="463" t="s">
        <v>182</v>
      </c>
      <c r="B22" s="463">
        <v>1</v>
      </c>
      <c r="C22" t="s">
        <v>191</v>
      </c>
      <c r="D22" s="226">
        <f>E11/C11 *B22</f>
        <v>10.370833333333334</v>
      </c>
    </row>
    <row r="23" spans="1:5" ht="14.25" thickTop="1" thickBot="1">
      <c r="A23" s="5" t="s">
        <v>196</v>
      </c>
      <c r="B23" s="5"/>
      <c r="D23" s="227">
        <f>SUM(D18:D22)</f>
        <v>50.154133333333334</v>
      </c>
    </row>
    <row r="24" spans="1:5">
      <c r="A24" s="53"/>
    </row>
    <row r="26" spans="1:5">
      <c r="A26" s="651" t="s">
        <v>779</v>
      </c>
      <c r="B26" s="651"/>
      <c r="C26" s="651"/>
      <c r="D26" s="651"/>
      <c r="E26" s="651"/>
    </row>
    <row r="27" spans="1:5">
      <c r="A27" s="651"/>
      <c r="B27" s="651"/>
      <c r="C27" s="651"/>
      <c r="D27" s="651"/>
      <c r="E27" s="651"/>
    </row>
    <row r="28" spans="1:5">
      <c r="A28" s="651"/>
      <c r="B28" s="651"/>
      <c r="C28" s="651"/>
      <c r="D28" s="651"/>
      <c r="E28" s="651"/>
    </row>
    <row r="29" spans="1:5">
      <c r="A29" s="651"/>
      <c r="B29" s="651"/>
      <c r="C29" s="651"/>
      <c r="D29" s="651"/>
      <c r="E29" s="651"/>
    </row>
    <row r="30" spans="1:5">
      <c r="A30" s="651"/>
      <c r="B30" s="651"/>
      <c r="C30" s="651"/>
      <c r="D30" s="651"/>
      <c r="E30" s="651"/>
    </row>
    <row r="31" spans="1:5">
      <c r="A31" s="651"/>
      <c r="B31" s="651"/>
      <c r="C31" s="651"/>
      <c r="D31" s="651"/>
      <c r="E31" s="651"/>
    </row>
    <row r="33" spans="1:5">
      <c r="A33" s="114" t="s">
        <v>781</v>
      </c>
      <c r="E33" s="148" t="s">
        <v>780</v>
      </c>
    </row>
  </sheetData>
  <mergeCells count="1">
    <mergeCell ref="A26:E31"/>
  </mergeCells>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6"/>
  <dimension ref="A1:G41"/>
  <sheetViews>
    <sheetView zoomScale="145" zoomScaleNormal="145" workbookViewId="0">
      <selection activeCell="A2" sqref="A2"/>
    </sheetView>
  </sheetViews>
  <sheetFormatPr defaultRowHeight="12.75"/>
  <cols>
    <col min="1" max="1" width="21.85546875" customWidth="1"/>
    <col min="2" max="2" width="22.5703125" customWidth="1"/>
    <col min="3" max="3" width="7.85546875" bestFit="1" customWidth="1"/>
    <col min="4" max="4" width="10.7109375" bestFit="1" customWidth="1"/>
    <col min="5" max="5" width="11.140625" customWidth="1"/>
  </cols>
  <sheetData>
    <row r="1" spans="1:7" ht="18">
      <c r="A1" s="260" t="s">
        <v>751</v>
      </c>
    </row>
    <row r="2" spans="1:7" s="463" customFormat="1" hidden="1">
      <c r="A2" s="534"/>
    </row>
    <row r="3" spans="1:7" s="411" customFormat="1" ht="14.25">
      <c r="A3" s="575" t="str">
        <f>IF(A2="","",IF(Disable_Video_Hyperlinks,A2,HYPERLINK(Video_website&amp;A2,A2)))</f>
        <v/>
      </c>
      <c r="C3" s="121"/>
      <c r="E3" s="121"/>
      <c r="G3" s="121"/>
    </row>
    <row r="4" spans="1:7" s="264" customFormat="1" ht="14.25">
      <c r="A4" s="582" t="str">
        <f>IF(OR(B2="",B2=0),"",B2)</f>
        <v/>
      </c>
      <c r="C4"/>
      <c r="E4"/>
      <c r="G4"/>
    </row>
    <row r="6" spans="1:7" ht="15.75">
      <c r="A6" s="266" t="s">
        <v>197</v>
      </c>
      <c r="B6" s="266"/>
      <c r="C6" s="266"/>
      <c r="D6" s="266"/>
      <c r="E6" s="266"/>
    </row>
    <row r="7" spans="1:7">
      <c r="A7" s="5" t="s">
        <v>169</v>
      </c>
      <c r="B7" s="5"/>
    </row>
    <row r="8" spans="1:7">
      <c r="A8" s="497" t="s">
        <v>170</v>
      </c>
      <c r="B8" s="497" t="s">
        <v>171</v>
      </c>
      <c r="C8" s="497" t="s">
        <v>172</v>
      </c>
      <c r="D8" s="497" t="s">
        <v>173</v>
      </c>
      <c r="E8" s="497" t="s">
        <v>174</v>
      </c>
    </row>
    <row r="9" spans="1:7">
      <c r="A9" s="463" t="s">
        <v>175</v>
      </c>
      <c r="B9" s="463" t="s">
        <v>176</v>
      </c>
      <c r="C9" s="469">
        <v>1</v>
      </c>
      <c r="D9" s="131" t="s">
        <v>177</v>
      </c>
      <c r="E9" s="470">
        <v>19.86</v>
      </c>
      <c r="G9" s="6"/>
    </row>
    <row r="10" spans="1:7">
      <c r="A10" s="463" t="s">
        <v>178</v>
      </c>
      <c r="B10" s="463" t="s">
        <v>179</v>
      </c>
      <c r="C10" s="469">
        <v>1000</v>
      </c>
      <c r="D10" s="131" t="s">
        <v>180</v>
      </c>
      <c r="E10" s="471">
        <v>2235</v>
      </c>
    </row>
    <row r="11" spans="1:7">
      <c r="A11" s="463" t="s">
        <v>182</v>
      </c>
      <c r="B11" s="463" t="s">
        <v>183</v>
      </c>
      <c r="C11" s="469">
        <v>12</v>
      </c>
      <c r="D11" s="131" t="s">
        <v>180</v>
      </c>
      <c r="E11" s="472">
        <v>124.45</v>
      </c>
    </row>
    <row r="12" spans="1:7">
      <c r="A12" s="463" t="s">
        <v>184</v>
      </c>
      <c r="B12" s="463" t="s">
        <v>185</v>
      </c>
      <c r="C12" s="469">
        <v>1</v>
      </c>
      <c r="D12" s="131" t="s">
        <v>186</v>
      </c>
      <c r="E12" s="472">
        <v>4.7E-2</v>
      </c>
    </row>
    <row r="13" spans="1:7">
      <c r="A13" s="463" t="s">
        <v>187</v>
      </c>
      <c r="B13" s="463" t="s">
        <v>188</v>
      </c>
      <c r="C13" s="469">
        <v>1</v>
      </c>
      <c r="D13" s="131" t="s">
        <v>189</v>
      </c>
      <c r="E13" s="472">
        <v>4.25</v>
      </c>
    </row>
    <row r="14" spans="1:7">
      <c r="A14" s="463" t="s">
        <v>187</v>
      </c>
      <c r="B14" s="463" t="s">
        <v>190</v>
      </c>
      <c r="C14" s="469">
        <v>1</v>
      </c>
      <c r="D14" s="131" t="s">
        <v>191</v>
      </c>
      <c r="E14" s="472">
        <v>1.57</v>
      </c>
    </row>
    <row r="15" spans="1:7">
      <c r="D15" s="9"/>
      <c r="E15" s="10"/>
    </row>
    <row r="16" spans="1:7">
      <c r="A16" s="5" t="s">
        <v>192</v>
      </c>
      <c r="B16" s="5"/>
      <c r="D16" s="9"/>
    </row>
    <row r="17" spans="1:5">
      <c r="A17" s="463" t="s">
        <v>170</v>
      </c>
      <c r="C17" s="7" t="s">
        <v>172</v>
      </c>
      <c r="D17" t="s">
        <v>173</v>
      </c>
      <c r="E17" t="s">
        <v>193</v>
      </c>
    </row>
    <row r="18" spans="1:5">
      <c r="A18" s="463" t="s">
        <v>175</v>
      </c>
      <c r="C18" s="463">
        <v>1.23</v>
      </c>
      <c r="D18" t="s">
        <v>177</v>
      </c>
      <c r="E18" s="9">
        <f>C18*E9</f>
        <v>24.427799999999998</v>
      </c>
    </row>
    <row r="19" spans="1:5">
      <c r="A19" s="463" t="s">
        <v>178</v>
      </c>
      <c r="C19" s="463">
        <v>1</v>
      </c>
      <c r="D19" t="s">
        <v>191</v>
      </c>
      <c r="E19" s="225">
        <f>E10/C10 *C19</f>
        <v>2.2349999999999999</v>
      </c>
    </row>
    <row r="20" spans="1:5">
      <c r="A20" s="463" t="s">
        <v>194</v>
      </c>
      <c r="C20" s="463">
        <v>2</v>
      </c>
      <c r="D20" t="s">
        <v>195</v>
      </c>
      <c r="E20" s="11">
        <f>(E13+E14)*2</f>
        <v>11.64</v>
      </c>
    </row>
    <row r="21" spans="1:5">
      <c r="A21" s="496" t="s">
        <v>184</v>
      </c>
      <c r="C21" s="463">
        <v>31.5</v>
      </c>
      <c r="D21" t="s">
        <v>198</v>
      </c>
      <c r="E21" s="11">
        <f>C21*E12</f>
        <v>1.4804999999999999</v>
      </c>
    </row>
    <row r="22" spans="1:5" ht="13.5" thickBot="1">
      <c r="A22" s="463" t="s">
        <v>182</v>
      </c>
      <c r="C22" s="463">
        <v>1</v>
      </c>
      <c r="D22" t="s">
        <v>191</v>
      </c>
      <c r="E22" s="226">
        <f>E11/C11 *C22</f>
        <v>10.370833333333334</v>
      </c>
    </row>
    <row r="23" spans="1:5" ht="14.25" thickTop="1" thickBot="1">
      <c r="A23" s="5" t="s">
        <v>196</v>
      </c>
      <c r="C23" s="5"/>
      <c r="E23" s="227">
        <f>E18+E19+E20+E21+E22</f>
        <v>50.154133333333334</v>
      </c>
    </row>
    <row r="31" spans="1:5">
      <c r="A31" s="66"/>
    </row>
    <row r="37" spans="1:1">
      <c r="A37" s="5"/>
    </row>
    <row r="38" spans="1:1">
      <c r="A38" s="114"/>
    </row>
    <row r="39" spans="1:1">
      <c r="A39" s="114"/>
    </row>
    <row r="40" spans="1:1">
      <c r="A40" s="114"/>
    </row>
    <row r="41" spans="1:1">
      <c r="A41" s="114"/>
    </row>
  </sheetData>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0"/>
  <dimension ref="A1:G4"/>
  <sheetViews>
    <sheetView zoomScale="145" zoomScaleNormal="145" workbookViewId="0">
      <selection activeCell="N35" sqref="N35"/>
    </sheetView>
  </sheetViews>
  <sheetFormatPr defaultRowHeight="12.75"/>
  <sheetData>
    <row r="1" spans="1:7" ht="18">
      <c r="A1" s="260" t="s">
        <v>752</v>
      </c>
    </row>
    <row r="2" spans="1:7" s="463" customFormat="1" hidden="1">
      <c r="A2" s="534"/>
    </row>
    <row r="3" spans="1:7" s="411" customFormat="1" ht="14.25">
      <c r="A3" s="575" t="str">
        <f>IF(A2="","",IF(Disable_Video_Hyperlinks,A2,HYPERLINK(Video_website&amp;A2,A2)))</f>
        <v/>
      </c>
      <c r="C3" s="121"/>
      <c r="E3" s="121"/>
      <c r="G3" s="121"/>
    </row>
    <row r="4" spans="1:7" s="264" customFormat="1" ht="14.25">
      <c r="A4" s="582" t="str">
        <f>IF(OR(B2="",B2=0),"",B2)</f>
        <v/>
      </c>
      <c r="C4"/>
      <c r="E4"/>
      <c r="G4"/>
    </row>
  </sheetData>
  <phoneticPr fontId="6" type="noConversion"/>
  <pageMargins left="0.75" right="0.75" top="1" bottom="1" header="0.5" footer="0.5"/>
  <pageSetup orientation="portrait" r:id="rId1"/>
  <headerFooter alignWithMargins="0"/>
  <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1"/>
  <dimension ref="A1:L37"/>
  <sheetViews>
    <sheetView zoomScale="145" zoomScaleNormal="145" workbookViewId="0">
      <selection activeCell="A2" sqref="A2"/>
    </sheetView>
  </sheetViews>
  <sheetFormatPr defaultRowHeight="12.75"/>
  <cols>
    <col min="1" max="1" width="21.85546875" customWidth="1"/>
    <col min="2" max="2" width="22.5703125" customWidth="1"/>
    <col min="3" max="3" width="7.85546875" bestFit="1" customWidth="1"/>
    <col min="4" max="4" width="10.7109375" bestFit="1" customWidth="1"/>
    <col min="5" max="5" width="11.140625" customWidth="1"/>
    <col min="6" max="6" width="11.28515625" bestFit="1" customWidth="1"/>
  </cols>
  <sheetData>
    <row r="1" spans="1:7" ht="18">
      <c r="A1" s="260" t="s">
        <v>278</v>
      </c>
    </row>
    <row r="2" spans="1:7" s="463" customFormat="1" hidden="1">
      <c r="A2" s="534"/>
    </row>
    <row r="3" spans="1:7" s="411" customFormat="1" ht="14.25">
      <c r="A3" s="575" t="str">
        <f>IF(A2="","",IF(Disable_Video_Hyperlinks,A2,HYPERLINK(Video_website&amp;A2,A2)))</f>
        <v/>
      </c>
      <c r="C3" s="121"/>
      <c r="E3" s="121"/>
      <c r="G3" s="121"/>
    </row>
    <row r="4" spans="1:7" s="264" customFormat="1" ht="14.25">
      <c r="A4" s="582" t="str">
        <f>IF(OR(B2="",B2=0),"",B2)</f>
        <v/>
      </c>
      <c r="C4"/>
      <c r="E4"/>
      <c r="G4"/>
    </row>
    <row r="6" spans="1:7" ht="15.75">
      <c r="A6" s="266" t="s">
        <v>197</v>
      </c>
      <c r="B6" s="266"/>
      <c r="C6" s="266"/>
      <c r="D6" s="266"/>
      <c r="E6" s="266"/>
    </row>
    <row r="7" spans="1:7">
      <c r="A7" s="5" t="s">
        <v>169</v>
      </c>
      <c r="B7" s="5"/>
    </row>
    <row r="8" spans="1:7">
      <c r="A8" s="497" t="s">
        <v>170</v>
      </c>
      <c r="B8" s="497" t="s">
        <v>171</v>
      </c>
      <c r="C8" s="497" t="s">
        <v>172</v>
      </c>
      <c r="D8" s="497" t="s">
        <v>173</v>
      </c>
      <c r="E8" s="497" t="s">
        <v>174</v>
      </c>
    </row>
    <row r="9" spans="1:7">
      <c r="A9" s="463" t="s">
        <v>175</v>
      </c>
      <c r="B9" s="463" t="s">
        <v>176</v>
      </c>
      <c r="C9" s="469">
        <v>1</v>
      </c>
      <c r="D9" s="131" t="s">
        <v>177</v>
      </c>
      <c r="E9" s="470">
        <v>19.86</v>
      </c>
      <c r="G9" s="6"/>
    </row>
    <row r="10" spans="1:7">
      <c r="A10" s="463" t="s">
        <v>178</v>
      </c>
      <c r="B10" s="463" t="s">
        <v>179</v>
      </c>
      <c r="C10" s="469">
        <v>1000</v>
      </c>
      <c r="D10" s="131" t="s">
        <v>180</v>
      </c>
      <c r="E10" s="471">
        <v>2235</v>
      </c>
    </row>
    <row r="11" spans="1:7">
      <c r="A11" s="463" t="s">
        <v>182</v>
      </c>
      <c r="B11" s="463" t="s">
        <v>183</v>
      </c>
      <c r="C11" s="469">
        <v>12</v>
      </c>
      <c r="D11" s="131" t="s">
        <v>180</v>
      </c>
      <c r="E11" s="472">
        <v>124.45</v>
      </c>
    </row>
    <row r="12" spans="1:7">
      <c r="A12" s="463" t="s">
        <v>184</v>
      </c>
      <c r="B12" s="463" t="s">
        <v>185</v>
      </c>
      <c r="C12" s="469">
        <v>1</v>
      </c>
      <c r="D12" s="131" t="s">
        <v>186</v>
      </c>
      <c r="E12" s="472">
        <v>4.7E-2</v>
      </c>
    </row>
    <row r="13" spans="1:7">
      <c r="A13" s="463" t="s">
        <v>187</v>
      </c>
      <c r="B13" s="463" t="s">
        <v>188</v>
      </c>
      <c r="C13" s="469">
        <v>1</v>
      </c>
      <c r="D13" s="131" t="s">
        <v>189</v>
      </c>
      <c r="E13" s="472">
        <v>4.25</v>
      </c>
    </row>
    <row r="14" spans="1:7">
      <c r="A14" s="463" t="s">
        <v>187</v>
      </c>
      <c r="B14" s="463" t="s">
        <v>190</v>
      </c>
      <c r="C14" s="469">
        <v>1</v>
      </c>
      <c r="D14" s="131" t="s">
        <v>191</v>
      </c>
      <c r="E14" s="472">
        <v>1.57</v>
      </c>
    </row>
    <row r="15" spans="1:7">
      <c r="D15" s="9"/>
      <c r="E15" s="10"/>
    </row>
    <row r="16" spans="1:7">
      <c r="A16" s="5" t="s">
        <v>192</v>
      </c>
      <c r="B16" s="5"/>
      <c r="D16" s="9"/>
    </row>
    <row r="17" spans="1:12">
      <c r="A17" s="463" t="s">
        <v>170</v>
      </c>
      <c r="B17" t="s">
        <v>172</v>
      </c>
      <c r="C17" s="7" t="s">
        <v>173</v>
      </c>
      <c r="D17" t="s">
        <v>193</v>
      </c>
    </row>
    <row r="18" spans="1:12">
      <c r="A18" s="463" t="s">
        <v>175</v>
      </c>
      <c r="B18">
        <v>1.23</v>
      </c>
      <c r="C18" s="463" t="s">
        <v>177</v>
      </c>
      <c r="D18">
        <f>B18*E9</f>
        <v>24.427799999999998</v>
      </c>
      <c r="E18" s="9"/>
      <c r="F18" s="231">
        <f>B18*E9</f>
        <v>24.427799999999998</v>
      </c>
    </row>
    <row r="19" spans="1:12">
      <c r="A19" s="463" t="s">
        <v>178</v>
      </c>
      <c r="B19">
        <v>1</v>
      </c>
      <c r="C19" s="463" t="s">
        <v>191</v>
      </c>
      <c r="D19">
        <f>E10/C10 *B19</f>
        <v>2.2349999999999999</v>
      </c>
      <c r="E19" s="225"/>
      <c r="F19" s="232">
        <f>E10/C10 *B19</f>
        <v>2.2349999999999999</v>
      </c>
      <c r="H19" s="651" t="s">
        <v>764</v>
      </c>
      <c r="I19" s="652"/>
      <c r="J19" s="652"/>
      <c r="K19" s="652"/>
      <c r="L19" s="652"/>
    </row>
    <row r="20" spans="1:12">
      <c r="A20" s="463" t="s">
        <v>194</v>
      </c>
      <c r="B20">
        <v>2</v>
      </c>
      <c r="C20" s="463" t="s">
        <v>195</v>
      </c>
      <c r="D20">
        <f>(E13+E14)*B20</f>
        <v>11.64</v>
      </c>
      <c r="E20" s="11"/>
      <c r="F20" s="233">
        <f>(E13+E14)*B20</f>
        <v>11.64</v>
      </c>
      <c r="H20" s="652"/>
      <c r="I20" s="652"/>
      <c r="J20" s="652"/>
      <c r="K20" s="652"/>
      <c r="L20" s="652"/>
    </row>
    <row r="21" spans="1:12">
      <c r="A21" s="496" t="s">
        <v>184</v>
      </c>
      <c r="B21">
        <v>31.5</v>
      </c>
      <c r="C21" s="463" t="s">
        <v>198</v>
      </c>
      <c r="D21">
        <f>B21*E12</f>
        <v>1.4804999999999999</v>
      </c>
      <c r="E21" s="11"/>
      <c r="F21" s="233">
        <f>B21*E12</f>
        <v>1.4804999999999999</v>
      </c>
      <c r="H21" s="652"/>
      <c r="I21" s="652"/>
      <c r="J21" s="652"/>
      <c r="K21" s="652"/>
      <c r="L21" s="652"/>
    </row>
    <row r="22" spans="1:12" ht="13.5" thickBot="1">
      <c r="A22" s="463" t="s">
        <v>182</v>
      </c>
      <c r="B22">
        <v>1</v>
      </c>
      <c r="C22" s="463" t="s">
        <v>191</v>
      </c>
      <c r="D22">
        <f>E11/C11 *B22</f>
        <v>10.370833333333334</v>
      </c>
      <c r="E22" s="226"/>
      <c r="F22" s="234">
        <f>E11/C11 *B22</f>
        <v>10.370833333333334</v>
      </c>
      <c r="H22" s="652"/>
      <c r="I22" s="652"/>
      <c r="J22" s="652"/>
      <c r="K22" s="652"/>
      <c r="L22" s="652"/>
    </row>
    <row r="23" spans="1:12" ht="14.25" thickTop="1" thickBot="1">
      <c r="A23" s="5" t="s">
        <v>196</v>
      </c>
      <c r="B23" s="5"/>
      <c r="D23" s="230">
        <f>SUM(D18:D22)</f>
        <v>50.154133333333334</v>
      </c>
      <c r="F23" s="235">
        <f>SUM(F18:F22)</f>
        <v>50.154133333333334</v>
      </c>
      <c r="H23" s="652"/>
      <c r="I23" s="652"/>
      <c r="J23" s="652"/>
      <c r="K23" s="652"/>
      <c r="L23" s="652"/>
    </row>
    <row r="37" spans="1:1">
      <c r="A37" s="5"/>
    </row>
  </sheetData>
  <mergeCells count="1">
    <mergeCell ref="H19:L23"/>
  </mergeCells>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drawing r:id="rId2"/>
  <legacyDrawing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FADB3-2066-4506-BBC1-97B6769D869C}">
  <sheetPr codeName="Sheet64"/>
  <dimension ref="A1:G4"/>
  <sheetViews>
    <sheetView zoomScale="160" zoomScaleNormal="160" workbookViewId="0">
      <selection activeCell="A2" sqref="A2"/>
    </sheetView>
  </sheetViews>
  <sheetFormatPr defaultRowHeight="12.75"/>
  <sheetData>
    <row r="1" spans="1:7" ht="18">
      <c r="A1" s="74" t="s">
        <v>1428</v>
      </c>
    </row>
    <row r="2" spans="1:7" s="463" customFormat="1" hidden="1">
      <c r="A2" s="543"/>
      <c r="B2" s="552">
        <f>SUM(Copying:Dummy_Row!B2)</f>
        <v>2.3993055555555559E-2</v>
      </c>
    </row>
    <row r="3" spans="1:7" s="411" customFormat="1" ht="14.25">
      <c r="A3" s="578" t="str">
        <f>Video_Lengths_Description</f>
        <v xml:space="preserve">Length of video clips in this segment: </v>
      </c>
      <c r="B3" s="264"/>
      <c r="C3" s="121"/>
      <c r="E3" s="121"/>
      <c r="G3" s="121"/>
    </row>
    <row r="4" spans="1:7" s="264" customFormat="1" ht="14.25">
      <c r="A4" s="582">
        <f>IF(OR(B2="",B2=0),"",B2)</f>
        <v>2.3993055555555559E-2</v>
      </c>
      <c r="C4"/>
      <c r="E4"/>
      <c r="G4"/>
    </row>
  </sheetData>
  <conditionalFormatting sqref="B2">
    <cfRule type="expression" dxfId="4" priority="1">
      <formula>NOT(_xlfn.ISFORMULA(B2))</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3"/>
  <dimension ref="A1:H26"/>
  <sheetViews>
    <sheetView zoomScale="145" zoomScaleNormal="145" workbookViewId="0">
      <selection activeCell="A2" sqref="A2"/>
    </sheetView>
  </sheetViews>
  <sheetFormatPr defaultRowHeight="12.75"/>
  <cols>
    <col min="2" max="2" width="12.85546875" bestFit="1" customWidth="1"/>
  </cols>
  <sheetData>
    <row r="1" spans="1:7" s="73" customFormat="1" ht="18">
      <c r="A1" s="260" t="s">
        <v>89</v>
      </c>
    </row>
    <row r="2" spans="1:7" s="463" customFormat="1" hidden="1">
      <c r="A2" s="534" t="s">
        <v>1461</v>
      </c>
      <c r="B2" s="555">
        <v>3.2060185185185191E-3</v>
      </c>
    </row>
    <row r="3" spans="1:7" s="411" customFormat="1" ht="14.25">
      <c r="A3" s="575" t="str">
        <f>IF(A2="","",IF(Disable_Video_Hyperlinks,A2,HYPERLINK(Video_website&amp;A2,A2)))</f>
        <v>UNC_DAYT_EXCEL_1.6.1_LECTURE_CELL_REFERENCE_TYPES_&amp;_COPYING_FORUMULAS.mp4</v>
      </c>
      <c r="C3" s="121"/>
      <c r="E3" s="121"/>
      <c r="G3" s="121"/>
    </row>
    <row r="4" spans="1:7" s="264" customFormat="1" ht="14.25">
      <c r="A4" s="582">
        <f>IF(OR(B2="",B2=0),"",B2)</f>
        <v>3.2060185185185191E-3</v>
      </c>
      <c r="C4" s="73"/>
      <c r="E4" s="73"/>
      <c r="G4" s="73"/>
    </row>
    <row r="5" spans="1:7" s="73" customFormat="1">
      <c r="A5" s="5"/>
    </row>
    <row r="6" spans="1:7" s="73" customFormat="1">
      <c r="A6" s="73" t="s">
        <v>90</v>
      </c>
      <c r="F6" s="90"/>
      <c r="G6" s="59"/>
    </row>
    <row r="7" spans="1:7" s="73" customFormat="1">
      <c r="A7" s="73" t="s">
        <v>91</v>
      </c>
      <c r="F7" s="90"/>
      <c r="G7" s="59"/>
    </row>
    <row r="8" spans="1:7" s="73" customFormat="1">
      <c r="A8" s="73" t="s">
        <v>92</v>
      </c>
      <c r="F8" s="90"/>
      <c r="G8" s="59"/>
    </row>
    <row r="9" spans="1:7" s="73" customFormat="1">
      <c r="A9" s="73" t="s">
        <v>93</v>
      </c>
      <c r="F9" s="90"/>
      <c r="G9" s="59"/>
    </row>
    <row r="10" spans="1:7" s="73" customFormat="1">
      <c r="A10" s="73" t="s">
        <v>94</v>
      </c>
      <c r="F10" s="90"/>
      <c r="G10" s="59"/>
    </row>
    <row r="11" spans="1:7" s="73" customFormat="1">
      <c r="F11" s="90"/>
      <c r="G11" s="59"/>
    </row>
    <row r="12" spans="1:7">
      <c r="A12" t="s">
        <v>95</v>
      </c>
    </row>
    <row r="13" spans="1:7" s="73" customFormat="1">
      <c r="A13" s="5"/>
    </row>
    <row r="14" spans="1:7" s="73" customFormat="1">
      <c r="B14" s="274" t="s">
        <v>240</v>
      </c>
      <c r="C14" s="3" t="s">
        <v>241</v>
      </c>
      <c r="D14" s="3" t="s">
        <v>242</v>
      </c>
      <c r="E14" s="3" t="s">
        <v>243</v>
      </c>
      <c r="F14" s="3" t="s">
        <v>205</v>
      </c>
    </row>
    <row r="15" spans="1:7" s="73" customFormat="1"/>
    <row r="16" spans="1:7" s="73" customFormat="1">
      <c r="B16" s="463" t="s">
        <v>6</v>
      </c>
      <c r="C16" s="463">
        <v>100</v>
      </c>
      <c r="D16" s="463">
        <v>90</v>
      </c>
      <c r="E16" s="463">
        <v>81</v>
      </c>
      <c r="F16" s="128">
        <f>C16*0.25+D16*0.25+E16*0.5</f>
        <v>88</v>
      </c>
    </row>
    <row r="17" spans="1:8" s="73" customFormat="1">
      <c r="B17" s="463" t="s">
        <v>7</v>
      </c>
      <c r="C17" s="463">
        <v>90</v>
      </c>
      <c r="D17" s="463">
        <v>76</v>
      </c>
      <c r="E17" s="463">
        <v>87</v>
      </c>
      <c r="F17" s="128"/>
    </row>
    <row r="18" spans="1:8">
      <c r="B18" s="463" t="s">
        <v>96</v>
      </c>
      <c r="C18" s="463">
        <v>100</v>
      </c>
      <c r="D18" s="463">
        <v>95</v>
      </c>
      <c r="E18" s="463">
        <v>100</v>
      </c>
      <c r="F18" s="128"/>
      <c r="H18" s="60"/>
    </row>
    <row r="19" spans="1:8" s="73" customFormat="1">
      <c r="B19" s="463" t="s">
        <v>8</v>
      </c>
      <c r="C19" s="463">
        <v>90</v>
      </c>
      <c r="D19" s="463">
        <v>78</v>
      </c>
      <c r="E19" s="463">
        <v>78</v>
      </c>
      <c r="F19" s="128"/>
    </row>
    <row r="20" spans="1:8" s="73" customFormat="1">
      <c r="B20" s="463" t="s">
        <v>10</v>
      </c>
      <c r="C20" s="463">
        <v>80</v>
      </c>
      <c r="D20" s="463">
        <v>80</v>
      </c>
      <c r="E20" s="463">
        <v>90</v>
      </c>
      <c r="F20" s="128"/>
    </row>
    <row r="21" spans="1:8" s="73" customFormat="1">
      <c r="F21" s="5"/>
    </row>
    <row r="22" spans="1:8" s="73" customFormat="1">
      <c r="B22" s="5" t="s">
        <v>11</v>
      </c>
      <c r="C22" s="126">
        <f>AVERAGE(C16:C20)</f>
        <v>92</v>
      </c>
      <c r="D22" s="126"/>
      <c r="E22" s="126"/>
      <c r="F22" s="5"/>
    </row>
    <row r="23" spans="1:8" s="73" customFormat="1"/>
    <row r="24" spans="1:8">
      <c r="A24" s="114" t="s">
        <v>1418</v>
      </c>
      <c r="E24" s="73"/>
    </row>
    <row r="26" spans="1:8">
      <c r="A26" s="114" t="s">
        <v>1419</v>
      </c>
    </row>
  </sheetData>
  <phoneticPr fontId="0" type="noConversion"/>
  <pageMargins left="0.75" right="0.75" top="1" bottom="1" header="0.5" footer="0.5"/>
  <pageSetup orientation="portrait" horizontalDpi="300" r:id="rId1"/>
  <headerFooter alignWithMargins="0">
    <oddHeader>&amp;A</oddHeader>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4"/>
  <dimension ref="A1:H32"/>
  <sheetViews>
    <sheetView zoomScale="145" zoomScaleNormal="145" workbookViewId="0">
      <selection activeCell="A2" sqref="A2"/>
    </sheetView>
  </sheetViews>
  <sheetFormatPr defaultRowHeight="12.75"/>
  <cols>
    <col min="2" max="2" width="12.85546875" bestFit="1" customWidth="1"/>
  </cols>
  <sheetData>
    <row r="1" spans="1:7" ht="18">
      <c r="A1" s="260" t="s">
        <v>417</v>
      </c>
    </row>
    <row r="2" spans="1:7" s="463" customFormat="1" hidden="1">
      <c r="A2" s="534" t="s">
        <v>1462</v>
      </c>
      <c r="B2" s="555">
        <v>3.5069444444444445E-3</v>
      </c>
    </row>
    <row r="3" spans="1:7" s="411" customFormat="1" ht="14.25">
      <c r="A3" s="575" t="str">
        <f>IF(A2="","",IF(Disable_Video_Hyperlinks,A2,HYPERLINK(Video_website&amp;A2,A2)))</f>
        <v>UNC_DAYT_EXCEL_1.6.2_LECTURE_CURSOR_SHAPES_&amp;_FILL_HANDLE.mp4</v>
      </c>
      <c r="C3" s="121"/>
      <c r="E3" s="121"/>
      <c r="G3" s="121"/>
    </row>
    <row r="4" spans="1:7" s="264" customFormat="1" ht="14.25">
      <c r="A4" s="582">
        <f>IF(OR(B2="",B2=0),"",B2)</f>
        <v>3.5069444444444445E-3</v>
      </c>
      <c r="C4"/>
      <c r="E4"/>
      <c r="G4"/>
    </row>
    <row r="5" spans="1:7">
      <c r="A5" s="5"/>
    </row>
    <row r="6" spans="1:7">
      <c r="A6" s="73" t="s">
        <v>419</v>
      </c>
    </row>
    <row r="7" spans="1:7">
      <c r="A7" s="73" t="s">
        <v>418</v>
      </c>
    </row>
    <row r="8" spans="1:7">
      <c r="A8" s="73" t="s">
        <v>420</v>
      </c>
    </row>
    <row r="9" spans="1:7">
      <c r="A9" s="63" t="s">
        <v>421</v>
      </c>
    </row>
    <row r="10" spans="1:7">
      <c r="A10" s="73" t="s">
        <v>423</v>
      </c>
    </row>
    <row r="11" spans="1:7">
      <c r="A11" s="114" t="s">
        <v>1159</v>
      </c>
    </row>
    <row r="14" spans="1:7">
      <c r="B14" s="272" t="s">
        <v>240</v>
      </c>
      <c r="C14" s="273" t="s">
        <v>241</v>
      </c>
      <c r="D14" s="273" t="s">
        <v>242</v>
      </c>
      <c r="E14" s="273" t="s">
        <v>243</v>
      </c>
      <c r="F14" s="273" t="s">
        <v>205</v>
      </c>
    </row>
    <row r="15" spans="1:7">
      <c r="B15" s="121"/>
      <c r="C15" s="121"/>
      <c r="D15" s="121"/>
      <c r="E15" s="121"/>
      <c r="F15" s="121"/>
    </row>
    <row r="16" spans="1:7">
      <c r="B16" s="463" t="s">
        <v>6</v>
      </c>
      <c r="C16" s="463">
        <v>100</v>
      </c>
      <c r="D16" s="463">
        <v>90</v>
      </c>
      <c r="E16" s="463">
        <v>81</v>
      </c>
      <c r="F16" s="124">
        <f>C16*0.25+D16*0.25+E16*0.5</f>
        <v>88</v>
      </c>
    </row>
    <row r="17" spans="1:8">
      <c r="B17" s="463" t="s">
        <v>7</v>
      </c>
      <c r="C17" s="463">
        <v>90</v>
      </c>
      <c r="D17" s="463">
        <v>76</v>
      </c>
      <c r="E17" s="463">
        <v>87</v>
      </c>
      <c r="F17" s="124"/>
    </row>
    <row r="18" spans="1:8">
      <c r="B18" s="463" t="s">
        <v>8</v>
      </c>
      <c r="C18" s="463">
        <v>90</v>
      </c>
      <c r="D18" s="463">
        <v>78</v>
      </c>
      <c r="E18" s="463">
        <v>78</v>
      </c>
      <c r="F18" s="124"/>
    </row>
    <row r="19" spans="1:8">
      <c r="B19" s="463" t="s">
        <v>9</v>
      </c>
      <c r="C19" s="463">
        <v>60</v>
      </c>
      <c r="D19" s="463">
        <v>60</v>
      </c>
      <c r="E19" s="463">
        <v>40</v>
      </c>
      <c r="F19" s="124"/>
    </row>
    <row r="20" spans="1:8">
      <c r="B20" s="463" t="s">
        <v>10</v>
      </c>
      <c r="C20" s="463">
        <v>80</v>
      </c>
      <c r="D20" s="463">
        <v>80</v>
      </c>
      <c r="E20" s="463">
        <v>90</v>
      </c>
      <c r="F20" s="124"/>
    </row>
    <row r="21" spans="1:8">
      <c r="B21" s="463"/>
      <c r="C21" s="463"/>
      <c r="D21" s="463"/>
      <c r="E21" s="463"/>
      <c r="F21" s="121"/>
    </row>
    <row r="22" spans="1:8">
      <c r="B22" s="121" t="s">
        <v>11</v>
      </c>
      <c r="C22" s="124">
        <f>AVERAGE(C16:C20)</f>
        <v>84</v>
      </c>
      <c r="D22" s="124">
        <f>AVERAGE(D16:D20)</f>
        <v>76.8</v>
      </c>
      <c r="E22" s="124">
        <f>AVERAGE(E16:E20)</f>
        <v>75.2</v>
      </c>
      <c r="F22" s="121"/>
    </row>
    <row r="25" spans="1:8">
      <c r="A25" t="s">
        <v>112</v>
      </c>
    </row>
    <row r="26" spans="1:8">
      <c r="A26" s="73" t="s">
        <v>422</v>
      </c>
    </row>
    <row r="29" spans="1:8">
      <c r="A29" s="463">
        <v>1</v>
      </c>
      <c r="B29" s="463">
        <v>1</v>
      </c>
      <c r="C29" s="463">
        <v>5</v>
      </c>
      <c r="D29" s="463">
        <v>1</v>
      </c>
      <c r="E29" s="463" t="s">
        <v>97</v>
      </c>
      <c r="F29" s="490">
        <v>36159</v>
      </c>
      <c r="G29" s="463" t="s">
        <v>98</v>
      </c>
    </row>
    <row r="30" spans="1:8">
      <c r="A30" s="463"/>
      <c r="B30" s="463">
        <v>3</v>
      </c>
      <c r="C30" s="463">
        <v>10</v>
      </c>
      <c r="D30" s="463"/>
      <c r="E30" s="463"/>
      <c r="F30" s="490"/>
      <c r="G30" s="463" t="s">
        <v>99</v>
      </c>
    </row>
    <row r="31" spans="1:8">
      <c r="A31" s="463"/>
      <c r="B31" s="463"/>
      <c r="C31" s="463"/>
      <c r="D31" s="463"/>
      <c r="E31" s="463"/>
      <c r="F31" s="490"/>
      <c r="G31" s="463" t="s">
        <v>100</v>
      </c>
    </row>
    <row r="32" spans="1:8">
      <c r="A32" s="463"/>
      <c r="B32" s="463"/>
      <c r="C32" s="463"/>
      <c r="D32" s="463"/>
      <c r="E32" s="463"/>
      <c r="F32" s="490"/>
      <c r="G32" s="463" t="s">
        <v>101</v>
      </c>
    </row>
  </sheetData>
  <phoneticPr fontId="0" type="noConversion"/>
  <pageMargins left="0.75" right="0.75" top="1" bottom="1" header="0.5" footer="0.5"/>
  <pageSetup orientation="portrait" horizontalDpi="300" r:id="rId1"/>
  <headerFooter alignWithMargins="0"/>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8"/>
  <dimension ref="A1:J21"/>
  <sheetViews>
    <sheetView zoomScale="145" zoomScaleNormal="145" workbookViewId="0">
      <selection activeCell="A2" sqref="A2"/>
    </sheetView>
  </sheetViews>
  <sheetFormatPr defaultRowHeight="12.75"/>
  <cols>
    <col min="1" max="1" width="8.7109375" customWidth="1"/>
    <col min="2" max="2" width="15" bestFit="1" customWidth="1"/>
    <col min="3" max="4" width="6.7109375" bestFit="1" customWidth="1"/>
    <col min="5" max="5" width="6" bestFit="1" customWidth="1"/>
    <col min="6" max="6" width="8.85546875" bestFit="1" customWidth="1"/>
  </cols>
  <sheetData>
    <row r="1" spans="1:10" ht="18">
      <c r="A1" s="260" t="s">
        <v>753</v>
      </c>
    </row>
    <row r="2" spans="1:10" s="463" customFormat="1" hidden="1">
      <c r="A2" s="534" t="s">
        <v>1463</v>
      </c>
      <c r="B2" s="555">
        <v>3.3449074074074071E-3</v>
      </c>
    </row>
    <row r="3" spans="1:10" s="411" customFormat="1" ht="14.25">
      <c r="A3" s="575" t="str">
        <f>IF(A2="","",IF(Disable_Video_Hyperlinks,A2,HYPERLINK(Video_website&amp;A2,A2)))</f>
        <v>UNC_DAYT_EXCEL_1.6.3_LECTURE_FLEXIBLE_VS_INFLEXIBLE_WORKSHEETS.mp4</v>
      </c>
      <c r="C3" s="121"/>
      <c r="E3" s="121"/>
      <c r="G3" s="121"/>
    </row>
    <row r="4" spans="1:10" s="264" customFormat="1" ht="14.25">
      <c r="A4" s="582">
        <f>IF(OR(B2="",B2=0),"",B2)</f>
        <v>3.3449074074074071E-3</v>
      </c>
      <c r="C4"/>
      <c r="E4"/>
      <c r="G4"/>
    </row>
    <row r="5" spans="1:10">
      <c r="A5" s="5"/>
    </row>
    <row r="6" spans="1:10">
      <c r="A6" t="s">
        <v>293</v>
      </c>
    </row>
    <row r="7" spans="1:10" ht="75.75" customHeight="1">
      <c r="A7" s="653" t="s">
        <v>304</v>
      </c>
      <c r="B7" s="653"/>
      <c r="C7" s="653"/>
      <c r="D7" s="653"/>
      <c r="E7" s="653"/>
      <c r="F7" s="653"/>
      <c r="G7" s="653"/>
      <c r="H7" s="653"/>
      <c r="I7" s="653"/>
      <c r="J7" s="653"/>
    </row>
    <row r="8" spans="1:10" ht="18.75">
      <c r="B8" s="56" t="s">
        <v>942</v>
      </c>
      <c r="C8" s="57"/>
      <c r="D8" s="57"/>
      <c r="E8" s="57"/>
      <c r="F8" s="57"/>
    </row>
    <row r="10" spans="1:10">
      <c r="B10" s="286" t="s">
        <v>240</v>
      </c>
      <c r="C10" s="287" t="s">
        <v>241</v>
      </c>
      <c r="D10" s="287" t="s">
        <v>242</v>
      </c>
      <c r="E10" s="287" t="s">
        <v>243</v>
      </c>
      <c r="F10" s="287" t="s">
        <v>205</v>
      </c>
    </row>
    <row r="11" spans="1:10">
      <c r="B11" s="463" t="s">
        <v>294</v>
      </c>
      <c r="C11" s="256">
        <v>70</v>
      </c>
      <c r="D11" s="256">
        <v>80</v>
      </c>
      <c r="E11" s="256">
        <v>90</v>
      </c>
      <c r="F11" s="58">
        <f t="shared" ref="F11:F16" si="0">C11*0.25+D11*0.25+E11*0.5</f>
        <v>82.5</v>
      </c>
    </row>
    <row r="12" spans="1:10">
      <c r="B12" s="463" t="s">
        <v>295</v>
      </c>
      <c r="C12" s="256">
        <v>70</v>
      </c>
      <c r="D12" s="256">
        <v>85</v>
      </c>
      <c r="E12" s="256">
        <v>80</v>
      </c>
      <c r="F12" s="58">
        <f t="shared" si="0"/>
        <v>78.75</v>
      </c>
    </row>
    <row r="13" spans="1:10">
      <c r="B13" s="463" t="s">
        <v>296</v>
      </c>
      <c r="C13" s="256">
        <v>90</v>
      </c>
      <c r="D13" s="256">
        <v>80</v>
      </c>
      <c r="E13" s="256">
        <v>98</v>
      </c>
      <c r="F13" s="58">
        <f t="shared" si="0"/>
        <v>91.5</v>
      </c>
    </row>
    <row r="14" spans="1:10">
      <c r="B14" s="463" t="s">
        <v>297</v>
      </c>
      <c r="C14" s="256">
        <v>80</v>
      </c>
      <c r="D14" s="256">
        <v>78</v>
      </c>
      <c r="E14" s="256">
        <v>98</v>
      </c>
      <c r="F14" s="58">
        <f t="shared" si="0"/>
        <v>88.5</v>
      </c>
    </row>
    <row r="15" spans="1:10">
      <c r="B15" s="463" t="s">
        <v>298</v>
      </c>
      <c r="C15" s="256">
        <v>85</v>
      </c>
      <c r="D15" s="256">
        <v>70</v>
      </c>
      <c r="E15" s="256">
        <v>95</v>
      </c>
      <c r="F15" s="58">
        <f t="shared" si="0"/>
        <v>86.25</v>
      </c>
    </row>
    <row r="16" spans="1:10">
      <c r="B16" s="463" t="s">
        <v>299</v>
      </c>
      <c r="C16" s="256">
        <v>75</v>
      </c>
      <c r="D16" s="256">
        <v>75</v>
      </c>
      <c r="E16" s="256">
        <v>80</v>
      </c>
      <c r="F16" s="58">
        <f t="shared" si="0"/>
        <v>77.5</v>
      </c>
    </row>
    <row r="17" spans="1:6">
      <c r="B17" s="288"/>
      <c r="C17" s="289"/>
      <c r="D17" s="289"/>
      <c r="E17" s="289"/>
      <c r="F17" s="290"/>
    </row>
    <row r="18" spans="1:6">
      <c r="B18" s="291" t="s">
        <v>250</v>
      </c>
      <c r="C18" s="292">
        <f>AVERAGE(C10:C17)</f>
        <v>78.333333333333329</v>
      </c>
      <c r="D18" s="292">
        <f>AVERAGE(D10:D17)</f>
        <v>78</v>
      </c>
      <c r="E18" s="292">
        <f>AVERAGE(E10:E17)</f>
        <v>90.166666666666671</v>
      </c>
      <c r="F18" s="292">
        <f>AVERAGE(F10:F17)</f>
        <v>84.166666666666671</v>
      </c>
    </row>
    <row r="19" spans="1:6">
      <c r="B19" s="53"/>
      <c r="C19" s="53"/>
      <c r="D19" s="53"/>
      <c r="E19" s="53"/>
    </row>
    <row r="20" spans="1:6">
      <c r="A20" t="s">
        <v>300</v>
      </c>
    </row>
    <row r="21" spans="1:6">
      <c r="A21" s="71" t="s">
        <v>301</v>
      </c>
    </row>
  </sheetData>
  <mergeCells count="1">
    <mergeCell ref="A7:J7"/>
  </mergeCells>
  <phoneticPr fontId="0" type="noConversion"/>
  <printOptions horizontalCentered="1" headings="1" gridLines="1"/>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7"/>
  <dimension ref="A1:G13"/>
  <sheetViews>
    <sheetView zoomScale="145" zoomScaleNormal="145" workbookViewId="0">
      <selection activeCell="A2" sqref="A2"/>
    </sheetView>
  </sheetViews>
  <sheetFormatPr defaultRowHeight="12.75"/>
  <cols>
    <col min="1" max="1" width="70.28515625" customWidth="1"/>
  </cols>
  <sheetData>
    <row r="1" spans="1:7" ht="18">
      <c r="A1" s="332" t="s">
        <v>1421</v>
      </c>
    </row>
    <row r="2" spans="1:7" s="463" customFormat="1" hidden="1">
      <c r="A2" s="534" t="s">
        <v>1432</v>
      </c>
      <c r="B2" s="553">
        <v>1.2731481481481483E-3</v>
      </c>
    </row>
    <row r="3" spans="1:7" s="264" customFormat="1" ht="14.25">
      <c r="A3" s="575" t="str">
        <f>IF(A2="","",IF(Disable_Video_Hyperlinks,A2,HYPERLINK(Video_website&amp;A2,A2)))</f>
        <v>UNC_DAYT_EXCEL_1.2.1_LECTURE_INTRO.mp4</v>
      </c>
      <c r="B3" s="548"/>
      <c r="C3"/>
      <c r="E3"/>
      <c r="G3"/>
    </row>
    <row r="4" spans="1:7">
      <c r="A4" s="581">
        <f>IF(OR(B2="",B2=0),"",B2)</f>
        <v>1.2731481481481483E-3</v>
      </c>
    </row>
    <row r="5" spans="1:7">
      <c r="A5" s="549"/>
    </row>
    <row r="6" spans="1:7" ht="25.5">
      <c r="A6" s="138" t="s">
        <v>727</v>
      </c>
    </row>
    <row r="7" spans="1:7">
      <c r="A7" s="138" t="s">
        <v>728</v>
      </c>
    </row>
    <row r="8" spans="1:7" ht="25.5">
      <c r="A8" s="138" t="s">
        <v>729</v>
      </c>
    </row>
    <row r="9" spans="1:7">
      <c r="A9" s="138" t="s">
        <v>730</v>
      </c>
    </row>
    <row r="10" spans="1:7">
      <c r="A10" s="138" t="s">
        <v>731</v>
      </c>
    </row>
    <row r="11" spans="1:7" ht="25.5">
      <c r="A11" s="138" t="s">
        <v>732</v>
      </c>
    </row>
    <row r="12" spans="1:7">
      <c r="A12" t="s">
        <v>733</v>
      </c>
    </row>
    <row r="13" spans="1:7">
      <c r="A13" t="s">
        <v>734</v>
      </c>
    </row>
  </sheetData>
  <conditionalFormatting sqref="B2">
    <cfRule type="expression" dxfId="35" priority="2">
      <formula>NOT(_xlfn.ISFORMULA(B2))</formula>
    </cfRule>
  </conditionalFormatting>
  <conditionalFormatting sqref="B3">
    <cfRule type="expression" dxfId="34" priority="1">
      <formula>NOT(_xlfn.ISFORMULA(B3))</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9"/>
  <dimension ref="A1:J27"/>
  <sheetViews>
    <sheetView zoomScale="145" zoomScaleNormal="145" workbookViewId="0">
      <selection activeCell="A2" sqref="A2"/>
    </sheetView>
  </sheetViews>
  <sheetFormatPr defaultRowHeight="12.75"/>
  <cols>
    <col min="1" max="1" width="6.42578125" customWidth="1"/>
    <col min="2" max="2" width="15" bestFit="1" customWidth="1"/>
    <col min="3" max="4" width="6.7109375" bestFit="1" customWidth="1"/>
    <col min="5" max="5" width="6" bestFit="1" customWidth="1"/>
    <col min="6" max="6" width="8.85546875" bestFit="1" customWidth="1"/>
  </cols>
  <sheetData>
    <row r="1" spans="1:10" ht="18">
      <c r="A1" s="332" t="s">
        <v>1028</v>
      </c>
    </row>
    <row r="2" spans="1:10" s="463" customFormat="1" hidden="1">
      <c r="A2" s="534"/>
    </row>
    <row r="3" spans="1:10" s="411" customFormat="1" ht="14.25">
      <c r="A3" s="575" t="str">
        <f>IF(A2="","",IF(Disable_Video_Hyperlinks,A2,HYPERLINK(Video_website&amp;A2,A2)))</f>
        <v/>
      </c>
      <c r="C3" s="121"/>
      <c r="E3" s="121"/>
      <c r="G3" s="121"/>
    </row>
    <row r="4" spans="1:10" s="264" customFormat="1" ht="14.25">
      <c r="A4" s="582" t="str">
        <f>IF(OR(B2="",B2=0),"",B2)</f>
        <v/>
      </c>
      <c r="C4"/>
      <c r="E4"/>
      <c r="G4"/>
    </row>
    <row r="5" spans="1:10">
      <c r="A5" s="5"/>
    </row>
    <row r="6" spans="1:10">
      <c r="A6" t="s">
        <v>293</v>
      </c>
    </row>
    <row r="7" spans="1:10" ht="75.75" customHeight="1">
      <c r="A7" s="649" t="s">
        <v>304</v>
      </c>
      <c r="B7" s="653"/>
      <c r="C7" s="653"/>
      <c r="D7" s="653"/>
      <c r="E7" s="653"/>
      <c r="F7" s="653"/>
      <c r="G7" s="653"/>
      <c r="H7" s="653"/>
      <c r="I7" s="653"/>
      <c r="J7" s="653"/>
    </row>
    <row r="8" spans="1:10" ht="18.75">
      <c r="A8" s="56"/>
      <c r="B8" s="56" t="s">
        <v>942</v>
      </c>
      <c r="C8" s="57"/>
      <c r="D8" s="57"/>
      <c r="E8" s="57"/>
      <c r="F8" s="57"/>
    </row>
    <row r="10" spans="1:10">
      <c r="B10" s="286" t="s">
        <v>240</v>
      </c>
      <c r="C10" s="287" t="s">
        <v>241</v>
      </c>
      <c r="D10" s="287" t="s">
        <v>242</v>
      </c>
      <c r="E10" s="287" t="s">
        <v>243</v>
      </c>
      <c r="F10" s="287" t="s">
        <v>205</v>
      </c>
    </row>
    <row r="11" spans="1:10">
      <c r="B11" s="463" t="s">
        <v>294</v>
      </c>
      <c r="C11" s="256">
        <v>70</v>
      </c>
      <c r="D11" s="256">
        <v>80</v>
      </c>
      <c r="E11" s="256">
        <v>90</v>
      </c>
      <c r="F11" s="58">
        <f t="shared" ref="F11:F16" si="0">C11*$C$20+D11*$D$20+E11*$E$20</f>
        <v>82.5</v>
      </c>
    </row>
    <row r="12" spans="1:10">
      <c r="B12" s="463" t="s">
        <v>295</v>
      </c>
      <c r="C12" s="256">
        <v>70</v>
      </c>
      <c r="D12" s="256">
        <v>85</v>
      </c>
      <c r="E12" s="256">
        <v>80</v>
      </c>
      <c r="F12" s="58">
        <f t="shared" si="0"/>
        <v>78.75</v>
      </c>
    </row>
    <row r="13" spans="1:10">
      <c r="B13" s="463" t="s">
        <v>296</v>
      </c>
      <c r="C13" s="256">
        <v>90</v>
      </c>
      <c r="D13" s="256">
        <v>80</v>
      </c>
      <c r="E13" s="256">
        <v>98</v>
      </c>
      <c r="F13" s="58">
        <f t="shared" si="0"/>
        <v>91.5</v>
      </c>
    </row>
    <row r="14" spans="1:10">
      <c r="B14" s="463" t="s">
        <v>297</v>
      </c>
      <c r="C14" s="256">
        <v>80</v>
      </c>
      <c r="D14" s="256">
        <v>78</v>
      </c>
      <c r="E14" s="256">
        <v>98</v>
      </c>
      <c r="F14" s="58">
        <f t="shared" si="0"/>
        <v>88.5</v>
      </c>
    </row>
    <row r="15" spans="1:10">
      <c r="B15" s="463" t="s">
        <v>298</v>
      </c>
      <c r="C15" s="256">
        <v>85</v>
      </c>
      <c r="D15" s="256">
        <v>70</v>
      </c>
      <c r="E15" s="256">
        <v>95</v>
      </c>
      <c r="F15" s="58">
        <f t="shared" si="0"/>
        <v>86.25</v>
      </c>
    </row>
    <row r="16" spans="1:10">
      <c r="B16" s="463" t="s">
        <v>299</v>
      </c>
      <c r="C16" s="256">
        <v>75</v>
      </c>
      <c r="D16" s="256">
        <v>75</v>
      </c>
      <c r="E16" s="256">
        <v>80</v>
      </c>
      <c r="F16" s="58">
        <f t="shared" si="0"/>
        <v>77.5</v>
      </c>
    </row>
    <row r="17" spans="1:10">
      <c r="B17" s="288"/>
      <c r="C17" s="289"/>
      <c r="D17" s="289"/>
      <c r="E17" s="289"/>
      <c r="F17" s="290"/>
    </row>
    <row r="18" spans="1:10">
      <c r="B18" s="291" t="s">
        <v>250</v>
      </c>
      <c r="C18" s="292">
        <f>AVERAGE(C10:C17)</f>
        <v>78.333333333333329</v>
      </c>
      <c r="D18" s="292">
        <f>AVERAGE(D10:D17)</f>
        <v>78</v>
      </c>
      <c r="E18" s="292">
        <f>AVERAGE(E10:E17)</f>
        <v>90.166666666666671</v>
      </c>
      <c r="F18" s="292">
        <f>AVERAGE(F10:F17)</f>
        <v>84.166666666666671</v>
      </c>
    </row>
    <row r="19" spans="1:10">
      <c r="B19" s="121"/>
      <c r="C19" s="106"/>
      <c r="D19" s="106"/>
      <c r="E19" s="106"/>
      <c r="F19" s="53"/>
    </row>
    <row r="20" spans="1:10">
      <c r="B20" s="291" t="s">
        <v>251</v>
      </c>
      <c r="C20" s="491">
        <v>0.25</v>
      </c>
      <c r="D20" s="491">
        <v>0.25</v>
      </c>
      <c r="E20" s="491">
        <v>0.5</v>
      </c>
      <c r="F20" s="293">
        <f>SUM(C20:E20)</f>
        <v>1</v>
      </c>
    </row>
    <row r="22" spans="1:10">
      <c r="A22" t="s">
        <v>302</v>
      </c>
    </row>
    <row r="23" spans="1:10">
      <c r="A23" s="71" t="s">
        <v>303</v>
      </c>
    </row>
    <row r="25" spans="1:10" ht="47.25" customHeight="1">
      <c r="A25" s="645" t="s">
        <v>938</v>
      </c>
      <c r="B25" s="653"/>
      <c r="C25" s="653"/>
      <c r="D25" s="653"/>
      <c r="E25" s="653"/>
      <c r="F25" s="653"/>
      <c r="G25" s="653"/>
      <c r="H25" s="653"/>
      <c r="I25" s="653"/>
      <c r="J25" s="653"/>
    </row>
    <row r="27" spans="1:10">
      <c r="A27" s="229"/>
      <c r="B27" s="228"/>
      <c r="C27" s="228"/>
      <c r="D27" s="228"/>
      <c r="E27" s="228"/>
      <c r="F27" s="228"/>
      <c r="G27" s="228"/>
      <c r="H27" s="228"/>
      <c r="I27" s="228"/>
      <c r="J27" s="228"/>
    </row>
  </sheetData>
  <mergeCells count="2">
    <mergeCell ref="A7:J7"/>
    <mergeCell ref="A25:J25"/>
  </mergeCells>
  <phoneticPr fontId="0" type="noConversion"/>
  <pageMargins left="0.75" right="0.75" top="1" bottom="1" header="0.5" footer="0.5"/>
  <pageSetup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7">
    <outlinePr summaryBelow="0" summaryRight="0"/>
  </sheetPr>
  <dimension ref="A1:G36"/>
  <sheetViews>
    <sheetView zoomScale="145" zoomScaleNormal="145" workbookViewId="0">
      <selection activeCell="A2" sqref="A2"/>
    </sheetView>
  </sheetViews>
  <sheetFormatPr defaultRowHeight="12.75" outlineLevelRow="1"/>
  <cols>
    <col min="1" max="1" width="21.85546875" customWidth="1"/>
    <col min="2" max="2" width="22.5703125" customWidth="1"/>
    <col min="3" max="3" width="8.5703125" bestFit="1" customWidth="1"/>
    <col min="4" max="4" width="10.7109375" bestFit="1" customWidth="1"/>
    <col min="5" max="5" width="11.140625" customWidth="1"/>
  </cols>
  <sheetData>
    <row r="1" spans="1:7" ht="18">
      <c r="A1" s="260" t="s">
        <v>2</v>
      </c>
    </row>
    <row r="2" spans="1:7" s="463" customFormat="1" hidden="1">
      <c r="A2" s="534"/>
    </row>
    <row r="3" spans="1:7" s="411" customFormat="1" ht="14.25">
      <c r="A3" s="575" t="str">
        <f>IF(A2="","",IF(Disable_Video_Hyperlinks,A2,HYPERLINK(Video_website&amp;A2,A2)))</f>
        <v/>
      </c>
      <c r="C3" s="121"/>
      <c r="E3" s="121"/>
      <c r="G3" s="121"/>
    </row>
    <row r="4" spans="1:7" s="264" customFormat="1" ht="14.25">
      <c r="A4" s="582" t="str">
        <f>IF(OR(B2="",B2=0),"",B2)</f>
        <v/>
      </c>
      <c r="C4"/>
      <c r="E4"/>
      <c r="G4"/>
    </row>
    <row r="6" spans="1:7" ht="15.75">
      <c r="A6" s="266" t="s">
        <v>197</v>
      </c>
      <c r="B6" s="266"/>
      <c r="C6" s="266"/>
      <c r="D6" s="266"/>
      <c r="E6" s="266"/>
    </row>
    <row r="7" spans="1:7">
      <c r="A7" s="5" t="s">
        <v>169</v>
      </c>
      <c r="B7" s="5"/>
    </row>
    <row r="8" spans="1:7" outlineLevel="1">
      <c r="A8" s="5" t="s">
        <v>170</v>
      </c>
      <c r="B8" s="5" t="s">
        <v>171</v>
      </c>
      <c r="C8" s="5" t="s">
        <v>172</v>
      </c>
      <c r="D8" s="5" t="s">
        <v>173</v>
      </c>
      <c r="E8" s="5" t="s">
        <v>174</v>
      </c>
    </row>
    <row r="9" spans="1:7" outlineLevel="1">
      <c r="A9" t="s">
        <v>175</v>
      </c>
      <c r="B9" t="s">
        <v>176</v>
      </c>
      <c r="C9" s="469">
        <v>1</v>
      </c>
      <c r="D9" s="130" t="s">
        <v>177</v>
      </c>
      <c r="E9" s="470">
        <v>19.86</v>
      </c>
      <c r="G9" s="6"/>
    </row>
    <row r="10" spans="1:7" outlineLevel="1">
      <c r="A10" t="s">
        <v>178</v>
      </c>
      <c r="B10" t="s">
        <v>179</v>
      </c>
      <c r="C10" s="469">
        <v>1000</v>
      </c>
      <c r="D10" s="130" t="s">
        <v>180</v>
      </c>
      <c r="E10" s="471">
        <v>2235</v>
      </c>
    </row>
    <row r="11" spans="1:7" outlineLevel="1">
      <c r="A11" t="s">
        <v>182</v>
      </c>
      <c r="B11" t="s">
        <v>183</v>
      </c>
      <c r="C11" s="469">
        <v>12</v>
      </c>
      <c r="D11" s="130" t="s">
        <v>180</v>
      </c>
      <c r="E11" s="472">
        <v>124.45</v>
      </c>
    </row>
    <row r="12" spans="1:7" outlineLevel="1">
      <c r="A12" t="s">
        <v>184</v>
      </c>
      <c r="B12" t="s">
        <v>185</v>
      </c>
      <c r="C12" s="469">
        <v>1</v>
      </c>
      <c r="D12" s="130" t="s">
        <v>186</v>
      </c>
      <c r="E12" s="472">
        <v>4.7E-2</v>
      </c>
    </row>
    <row r="13" spans="1:7" outlineLevel="1">
      <c r="A13" t="s">
        <v>187</v>
      </c>
      <c r="B13" t="s">
        <v>188</v>
      </c>
      <c r="C13" s="469">
        <v>1</v>
      </c>
      <c r="D13" s="130" t="s">
        <v>189</v>
      </c>
      <c r="E13" s="472">
        <v>4.25</v>
      </c>
    </row>
    <row r="14" spans="1:7" outlineLevel="1">
      <c r="A14" t="s">
        <v>187</v>
      </c>
      <c r="B14" t="s">
        <v>190</v>
      </c>
      <c r="C14" s="469">
        <v>1</v>
      </c>
      <c r="D14" s="130" t="s">
        <v>191</v>
      </c>
      <c r="E14" s="472">
        <v>1.57</v>
      </c>
    </row>
    <row r="15" spans="1:7">
      <c r="D15" s="9"/>
      <c r="E15" s="10"/>
    </row>
    <row r="16" spans="1:7">
      <c r="A16" s="5" t="s">
        <v>192</v>
      </c>
      <c r="B16" s="5"/>
      <c r="D16" s="9"/>
      <c r="E16" s="5"/>
    </row>
    <row r="17" spans="1:5">
      <c r="A17" t="s">
        <v>170</v>
      </c>
      <c r="C17" s="604" t="s">
        <v>172</v>
      </c>
      <c r="D17" s="5" t="s">
        <v>173</v>
      </c>
      <c r="E17" s="5" t="s">
        <v>193</v>
      </c>
    </row>
    <row r="18" spans="1:5">
      <c r="A18" t="s">
        <v>175</v>
      </c>
      <c r="C18" s="463">
        <v>1.23</v>
      </c>
      <c r="D18" t="s">
        <v>177</v>
      </c>
      <c r="E18" s="9">
        <f>C18*E9</f>
        <v>24.427799999999998</v>
      </c>
    </row>
    <row r="19" spans="1:5">
      <c r="A19" t="s">
        <v>178</v>
      </c>
      <c r="C19" s="463">
        <v>1</v>
      </c>
      <c r="D19" t="s">
        <v>191</v>
      </c>
      <c r="E19" s="225">
        <f>E10/C10 *C19</f>
        <v>2.2349999999999999</v>
      </c>
    </row>
    <row r="20" spans="1:5">
      <c r="A20" t="s">
        <v>194</v>
      </c>
      <c r="C20" s="463">
        <v>2</v>
      </c>
      <c r="D20" t="s">
        <v>195</v>
      </c>
      <c r="E20" s="11">
        <f>(E13+E14)*C20</f>
        <v>11.64</v>
      </c>
    </row>
    <row r="21" spans="1:5">
      <c r="A21" s="8" t="s">
        <v>184</v>
      </c>
      <c r="C21" s="463">
        <v>31.5</v>
      </c>
      <c r="D21" t="s">
        <v>198</v>
      </c>
      <c r="E21" s="11">
        <f>C21*E12</f>
        <v>1.4804999999999999</v>
      </c>
    </row>
    <row r="22" spans="1:5" ht="13.5" thickBot="1">
      <c r="A22" t="s">
        <v>182</v>
      </c>
      <c r="C22" s="463">
        <v>1</v>
      </c>
      <c r="D22" t="s">
        <v>191</v>
      </c>
      <c r="E22" s="226">
        <f>E11/C11 *C22</f>
        <v>10.370833333333334</v>
      </c>
    </row>
    <row r="23" spans="1:5" ht="14.25" thickTop="1" thickBot="1">
      <c r="A23" s="5" t="s">
        <v>196</v>
      </c>
      <c r="C23" s="5"/>
      <c r="E23" s="227">
        <f>SUM(E18:E22)</f>
        <v>50.154133333333334</v>
      </c>
    </row>
    <row r="26" spans="1:5" ht="15" customHeight="1">
      <c r="A26" s="654" t="s">
        <v>754</v>
      </c>
      <c r="B26" s="654"/>
      <c r="C26" s="654"/>
      <c r="D26" s="654"/>
      <c r="E26" s="654"/>
    </row>
    <row r="27" spans="1:5">
      <c r="A27" s="654"/>
      <c r="B27" s="654"/>
      <c r="C27" s="654"/>
      <c r="D27" s="654"/>
      <c r="E27" s="654"/>
    </row>
    <row r="28" spans="1:5">
      <c r="A28" s="654"/>
      <c r="B28" s="654"/>
      <c r="C28" s="654"/>
      <c r="D28" s="654"/>
      <c r="E28" s="654"/>
    </row>
    <row r="29" spans="1:5">
      <c r="A29" s="654"/>
      <c r="B29" s="654"/>
      <c r="C29" s="654"/>
      <c r="D29" s="654"/>
      <c r="E29" s="654"/>
    </row>
    <row r="30" spans="1:5">
      <c r="A30" s="654"/>
      <c r="B30" s="654"/>
      <c r="C30" s="654"/>
      <c r="D30" s="654"/>
      <c r="E30" s="654"/>
    </row>
    <row r="32" spans="1:5" ht="12.75" customHeight="1">
      <c r="A32" s="654" t="s">
        <v>1215</v>
      </c>
      <c r="B32" s="654"/>
      <c r="C32" s="654"/>
      <c r="D32" s="654"/>
      <c r="E32" s="654"/>
    </row>
    <row r="33" spans="1:5">
      <c r="A33" s="654"/>
      <c r="B33" s="654"/>
      <c r="C33" s="654"/>
      <c r="D33" s="654"/>
      <c r="E33" s="654"/>
    </row>
    <row r="34" spans="1:5">
      <c r="A34" s="654"/>
      <c r="B34" s="654"/>
      <c r="C34" s="654"/>
      <c r="D34" s="654"/>
      <c r="E34" s="654"/>
    </row>
    <row r="35" spans="1:5">
      <c r="A35" s="654"/>
      <c r="B35" s="654"/>
      <c r="C35" s="654"/>
      <c r="D35" s="654"/>
      <c r="E35" s="654"/>
    </row>
    <row r="36" spans="1:5">
      <c r="A36" s="654"/>
      <c r="B36" s="654"/>
      <c r="C36" s="654"/>
      <c r="D36" s="654"/>
      <c r="E36" s="654"/>
    </row>
  </sheetData>
  <mergeCells count="2">
    <mergeCell ref="A26:E30"/>
    <mergeCell ref="A32:E36"/>
  </mergeCells>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5"/>
  <dimension ref="A1:M39"/>
  <sheetViews>
    <sheetView zoomScale="145" zoomScaleNormal="145" workbookViewId="0">
      <selection activeCell="A5" sqref="A5"/>
    </sheetView>
  </sheetViews>
  <sheetFormatPr defaultRowHeight="12.75"/>
  <cols>
    <col min="1" max="1" width="8.7109375" customWidth="1"/>
    <col min="2" max="2" width="15.85546875" bestFit="1" customWidth="1"/>
    <col min="8" max="8" width="16.28515625" customWidth="1"/>
    <col min="13" max="13" width="58.85546875" customWidth="1"/>
  </cols>
  <sheetData>
    <row r="1" spans="1:13" ht="18">
      <c r="A1" s="260" t="s">
        <v>605</v>
      </c>
    </row>
    <row r="2" spans="1:13" s="463" customFormat="1" hidden="1">
      <c r="A2" s="534" t="s">
        <v>1464</v>
      </c>
      <c r="B2" s="555">
        <v>3.8541666666666668E-3</v>
      </c>
    </row>
    <row r="3" spans="1:13" s="411" customFormat="1" ht="14.25">
      <c r="A3" s="575" t="str">
        <f>IF(A2="","",IF(Disable_Video_Hyperlinks,A2,HYPERLINK(Video_website&amp;A2,A2)))</f>
        <v>UNC_DAYT_EXCEL_1.6.4_LECTURE_RELATIVE_&amp;_ABSOLUTE_REFERENCES.mp4</v>
      </c>
      <c r="C3" s="121"/>
      <c r="E3" s="121"/>
      <c r="G3" s="121"/>
    </row>
    <row r="4" spans="1:13" s="264" customFormat="1" ht="14.25">
      <c r="A4" s="582">
        <f>IF(OR(B2="",B2=0),"",B2)</f>
        <v>3.8541666666666668E-3</v>
      </c>
      <c r="C4"/>
      <c r="E4"/>
      <c r="G4"/>
    </row>
    <row r="6" spans="1:13" ht="12.75" customHeight="1">
      <c r="A6" t="s">
        <v>254</v>
      </c>
      <c r="M6" s="655" t="s">
        <v>757</v>
      </c>
    </row>
    <row r="7" spans="1:13">
      <c r="A7" t="s">
        <v>234</v>
      </c>
      <c r="M7" s="655"/>
    </row>
    <row r="8" spans="1:13">
      <c r="A8" s="55" t="s">
        <v>235</v>
      </c>
      <c r="M8" s="655"/>
    </row>
    <row r="9" spans="1:13">
      <c r="A9" s="55" t="s">
        <v>236</v>
      </c>
      <c r="M9" s="655"/>
    </row>
    <row r="10" spans="1:13">
      <c r="D10" t="s">
        <v>237</v>
      </c>
      <c r="M10" s="655"/>
    </row>
    <row r="11" spans="1:13">
      <c r="M11" s="655"/>
    </row>
    <row r="12" spans="1:13" ht="18.75">
      <c r="A12" s="89" t="s">
        <v>238</v>
      </c>
      <c r="C12" s="57"/>
      <c r="D12" s="57"/>
      <c r="E12" s="57"/>
      <c r="F12" s="57"/>
      <c r="H12" s="56" t="s">
        <v>239</v>
      </c>
      <c r="I12" s="57"/>
      <c r="J12" s="57"/>
      <c r="K12" s="57"/>
      <c r="L12" s="57"/>
      <c r="M12" s="632"/>
    </row>
    <row r="14" spans="1:13">
      <c r="B14" s="286" t="s">
        <v>240</v>
      </c>
      <c r="C14" s="287" t="s">
        <v>241</v>
      </c>
      <c r="D14" s="287" t="s">
        <v>242</v>
      </c>
      <c r="E14" s="287" t="s">
        <v>243</v>
      </c>
      <c r="F14" s="287" t="s">
        <v>205</v>
      </c>
      <c r="H14" s="286" t="s">
        <v>240</v>
      </c>
      <c r="I14" s="287" t="s">
        <v>241</v>
      </c>
      <c r="J14" s="287" t="s">
        <v>242</v>
      </c>
      <c r="K14" s="287" t="s">
        <v>243</v>
      </c>
      <c r="L14" s="287" t="s">
        <v>205</v>
      </c>
    </row>
    <row r="15" spans="1:13">
      <c r="B15" s="463" t="s">
        <v>244</v>
      </c>
      <c r="C15" s="256">
        <v>70</v>
      </c>
      <c r="D15" s="256">
        <v>80</v>
      </c>
      <c r="E15" s="256">
        <v>90</v>
      </c>
      <c r="F15" s="251">
        <f>C15*0.25+D15*0.25+E15*0.5</f>
        <v>82.5</v>
      </c>
      <c r="H15" s="463" t="s">
        <v>244</v>
      </c>
      <c r="I15" s="256">
        <v>70</v>
      </c>
      <c r="J15" s="256">
        <v>80</v>
      </c>
      <c r="K15" s="256">
        <v>90</v>
      </c>
      <c r="L15" s="251">
        <f>I15*I23+J15*J23+K15*K23</f>
        <v>82.5</v>
      </c>
    </row>
    <row r="16" spans="1:13">
      <c r="B16" s="463" t="s">
        <v>245</v>
      </c>
      <c r="C16" s="256">
        <v>85</v>
      </c>
      <c r="D16" s="256">
        <v>70</v>
      </c>
      <c r="E16" s="256">
        <v>95</v>
      </c>
      <c r="F16" s="58"/>
      <c r="H16" s="463" t="s">
        <v>245</v>
      </c>
      <c r="I16" s="256">
        <v>85</v>
      </c>
      <c r="J16" s="256">
        <v>70</v>
      </c>
      <c r="K16" s="256">
        <v>95</v>
      </c>
      <c r="L16" s="58"/>
    </row>
    <row r="17" spans="1:12">
      <c r="B17" s="463" t="s">
        <v>246</v>
      </c>
      <c r="C17" s="256">
        <v>80</v>
      </c>
      <c r="D17" s="256">
        <v>78</v>
      </c>
      <c r="E17" s="256">
        <v>98</v>
      </c>
      <c r="F17" s="58"/>
      <c r="H17" s="463" t="s">
        <v>246</v>
      </c>
      <c r="I17" s="256">
        <v>80</v>
      </c>
      <c r="J17" s="256">
        <v>78</v>
      </c>
      <c r="K17" s="256">
        <v>98</v>
      </c>
      <c r="L17" s="58"/>
    </row>
    <row r="18" spans="1:12">
      <c r="B18" s="463" t="s">
        <v>247</v>
      </c>
      <c r="C18" s="256">
        <v>75</v>
      </c>
      <c r="D18" s="256">
        <v>75</v>
      </c>
      <c r="E18" s="256">
        <v>80</v>
      </c>
      <c r="F18" s="58"/>
      <c r="H18" s="463" t="s">
        <v>247</v>
      </c>
      <c r="I18" s="256">
        <v>75</v>
      </c>
      <c r="J18" s="256">
        <v>75</v>
      </c>
      <c r="K18" s="256">
        <v>80</v>
      </c>
      <c r="L18" s="58"/>
    </row>
    <row r="19" spans="1:12">
      <c r="B19" s="463" t="s">
        <v>248</v>
      </c>
      <c r="C19" s="256">
        <v>90</v>
      </c>
      <c r="D19" s="256">
        <v>80</v>
      </c>
      <c r="E19" s="256">
        <v>98</v>
      </c>
      <c r="F19" s="58"/>
      <c r="H19" s="463" t="s">
        <v>248</v>
      </c>
      <c r="I19" s="256">
        <v>90</v>
      </c>
      <c r="J19" s="256">
        <v>80</v>
      </c>
      <c r="K19" s="256">
        <v>98</v>
      </c>
      <c r="L19" s="58"/>
    </row>
    <row r="20" spans="1:12">
      <c r="B20" s="463" t="s">
        <v>249</v>
      </c>
      <c r="C20" s="256">
        <v>70</v>
      </c>
      <c r="D20" s="256">
        <v>85</v>
      </c>
      <c r="E20" s="256">
        <v>80</v>
      </c>
      <c r="F20" s="58"/>
      <c r="H20" s="463" t="s">
        <v>249</v>
      </c>
      <c r="I20" s="256">
        <v>70</v>
      </c>
      <c r="J20" s="256">
        <v>85</v>
      </c>
      <c r="K20" s="256">
        <v>80</v>
      </c>
      <c r="L20" s="58"/>
    </row>
    <row r="21" spans="1:12">
      <c r="B21" s="269"/>
      <c r="C21" s="107"/>
      <c r="D21" s="107"/>
      <c r="E21" s="107"/>
      <c r="F21" s="53"/>
      <c r="H21" s="269"/>
      <c r="I21" s="107"/>
      <c r="J21" s="107"/>
      <c r="K21" s="107"/>
      <c r="L21" s="53"/>
    </row>
    <row r="22" spans="1:12">
      <c r="B22" s="286" t="s">
        <v>250</v>
      </c>
      <c r="C22" s="302">
        <f>AVERAGE(C15:C20)</f>
        <v>78.333333333333329</v>
      </c>
      <c r="D22" s="302">
        <f>AVERAGE(D15:D20)</f>
        <v>78</v>
      </c>
      <c r="E22" s="302">
        <f>AVERAGE(E15:E20)</f>
        <v>90.166666666666671</v>
      </c>
      <c r="F22" s="286"/>
      <c r="H22" s="286" t="s">
        <v>250</v>
      </c>
      <c r="I22" s="302">
        <f>AVERAGE(I15:I20)</f>
        <v>78.333333333333329</v>
      </c>
      <c r="J22" s="302">
        <f>AVERAGE(J15:J20)</f>
        <v>78</v>
      </c>
      <c r="K22" s="302">
        <f>AVERAGE(K15:K20)</f>
        <v>90.166666666666671</v>
      </c>
      <c r="L22" s="286"/>
    </row>
    <row r="23" spans="1:12">
      <c r="B23" s="286" t="s">
        <v>251</v>
      </c>
      <c r="C23" s="491">
        <v>0.25</v>
      </c>
      <c r="D23" s="491">
        <v>0.25</v>
      </c>
      <c r="E23" s="491">
        <v>0.5</v>
      </c>
      <c r="F23" s="287"/>
      <c r="H23" s="286" t="s">
        <v>251</v>
      </c>
      <c r="I23" s="491">
        <v>0.25</v>
      </c>
      <c r="J23" s="491">
        <v>0.25</v>
      </c>
      <c r="K23" s="491">
        <v>0.5</v>
      </c>
      <c r="L23" s="287"/>
    </row>
    <row r="24" spans="1:12">
      <c r="F24" s="59"/>
    </row>
    <row r="26" spans="1:12" ht="18.75">
      <c r="A26" s="89" t="s">
        <v>633</v>
      </c>
      <c r="C26" s="57"/>
      <c r="D26" s="57"/>
      <c r="E26" s="57"/>
      <c r="F26" s="57"/>
      <c r="G26" s="252" t="s">
        <v>252</v>
      </c>
      <c r="H26" s="56" t="s">
        <v>634</v>
      </c>
      <c r="I26" s="57"/>
      <c r="J26" s="57"/>
      <c r="K26" s="57"/>
      <c r="L26" s="57"/>
    </row>
    <row r="28" spans="1:12">
      <c r="B28" s="286" t="s">
        <v>240</v>
      </c>
      <c r="C28" s="287" t="s">
        <v>241</v>
      </c>
      <c r="D28" s="287" t="s">
        <v>242</v>
      </c>
      <c r="E28" s="287" t="s">
        <v>243</v>
      </c>
      <c r="F28" s="287" t="s">
        <v>205</v>
      </c>
      <c r="H28" s="286" t="s">
        <v>240</v>
      </c>
      <c r="I28" s="287" t="s">
        <v>241</v>
      </c>
      <c r="J28" s="287" t="s">
        <v>242</v>
      </c>
      <c r="K28" s="287" t="s">
        <v>243</v>
      </c>
      <c r="L28" s="287" t="s">
        <v>205</v>
      </c>
    </row>
    <row r="29" spans="1:12">
      <c r="B29" s="463" t="s">
        <v>244</v>
      </c>
      <c r="C29" s="256">
        <v>70</v>
      </c>
      <c r="D29" s="256">
        <v>80</v>
      </c>
      <c r="E29" s="256">
        <v>90</v>
      </c>
      <c r="F29" s="251">
        <f>C29*$C$37+D29*$D$37+E29*$E$37</f>
        <v>82.5</v>
      </c>
      <c r="H29" s="463" t="s">
        <v>244</v>
      </c>
      <c r="I29" s="256">
        <v>70</v>
      </c>
      <c r="J29" s="256">
        <v>80</v>
      </c>
      <c r="K29" s="256">
        <v>90</v>
      </c>
      <c r="L29" s="251">
        <f>I29*C$37+J29*D$37+K29*E$37</f>
        <v>82.5</v>
      </c>
    </row>
    <row r="30" spans="1:12">
      <c r="B30" s="463" t="s">
        <v>245</v>
      </c>
      <c r="C30" s="256">
        <v>85</v>
      </c>
      <c r="D30" s="256">
        <v>70</v>
      </c>
      <c r="E30" s="256">
        <v>95</v>
      </c>
      <c r="F30" s="58"/>
      <c r="H30" s="463" t="s">
        <v>245</v>
      </c>
      <c r="I30" s="256">
        <v>85</v>
      </c>
      <c r="J30" s="256">
        <v>70</v>
      </c>
      <c r="K30" s="256">
        <v>95</v>
      </c>
      <c r="L30" s="58"/>
    </row>
    <row r="31" spans="1:12">
      <c r="B31" s="463" t="s">
        <v>246</v>
      </c>
      <c r="C31" s="256">
        <v>80</v>
      </c>
      <c r="D31" s="256">
        <v>78</v>
      </c>
      <c r="E31" s="256">
        <v>98</v>
      </c>
      <c r="F31" s="58"/>
      <c r="H31" s="463" t="s">
        <v>246</v>
      </c>
      <c r="I31" s="256">
        <v>80</v>
      </c>
      <c r="J31" s="256">
        <v>78</v>
      </c>
      <c r="K31" s="256">
        <v>98</v>
      </c>
      <c r="L31" s="58"/>
    </row>
    <row r="32" spans="1:12">
      <c r="B32" s="463" t="s">
        <v>247</v>
      </c>
      <c r="C32" s="256">
        <v>75</v>
      </c>
      <c r="D32" s="256">
        <v>75</v>
      </c>
      <c r="E32" s="256">
        <v>80</v>
      </c>
      <c r="F32" s="58"/>
      <c r="H32" s="463" t="s">
        <v>247</v>
      </c>
      <c r="I32" s="256">
        <v>75</v>
      </c>
      <c r="J32" s="256">
        <v>75</v>
      </c>
      <c r="K32" s="256">
        <v>80</v>
      </c>
      <c r="L32" s="58"/>
    </row>
    <row r="33" spans="2:12">
      <c r="B33" s="463" t="s">
        <v>248</v>
      </c>
      <c r="C33" s="256">
        <v>90</v>
      </c>
      <c r="D33" s="256">
        <v>80</v>
      </c>
      <c r="E33" s="256">
        <v>98</v>
      </c>
      <c r="F33" s="58"/>
      <c r="H33" s="463" t="s">
        <v>248</v>
      </c>
      <c r="I33" s="256">
        <v>90</v>
      </c>
      <c r="J33" s="256">
        <v>80</v>
      </c>
      <c r="K33" s="256">
        <v>98</v>
      </c>
      <c r="L33" s="58"/>
    </row>
    <row r="34" spans="2:12">
      <c r="B34" s="463" t="s">
        <v>249</v>
      </c>
      <c r="C34" s="256">
        <v>70</v>
      </c>
      <c r="D34" s="256">
        <v>85</v>
      </c>
      <c r="E34" s="256">
        <v>80</v>
      </c>
      <c r="F34" s="58"/>
      <c r="H34" s="463" t="s">
        <v>249</v>
      </c>
      <c r="I34" s="256">
        <v>70</v>
      </c>
      <c r="J34" s="256">
        <v>85</v>
      </c>
      <c r="K34" s="256">
        <v>80</v>
      </c>
      <c r="L34" s="58"/>
    </row>
    <row r="35" spans="2:12">
      <c r="B35" s="269"/>
      <c r="C35" s="107"/>
      <c r="D35" s="107"/>
      <c r="E35" s="107"/>
      <c r="F35" s="53"/>
      <c r="H35" s="269"/>
      <c r="I35" s="107"/>
      <c r="J35" s="107"/>
      <c r="K35" s="107"/>
      <c r="L35" s="53"/>
    </row>
    <row r="36" spans="2:12">
      <c r="B36" s="286" t="s">
        <v>250</v>
      </c>
      <c r="C36" s="302">
        <f>AVERAGE(C29:C34)</f>
        <v>78.333333333333329</v>
      </c>
      <c r="D36" s="302">
        <f>AVERAGE(D29:D34)</f>
        <v>78</v>
      </c>
      <c r="E36" s="302">
        <f>AVERAGE(E29:E34)</f>
        <v>90.166666666666671</v>
      </c>
      <c r="F36" s="286"/>
      <c r="H36" s="286" t="s">
        <v>250</v>
      </c>
      <c r="I36" s="302">
        <f>AVERAGE(I29:I34)</f>
        <v>78.333333333333329</v>
      </c>
      <c r="J36" s="302">
        <f>AVERAGE(J29:J34)</f>
        <v>78</v>
      </c>
      <c r="K36" s="302">
        <f>AVERAGE(K29:K34)</f>
        <v>90.166666666666671</v>
      </c>
      <c r="L36" s="286"/>
    </row>
    <row r="37" spans="2:12">
      <c r="B37" s="286" t="s">
        <v>251</v>
      </c>
      <c r="C37" s="491">
        <v>0.25</v>
      </c>
      <c r="D37" s="491">
        <v>0.25</v>
      </c>
      <c r="E37" s="491">
        <v>0.5</v>
      </c>
      <c r="F37" s="287"/>
      <c r="H37" s="248" t="s">
        <v>251</v>
      </c>
      <c r="I37" s="491">
        <v>0.25</v>
      </c>
      <c r="J37" s="491">
        <v>0.25</v>
      </c>
      <c r="K37" s="491">
        <v>0.5</v>
      </c>
      <c r="L37" s="287"/>
    </row>
    <row r="38" spans="2:12" s="365" customFormat="1">
      <c r="H38" s="606"/>
    </row>
    <row r="39" spans="2:12" ht="42" customHeight="1"/>
  </sheetData>
  <mergeCells count="1">
    <mergeCell ref="M6:M11"/>
  </mergeCells>
  <phoneticPr fontId="0" type="noConversion"/>
  <pageMargins left="0.75" right="0.75" top="1" bottom="1" header="0.5" footer="0.5"/>
  <pageSetup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
  <dimension ref="A1:G23"/>
  <sheetViews>
    <sheetView zoomScale="145" zoomScaleNormal="145" workbookViewId="0">
      <selection activeCell="A2" sqref="A2"/>
    </sheetView>
  </sheetViews>
  <sheetFormatPr defaultColWidth="9.140625" defaultRowHeight="12.75"/>
  <cols>
    <col min="1" max="1" width="18.5703125" bestFit="1" customWidth="1"/>
    <col min="2" max="2" width="9" bestFit="1" customWidth="1"/>
    <col min="3" max="3" width="11.28515625" bestFit="1" customWidth="1"/>
    <col min="4" max="4" width="14.85546875" bestFit="1" customWidth="1"/>
    <col min="5" max="5" width="11.5703125" bestFit="1" customWidth="1"/>
  </cols>
  <sheetData>
    <row r="1" spans="1:7" ht="18">
      <c r="A1" s="260" t="s">
        <v>276</v>
      </c>
    </row>
    <row r="2" spans="1:7" s="463" customFormat="1" hidden="1">
      <c r="A2" s="534"/>
    </row>
    <row r="3" spans="1:7" s="411" customFormat="1" ht="14.25">
      <c r="A3" s="575" t="str">
        <f>IF(A2="","",IF(Disable_Video_Hyperlinks,A2,HYPERLINK(Video_website&amp;A2,A2)))</f>
        <v/>
      </c>
      <c r="C3" s="121"/>
      <c r="E3" s="121"/>
      <c r="G3" s="121"/>
    </row>
    <row r="4" spans="1:7" s="264" customFormat="1" ht="14.25">
      <c r="A4" s="582" t="str">
        <f>IF(OR(B2="",B2=0),"",B2)</f>
        <v/>
      </c>
      <c r="C4"/>
      <c r="E4"/>
      <c r="G4"/>
    </row>
    <row r="5" spans="1:7" ht="13.5" thickBot="1"/>
    <row r="6" spans="1:7" ht="27" customHeight="1" thickBot="1">
      <c r="A6" s="14" t="s">
        <v>228</v>
      </c>
      <c r="B6" s="15">
        <v>2</v>
      </c>
      <c r="C6" s="16"/>
      <c r="D6" s="656" t="s">
        <v>233</v>
      </c>
      <c r="E6" s="657"/>
      <c r="F6" s="53"/>
    </row>
    <row r="7" spans="1:7">
      <c r="A7" s="17" t="s">
        <v>209</v>
      </c>
      <c r="B7" s="37">
        <f>0.25</f>
        <v>0.25</v>
      </c>
      <c r="C7" s="19"/>
      <c r="D7" s="20"/>
      <c r="E7" s="21"/>
    </row>
    <row r="8" spans="1:7" ht="13.5" thickBot="1">
      <c r="A8" s="22"/>
      <c r="C8" s="23"/>
      <c r="D8" s="24"/>
      <c r="E8" s="25"/>
    </row>
    <row r="9" spans="1:7" ht="13.5" thickBot="1">
      <c r="A9" s="22"/>
      <c r="C9" s="26" t="s">
        <v>210</v>
      </c>
      <c r="D9" s="27" t="s">
        <v>211</v>
      </c>
      <c r="E9" s="28" t="s">
        <v>212</v>
      </c>
    </row>
    <row r="10" spans="1:7">
      <c r="A10" s="658" t="s">
        <v>213</v>
      </c>
      <c r="B10" s="659"/>
      <c r="C10" s="92">
        <v>2500</v>
      </c>
      <c r="D10" s="92">
        <v>1600</v>
      </c>
      <c r="E10" s="93">
        <v>750</v>
      </c>
    </row>
    <row r="11" spans="1:7" ht="13.5" thickBot="1">
      <c r="A11" s="660" t="s">
        <v>214</v>
      </c>
      <c r="B11" s="661"/>
      <c r="C11" s="94">
        <v>200</v>
      </c>
      <c r="D11" s="94">
        <v>225</v>
      </c>
      <c r="E11" s="95">
        <v>250</v>
      </c>
    </row>
    <row r="12" spans="1:7" ht="25.5">
      <c r="A12" s="33" t="s">
        <v>215</v>
      </c>
      <c r="B12" s="34" t="s">
        <v>216</v>
      </c>
      <c r="C12" s="34" t="s">
        <v>217</v>
      </c>
      <c r="D12" s="34" t="s">
        <v>218</v>
      </c>
      <c r="E12" s="35" t="s">
        <v>219</v>
      </c>
    </row>
    <row r="13" spans="1:7">
      <c r="A13" s="36" t="s">
        <v>229</v>
      </c>
      <c r="B13" s="37"/>
      <c r="C13" s="96">
        <f>C10*C11</f>
        <v>500000</v>
      </c>
      <c r="D13" s="96">
        <f>D10*D11</f>
        <v>360000</v>
      </c>
      <c r="E13" s="97">
        <f>E10*E11</f>
        <v>187500</v>
      </c>
    </row>
    <row r="14" spans="1:7">
      <c r="A14" s="36"/>
      <c r="B14" s="37"/>
      <c r="C14" s="37"/>
      <c r="D14" s="37"/>
      <c r="E14" s="40"/>
    </row>
    <row r="15" spans="1:7">
      <c r="A15" s="36" t="s">
        <v>221</v>
      </c>
      <c r="B15" s="37"/>
      <c r="C15" s="37"/>
      <c r="D15" s="37"/>
      <c r="E15" s="40"/>
    </row>
    <row r="16" spans="1:7">
      <c r="A16" s="36" t="s">
        <v>222</v>
      </c>
      <c r="B16" s="37">
        <f>50.15</f>
        <v>50.15</v>
      </c>
      <c r="C16" s="98">
        <f>$B$6*$B16*C$10</f>
        <v>250750</v>
      </c>
      <c r="D16" s="98">
        <f>$B$6*$B16*D$10</f>
        <v>160480</v>
      </c>
      <c r="E16" s="99">
        <f>$B$6*$B16*E$10</f>
        <v>75225</v>
      </c>
    </row>
    <row r="17" spans="1:5">
      <c r="A17" s="36" t="s">
        <v>230</v>
      </c>
      <c r="B17" s="37">
        <v>7.33</v>
      </c>
      <c r="C17" s="98">
        <f t="shared" ref="C17:E18" si="0">$B$6*$B17*C$10</f>
        <v>36650</v>
      </c>
      <c r="D17" s="98">
        <f t="shared" si="0"/>
        <v>23456</v>
      </c>
      <c r="E17" s="99">
        <f t="shared" si="0"/>
        <v>10995</v>
      </c>
    </row>
    <row r="18" spans="1:5">
      <c r="A18" s="36" t="s">
        <v>224</v>
      </c>
      <c r="B18" s="100">
        <f>B7*B17</f>
        <v>1.8325</v>
      </c>
      <c r="C18" s="98">
        <f t="shared" si="0"/>
        <v>9162.5</v>
      </c>
      <c r="D18" s="98">
        <f t="shared" si="0"/>
        <v>5864</v>
      </c>
      <c r="E18" s="99">
        <f t="shared" si="0"/>
        <v>2748.75</v>
      </c>
    </row>
    <row r="19" spans="1:5">
      <c r="A19" s="36" t="s">
        <v>225</v>
      </c>
      <c r="B19" s="37"/>
      <c r="C19" s="98">
        <f>SUM(C16:C18)</f>
        <v>296562.5</v>
      </c>
      <c r="D19" s="98">
        <f>SUM(D16:D18)</f>
        <v>189800</v>
      </c>
      <c r="E19" s="99">
        <f>SUM(E16:E18)</f>
        <v>88968.75</v>
      </c>
    </row>
    <row r="20" spans="1:5">
      <c r="A20" s="36"/>
      <c r="B20" s="37"/>
      <c r="C20" s="37"/>
      <c r="D20" s="37"/>
      <c r="E20" s="40"/>
    </row>
    <row r="21" spans="1:5">
      <c r="A21" s="36" t="s">
        <v>226</v>
      </c>
      <c r="B21" s="37">
        <f>10/B6</f>
        <v>5</v>
      </c>
      <c r="C21" s="101">
        <f>$B$6*$B21*C$10</f>
        <v>25000</v>
      </c>
      <c r="D21" s="101">
        <f>$B$6*$B21*D$10</f>
        <v>16000</v>
      </c>
      <c r="E21" s="102">
        <f>$B$6*$B21*E$10</f>
        <v>7500</v>
      </c>
    </row>
    <row r="22" spans="1:5" ht="13.5" thickBot="1">
      <c r="A22" s="48"/>
      <c r="B22" s="24"/>
      <c r="C22" s="24"/>
      <c r="D22" s="24"/>
      <c r="E22" s="25"/>
    </row>
    <row r="23" spans="1:5" ht="13.5" thickBot="1">
      <c r="A23" s="49" t="s">
        <v>227</v>
      </c>
      <c r="B23" s="50"/>
      <c r="C23" s="51">
        <f>C13-C19-C21</f>
        <v>178437.5</v>
      </c>
      <c r="D23" s="51">
        <f>D13-D19-D21</f>
        <v>154200</v>
      </c>
      <c r="E23" s="52">
        <f>E13-E19-E21</f>
        <v>91031.25</v>
      </c>
    </row>
  </sheetData>
  <mergeCells count="3">
    <mergeCell ref="D6:E6"/>
    <mergeCell ref="A10:B10"/>
    <mergeCell ref="A11:B11"/>
  </mergeCells>
  <pageMargins left="0.75" right="0.75" top="1" bottom="1" header="0.5" footer="0.5"/>
  <pageSetup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34"/>
  <dimension ref="A1:G29"/>
  <sheetViews>
    <sheetView zoomScale="145" zoomScaleNormal="145" workbookViewId="0">
      <selection activeCell="A25" sqref="A25:E29"/>
    </sheetView>
  </sheetViews>
  <sheetFormatPr defaultColWidth="9.140625" defaultRowHeight="12.75"/>
  <cols>
    <col min="1" max="1" width="18.5703125" bestFit="1" customWidth="1"/>
    <col min="2" max="2" width="9" bestFit="1" customWidth="1"/>
    <col min="3" max="3" width="11.28515625" bestFit="1" customWidth="1"/>
    <col min="4" max="4" width="14.85546875" bestFit="1" customWidth="1"/>
    <col min="5" max="5" width="11.5703125" bestFit="1" customWidth="1"/>
  </cols>
  <sheetData>
    <row r="1" spans="1:7" ht="18">
      <c r="A1" s="260" t="s">
        <v>424</v>
      </c>
    </row>
    <row r="2" spans="1:7" s="463" customFormat="1" hidden="1">
      <c r="A2" s="534"/>
    </row>
    <row r="3" spans="1:7" s="411" customFormat="1" ht="14.25">
      <c r="A3" s="575" t="str">
        <f>IF(A2="","",IF(Disable_Video_Hyperlinks,A2,HYPERLINK(Video_website&amp;A2,A2)))</f>
        <v/>
      </c>
      <c r="C3" s="121"/>
      <c r="E3" s="121"/>
      <c r="G3" s="121"/>
    </row>
    <row r="4" spans="1:7" s="264" customFormat="1" ht="14.25">
      <c r="A4" s="582" t="str">
        <f>IF(OR(B2="",B2=0),"",B2)</f>
        <v/>
      </c>
      <c r="C4"/>
      <c r="E4"/>
      <c r="G4"/>
    </row>
    <row r="5" spans="1:7" ht="13.5" thickBot="1"/>
    <row r="6" spans="1:7" ht="27" customHeight="1" thickBot="1">
      <c r="A6" s="14" t="s">
        <v>228</v>
      </c>
      <c r="B6" s="15">
        <v>2</v>
      </c>
      <c r="C6" s="16"/>
      <c r="D6" s="656" t="s">
        <v>233</v>
      </c>
      <c r="E6" s="657"/>
      <c r="F6" s="53"/>
    </row>
    <row r="7" spans="1:7">
      <c r="A7" s="17" t="s">
        <v>209</v>
      </c>
      <c r="B7" s="37">
        <f>0.25</f>
        <v>0.25</v>
      </c>
      <c r="C7" s="19"/>
      <c r="D7" s="20"/>
      <c r="E7" s="21"/>
    </row>
    <row r="8" spans="1:7" ht="13.5" thickBot="1">
      <c r="A8" s="22"/>
      <c r="C8" s="23"/>
      <c r="D8" s="24"/>
      <c r="E8" s="25"/>
    </row>
    <row r="9" spans="1:7" ht="13.5" thickBot="1">
      <c r="A9" s="22"/>
      <c r="C9" s="26" t="s">
        <v>210</v>
      </c>
      <c r="D9" s="27" t="s">
        <v>211</v>
      </c>
      <c r="E9" s="28" t="s">
        <v>212</v>
      </c>
    </row>
    <row r="10" spans="1:7">
      <c r="A10" s="658" t="s">
        <v>213</v>
      </c>
      <c r="B10" s="659"/>
      <c r="C10" s="92">
        <v>2500</v>
      </c>
      <c r="D10" s="92">
        <v>1600</v>
      </c>
      <c r="E10" s="93">
        <v>750</v>
      </c>
    </row>
    <row r="11" spans="1:7" ht="13.5" thickBot="1">
      <c r="A11" s="660" t="s">
        <v>214</v>
      </c>
      <c r="B11" s="661"/>
      <c r="C11" s="94">
        <v>200</v>
      </c>
      <c r="D11" s="94">
        <v>225</v>
      </c>
      <c r="E11" s="95">
        <v>250</v>
      </c>
    </row>
    <row r="12" spans="1:7" ht="25.5">
      <c r="A12" s="33" t="s">
        <v>215</v>
      </c>
      <c r="B12" s="34" t="s">
        <v>216</v>
      </c>
      <c r="C12" s="34" t="s">
        <v>217</v>
      </c>
      <c r="D12" s="34" t="s">
        <v>218</v>
      </c>
      <c r="E12" s="35" t="s">
        <v>219</v>
      </c>
    </row>
    <row r="13" spans="1:7">
      <c r="A13" s="36" t="s">
        <v>229</v>
      </c>
      <c r="B13" s="37"/>
      <c r="C13" s="96">
        <f>C10*C11</f>
        <v>500000</v>
      </c>
      <c r="D13" s="96">
        <f>D10*D11</f>
        <v>360000</v>
      </c>
      <c r="E13" s="97">
        <f>E10*E11</f>
        <v>187500</v>
      </c>
    </row>
    <row r="14" spans="1:7">
      <c r="A14" s="36"/>
      <c r="B14" s="37"/>
      <c r="C14" s="37"/>
      <c r="D14" s="37"/>
      <c r="E14" s="40"/>
    </row>
    <row r="15" spans="1:7">
      <c r="A15" s="36" t="s">
        <v>221</v>
      </c>
      <c r="B15" s="37"/>
      <c r="C15" s="37"/>
      <c r="D15" s="37"/>
      <c r="E15" s="40"/>
    </row>
    <row r="16" spans="1:7">
      <c r="A16" s="36" t="s">
        <v>222</v>
      </c>
      <c r="B16" s="37">
        <f>50.15</f>
        <v>50.15</v>
      </c>
      <c r="C16" s="98">
        <f>$B$6*$B16*C$10</f>
        <v>250750</v>
      </c>
      <c r="D16" s="98">
        <f>$B$6*$B16*D$10</f>
        <v>160480</v>
      </c>
      <c r="E16" s="99">
        <f>$B$6*$B16*E$10</f>
        <v>75225</v>
      </c>
    </row>
    <row r="17" spans="1:5">
      <c r="A17" s="36" t="s">
        <v>230</v>
      </c>
      <c r="B17" s="37">
        <v>7.33</v>
      </c>
      <c r="C17" s="98">
        <f t="shared" ref="C17:E18" si="0">$B$6*$B17*C$10</f>
        <v>36650</v>
      </c>
      <c r="D17" s="98">
        <f t="shared" si="0"/>
        <v>23456</v>
      </c>
      <c r="E17" s="99">
        <f t="shared" si="0"/>
        <v>10995</v>
      </c>
    </row>
    <row r="18" spans="1:5">
      <c r="A18" s="36" t="s">
        <v>224</v>
      </c>
      <c r="B18" s="100">
        <f>B7*B17</f>
        <v>1.8325</v>
      </c>
      <c r="C18" s="98">
        <f t="shared" si="0"/>
        <v>9162.5</v>
      </c>
      <c r="D18" s="98">
        <f t="shared" si="0"/>
        <v>5864</v>
      </c>
      <c r="E18" s="99">
        <f t="shared" si="0"/>
        <v>2748.75</v>
      </c>
    </row>
    <row r="19" spans="1:5">
      <c r="A19" s="36" t="s">
        <v>225</v>
      </c>
      <c r="B19" s="37"/>
      <c r="C19" s="98">
        <f>SUM(C16:C18)</f>
        <v>296562.5</v>
      </c>
      <c r="D19" s="98">
        <f>SUM(D16:D18)</f>
        <v>189800</v>
      </c>
      <c r="E19" s="99">
        <f>SUM(E16:E18)</f>
        <v>88968.75</v>
      </c>
    </row>
    <row r="20" spans="1:5">
      <c r="A20" s="36"/>
      <c r="B20" s="37"/>
      <c r="C20" s="37"/>
      <c r="D20" s="37"/>
      <c r="E20" s="40"/>
    </row>
    <row r="21" spans="1:5">
      <c r="A21" s="36" t="s">
        <v>226</v>
      </c>
      <c r="B21" s="37">
        <f>10/B6</f>
        <v>5</v>
      </c>
      <c r="C21" s="101">
        <f>$B$6*$B21*C$10</f>
        <v>25000</v>
      </c>
      <c r="D21" s="101">
        <f>$B$6*$B21*D$10</f>
        <v>16000</v>
      </c>
      <c r="E21" s="102">
        <f>$B$6*$B21*E$10</f>
        <v>7500</v>
      </c>
    </row>
    <row r="22" spans="1:5" ht="13.5" thickBot="1">
      <c r="A22" s="48"/>
      <c r="B22" s="24"/>
      <c r="C22" s="24"/>
      <c r="D22" s="24"/>
      <c r="E22" s="25"/>
    </row>
    <row r="23" spans="1:5" ht="13.5" thickBot="1">
      <c r="A23" s="49" t="s">
        <v>227</v>
      </c>
      <c r="B23" s="50"/>
      <c r="C23" s="51">
        <f>C13-C19-C21</f>
        <v>178437.5</v>
      </c>
      <c r="D23" s="51">
        <f>D13-D19-D21</f>
        <v>154200</v>
      </c>
      <c r="E23" s="52">
        <f>E13-E19-E21</f>
        <v>91031.25</v>
      </c>
    </row>
    <row r="25" spans="1:5">
      <c r="A25" s="655" t="s">
        <v>757</v>
      </c>
      <c r="B25" s="662"/>
      <c r="C25" s="662"/>
      <c r="D25" s="662"/>
      <c r="E25" s="662"/>
    </row>
    <row r="26" spans="1:5">
      <c r="A26" s="662"/>
      <c r="B26" s="662"/>
      <c r="C26" s="662"/>
      <c r="D26" s="662"/>
      <c r="E26" s="662"/>
    </row>
    <row r="27" spans="1:5">
      <c r="A27" s="662"/>
      <c r="B27" s="662"/>
      <c r="C27" s="662"/>
      <c r="D27" s="662"/>
      <c r="E27" s="662"/>
    </row>
    <row r="28" spans="1:5">
      <c r="A28" s="662"/>
      <c r="B28" s="662"/>
      <c r="C28" s="662"/>
      <c r="D28" s="662"/>
      <c r="E28" s="662"/>
    </row>
    <row r="29" spans="1:5">
      <c r="A29" s="662"/>
      <c r="B29" s="662"/>
      <c r="C29" s="662"/>
      <c r="D29" s="662"/>
      <c r="E29" s="662"/>
    </row>
  </sheetData>
  <mergeCells count="4">
    <mergeCell ref="D6:E6"/>
    <mergeCell ref="A10:B10"/>
    <mergeCell ref="A11:B11"/>
    <mergeCell ref="A25:E29"/>
  </mergeCells>
  <pageMargins left="0.75" right="0.75" top="1" bottom="1" header="0.5" footer="0.5"/>
  <pageSetup orientation="portrait" r:id="rId1"/>
  <headerFooter alignWithMargins="0"/>
  <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26"/>
  <dimension ref="A1:N19"/>
  <sheetViews>
    <sheetView zoomScale="145" zoomScaleNormal="145" workbookViewId="0">
      <selection activeCell="A2" sqref="A2"/>
    </sheetView>
  </sheetViews>
  <sheetFormatPr defaultRowHeight="12.75"/>
  <sheetData>
    <row r="1" spans="1:14" ht="18">
      <c r="A1" s="305" t="s">
        <v>253</v>
      </c>
      <c r="B1" s="306"/>
      <c r="C1" s="306"/>
      <c r="D1" s="306"/>
      <c r="E1" s="306"/>
      <c r="F1" s="306"/>
      <c r="G1" s="306"/>
      <c r="H1" s="306"/>
      <c r="I1" s="306"/>
      <c r="J1" s="306"/>
      <c r="K1" s="306"/>
      <c r="L1" s="306"/>
      <c r="M1" s="306"/>
      <c r="N1" s="306"/>
    </row>
    <row r="2" spans="1:14" s="463" customFormat="1" hidden="1">
      <c r="A2" s="570" t="s">
        <v>1465</v>
      </c>
      <c r="B2" s="571">
        <v>4.2476851851851851E-3</v>
      </c>
      <c r="C2" s="572"/>
      <c r="D2" s="570"/>
      <c r="E2" s="572"/>
      <c r="F2" s="570"/>
      <c r="G2" s="572"/>
      <c r="H2" s="570"/>
      <c r="I2" s="570"/>
      <c r="J2" s="570"/>
      <c r="K2" s="570"/>
      <c r="L2" s="570"/>
      <c r="M2" s="570"/>
      <c r="N2" s="570"/>
    </row>
    <row r="3" spans="1:14" s="121" customFormat="1">
      <c r="A3" s="577" t="str">
        <f>IF(A2="","",IF(Disable_Video_Hyperlinks,A2,HYPERLINK(Video_website&amp;A2,A2)))</f>
        <v>UNC_DAYT_EXCEL_1.6.5_LECTURE_MIXED_REFERENCES.mp4</v>
      </c>
      <c r="B3" s="573"/>
      <c r="C3" s="574"/>
      <c r="D3" s="573"/>
      <c r="E3" s="574"/>
      <c r="F3" s="573"/>
      <c r="G3" s="574"/>
      <c r="H3" s="573"/>
      <c r="I3" s="573"/>
      <c r="J3" s="573"/>
      <c r="K3" s="573"/>
      <c r="L3" s="573"/>
      <c r="M3" s="573"/>
      <c r="N3" s="573"/>
    </row>
    <row r="4" spans="1:14" s="264" customFormat="1" ht="18">
      <c r="A4" s="584">
        <f>IF(OR(B2="",B2=0),"",B2)</f>
        <v>4.2476851851851851E-3</v>
      </c>
      <c r="B4" s="417"/>
      <c r="C4" s="306"/>
      <c r="D4" s="417"/>
      <c r="E4" s="306"/>
      <c r="F4" s="417"/>
      <c r="G4" s="306"/>
      <c r="H4" s="417"/>
      <c r="I4" s="417"/>
      <c r="J4" s="417"/>
      <c r="K4" s="417"/>
      <c r="L4" s="417"/>
      <c r="M4" s="417"/>
      <c r="N4" s="417"/>
    </row>
    <row r="5" spans="1:14">
      <c r="A5" s="288"/>
      <c r="B5" s="288"/>
      <c r="C5" s="288"/>
      <c r="D5" s="288"/>
      <c r="E5" s="288"/>
      <c r="F5" s="288"/>
      <c r="G5" s="288"/>
      <c r="H5" s="288"/>
      <c r="I5" s="288"/>
      <c r="J5" s="288"/>
      <c r="K5" s="288"/>
      <c r="L5" s="288"/>
      <c r="M5" s="288"/>
      <c r="N5" s="288"/>
    </row>
    <row r="6" spans="1:14" ht="13.5" thickBot="1">
      <c r="A6" s="253"/>
      <c r="B6" s="492">
        <v>1</v>
      </c>
      <c r="C6" s="492">
        <v>2</v>
      </c>
      <c r="D6" s="492">
        <v>3</v>
      </c>
      <c r="E6" s="492">
        <v>4</v>
      </c>
      <c r="F6" s="492">
        <v>5</v>
      </c>
      <c r="G6" s="492">
        <v>6</v>
      </c>
      <c r="H6" s="492">
        <v>7</v>
      </c>
      <c r="I6" s="492">
        <v>8</v>
      </c>
      <c r="J6" s="492">
        <v>9</v>
      </c>
      <c r="K6" s="492">
        <v>10</v>
      </c>
      <c r="L6" s="492">
        <v>11</v>
      </c>
      <c r="M6" s="492">
        <v>12</v>
      </c>
      <c r="N6" s="288"/>
    </row>
    <row r="7" spans="1:14">
      <c r="A7" s="493">
        <v>1</v>
      </c>
      <c r="B7" s="60"/>
      <c r="C7" s="60"/>
      <c r="D7" s="60"/>
      <c r="E7" s="60"/>
      <c r="F7" s="60"/>
      <c r="G7" s="60"/>
      <c r="H7" s="60"/>
      <c r="I7" s="60"/>
      <c r="J7" s="60"/>
      <c r="K7" s="60"/>
      <c r="L7" s="60"/>
      <c r="M7" s="60"/>
      <c r="N7" s="288"/>
    </row>
    <row r="8" spans="1:14">
      <c r="A8" s="493">
        <v>2</v>
      </c>
      <c r="B8" s="60"/>
      <c r="C8" s="60"/>
      <c r="D8" s="60"/>
      <c r="E8" s="60"/>
      <c r="F8" s="60"/>
      <c r="G8" s="60"/>
      <c r="H8" s="60"/>
      <c r="I8" s="60"/>
      <c r="J8" s="60"/>
      <c r="K8" s="60"/>
      <c r="L8" s="60"/>
      <c r="M8" s="60"/>
      <c r="N8" s="288"/>
    </row>
    <row r="9" spans="1:14">
      <c r="A9" s="493">
        <v>3</v>
      </c>
      <c r="B9" s="60"/>
      <c r="C9" s="60"/>
      <c r="D9" s="60"/>
      <c r="E9" s="60"/>
      <c r="F9" s="60"/>
      <c r="G9" s="60"/>
      <c r="H9" s="60"/>
      <c r="I9" s="60"/>
      <c r="J9" s="60"/>
      <c r="K9" s="60"/>
      <c r="L9" s="60"/>
      <c r="M9" s="60"/>
      <c r="N9" s="288"/>
    </row>
    <row r="10" spans="1:14">
      <c r="A10" s="493">
        <v>4</v>
      </c>
      <c r="B10" s="60"/>
      <c r="C10" s="60"/>
      <c r="D10" s="60"/>
      <c r="E10" s="60"/>
      <c r="F10" s="60"/>
      <c r="G10" s="60"/>
      <c r="H10" s="60"/>
      <c r="I10" s="60"/>
      <c r="J10" s="60"/>
      <c r="K10" s="60"/>
      <c r="L10" s="60"/>
      <c r="M10" s="60"/>
      <c r="N10" s="288"/>
    </row>
    <row r="11" spans="1:14">
      <c r="A11" s="493">
        <v>5</v>
      </c>
      <c r="B11" s="60"/>
      <c r="C11" s="60"/>
      <c r="D11" s="60"/>
      <c r="E11" s="60"/>
      <c r="F11" s="60"/>
      <c r="G11" s="60"/>
      <c r="H11" s="60"/>
      <c r="I11" s="60"/>
      <c r="J11" s="60"/>
      <c r="K11" s="60"/>
      <c r="L11" s="60"/>
      <c r="M11" s="60"/>
      <c r="N11" s="288"/>
    </row>
    <row r="12" spans="1:14">
      <c r="A12" s="493">
        <v>6</v>
      </c>
      <c r="B12" s="60"/>
      <c r="C12" s="60"/>
      <c r="D12" s="60"/>
      <c r="E12" s="60"/>
      <c r="F12" s="60"/>
      <c r="G12" s="60"/>
      <c r="H12" s="60"/>
      <c r="I12" s="60"/>
      <c r="J12" s="60"/>
      <c r="K12" s="60"/>
      <c r="L12" s="60"/>
      <c r="M12" s="60"/>
      <c r="N12" s="288"/>
    </row>
    <row r="13" spans="1:14">
      <c r="A13" s="493">
        <v>7</v>
      </c>
      <c r="B13" s="60"/>
      <c r="C13" s="60"/>
      <c r="D13" s="60"/>
      <c r="E13" s="60"/>
      <c r="F13" s="60"/>
      <c r="G13" s="60"/>
      <c r="H13" s="60"/>
      <c r="I13" s="60"/>
      <c r="J13" s="60"/>
      <c r="K13" s="60"/>
      <c r="L13" s="60"/>
      <c r="M13" s="60"/>
      <c r="N13" s="288"/>
    </row>
    <row r="14" spans="1:14">
      <c r="A14" s="493">
        <v>8</v>
      </c>
      <c r="B14" s="60"/>
      <c r="C14" s="60"/>
      <c r="D14" s="60"/>
      <c r="E14" s="60"/>
      <c r="F14" s="60"/>
      <c r="G14" s="60"/>
      <c r="H14" s="60"/>
      <c r="I14" s="60"/>
      <c r="J14" s="60"/>
      <c r="K14" s="60"/>
      <c r="L14" s="60"/>
      <c r="M14" s="60"/>
      <c r="N14" s="288"/>
    </row>
    <row r="15" spans="1:14">
      <c r="A15" s="493">
        <v>9</v>
      </c>
      <c r="B15" s="60"/>
      <c r="C15" s="60"/>
      <c r="D15" s="60"/>
      <c r="E15" s="60"/>
      <c r="F15" s="60"/>
      <c r="G15" s="60"/>
      <c r="H15" s="60"/>
      <c r="I15" s="60"/>
      <c r="J15" s="60"/>
      <c r="K15" s="60"/>
      <c r="L15" s="60"/>
      <c r="M15" s="60"/>
      <c r="N15" s="288"/>
    </row>
    <row r="16" spans="1:14">
      <c r="A16" s="493">
        <v>10</v>
      </c>
      <c r="B16" s="60"/>
      <c r="C16" s="60"/>
      <c r="D16" s="60"/>
      <c r="E16" s="60"/>
      <c r="F16" s="60"/>
      <c r="G16" s="60"/>
      <c r="H16" s="60"/>
      <c r="I16" s="60"/>
      <c r="J16" s="60"/>
      <c r="K16" s="60"/>
      <c r="L16" s="60"/>
      <c r="M16" s="60"/>
      <c r="N16" s="288"/>
    </row>
    <row r="17" spans="1:14">
      <c r="A17" s="493">
        <v>11</v>
      </c>
      <c r="B17" s="60"/>
      <c r="C17" s="60"/>
      <c r="D17" s="60"/>
      <c r="E17" s="60"/>
      <c r="F17" s="60"/>
      <c r="G17" s="60"/>
      <c r="H17" s="60"/>
      <c r="I17" s="60"/>
      <c r="J17" s="60"/>
      <c r="K17" s="60"/>
      <c r="L17" s="60"/>
      <c r="M17" s="60"/>
      <c r="N17" s="288"/>
    </row>
    <row r="18" spans="1:14">
      <c r="A18" s="493">
        <v>12</v>
      </c>
      <c r="B18" s="60"/>
      <c r="C18" s="60"/>
      <c r="D18" s="60"/>
      <c r="E18" s="60"/>
      <c r="F18" s="60"/>
      <c r="G18" s="60"/>
      <c r="H18" s="60"/>
      <c r="I18" s="60"/>
      <c r="J18" s="60"/>
      <c r="K18" s="60"/>
      <c r="L18" s="60"/>
      <c r="N18" s="288"/>
    </row>
    <row r="19" spans="1:14">
      <c r="A19" s="288"/>
      <c r="B19" s="288"/>
      <c r="C19" s="288"/>
      <c r="D19" s="288"/>
      <c r="E19" s="288"/>
      <c r="F19" s="288"/>
      <c r="G19" s="288"/>
      <c r="H19" s="288"/>
      <c r="I19" s="288"/>
      <c r="J19" s="288"/>
      <c r="K19" s="288"/>
      <c r="L19" s="288"/>
      <c r="M19" s="288"/>
      <c r="N19" s="288"/>
    </row>
  </sheetData>
  <phoneticPr fontId="6" type="noConversion"/>
  <pageMargins left="0.75" right="0.75" top="1" bottom="1" header="0.5" footer="0.5"/>
  <pageSetup orientation="portrait" r:id="rId1"/>
  <headerFooter alignWithMargins="0"/>
  <legacy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1"/>
  <dimension ref="A1:L33"/>
  <sheetViews>
    <sheetView zoomScale="145" zoomScaleNormal="145" workbookViewId="0">
      <selection activeCell="A2" sqref="A2"/>
    </sheetView>
  </sheetViews>
  <sheetFormatPr defaultRowHeight="12.75"/>
  <cols>
    <col min="2" max="2" width="14.28515625" customWidth="1"/>
  </cols>
  <sheetData>
    <row r="1" spans="1:12" ht="18">
      <c r="A1" s="74" t="s">
        <v>1427</v>
      </c>
    </row>
    <row r="2" spans="1:12" s="463" customFormat="1" hidden="1">
      <c r="A2" s="463" t="s">
        <v>1466</v>
      </c>
      <c r="B2" s="555">
        <v>1.8750000000000001E-3</v>
      </c>
    </row>
    <row r="3" spans="1:12" s="411" customFormat="1" ht="14.25">
      <c r="A3" s="575" t="str">
        <f>IF(A2="","",IF(Disable_Video_Hyperlinks,A2,HYPERLINK(Video_website&amp;A2,A2)))</f>
        <v>UNC_DAYT_EXCEL_1.6.6_LECTURE_FUNCTIONS_VS_ARITHMETIC_FORMULAS.mp4</v>
      </c>
      <c r="C3" s="121"/>
      <c r="E3" s="121"/>
      <c r="G3" s="121"/>
    </row>
    <row r="4" spans="1:12" s="264" customFormat="1" ht="14.25">
      <c r="A4" s="582">
        <f>IF(OR(B2="",B2=0),"",B2)</f>
        <v>1.8750000000000001E-3</v>
      </c>
      <c r="C4"/>
      <c r="E4"/>
      <c r="G4"/>
    </row>
    <row r="6" spans="1:12">
      <c r="A6" s="5"/>
    </row>
    <row r="7" spans="1:12">
      <c r="A7" t="s">
        <v>110</v>
      </c>
    </row>
    <row r="8" spans="1:12">
      <c r="A8" t="s">
        <v>71</v>
      </c>
    </row>
    <row r="10" spans="1:12">
      <c r="A10" t="s">
        <v>111</v>
      </c>
    </row>
    <row r="11" spans="1:12">
      <c r="A11" t="s">
        <v>72</v>
      </c>
    </row>
    <row r="13" spans="1:12">
      <c r="B13" s="274" t="s">
        <v>240</v>
      </c>
      <c r="C13" s="3" t="s">
        <v>241</v>
      </c>
      <c r="D13" s="3" t="s">
        <v>242</v>
      </c>
      <c r="E13" s="3" t="s">
        <v>243</v>
      </c>
      <c r="F13" s="3" t="s">
        <v>205</v>
      </c>
      <c r="H13" s="655" t="s">
        <v>755</v>
      </c>
      <c r="I13" s="662"/>
      <c r="J13" s="662"/>
      <c r="K13" s="662"/>
      <c r="L13" s="662"/>
    </row>
    <row r="14" spans="1:12">
      <c r="B14" s="224" t="s">
        <v>6</v>
      </c>
      <c r="C14" s="224">
        <v>100</v>
      </c>
      <c r="D14" s="224">
        <v>90</v>
      </c>
      <c r="E14" s="224">
        <v>81</v>
      </c>
      <c r="F14" s="59">
        <f>(C14+D14+E14)/3</f>
        <v>90.333333333333329</v>
      </c>
      <c r="H14" s="662"/>
      <c r="I14" s="662"/>
      <c r="J14" s="662"/>
      <c r="K14" s="662"/>
      <c r="L14" s="662"/>
    </row>
    <row r="15" spans="1:12">
      <c r="B15" s="224" t="s">
        <v>7</v>
      </c>
      <c r="C15" s="224">
        <v>90</v>
      </c>
      <c r="D15" s="224">
        <v>76</v>
      </c>
      <c r="E15" s="224">
        <v>87</v>
      </c>
      <c r="F15" s="59">
        <f>AVERAGE(C15:E15)</f>
        <v>84.333333333333329</v>
      </c>
      <c r="H15" s="662"/>
      <c r="I15" s="662"/>
      <c r="J15" s="662"/>
      <c r="K15" s="662"/>
      <c r="L15" s="662"/>
    </row>
    <row r="16" spans="1:12">
      <c r="B16" s="224" t="s">
        <v>8</v>
      </c>
      <c r="C16" s="224">
        <v>90</v>
      </c>
      <c r="D16" s="224">
        <v>78</v>
      </c>
      <c r="E16" s="224">
        <v>78</v>
      </c>
      <c r="F16" s="59">
        <f>AVERAGE(C16:E16)</f>
        <v>82</v>
      </c>
      <c r="H16" s="662"/>
      <c r="I16" s="662"/>
      <c r="J16" s="662"/>
      <c r="K16" s="662"/>
      <c r="L16" s="662"/>
    </row>
    <row r="17" spans="1:12">
      <c r="B17" s="224" t="s">
        <v>9</v>
      </c>
      <c r="C17" s="224">
        <v>60</v>
      </c>
      <c r="D17" s="224">
        <v>60</v>
      </c>
      <c r="E17" s="224">
        <v>40</v>
      </c>
      <c r="F17" s="59">
        <f>AVERAGE(C17:E17)</f>
        <v>53.333333333333336</v>
      </c>
      <c r="H17" s="662"/>
      <c r="I17" s="662"/>
      <c r="J17" s="662"/>
      <c r="K17" s="662"/>
      <c r="L17" s="662"/>
    </row>
    <row r="18" spans="1:12">
      <c r="B18" s="224" t="s">
        <v>10</v>
      </c>
      <c r="C18" s="224">
        <v>80</v>
      </c>
      <c r="D18" s="224">
        <v>80</v>
      </c>
      <c r="E18" s="224">
        <v>90</v>
      </c>
      <c r="F18" s="59">
        <f>AVERAGE(C18:E18)</f>
        <v>83.333333333333329</v>
      </c>
      <c r="H18" s="662"/>
      <c r="I18" s="662"/>
      <c r="J18" s="662"/>
      <c r="K18" s="662"/>
      <c r="L18" s="662"/>
    </row>
    <row r="19" spans="1:12">
      <c r="B19" s="296"/>
      <c r="C19" s="296"/>
      <c r="D19" s="296"/>
      <c r="E19" s="296"/>
      <c r="F19" s="296"/>
      <c r="H19" s="662"/>
      <c r="I19" s="662"/>
      <c r="J19" s="662"/>
      <c r="K19" s="662"/>
      <c r="L19" s="662"/>
    </row>
    <row r="20" spans="1:12">
      <c r="B20" s="274" t="s">
        <v>11</v>
      </c>
      <c r="C20" s="3">
        <f>(C14+C15+C16+C17+C18)/5</f>
        <v>84</v>
      </c>
      <c r="D20" s="3">
        <f>AVERAGE(D14:D18)</f>
        <v>76.8</v>
      </c>
      <c r="E20" s="3">
        <f>AVERAGE(E14:E18)</f>
        <v>75.2</v>
      </c>
      <c r="F20" s="3">
        <f>AVERAGE(F14:F18)</f>
        <v>78.666666666666657</v>
      </c>
      <c r="H20" s="662"/>
      <c r="I20" s="662"/>
      <c r="J20" s="662"/>
      <c r="K20" s="662"/>
      <c r="L20" s="662"/>
    </row>
    <row r="21" spans="1:12">
      <c r="B21" s="73"/>
      <c r="C21" s="59"/>
      <c r="D21" s="59"/>
      <c r="E21" s="59"/>
      <c r="F21" s="73"/>
    </row>
    <row r="23" spans="1:12">
      <c r="A23" s="5" t="s">
        <v>73</v>
      </c>
    </row>
    <row r="24" spans="1:12">
      <c r="A24" t="s">
        <v>74</v>
      </c>
    </row>
    <row r="25" spans="1:12">
      <c r="A25" s="114" t="s">
        <v>1017</v>
      </c>
    </row>
    <row r="26" spans="1:12">
      <c r="A26" t="s">
        <v>75</v>
      </c>
    </row>
    <row r="27" spans="1:12">
      <c r="A27" s="114" t="s">
        <v>1016</v>
      </c>
    </row>
    <row r="29" spans="1:12">
      <c r="A29" s="655" t="s">
        <v>756</v>
      </c>
      <c r="B29" s="662"/>
      <c r="C29" s="662"/>
      <c r="D29" s="662"/>
      <c r="E29" s="662"/>
      <c r="F29" s="662"/>
    </row>
    <row r="30" spans="1:12">
      <c r="A30" s="662"/>
      <c r="B30" s="662"/>
      <c r="C30" s="662"/>
      <c r="D30" s="662"/>
      <c r="E30" s="662"/>
      <c r="F30" s="662"/>
    </row>
    <row r="31" spans="1:12">
      <c r="A31" s="662"/>
      <c r="B31" s="662"/>
      <c r="C31" s="662"/>
      <c r="D31" s="662"/>
      <c r="E31" s="662"/>
      <c r="F31" s="662"/>
    </row>
    <row r="32" spans="1:12">
      <c r="A32" s="662"/>
      <c r="B32" s="662"/>
      <c r="C32" s="662"/>
      <c r="D32" s="662"/>
      <c r="E32" s="662"/>
      <c r="F32" s="662"/>
    </row>
    <row r="33" spans="1:6">
      <c r="A33" s="662"/>
      <c r="B33" s="662"/>
      <c r="C33" s="662"/>
      <c r="D33" s="662"/>
      <c r="E33" s="662"/>
      <c r="F33" s="662"/>
    </row>
  </sheetData>
  <mergeCells count="2">
    <mergeCell ref="H13:L20"/>
    <mergeCell ref="A29:F33"/>
  </mergeCells>
  <phoneticPr fontId="0" type="noConversion"/>
  <pageMargins left="0.75" right="0.75" top="1" bottom="1" header="0.5" footer="0.5"/>
  <pageSetup orientation="portrait" r:id="rId1"/>
  <headerFooter alignWithMargins="0"/>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B4446-3FBD-4EBD-8915-5D4E13892215}">
  <sheetPr codeName="Sheet79"/>
  <dimension ref="A1:E486"/>
  <sheetViews>
    <sheetView zoomScale="145" zoomScaleNormal="145" workbookViewId="0">
      <pane xSplit="1" ySplit="8" topLeftCell="B9" activePane="bottomRight" state="frozen"/>
      <selection activeCell="A2" sqref="A2"/>
      <selection pane="topRight" activeCell="A2" sqref="A2"/>
      <selection pane="bottomLeft" activeCell="A2" sqref="A2"/>
      <selection pane="bottomRight" activeCell="A4" sqref="A4"/>
    </sheetView>
  </sheetViews>
  <sheetFormatPr defaultColWidth="9.140625" defaultRowHeight="14.25"/>
  <cols>
    <col min="1" max="1" width="32.7109375" style="425" bestFit="1" customWidth="1"/>
    <col min="2" max="2" width="22.28515625" style="423" bestFit="1" customWidth="1"/>
    <col min="3" max="3" width="85.28515625" style="423" customWidth="1"/>
    <col min="4" max="4" width="16.5703125" style="424" bestFit="1" customWidth="1"/>
    <col min="5" max="5" width="64.85546875" style="423" customWidth="1"/>
    <col min="6" max="16384" width="9.140625" style="423"/>
  </cols>
  <sheetData>
    <row r="1" spans="1:5" ht="18">
      <c r="A1" s="437" t="s">
        <v>1478</v>
      </c>
    </row>
    <row r="2" spans="1:5" s="541" customFormat="1" ht="12.75" hidden="1">
      <c r="A2" s="540"/>
      <c r="D2" s="542"/>
    </row>
    <row r="3" spans="1:5" s="562" customFormat="1">
      <c r="A3" s="576"/>
      <c r="D3" s="563"/>
    </row>
    <row r="4" spans="1:5">
      <c r="A4" s="583" t="str">
        <f>IF(OR(B2="",B2=0),"",B2)</f>
        <v/>
      </c>
    </row>
    <row r="5" spans="1:5">
      <c r="A5" s="423" t="s">
        <v>2427</v>
      </c>
      <c r="B5" s="426" t="s">
        <v>2396</v>
      </c>
      <c r="C5" s="443" t="s">
        <v>1479</v>
      </c>
    </row>
    <row r="6" spans="1:5">
      <c r="A6" s="423"/>
      <c r="B6" s="426" t="s">
        <v>2554</v>
      </c>
      <c r="C6" s="624" t="s">
        <v>2553</v>
      </c>
    </row>
    <row r="7" spans="1:5" ht="15" thickBot="1"/>
    <row r="8" spans="1:5" ht="15.75" thickBot="1">
      <c r="A8" s="427" t="s">
        <v>1480</v>
      </c>
      <c r="B8" s="427" t="s">
        <v>2552</v>
      </c>
      <c r="C8" s="427" t="s">
        <v>171</v>
      </c>
      <c r="D8" s="428" t="s">
        <v>1481</v>
      </c>
      <c r="E8" s="427" t="s">
        <v>1482</v>
      </c>
    </row>
    <row r="9" spans="1:5" ht="15.75" thickBot="1">
      <c r="A9" s="429" t="s">
        <v>1483</v>
      </c>
      <c r="B9" s="430" t="s">
        <v>1484</v>
      </c>
      <c r="C9" s="430" t="s">
        <v>1485</v>
      </c>
      <c r="D9" s="431"/>
      <c r="E9" s="432"/>
    </row>
    <row r="10" spans="1:5" ht="15.75" thickBot="1">
      <c r="A10" s="429" t="s">
        <v>1486</v>
      </c>
      <c r="B10" s="430" t="s">
        <v>1487</v>
      </c>
      <c r="C10" s="430" t="s">
        <v>1488</v>
      </c>
      <c r="D10" s="431"/>
      <c r="E10" s="432"/>
    </row>
    <row r="11" spans="1:5" ht="15.75" thickBot="1">
      <c r="A11" s="429" t="s">
        <v>1489</v>
      </c>
      <c r="B11" s="430" t="s">
        <v>1487</v>
      </c>
      <c r="C11" s="430" t="s">
        <v>1490</v>
      </c>
      <c r="D11" s="431"/>
      <c r="E11" s="432"/>
    </row>
    <row r="12" spans="1:5" ht="15.75" thickBot="1">
      <c r="A12" s="429" t="s">
        <v>1491</v>
      </c>
      <c r="B12" s="430" t="s">
        <v>1484</v>
      </c>
      <c r="C12" s="430" t="s">
        <v>1492</v>
      </c>
      <c r="D12" s="431"/>
      <c r="E12" s="432"/>
    </row>
    <row r="13" spans="1:5" ht="15.75" thickBot="1">
      <c r="A13" s="429" t="s">
        <v>1493</v>
      </c>
      <c r="B13" s="430" t="s">
        <v>1484</v>
      </c>
      <c r="C13" s="430" t="s">
        <v>1494</v>
      </c>
      <c r="D13" s="431"/>
      <c r="E13" s="432"/>
    </row>
    <row r="14" spans="1:5" ht="15.75" thickBot="1">
      <c r="A14" s="433" t="s">
        <v>1495</v>
      </c>
      <c r="B14" s="434" t="s">
        <v>1484</v>
      </c>
      <c r="C14" s="434" t="s">
        <v>1496</v>
      </c>
      <c r="D14" s="435">
        <v>2013</v>
      </c>
      <c r="E14" s="436"/>
    </row>
    <row r="15" spans="1:5" ht="15.75" thickBot="1">
      <c r="A15" s="433" t="s">
        <v>1497</v>
      </c>
      <c r="B15" s="434" t="s">
        <v>1484</v>
      </c>
      <c r="C15" s="434" t="s">
        <v>1498</v>
      </c>
      <c r="D15" s="435">
        <v>2013</v>
      </c>
      <c r="E15" s="436"/>
    </row>
    <row r="16" spans="1:5" ht="15.75" thickBot="1">
      <c r="A16" s="429" t="s">
        <v>1499</v>
      </c>
      <c r="B16" s="430" t="s">
        <v>1484</v>
      </c>
      <c r="C16" s="430" t="s">
        <v>1500</v>
      </c>
      <c r="D16" s="431"/>
      <c r="E16" s="432"/>
    </row>
    <row r="17" spans="1:5" ht="15.75" thickBot="1">
      <c r="A17" s="429" t="s">
        <v>1501</v>
      </c>
      <c r="B17" s="430" t="s">
        <v>1502</v>
      </c>
      <c r="C17" s="430" t="s">
        <v>1503</v>
      </c>
      <c r="D17" s="431"/>
      <c r="E17" s="432"/>
    </row>
    <row r="18" spans="1:5" ht="15.75" thickBot="1">
      <c r="A18" s="429" t="s">
        <v>1504</v>
      </c>
      <c r="B18" s="430" t="s">
        <v>1487</v>
      </c>
      <c r="C18" s="430" t="s">
        <v>1505</v>
      </c>
      <c r="D18" s="431"/>
      <c r="E18" s="432"/>
    </row>
    <row r="19" spans="1:5" ht="15.75" thickBot="1">
      <c r="A19" s="429" t="s">
        <v>1506</v>
      </c>
      <c r="B19" s="430" t="s">
        <v>1487</v>
      </c>
      <c r="C19" s="430" t="s">
        <v>1507</v>
      </c>
      <c r="D19" s="431"/>
      <c r="E19" s="432"/>
    </row>
    <row r="20" spans="1:5" ht="15.75" thickBot="1">
      <c r="A20" s="429" t="s">
        <v>1508</v>
      </c>
      <c r="B20" s="430" t="s">
        <v>1509</v>
      </c>
      <c r="C20" s="430" t="s">
        <v>1510</v>
      </c>
      <c r="D20" s="431"/>
      <c r="E20" s="432"/>
    </row>
    <row r="21" spans="1:5" ht="15.75" thickBot="1">
      <c r="A21" s="433" t="s">
        <v>1511</v>
      </c>
      <c r="B21" s="430" t="s">
        <v>1484</v>
      </c>
      <c r="C21" s="430" t="s">
        <v>1512</v>
      </c>
      <c r="D21" s="431">
        <v>2013</v>
      </c>
      <c r="E21" s="432"/>
    </row>
    <row r="22" spans="1:5" ht="15.75" thickBot="1">
      <c r="A22" s="429" t="s">
        <v>1513</v>
      </c>
      <c r="B22" s="430" t="s">
        <v>1502</v>
      </c>
      <c r="C22" s="430" t="s">
        <v>1514</v>
      </c>
      <c r="D22" s="431"/>
      <c r="E22" s="432"/>
    </row>
    <row r="23" spans="1:5" ht="29.25" thickBot="1">
      <c r="A23" s="429" t="s">
        <v>1515</v>
      </c>
      <c r="B23" s="430" t="s">
        <v>1516</v>
      </c>
      <c r="C23" s="430" t="s">
        <v>1517</v>
      </c>
      <c r="D23" s="431"/>
      <c r="E23" s="432"/>
    </row>
    <row r="24" spans="1:5" ht="15.75" thickBot="1">
      <c r="A24" s="429" t="s">
        <v>1518</v>
      </c>
      <c r="B24" s="430" t="s">
        <v>1484</v>
      </c>
      <c r="C24" s="430" t="s">
        <v>1519</v>
      </c>
      <c r="D24" s="431"/>
      <c r="E24" s="432"/>
    </row>
    <row r="25" spans="1:5" ht="15.75" thickBot="1">
      <c r="A25" s="429" t="s">
        <v>1520</v>
      </c>
      <c r="B25" s="430" t="s">
        <v>1484</v>
      </c>
      <c r="C25" s="430" t="s">
        <v>1521</v>
      </c>
      <c r="D25" s="431"/>
      <c r="E25" s="432"/>
    </row>
    <row r="26" spans="1:5" ht="15.75" thickBot="1">
      <c r="A26" s="429" t="s">
        <v>1522</v>
      </c>
      <c r="B26" s="430" t="s">
        <v>1484</v>
      </c>
      <c r="C26" s="430" t="s">
        <v>1523</v>
      </c>
      <c r="D26" s="431"/>
      <c r="E26" s="432"/>
    </row>
    <row r="27" spans="1:5" ht="15.75" thickBot="1">
      <c r="A27" s="429" t="s">
        <v>1524</v>
      </c>
      <c r="B27" s="430" t="s">
        <v>1484</v>
      </c>
      <c r="C27" s="430" t="s">
        <v>1525</v>
      </c>
      <c r="D27" s="431"/>
      <c r="E27" s="432"/>
    </row>
    <row r="28" spans="1:5" ht="15.75" thickBot="1">
      <c r="A28" s="429" t="s">
        <v>1526</v>
      </c>
      <c r="B28" s="430" t="s">
        <v>1484</v>
      </c>
      <c r="C28" s="430" t="s">
        <v>1527</v>
      </c>
      <c r="D28" s="431"/>
      <c r="E28" s="432"/>
    </row>
    <row r="29" spans="1:5" ht="15.75" thickBot="1">
      <c r="A29" s="429" t="s">
        <v>1528</v>
      </c>
      <c r="B29" s="430" t="s">
        <v>1529</v>
      </c>
      <c r="C29" s="430" t="s">
        <v>1530</v>
      </c>
      <c r="D29" s="431"/>
      <c r="E29" s="432"/>
    </row>
    <row r="30" spans="1:5" ht="15.75" thickBot="1">
      <c r="A30" s="429" t="s">
        <v>736</v>
      </c>
      <c r="B30" s="430" t="s">
        <v>1529</v>
      </c>
      <c r="C30" s="430" t="s">
        <v>1531</v>
      </c>
      <c r="D30" s="431"/>
      <c r="E30" s="432"/>
    </row>
    <row r="31" spans="1:5" ht="15.75" thickBot="1">
      <c r="A31" s="429" t="s">
        <v>1532</v>
      </c>
      <c r="B31" s="430" t="s">
        <v>1529</v>
      </c>
      <c r="C31" s="430" t="s">
        <v>1533</v>
      </c>
      <c r="D31" s="431"/>
      <c r="E31" s="432"/>
    </row>
    <row r="32" spans="1:5" ht="15.75" thickBot="1">
      <c r="A32" s="429" t="s">
        <v>1534</v>
      </c>
      <c r="B32" s="430" t="s">
        <v>1529</v>
      </c>
      <c r="C32" s="430" t="s">
        <v>1535</v>
      </c>
      <c r="D32" s="431"/>
      <c r="E32" s="432"/>
    </row>
    <row r="33" spans="1:5" ht="15.75" thickBot="1">
      <c r="A33" s="433" t="s">
        <v>1536</v>
      </c>
      <c r="B33" s="430" t="s">
        <v>1529</v>
      </c>
      <c r="C33" s="430" t="s">
        <v>1537</v>
      </c>
      <c r="D33" s="431">
        <v>2019</v>
      </c>
      <c r="E33" s="432"/>
    </row>
    <row r="34" spans="1:5" ht="15.75" thickBot="1">
      <c r="A34" s="429" t="s">
        <v>1538</v>
      </c>
      <c r="B34" s="430" t="s">
        <v>1516</v>
      </c>
      <c r="C34" s="430" t="s">
        <v>1539</v>
      </c>
      <c r="D34" s="431"/>
      <c r="E34" s="432"/>
    </row>
    <row r="35" spans="1:5" ht="15.75" thickBot="1">
      <c r="A35" s="429" t="s">
        <v>1540</v>
      </c>
      <c r="B35" s="430" t="s">
        <v>1484</v>
      </c>
      <c r="C35" s="430" t="s">
        <v>1541</v>
      </c>
      <c r="D35" s="431"/>
      <c r="E35" s="432"/>
    </row>
    <row r="36" spans="1:5" ht="15.75" thickBot="1">
      <c r="A36" s="429" t="s">
        <v>1542</v>
      </c>
      <c r="B36" s="430" t="s">
        <v>1543</v>
      </c>
      <c r="C36" s="430" t="s">
        <v>1544</v>
      </c>
      <c r="D36" s="431"/>
      <c r="E36" s="432"/>
    </row>
    <row r="37" spans="1:5" ht="15.75" thickBot="1">
      <c r="A37" s="429" t="s">
        <v>1545</v>
      </c>
      <c r="B37" s="430" t="s">
        <v>1543</v>
      </c>
      <c r="C37" s="430" t="s">
        <v>1546</v>
      </c>
      <c r="D37" s="431"/>
      <c r="E37" s="432"/>
    </row>
    <row r="38" spans="1:5" ht="15.75" thickBot="1">
      <c r="A38" s="429" t="s">
        <v>1547</v>
      </c>
      <c r="B38" s="430" t="s">
        <v>1543</v>
      </c>
      <c r="C38" s="430" t="s">
        <v>1548</v>
      </c>
      <c r="D38" s="431"/>
      <c r="E38" s="432"/>
    </row>
    <row r="39" spans="1:5" ht="15.75" thickBot="1">
      <c r="A39" s="429" t="s">
        <v>1549</v>
      </c>
      <c r="B39" s="430" t="s">
        <v>1543</v>
      </c>
      <c r="C39" s="430" t="s">
        <v>1550</v>
      </c>
      <c r="D39" s="431"/>
      <c r="E39" s="432"/>
    </row>
    <row r="40" spans="1:5" ht="15.75" thickBot="1">
      <c r="A40" s="433" t="s">
        <v>1551</v>
      </c>
      <c r="B40" s="430" t="s">
        <v>1552</v>
      </c>
      <c r="C40" s="430" t="s">
        <v>1553</v>
      </c>
      <c r="D40" s="431"/>
      <c r="E40" s="430" t="s">
        <v>2397</v>
      </c>
    </row>
    <row r="41" spans="1:5" ht="15.75" thickBot="1">
      <c r="A41" s="433" t="s">
        <v>1554</v>
      </c>
      <c r="B41" s="430" t="s">
        <v>1529</v>
      </c>
      <c r="C41" s="430" t="s">
        <v>1553</v>
      </c>
      <c r="D41" s="431">
        <v>2010</v>
      </c>
      <c r="E41" s="432"/>
    </row>
    <row r="42" spans="1:5" ht="29.25" thickBot="1">
      <c r="A42" s="433" t="s">
        <v>1555</v>
      </c>
      <c r="B42" s="430" t="s">
        <v>1552</v>
      </c>
      <c r="C42" s="430" t="s">
        <v>1556</v>
      </c>
      <c r="D42" s="431"/>
      <c r="E42" s="430" t="s">
        <v>2397</v>
      </c>
    </row>
    <row r="43" spans="1:5" ht="29.25" thickBot="1">
      <c r="A43" s="433" t="s">
        <v>1557</v>
      </c>
      <c r="B43" s="430" t="s">
        <v>1529</v>
      </c>
      <c r="C43" s="430" t="s">
        <v>1556</v>
      </c>
      <c r="D43" s="431">
        <v>2010</v>
      </c>
      <c r="E43" s="432"/>
    </row>
    <row r="44" spans="1:5" ht="15.75" thickBot="1">
      <c r="A44" s="429" t="s">
        <v>1558</v>
      </c>
      <c r="B44" s="430" t="s">
        <v>1543</v>
      </c>
      <c r="C44" s="430" t="s">
        <v>1559</v>
      </c>
      <c r="D44" s="431"/>
      <c r="E44" s="432"/>
    </row>
    <row r="45" spans="1:5" ht="15.75" thickBot="1">
      <c r="A45" s="429" t="s">
        <v>1560</v>
      </c>
      <c r="B45" s="430" t="s">
        <v>1543</v>
      </c>
      <c r="C45" s="430" t="s">
        <v>1561</v>
      </c>
      <c r="D45" s="431"/>
      <c r="E45" s="432"/>
    </row>
    <row r="46" spans="1:5" ht="15.75" thickBot="1">
      <c r="A46" s="429" t="s">
        <v>1562</v>
      </c>
      <c r="B46" s="430" t="s">
        <v>1543</v>
      </c>
      <c r="C46" s="430" t="s">
        <v>1563</v>
      </c>
      <c r="D46" s="431"/>
      <c r="E46" s="432"/>
    </row>
    <row r="47" spans="1:5" ht="15.75" thickBot="1">
      <c r="A47" s="433" t="s">
        <v>1564</v>
      </c>
      <c r="B47" s="430" t="s">
        <v>1552</v>
      </c>
      <c r="C47" s="430" t="s">
        <v>1565</v>
      </c>
      <c r="D47" s="431"/>
      <c r="E47" s="430" t="s">
        <v>2397</v>
      </c>
    </row>
    <row r="48" spans="1:5" ht="15.75" thickBot="1">
      <c r="A48" s="433" t="s">
        <v>1566</v>
      </c>
      <c r="B48" s="430" t="s">
        <v>1529</v>
      </c>
      <c r="C48" s="430" t="s">
        <v>1565</v>
      </c>
      <c r="D48" s="431">
        <v>2010</v>
      </c>
      <c r="E48" s="432"/>
    </row>
    <row r="49" spans="1:5" ht="15.75" thickBot="1">
      <c r="A49" s="433" t="s">
        <v>1567</v>
      </c>
      <c r="B49" s="430" t="s">
        <v>1529</v>
      </c>
      <c r="C49" s="430" t="s">
        <v>1568</v>
      </c>
      <c r="D49" s="431">
        <v>2013</v>
      </c>
      <c r="E49" s="432"/>
    </row>
    <row r="50" spans="1:5" ht="29.25" thickBot="1">
      <c r="A50" s="433" t="s">
        <v>1569</v>
      </c>
      <c r="B50" s="430" t="s">
        <v>1529</v>
      </c>
      <c r="C50" s="430" t="s">
        <v>1570</v>
      </c>
      <c r="D50" s="431">
        <v>2010</v>
      </c>
      <c r="E50" s="432"/>
    </row>
    <row r="51" spans="1:5" ht="15.75" thickBot="1">
      <c r="A51" s="433" t="s">
        <v>1571</v>
      </c>
      <c r="B51" s="430" t="s">
        <v>1543</v>
      </c>
      <c r="C51" s="430" t="s">
        <v>1572</v>
      </c>
      <c r="D51" s="431">
        <v>2013</v>
      </c>
      <c r="E51" s="432"/>
    </row>
    <row r="52" spans="1:5" ht="15.75" thickBot="1">
      <c r="A52" s="433" t="s">
        <v>1573</v>
      </c>
      <c r="B52" s="430" t="s">
        <v>1543</v>
      </c>
      <c r="C52" s="430" t="s">
        <v>1574</v>
      </c>
      <c r="D52" s="431">
        <v>2013</v>
      </c>
      <c r="E52" s="432"/>
    </row>
    <row r="53" spans="1:5" ht="15.75" thickBot="1">
      <c r="A53" s="433" t="s">
        <v>1575</v>
      </c>
      <c r="B53" s="430" t="s">
        <v>1543</v>
      </c>
      <c r="C53" s="430" t="s">
        <v>1576</v>
      </c>
      <c r="D53" s="431">
        <v>2013</v>
      </c>
      <c r="E53" s="432"/>
    </row>
    <row r="54" spans="1:5" ht="15.75" thickBot="1">
      <c r="A54" s="433" t="s">
        <v>1577</v>
      </c>
      <c r="B54" s="430" t="s">
        <v>1543</v>
      </c>
      <c r="C54" s="430" t="s">
        <v>1578</v>
      </c>
      <c r="D54" s="431">
        <v>2013</v>
      </c>
      <c r="E54" s="432"/>
    </row>
    <row r="55" spans="1:5" ht="15.75" thickBot="1">
      <c r="A55" s="433" t="s">
        <v>1579</v>
      </c>
      <c r="B55" s="430" t="s">
        <v>1543</v>
      </c>
      <c r="C55" s="430" t="s">
        <v>1580</v>
      </c>
      <c r="D55" s="431">
        <v>2013</v>
      </c>
      <c r="E55" s="432"/>
    </row>
    <row r="56" spans="1:5" ht="29.25" thickBot="1">
      <c r="A56" s="429" t="s">
        <v>1581</v>
      </c>
      <c r="B56" s="430" t="s">
        <v>1582</v>
      </c>
      <c r="C56" s="430" t="s">
        <v>1583</v>
      </c>
      <c r="D56" s="431"/>
      <c r="E56" s="432"/>
    </row>
    <row r="57" spans="1:5" ht="15.75" thickBot="1">
      <c r="A57" s="429" t="s">
        <v>1584</v>
      </c>
      <c r="B57" s="430" t="s">
        <v>1484</v>
      </c>
      <c r="C57" s="430" t="s">
        <v>1585</v>
      </c>
      <c r="D57" s="431"/>
      <c r="E57" s="432"/>
    </row>
    <row r="58" spans="1:5" ht="15.75" thickBot="1">
      <c r="A58" s="433" t="s">
        <v>1586</v>
      </c>
      <c r="B58" s="430" t="s">
        <v>1484</v>
      </c>
      <c r="C58" s="430" t="s">
        <v>1587</v>
      </c>
      <c r="D58" s="431">
        <v>2013</v>
      </c>
      <c r="E58" s="432"/>
    </row>
    <row r="59" spans="1:5" ht="29.25" thickBot="1">
      <c r="A59" s="429" t="s">
        <v>1588</v>
      </c>
      <c r="B59" s="430" t="s">
        <v>1484</v>
      </c>
      <c r="C59" s="430" t="s">
        <v>1589</v>
      </c>
      <c r="D59" s="431"/>
      <c r="E59" s="432"/>
    </row>
    <row r="60" spans="1:5" ht="15.75" thickBot="1">
      <c r="A60" s="433" t="s">
        <v>1590</v>
      </c>
      <c r="B60" s="430" t="s">
        <v>1591</v>
      </c>
      <c r="C60" s="430" t="s">
        <v>1592</v>
      </c>
      <c r="D60" s="431"/>
      <c r="E60" s="430" t="s">
        <v>1593</v>
      </c>
    </row>
    <row r="61" spans="1:5" ht="15.75" thickBot="1">
      <c r="A61" s="429" t="s">
        <v>1594</v>
      </c>
      <c r="B61" s="430" t="s">
        <v>1516</v>
      </c>
      <c r="C61" s="430" t="s">
        <v>1595</v>
      </c>
      <c r="D61" s="431"/>
      <c r="E61" s="432"/>
    </row>
    <row r="62" spans="1:5" ht="15.75" thickBot="1">
      <c r="A62" s="433" t="s">
        <v>1596</v>
      </c>
      <c r="B62" s="430" t="s">
        <v>1552</v>
      </c>
      <c r="C62" s="430" t="s">
        <v>1597</v>
      </c>
      <c r="D62" s="431"/>
      <c r="E62" s="430" t="s">
        <v>2397</v>
      </c>
    </row>
    <row r="63" spans="1:5" ht="15.75" thickBot="1">
      <c r="A63" s="433" t="s">
        <v>1598</v>
      </c>
      <c r="B63" s="430" t="s">
        <v>1552</v>
      </c>
      <c r="C63" s="430" t="s">
        <v>1599</v>
      </c>
      <c r="D63" s="431"/>
      <c r="E63" s="430" t="s">
        <v>2397</v>
      </c>
    </row>
    <row r="64" spans="1:5" ht="15.75" thickBot="1">
      <c r="A64" s="433" t="s">
        <v>1600</v>
      </c>
      <c r="B64" s="430" t="s">
        <v>1552</v>
      </c>
      <c r="C64" s="430" t="s">
        <v>1601</v>
      </c>
      <c r="D64" s="431"/>
      <c r="E64" s="430" t="s">
        <v>2397</v>
      </c>
    </row>
    <row r="65" spans="1:5" ht="15.75" thickBot="1">
      <c r="A65" s="433" t="s">
        <v>1602</v>
      </c>
      <c r="B65" s="430" t="s">
        <v>1529</v>
      </c>
      <c r="C65" s="430" t="s">
        <v>1603</v>
      </c>
      <c r="D65" s="431">
        <v>2010</v>
      </c>
      <c r="E65" s="432"/>
    </row>
    <row r="66" spans="1:5" ht="15.75" thickBot="1">
      <c r="A66" s="433" t="s">
        <v>1604</v>
      </c>
      <c r="B66" s="430" t="s">
        <v>1529</v>
      </c>
      <c r="C66" s="430" t="s">
        <v>1597</v>
      </c>
      <c r="D66" s="431">
        <v>2010</v>
      </c>
      <c r="E66" s="432"/>
    </row>
    <row r="67" spans="1:5" ht="15.75" thickBot="1">
      <c r="A67" s="433" t="s">
        <v>1605</v>
      </c>
      <c r="B67" s="430" t="s">
        <v>1529</v>
      </c>
      <c r="C67" s="430" t="s">
        <v>1603</v>
      </c>
      <c r="D67" s="431">
        <v>2010</v>
      </c>
      <c r="E67" s="432"/>
    </row>
    <row r="68" spans="1:5" ht="15.75" thickBot="1">
      <c r="A68" s="433" t="s">
        <v>1606</v>
      </c>
      <c r="B68" s="430" t="s">
        <v>1529</v>
      </c>
      <c r="C68" s="430" t="s">
        <v>1599</v>
      </c>
      <c r="D68" s="431">
        <v>2010</v>
      </c>
      <c r="E68" s="432"/>
    </row>
    <row r="69" spans="1:5" ht="15.75" thickBot="1">
      <c r="A69" s="433" t="s">
        <v>1607</v>
      </c>
      <c r="B69" s="430" t="s">
        <v>1529</v>
      </c>
      <c r="C69" s="430" t="s">
        <v>1601</v>
      </c>
      <c r="D69" s="431">
        <v>2010</v>
      </c>
      <c r="E69" s="432"/>
    </row>
    <row r="70" spans="1:5" ht="15.75" thickBot="1">
      <c r="A70" s="429" t="s">
        <v>1608</v>
      </c>
      <c r="B70" s="430" t="s">
        <v>1502</v>
      </c>
      <c r="C70" s="430" t="s">
        <v>1609</v>
      </c>
      <c r="D70" s="431"/>
      <c r="E70" s="432"/>
    </row>
    <row r="71" spans="1:5" ht="15.75" thickBot="1">
      <c r="A71" s="429" t="s">
        <v>1610</v>
      </c>
      <c r="B71" s="430" t="s">
        <v>1516</v>
      </c>
      <c r="C71" s="430" t="s">
        <v>1611</v>
      </c>
      <c r="D71" s="431"/>
      <c r="E71" s="432"/>
    </row>
    <row r="72" spans="1:5" ht="15.75" thickBot="1">
      <c r="A72" s="429" t="s">
        <v>1612</v>
      </c>
      <c r="B72" s="430" t="s">
        <v>1516</v>
      </c>
      <c r="C72" s="430" t="s">
        <v>1613</v>
      </c>
      <c r="D72" s="431"/>
      <c r="E72" s="432"/>
    </row>
    <row r="73" spans="1:5" ht="15.75" thickBot="1">
      <c r="A73" s="429" t="s">
        <v>1614</v>
      </c>
      <c r="B73" s="430" t="s">
        <v>1502</v>
      </c>
      <c r="C73" s="430" t="s">
        <v>1615</v>
      </c>
      <c r="D73" s="431"/>
      <c r="E73" s="432"/>
    </row>
    <row r="74" spans="1:5" ht="15.75" thickBot="1">
      <c r="A74" s="429" t="s">
        <v>1616</v>
      </c>
      <c r="B74" s="430" t="s">
        <v>1502</v>
      </c>
      <c r="C74" s="430" t="s">
        <v>1617</v>
      </c>
      <c r="D74" s="431"/>
      <c r="E74" s="432"/>
    </row>
    <row r="75" spans="1:5" ht="15.75" thickBot="1">
      <c r="A75" s="429" t="s">
        <v>1618</v>
      </c>
      <c r="B75" s="430" t="s">
        <v>1484</v>
      </c>
      <c r="C75" s="430" t="s">
        <v>1619</v>
      </c>
      <c r="D75" s="431"/>
      <c r="E75" s="432"/>
    </row>
    <row r="76" spans="1:5" ht="15.75" thickBot="1">
      <c r="A76" s="433" t="s">
        <v>1620</v>
      </c>
      <c r="B76" s="430" t="s">
        <v>1484</v>
      </c>
      <c r="C76" s="430" t="s">
        <v>1621</v>
      </c>
      <c r="D76" s="431">
        <v>2013</v>
      </c>
      <c r="E76" s="432"/>
    </row>
    <row r="77" spans="1:5" ht="15.75" thickBot="1">
      <c r="A77" s="429" t="s">
        <v>1622</v>
      </c>
      <c r="B77" s="430" t="s">
        <v>1543</v>
      </c>
      <c r="C77" s="430" t="s">
        <v>1623</v>
      </c>
      <c r="D77" s="431"/>
      <c r="E77" s="432"/>
    </row>
    <row r="78" spans="1:5" ht="29.25" thickBot="1">
      <c r="A78" s="433" t="s">
        <v>1624</v>
      </c>
      <c r="B78" s="430" t="s">
        <v>1516</v>
      </c>
      <c r="C78" s="430" t="s">
        <v>1625</v>
      </c>
      <c r="D78" s="431">
        <v>2019</v>
      </c>
      <c r="E78" s="432"/>
    </row>
    <row r="79" spans="1:5" ht="15.75" thickBot="1">
      <c r="A79" s="429" t="s">
        <v>1626</v>
      </c>
      <c r="B79" s="430" t="s">
        <v>1516</v>
      </c>
      <c r="C79" s="430" t="s">
        <v>1627</v>
      </c>
      <c r="D79" s="431"/>
      <c r="E79" s="432"/>
    </row>
    <row r="80" spans="1:5" ht="15.75" thickBot="1">
      <c r="A80" s="433" t="s">
        <v>1628</v>
      </c>
      <c r="B80" s="430" t="s">
        <v>1552</v>
      </c>
      <c r="C80" s="430" t="s">
        <v>1629</v>
      </c>
      <c r="D80" s="431"/>
      <c r="E80" s="430" t="s">
        <v>2397</v>
      </c>
    </row>
    <row r="81" spans="1:5" ht="15.75" thickBot="1">
      <c r="A81" s="433" t="s">
        <v>1630</v>
      </c>
      <c r="B81" s="430" t="s">
        <v>1529</v>
      </c>
      <c r="C81" s="430" t="s">
        <v>1629</v>
      </c>
      <c r="D81" s="431">
        <v>2010</v>
      </c>
      <c r="E81" s="432"/>
    </row>
    <row r="82" spans="1:5" ht="15.75" thickBot="1">
      <c r="A82" s="433" t="s">
        <v>1631</v>
      </c>
      <c r="B82" s="430" t="s">
        <v>1529</v>
      </c>
      <c r="C82" s="430" t="s">
        <v>1632</v>
      </c>
      <c r="D82" s="431">
        <v>2010</v>
      </c>
      <c r="E82" s="432"/>
    </row>
    <row r="83" spans="1:5" ht="15.75" thickBot="1">
      <c r="A83" s="429" t="s">
        <v>1633</v>
      </c>
      <c r="B83" s="430" t="s">
        <v>1543</v>
      </c>
      <c r="C83" s="430" t="s">
        <v>1634</v>
      </c>
      <c r="D83" s="431"/>
      <c r="E83" s="432"/>
    </row>
    <row r="84" spans="1:5" ht="15.75" thickBot="1">
      <c r="A84" s="429" t="s">
        <v>1635</v>
      </c>
      <c r="B84" s="430" t="s">
        <v>1529</v>
      </c>
      <c r="C84" s="430" t="s">
        <v>1636</v>
      </c>
      <c r="D84" s="431"/>
      <c r="E84" s="432"/>
    </row>
    <row r="85" spans="1:5" ht="15.75" thickBot="1">
      <c r="A85" s="429" t="s">
        <v>1637</v>
      </c>
      <c r="B85" s="430" t="s">
        <v>1484</v>
      </c>
      <c r="C85" s="430" t="s">
        <v>1638</v>
      </c>
      <c r="D85" s="431"/>
      <c r="E85" s="432"/>
    </row>
    <row r="86" spans="1:5" ht="15.75" thickBot="1">
      <c r="A86" s="429" t="s">
        <v>1639</v>
      </c>
      <c r="B86" s="430" t="s">
        <v>1484</v>
      </c>
      <c r="C86" s="430" t="s">
        <v>1640</v>
      </c>
      <c r="D86" s="431"/>
      <c r="E86" s="432"/>
    </row>
    <row r="87" spans="1:5" ht="15.75" thickBot="1">
      <c r="A87" s="433" t="s">
        <v>1641</v>
      </c>
      <c r="B87" s="430" t="s">
        <v>1484</v>
      </c>
      <c r="C87" s="430" t="s">
        <v>1640</v>
      </c>
      <c r="D87" s="431">
        <v>2013</v>
      </c>
      <c r="E87" s="432"/>
    </row>
    <row r="88" spans="1:5" ht="15.75" thickBot="1">
      <c r="A88" s="433" t="s">
        <v>1642</v>
      </c>
      <c r="B88" s="430" t="s">
        <v>1484</v>
      </c>
      <c r="C88" s="430" t="s">
        <v>1643</v>
      </c>
      <c r="D88" s="431">
        <v>2013</v>
      </c>
      <c r="E88" s="432"/>
    </row>
    <row r="89" spans="1:5" ht="15.75" thickBot="1">
      <c r="A89" s="429" t="s">
        <v>737</v>
      </c>
      <c r="B89" s="430" t="s">
        <v>1529</v>
      </c>
      <c r="C89" s="430" t="s">
        <v>1644</v>
      </c>
      <c r="D89" s="431"/>
      <c r="E89" s="432"/>
    </row>
    <row r="90" spans="1:5" ht="15.75" thickBot="1">
      <c r="A90" s="429" t="s">
        <v>738</v>
      </c>
      <c r="B90" s="430" t="s">
        <v>1529</v>
      </c>
      <c r="C90" s="430" t="s">
        <v>1645</v>
      </c>
      <c r="D90" s="431"/>
      <c r="E90" s="432"/>
    </row>
    <row r="91" spans="1:5" ht="15.75" thickBot="1">
      <c r="A91" s="429" t="s">
        <v>1646</v>
      </c>
      <c r="B91" s="430" t="s">
        <v>1529</v>
      </c>
      <c r="C91" s="430" t="s">
        <v>1647</v>
      </c>
      <c r="D91" s="431"/>
      <c r="E91" s="432"/>
    </row>
    <row r="92" spans="1:5" ht="15.75" thickBot="1">
      <c r="A92" s="429" t="s">
        <v>1648</v>
      </c>
      <c r="B92" s="430" t="s">
        <v>1529</v>
      </c>
      <c r="C92" s="430" t="s">
        <v>1649</v>
      </c>
      <c r="D92" s="431"/>
      <c r="E92" s="432"/>
    </row>
    <row r="93" spans="1:5" ht="15.75" thickBot="1">
      <c r="A93" s="433" t="s">
        <v>1650</v>
      </c>
      <c r="B93" s="430" t="s">
        <v>1529</v>
      </c>
      <c r="C93" s="430" t="s">
        <v>1651</v>
      </c>
      <c r="D93" s="431">
        <v>2019</v>
      </c>
      <c r="E93" s="432"/>
    </row>
    <row r="94" spans="1:5" ht="29.25" thickBot="1">
      <c r="A94" s="429" t="s">
        <v>1652</v>
      </c>
      <c r="B94" s="430" t="s">
        <v>1487</v>
      </c>
      <c r="C94" s="430" t="s">
        <v>1653</v>
      </c>
      <c r="D94" s="431"/>
      <c r="E94" s="432"/>
    </row>
    <row r="95" spans="1:5" ht="15.75" thickBot="1">
      <c r="A95" s="429" t="s">
        <v>1654</v>
      </c>
      <c r="B95" s="430" t="s">
        <v>1487</v>
      </c>
      <c r="C95" s="430" t="s">
        <v>1655</v>
      </c>
      <c r="D95" s="431"/>
      <c r="E95" s="432"/>
    </row>
    <row r="96" spans="1:5" ht="15.75" thickBot="1">
      <c r="A96" s="429" t="s">
        <v>1656</v>
      </c>
      <c r="B96" s="430" t="s">
        <v>1487</v>
      </c>
      <c r="C96" s="430" t="s">
        <v>1657</v>
      </c>
      <c r="D96" s="431"/>
      <c r="E96" s="432"/>
    </row>
    <row r="97" spans="1:5" ht="15.75" thickBot="1">
      <c r="A97" s="429" t="s">
        <v>1658</v>
      </c>
      <c r="B97" s="430" t="s">
        <v>1487</v>
      </c>
      <c r="C97" s="430" t="s">
        <v>1659</v>
      </c>
      <c r="D97" s="431"/>
      <c r="E97" s="432"/>
    </row>
    <row r="98" spans="1:5" ht="15.75" thickBot="1">
      <c r="A98" s="429" t="s">
        <v>1660</v>
      </c>
      <c r="B98" s="430" t="s">
        <v>1487</v>
      </c>
      <c r="C98" s="430" t="s">
        <v>1661</v>
      </c>
      <c r="D98" s="431"/>
      <c r="E98" s="432"/>
    </row>
    <row r="99" spans="1:5" ht="15.75" thickBot="1">
      <c r="A99" s="429" t="s">
        <v>1662</v>
      </c>
      <c r="B99" s="430" t="s">
        <v>1487</v>
      </c>
      <c r="C99" s="430" t="s">
        <v>1663</v>
      </c>
      <c r="D99" s="431"/>
      <c r="E99" s="432"/>
    </row>
    <row r="100" spans="1:5" ht="15.75" thickBot="1">
      <c r="A100" s="433" t="s">
        <v>1664</v>
      </c>
      <c r="B100" s="430" t="s">
        <v>1552</v>
      </c>
      <c r="C100" s="430" t="s">
        <v>1665</v>
      </c>
      <c r="D100" s="431"/>
      <c r="E100" s="430" t="s">
        <v>2397</v>
      </c>
    </row>
    <row r="101" spans="1:5" ht="15.75" thickBot="1">
      <c r="A101" s="433" t="s">
        <v>1666</v>
      </c>
      <c r="B101" s="430" t="s">
        <v>1529</v>
      </c>
      <c r="C101" s="430" t="s">
        <v>1665</v>
      </c>
      <c r="D101" s="431">
        <v>2010</v>
      </c>
      <c r="E101" s="432"/>
    </row>
    <row r="102" spans="1:5" ht="29.25" thickBot="1">
      <c r="A102" s="433" t="s">
        <v>1667</v>
      </c>
      <c r="B102" s="430" t="s">
        <v>1529</v>
      </c>
      <c r="C102" s="430" t="s">
        <v>1668</v>
      </c>
      <c r="D102" s="431">
        <v>2010</v>
      </c>
      <c r="E102" s="432"/>
    </row>
    <row r="103" spans="1:5" ht="29.25" thickBot="1">
      <c r="A103" s="433" t="s">
        <v>1669</v>
      </c>
      <c r="B103" s="430" t="s">
        <v>1552</v>
      </c>
      <c r="C103" s="430" t="s">
        <v>1570</v>
      </c>
      <c r="D103" s="431"/>
      <c r="E103" s="430" t="s">
        <v>2397</v>
      </c>
    </row>
    <row r="104" spans="1:5" ht="15.75" thickBot="1">
      <c r="A104" s="433" t="s">
        <v>1670</v>
      </c>
      <c r="B104" s="430" t="s">
        <v>1484</v>
      </c>
      <c r="C104" s="430" t="s">
        <v>1671</v>
      </c>
      <c r="D104" s="431">
        <v>2013</v>
      </c>
      <c r="E104" s="432"/>
    </row>
    <row r="105" spans="1:5" ht="15.75" thickBot="1">
      <c r="A105" s="433" t="s">
        <v>1672</v>
      </c>
      <c r="B105" s="430" t="s">
        <v>1484</v>
      </c>
      <c r="C105" s="430" t="s">
        <v>1673</v>
      </c>
      <c r="D105" s="431">
        <v>2013</v>
      </c>
      <c r="E105" s="432"/>
    </row>
    <row r="106" spans="1:5" ht="57.75" thickBot="1">
      <c r="A106" s="429" t="s">
        <v>1674</v>
      </c>
      <c r="B106" s="430" t="s">
        <v>1675</v>
      </c>
      <c r="C106" s="430" t="s">
        <v>1676</v>
      </c>
      <c r="D106" s="431"/>
      <c r="E106" s="432"/>
    </row>
    <row r="107" spans="1:5" ht="29.25" thickBot="1">
      <c r="A107" s="429" t="s">
        <v>1677</v>
      </c>
      <c r="B107" s="430" t="s">
        <v>1675</v>
      </c>
      <c r="C107" s="430" t="s">
        <v>1678</v>
      </c>
      <c r="D107" s="431"/>
      <c r="E107" s="432"/>
    </row>
    <row r="108" spans="1:5" ht="29.25" thickBot="1">
      <c r="A108" s="429" t="s">
        <v>1679</v>
      </c>
      <c r="B108" s="430" t="s">
        <v>1675</v>
      </c>
      <c r="C108" s="430" t="s">
        <v>1680</v>
      </c>
      <c r="D108" s="431"/>
      <c r="E108" s="432"/>
    </row>
    <row r="109" spans="1:5" ht="29.25" thickBot="1">
      <c r="A109" s="429" t="s">
        <v>1681</v>
      </c>
      <c r="B109" s="430" t="s">
        <v>1675</v>
      </c>
      <c r="C109" s="430" t="s">
        <v>1682</v>
      </c>
      <c r="D109" s="431"/>
      <c r="E109" s="432"/>
    </row>
    <row r="110" spans="1:5" ht="29.25" thickBot="1">
      <c r="A110" s="429" t="s">
        <v>1683</v>
      </c>
      <c r="B110" s="430" t="s">
        <v>1675</v>
      </c>
      <c r="C110" s="430" t="s">
        <v>1684</v>
      </c>
      <c r="D110" s="431"/>
      <c r="E110" s="432"/>
    </row>
    <row r="111" spans="1:5" ht="15.75" thickBot="1">
      <c r="A111" s="429" t="s">
        <v>1685</v>
      </c>
      <c r="B111" s="430" t="s">
        <v>1675</v>
      </c>
      <c r="C111" s="430" t="s">
        <v>1686</v>
      </c>
      <c r="D111" s="431"/>
      <c r="E111" s="432"/>
    </row>
    <row r="112" spans="1:5" ht="15.75" thickBot="1">
      <c r="A112" s="429" t="s">
        <v>1687</v>
      </c>
      <c r="B112" s="430" t="s">
        <v>1675</v>
      </c>
      <c r="C112" s="430" t="s">
        <v>1688</v>
      </c>
      <c r="D112" s="431"/>
      <c r="E112" s="432"/>
    </row>
    <row r="113" spans="1:5" ht="15.75" thickBot="1">
      <c r="A113" s="429" t="s">
        <v>1689</v>
      </c>
      <c r="B113" s="430" t="s">
        <v>1487</v>
      </c>
      <c r="C113" s="430" t="s">
        <v>1690</v>
      </c>
      <c r="D113" s="431"/>
      <c r="E113" s="432"/>
    </row>
    <row r="114" spans="1:5" ht="15.75" thickBot="1">
      <c r="A114" s="429" t="s">
        <v>1691</v>
      </c>
      <c r="B114" s="430" t="s">
        <v>1487</v>
      </c>
      <c r="C114" s="430" t="s">
        <v>1692</v>
      </c>
      <c r="D114" s="431"/>
      <c r="E114" s="432"/>
    </row>
    <row r="115" spans="1:5" ht="15.75" thickBot="1">
      <c r="A115" s="429" t="s">
        <v>1693</v>
      </c>
      <c r="B115" s="430" t="s">
        <v>1694</v>
      </c>
      <c r="C115" s="430" t="s">
        <v>1695</v>
      </c>
      <c r="D115" s="431"/>
      <c r="E115" s="432"/>
    </row>
    <row r="116" spans="1:5" ht="29.25" thickBot="1">
      <c r="A116" s="429" t="s">
        <v>1696</v>
      </c>
      <c r="B116" s="430" t="s">
        <v>1694</v>
      </c>
      <c r="C116" s="430" t="s">
        <v>1697</v>
      </c>
      <c r="D116" s="431"/>
      <c r="E116" s="432"/>
    </row>
    <row r="117" spans="1:5" ht="15.75" thickBot="1">
      <c r="A117" s="429" t="s">
        <v>1698</v>
      </c>
      <c r="B117" s="430" t="s">
        <v>1694</v>
      </c>
      <c r="C117" s="430" t="s">
        <v>1699</v>
      </c>
      <c r="D117" s="431"/>
      <c r="E117" s="432"/>
    </row>
    <row r="118" spans="1:5" ht="15.75" thickBot="1">
      <c r="A118" s="429" t="s">
        <v>1700</v>
      </c>
      <c r="B118" s="430" t="s">
        <v>1701</v>
      </c>
      <c r="C118" s="430" t="s">
        <v>1702</v>
      </c>
      <c r="D118" s="431"/>
      <c r="E118" s="432"/>
    </row>
    <row r="119" spans="1:5" ht="15.75" thickBot="1">
      <c r="A119" s="429" t="s">
        <v>1703</v>
      </c>
      <c r="B119" s="430" t="s">
        <v>1694</v>
      </c>
      <c r="C119" s="430" t="s">
        <v>1704</v>
      </c>
      <c r="D119" s="431"/>
      <c r="E119" s="432"/>
    </row>
    <row r="120" spans="1:5" ht="15.75" thickBot="1">
      <c r="A120" s="433" t="s">
        <v>1705</v>
      </c>
      <c r="B120" s="430" t="s">
        <v>1694</v>
      </c>
      <c r="C120" s="430" t="s">
        <v>1706</v>
      </c>
      <c r="D120" s="431">
        <v>2013</v>
      </c>
      <c r="E120" s="432"/>
    </row>
    <row r="121" spans="1:5" ht="15.75" thickBot="1">
      <c r="A121" s="429" t="s">
        <v>1707</v>
      </c>
      <c r="B121" s="430" t="s">
        <v>1694</v>
      </c>
      <c r="C121" s="430" t="s">
        <v>1708</v>
      </c>
      <c r="D121" s="431"/>
      <c r="E121" s="432"/>
    </row>
    <row r="122" spans="1:5" ht="29.25" thickBot="1">
      <c r="A122" s="429" t="s">
        <v>1709</v>
      </c>
      <c r="B122" s="430" t="s">
        <v>1487</v>
      </c>
      <c r="C122" s="430" t="s">
        <v>1710</v>
      </c>
      <c r="D122" s="431"/>
      <c r="E122" s="432"/>
    </row>
    <row r="123" spans="1:5" ht="29.25" thickBot="1">
      <c r="A123" s="433" t="s">
        <v>1711</v>
      </c>
      <c r="B123" s="430" t="s">
        <v>1516</v>
      </c>
      <c r="C123" s="430" t="s">
        <v>1712</v>
      </c>
      <c r="D123" s="431">
        <v>2013</v>
      </c>
      <c r="E123" s="432"/>
    </row>
    <row r="124" spans="1:5" ht="15.75" thickBot="1">
      <c r="A124" s="429" t="s">
        <v>1713</v>
      </c>
      <c r="B124" s="430" t="s">
        <v>1701</v>
      </c>
      <c r="C124" s="430" t="s">
        <v>1714</v>
      </c>
      <c r="D124" s="431"/>
      <c r="E124" s="432"/>
    </row>
    <row r="125" spans="1:5" ht="15.75" thickBot="1">
      <c r="A125" s="429" t="s">
        <v>1715</v>
      </c>
      <c r="B125" s="430" t="s">
        <v>1701</v>
      </c>
      <c r="C125" s="430" t="s">
        <v>1716</v>
      </c>
      <c r="D125" s="431"/>
      <c r="E125" s="432"/>
    </row>
    <row r="126" spans="1:5" ht="29.25" thickBot="1">
      <c r="A126" s="429" t="s">
        <v>1717</v>
      </c>
      <c r="B126" s="430" t="s">
        <v>1487</v>
      </c>
      <c r="C126" s="430" t="s">
        <v>1718</v>
      </c>
      <c r="D126" s="431"/>
      <c r="E126" s="432"/>
    </row>
    <row r="127" spans="1:5" ht="15.75" thickBot="1">
      <c r="A127" s="429" t="s">
        <v>1719</v>
      </c>
      <c r="B127" s="430" t="s">
        <v>1543</v>
      </c>
      <c r="C127" s="430" t="s">
        <v>1720</v>
      </c>
      <c r="D127" s="431"/>
      <c r="E127" s="432"/>
    </row>
    <row r="128" spans="1:5" ht="15.75" thickBot="1">
      <c r="A128" s="429" t="s">
        <v>1721</v>
      </c>
      <c r="B128" s="430" t="s">
        <v>1543</v>
      </c>
      <c r="C128" s="430" t="s">
        <v>1722</v>
      </c>
      <c r="D128" s="431"/>
      <c r="E128" s="432"/>
    </row>
    <row r="129" spans="1:5" ht="15.75" thickBot="1">
      <c r="A129" s="429" t="s">
        <v>1723</v>
      </c>
      <c r="B129" s="430" t="s">
        <v>1543</v>
      </c>
      <c r="C129" s="430" t="s">
        <v>1724</v>
      </c>
      <c r="D129" s="431"/>
      <c r="E129" s="432"/>
    </row>
    <row r="130" spans="1:5" ht="15.75" thickBot="1">
      <c r="A130" s="433" t="s">
        <v>1725</v>
      </c>
      <c r="B130" s="430" t="s">
        <v>1484</v>
      </c>
      <c r="C130" s="430" t="s">
        <v>1726</v>
      </c>
      <c r="D130" s="431">
        <v>2013</v>
      </c>
      <c r="E130" s="432"/>
    </row>
    <row r="131" spans="1:5" ht="15.75" thickBot="1">
      <c r="A131" s="429" t="s">
        <v>1727</v>
      </c>
      <c r="B131" s="430" t="s">
        <v>1484</v>
      </c>
      <c r="C131" s="430" t="s">
        <v>1728</v>
      </c>
      <c r="D131" s="431"/>
      <c r="E131" s="432"/>
    </row>
    <row r="132" spans="1:5" ht="15.75" thickBot="1">
      <c r="A132" s="429" t="s">
        <v>1729</v>
      </c>
      <c r="B132" s="430" t="s">
        <v>1543</v>
      </c>
      <c r="C132" s="430" t="s">
        <v>1730</v>
      </c>
      <c r="D132" s="431"/>
      <c r="E132" s="432"/>
    </row>
    <row r="133" spans="1:5" ht="15.75" thickBot="1">
      <c r="A133" s="429" t="s">
        <v>1731</v>
      </c>
      <c r="B133" s="430" t="s">
        <v>1529</v>
      </c>
      <c r="C133" s="430" t="s">
        <v>1732</v>
      </c>
      <c r="D133" s="431"/>
      <c r="E133" s="432"/>
    </row>
    <row r="134" spans="1:5" ht="15.75" thickBot="1">
      <c r="A134" s="429" t="s">
        <v>1733</v>
      </c>
      <c r="B134" s="430" t="s">
        <v>1701</v>
      </c>
      <c r="C134" s="430" t="s">
        <v>1734</v>
      </c>
      <c r="D134" s="431"/>
      <c r="E134" s="432"/>
    </row>
    <row r="135" spans="1:5" ht="15.75" thickBot="1">
      <c r="A135" s="429" t="s">
        <v>1735</v>
      </c>
      <c r="B135" s="430" t="s">
        <v>1487</v>
      </c>
      <c r="C135" s="430" t="s">
        <v>1736</v>
      </c>
      <c r="D135" s="431"/>
      <c r="E135" s="432"/>
    </row>
    <row r="136" spans="1:5" ht="15.75" thickBot="1">
      <c r="A136" s="429" t="s">
        <v>1737</v>
      </c>
      <c r="B136" s="430" t="s">
        <v>1701</v>
      </c>
      <c r="C136" s="430" t="s">
        <v>1738</v>
      </c>
      <c r="D136" s="431"/>
      <c r="E136" s="432"/>
    </row>
    <row r="137" spans="1:5" ht="15.75" thickBot="1">
      <c r="A137" s="429" t="s">
        <v>1739</v>
      </c>
      <c r="B137" s="430" t="s">
        <v>1701</v>
      </c>
      <c r="C137" s="430" t="s">
        <v>1740</v>
      </c>
      <c r="D137" s="431"/>
      <c r="E137" s="432"/>
    </row>
    <row r="138" spans="1:5" ht="15.75" thickBot="1">
      <c r="A138" s="429" t="s">
        <v>1741</v>
      </c>
      <c r="B138" s="430" t="s">
        <v>1516</v>
      </c>
      <c r="C138" s="430" t="s">
        <v>1742</v>
      </c>
      <c r="D138" s="431"/>
      <c r="E138" s="432"/>
    </row>
    <row r="139" spans="1:5" ht="29.25" thickBot="1">
      <c r="A139" s="429" t="s">
        <v>1743</v>
      </c>
      <c r="B139" s="430" t="s">
        <v>1487</v>
      </c>
      <c r="C139" s="430" t="s">
        <v>1744</v>
      </c>
      <c r="D139" s="431"/>
      <c r="E139" s="432"/>
    </row>
    <row r="140" spans="1:5" ht="29.25" thickBot="1">
      <c r="A140" s="429" t="s">
        <v>1745</v>
      </c>
      <c r="B140" s="430" t="s">
        <v>1487</v>
      </c>
      <c r="C140" s="430" t="s">
        <v>1746</v>
      </c>
      <c r="D140" s="431"/>
      <c r="E140" s="432"/>
    </row>
    <row r="141" spans="1:5" ht="15.75" thickBot="1">
      <c r="A141" s="429" t="s">
        <v>1747</v>
      </c>
      <c r="B141" s="430" t="s">
        <v>1701</v>
      </c>
      <c r="C141" s="430" t="s">
        <v>1748</v>
      </c>
      <c r="D141" s="431"/>
      <c r="E141" s="432"/>
    </row>
    <row r="142" spans="1:5" ht="15.75" thickBot="1">
      <c r="A142" s="429" t="s">
        <v>1749</v>
      </c>
      <c r="B142" s="430" t="s">
        <v>1701</v>
      </c>
      <c r="C142" s="430" t="s">
        <v>1750</v>
      </c>
      <c r="D142" s="431"/>
      <c r="E142" s="432"/>
    </row>
    <row r="143" spans="1:5" ht="29.25" thickBot="1">
      <c r="A143" s="429" t="s">
        <v>1751</v>
      </c>
      <c r="B143" s="430" t="s">
        <v>1701</v>
      </c>
      <c r="C143" s="430" t="s">
        <v>1752</v>
      </c>
      <c r="D143" s="431"/>
      <c r="E143" s="432"/>
    </row>
    <row r="144" spans="1:5" ht="15.75" thickBot="1">
      <c r="A144" s="429" t="s">
        <v>1753</v>
      </c>
      <c r="B144" s="430" t="s">
        <v>1701</v>
      </c>
      <c r="C144" s="430" t="s">
        <v>1754</v>
      </c>
      <c r="D144" s="431"/>
      <c r="E144" s="432"/>
    </row>
    <row r="145" spans="1:5" ht="15.75" thickBot="1">
      <c r="A145" s="429" t="s">
        <v>1755</v>
      </c>
      <c r="B145" s="430" t="s">
        <v>1487</v>
      </c>
      <c r="C145" s="430" t="s">
        <v>1756</v>
      </c>
      <c r="D145" s="431"/>
      <c r="E145" s="432"/>
    </row>
    <row r="146" spans="1:5" ht="15.75" thickBot="1">
      <c r="A146" s="429" t="s">
        <v>1757</v>
      </c>
      <c r="B146" s="430" t="s">
        <v>1701</v>
      </c>
      <c r="C146" s="430" t="s">
        <v>1758</v>
      </c>
      <c r="D146" s="431"/>
      <c r="E146" s="432"/>
    </row>
    <row r="147" spans="1:5" ht="15.75" thickBot="1">
      <c r="A147" s="429" t="s">
        <v>1759</v>
      </c>
      <c r="B147" s="430" t="s">
        <v>1701</v>
      </c>
      <c r="C147" s="430" t="s">
        <v>1760</v>
      </c>
      <c r="D147" s="431"/>
      <c r="E147" s="432"/>
    </row>
    <row r="148" spans="1:5" ht="29.25" thickBot="1">
      <c r="A148" s="429" t="s">
        <v>1761</v>
      </c>
      <c r="B148" s="430" t="s">
        <v>1694</v>
      </c>
      <c r="C148" s="430" t="s">
        <v>1762</v>
      </c>
      <c r="D148" s="431"/>
      <c r="E148" s="432"/>
    </row>
    <row r="149" spans="1:5" ht="15.75" thickBot="1">
      <c r="A149" s="429" t="s">
        <v>1763</v>
      </c>
      <c r="B149" s="430" t="s">
        <v>1487</v>
      </c>
      <c r="C149" s="430" t="s">
        <v>1764</v>
      </c>
      <c r="D149" s="431"/>
      <c r="E149" s="432"/>
    </row>
    <row r="150" spans="1:5" ht="15.75" thickBot="1">
      <c r="A150" s="433" t="s">
        <v>1765</v>
      </c>
      <c r="B150" s="430" t="s">
        <v>1766</v>
      </c>
      <c r="C150" s="430" t="s">
        <v>1767</v>
      </c>
      <c r="D150" s="431">
        <v>2013</v>
      </c>
      <c r="E150" s="430" t="s">
        <v>1593</v>
      </c>
    </row>
    <row r="151" spans="1:5" ht="29.25" thickBot="1">
      <c r="A151" s="429" t="s">
        <v>1768</v>
      </c>
      <c r="B151" s="430" t="s">
        <v>1694</v>
      </c>
      <c r="C151" s="430" t="s">
        <v>1769</v>
      </c>
      <c r="D151" s="431"/>
      <c r="E151" s="432"/>
    </row>
    <row r="152" spans="1:5" ht="15.75" thickBot="1">
      <c r="A152" s="429" t="s">
        <v>1770</v>
      </c>
      <c r="B152" s="430" t="s">
        <v>1543</v>
      </c>
      <c r="C152" s="430" t="s">
        <v>1771</v>
      </c>
      <c r="D152" s="431"/>
      <c r="E152" s="432"/>
    </row>
    <row r="153" spans="1:5" ht="15.75" thickBot="1">
      <c r="A153" s="433" t="s">
        <v>1772</v>
      </c>
      <c r="B153" s="430" t="s">
        <v>1543</v>
      </c>
      <c r="C153" s="430" t="s">
        <v>1771</v>
      </c>
      <c r="D153" s="431">
        <v>2010</v>
      </c>
      <c r="E153" s="432"/>
    </row>
    <row r="154" spans="1:5" ht="15.75" thickBot="1">
      <c r="A154" s="429" t="s">
        <v>1773</v>
      </c>
      <c r="B154" s="430" t="s">
        <v>1543</v>
      </c>
      <c r="C154" s="430" t="s">
        <v>1774</v>
      </c>
      <c r="D154" s="431"/>
      <c r="E154" s="432"/>
    </row>
    <row r="155" spans="1:5" ht="15.75" thickBot="1">
      <c r="A155" s="433" t="s">
        <v>1775</v>
      </c>
      <c r="B155" s="430" t="s">
        <v>1543</v>
      </c>
      <c r="C155" s="430" t="s">
        <v>1776</v>
      </c>
      <c r="D155" s="431">
        <v>2010</v>
      </c>
      <c r="E155" s="432"/>
    </row>
    <row r="156" spans="1:5" ht="15.75" thickBot="1">
      <c r="A156" s="429" t="s">
        <v>1777</v>
      </c>
      <c r="B156" s="430" t="s">
        <v>1591</v>
      </c>
      <c r="C156" s="430" t="s">
        <v>1778</v>
      </c>
      <c r="D156" s="431"/>
      <c r="E156" s="432"/>
    </row>
    <row r="157" spans="1:5" ht="43.5" thickBot="1">
      <c r="A157" s="429" t="s">
        <v>1779</v>
      </c>
      <c r="B157" s="430" t="s">
        <v>1582</v>
      </c>
      <c r="C157" s="430" t="s">
        <v>1780</v>
      </c>
      <c r="D157" s="431"/>
      <c r="E157" s="432"/>
    </row>
    <row r="158" spans="1:5" ht="15.75" thickBot="1">
      <c r="A158" s="429" t="s">
        <v>1781</v>
      </c>
      <c r="B158" s="430" t="s">
        <v>1484</v>
      </c>
      <c r="C158" s="430" t="s">
        <v>1782</v>
      </c>
      <c r="D158" s="431"/>
      <c r="E158" s="432"/>
    </row>
    <row r="159" spans="1:5" ht="15.75" thickBot="1">
      <c r="A159" s="429" t="s">
        <v>1783</v>
      </c>
      <c r="B159" s="430" t="s">
        <v>1516</v>
      </c>
      <c r="C159" s="430" t="s">
        <v>1784</v>
      </c>
      <c r="D159" s="431"/>
      <c r="E159" s="432"/>
    </row>
    <row r="160" spans="1:5" ht="15.75" thickBot="1">
      <c r="A160" s="429" t="s">
        <v>1785</v>
      </c>
      <c r="B160" s="430" t="s">
        <v>1484</v>
      </c>
      <c r="C160" s="430" t="s">
        <v>1786</v>
      </c>
      <c r="D160" s="431"/>
      <c r="E160" s="432"/>
    </row>
    <row r="161" spans="1:5" ht="15.75" thickBot="1">
      <c r="A161" s="433" t="s">
        <v>1787</v>
      </c>
      <c r="B161" s="430" t="s">
        <v>1529</v>
      </c>
      <c r="C161" s="430" t="s">
        <v>1788</v>
      </c>
      <c r="D161" s="431">
        <v>2010</v>
      </c>
      <c r="E161" s="432"/>
    </row>
    <row r="162" spans="1:5" ht="15.75" thickBot="1">
      <c r="A162" s="433" t="s">
        <v>1789</v>
      </c>
      <c r="B162" s="430" t="s">
        <v>1552</v>
      </c>
      <c r="C162" s="430" t="s">
        <v>1788</v>
      </c>
      <c r="D162" s="431"/>
      <c r="E162" s="430" t="s">
        <v>2397</v>
      </c>
    </row>
    <row r="163" spans="1:5" ht="15.75" thickBot="1">
      <c r="A163" s="429" t="s">
        <v>1790</v>
      </c>
      <c r="B163" s="430" t="s">
        <v>1484</v>
      </c>
      <c r="C163" s="430" t="s">
        <v>1791</v>
      </c>
      <c r="D163" s="431"/>
      <c r="E163" s="432"/>
    </row>
    <row r="164" spans="1:5" ht="15.75" thickBot="1">
      <c r="A164" s="429" t="s">
        <v>1792</v>
      </c>
      <c r="B164" s="430" t="s">
        <v>1484</v>
      </c>
      <c r="C164" s="430" t="s">
        <v>1793</v>
      </c>
      <c r="D164" s="431"/>
      <c r="E164" s="432"/>
    </row>
    <row r="165" spans="1:5" ht="15.75" thickBot="1">
      <c r="A165" s="429" t="b">
        <v>0</v>
      </c>
      <c r="B165" s="430" t="s">
        <v>1509</v>
      </c>
      <c r="C165" s="430" t="s">
        <v>1794</v>
      </c>
      <c r="D165" s="431"/>
      <c r="E165" s="432"/>
    </row>
    <row r="166" spans="1:5" ht="15.75" thickBot="1">
      <c r="A166" s="433" t="s">
        <v>1795</v>
      </c>
      <c r="B166" s="430" t="s">
        <v>1529</v>
      </c>
      <c r="C166" s="430" t="s">
        <v>1796</v>
      </c>
      <c r="D166" s="431">
        <v>2010</v>
      </c>
      <c r="E166" s="432"/>
    </row>
    <row r="167" spans="1:5" ht="15.75" thickBot="1">
      <c r="A167" s="433" t="s">
        <v>1797</v>
      </c>
      <c r="B167" s="430" t="s">
        <v>1552</v>
      </c>
      <c r="C167" s="430" t="s">
        <v>1796</v>
      </c>
      <c r="D167" s="431"/>
      <c r="E167" s="430" t="s">
        <v>2397</v>
      </c>
    </row>
    <row r="168" spans="1:5" ht="15.75" thickBot="1">
      <c r="A168" s="433" t="s">
        <v>1798</v>
      </c>
      <c r="B168" s="430" t="s">
        <v>1529</v>
      </c>
      <c r="C168" s="430" t="s">
        <v>1796</v>
      </c>
      <c r="D168" s="431">
        <v>2010</v>
      </c>
      <c r="E168" s="432"/>
    </row>
    <row r="169" spans="1:5" ht="15.75" thickBot="1">
      <c r="A169" s="433" t="s">
        <v>1799</v>
      </c>
      <c r="B169" s="430" t="s">
        <v>1502</v>
      </c>
      <c r="C169" s="430" t="s">
        <v>1800</v>
      </c>
      <c r="D169" s="431" t="s">
        <v>1801</v>
      </c>
      <c r="E169" s="432" t="s">
        <v>2555</v>
      </c>
    </row>
    <row r="170" spans="1:5" ht="15.75" thickBot="1">
      <c r="A170" s="433" t="s">
        <v>1802</v>
      </c>
      <c r="B170" s="430" t="s">
        <v>1766</v>
      </c>
      <c r="C170" s="430" t="s">
        <v>1803</v>
      </c>
      <c r="D170" s="431">
        <v>2013</v>
      </c>
      <c r="E170" s="430" t="s">
        <v>1593</v>
      </c>
    </row>
    <row r="171" spans="1:5" ht="15.75" thickBot="1">
      <c r="A171" s="429" t="s">
        <v>1804</v>
      </c>
      <c r="B171" s="430" t="s">
        <v>1516</v>
      </c>
      <c r="C171" s="430" t="s">
        <v>1805</v>
      </c>
      <c r="D171" s="431"/>
      <c r="E171" s="432"/>
    </row>
    <row r="172" spans="1:5" ht="15.75" thickBot="1">
      <c r="A172" s="433" t="s">
        <v>1806</v>
      </c>
      <c r="B172" s="430" t="s">
        <v>1529</v>
      </c>
      <c r="C172" s="430" t="s">
        <v>1807</v>
      </c>
      <c r="D172" s="431">
        <v>2010</v>
      </c>
      <c r="E172" s="432"/>
    </row>
    <row r="173" spans="1:5" ht="15.75" thickBot="1">
      <c r="A173" s="433" t="s">
        <v>1808</v>
      </c>
      <c r="B173" s="430" t="s">
        <v>1529</v>
      </c>
      <c r="C173" s="430" t="s">
        <v>1807</v>
      </c>
      <c r="D173" s="431">
        <v>2010</v>
      </c>
      <c r="E173" s="432"/>
    </row>
    <row r="174" spans="1:5" ht="15.75" thickBot="1">
      <c r="A174" s="429" t="s">
        <v>1809</v>
      </c>
      <c r="B174" s="430" t="s">
        <v>1529</v>
      </c>
      <c r="C174" s="430" t="s">
        <v>1807</v>
      </c>
      <c r="D174" s="431"/>
      <c r="E174" s="432"/>
    </row>
    <row r="175" spans="1:5" ht="15.75" thickBot="1">
      <c r="A175" s="429" t="s">
        <v>1810</v>
      </c>
      <c r="B175" s="430" t="s">
        <v>1529</v>
      </c>
      <c r="C175" s="430" t="s">
        <v>1811</v>
      </c>
      <c r="D175" s="431"/>
      <c r="E175" s="432"/>
    </row>
    <row r="176" spans="1:5" ht="15.75" thickBot="1">
      <c r="A176" s="429" t="s">
        <v>1812</v>
      </c>
      <c r="B176" s="430" t="s">
        <v>1529</v>
      </c>
      <c r="C176" s="430" t="s">
        <v>1813</v>
      </c>
      <c r="D176" s="431"/>
      <c r="E176" s="432"/>
    </row>
    <row r="177" spans="1:5" ht="15.75" thickBot="1">
      <c r="A177" s="429" t="s">
        <v>1814</v>
      </c>
      <c r="B177" s="430" t="s">
        <v>1516</v>
      </c>
      <c r="C177" s="430" t="s">
        <v>1815</v>
      </c>
      <c r="D177" s="431"/>
      <c r="E177" s="432"/>
    </row>
    <row r="178" spans="1:5" ht="30.75" thickBot="1">
      <c r="A178" s="433" t="s">
        <v>1816</v>
      </c>
      <c r="B178" s="430" t="s">
        <v>1552</v>
      </c>
      <c r="C178" s="430" t="s">
        <v>1817</v>
      </c>
      <c r="D178" s="431"/>
      <c r="E178" s="430" t="s">
        <v>2398</v>
      </c>
    </row>
    <row r="179" spans="1:5" ht="15.75" thickBot="1">
      <c r="A179" s="433" t="s">
        <v>1818</v>
      </c>
      <c r="B179" s="430" t="s">
        <v>1484</v>
      </c>
      <c r="C179" s="430" t="s">
        <v>1819</v>
      </c>
      <c r="D179" s="431">
        <v>2013</v>
      </c>
      <c r="E179" s="432"/>
    </row>
    <row r="180" spans="1:5" ht="29.25" thickBot="1">
      <c r="A180" s="429" t="s">
        <v>1820</v>
      </c>
      <c r="B180" s="430" t="s">
        <v>1484</v>
      </c>
      <c r="C180" s="430" t="s">
        <v>1589</v>
      </c>
      <c r="D180" s="431"/>
      <c r="E180" s="432"/>
    </row>
    <row r="181" spans="1:5" ht="57.75" thickBot="1">
      <c r="A181" s="433" t="s">
        <v>1821</v>
      </c>
      <c r="B181" s="430" t="s">
        <v>1529</v>
      </c>
      <c r="C181" s="430" t="s">
        <v>1822</v>
      </c>
      <c r="D181" s="431"/>
      <c r="E181" s="430" t="s">
        <v>2399</v>
      </c>
    </row>
    <row r="182" spans="1:5" ht="29.25" thickBot="1">
      <c r="A182" s="433" t="s">
        <v>1823</v>
      </c>
      <c r="B182" s="430" t="s">
        <v>1529</v>
      </c>
      <c r="C182" s="430" t="s">
        <v>1824</v>
      </c>
      <c r="D182" s="431">
        <v>2016</v>
      </c>
      <c r="E182" s="432"/>
    </row>
    <row r="183" spans="1:5" ht="15.75" thickBot="1">
      <c r="A183" s="433" t="s">
        <v>1825</v>
      </c>
      <c r="B183" s="430" t="s">
        <v>1529</v>
      </c>
      <c r="C183" s="430" t="s">
        <v>1826</v>
      </c>
      <c r="D183" s="431">
        <v>2016</v>
      </c>
      <c r="E183" s="432"/>
    </row>
    <row r="184" spans="1:5" ht="29.25" thickBot="1">
      <c r="A184" s="433" t="s">
        <v>1827</v>
      </c>
      <c r="B184" s="430" t="s">
        <v>1529</v>
      </c>
      <c r="C184" s="430" t="s">
        <v>1828</v>
      </c>
      <c r="D184" s="431">
        <v>2016</v>
      </c>
      <c r="E184" s="432"/>
    </row>
    <row r="185" spans="1:5" ht="15.75" thickBot="1">
      <c r="A185" s="433" t="s">
        <v>1829</v>
      </c>
      <c r="B185" s="430" t="s">
        <v>1529</v>
      </c>
      <c r="C185" s="430" t="s">
        <v>1830</v>
      </c>
      <c r="D185" s="431">
        <v>2016</v>
      </c>
      <c r="E185" s="432"/>
    </row>
    <row r="186" spans="1:5" ht="15.75" thickBot="1">
      <c r="A186" s="433" t="s">
        <v>1831</v>
      </c>
      <c r="B186" s="430" t="s">
        <v>1529</v>
      </c>
      <c r="C186" s="430" t="s">
        <v>1832</v>
      </c>
      <c r="D186" s="431">
        <v>2016</v>
      </c>
      <c r="E186" s="432"/>
    </row>
    <row r="187" spans="1:5" ht="15.75" thickBot="1">
      <c r="A187" s="433" t="s">
        <v>1833</v>
      </c>
      <c r="B187" s="430" t="s">
        <v>1502</v>
      </c>
      <c r="C187" s="430" t="s">
        <v>1834</v>
      </c>
      <c r="D187" s="431">
        <v>2013</v>
      </c>
      <c r="E187" s="432"/>
    </row>
    <row r="188" spans="1:5" ht="15.75" thickBot="1">
      <c r="A188" s="429" t="s">
        <v>1835</v>
      </c>
      <c r="B188" s="430" t="s">
        <v>1529</v>
      </c>
      <c r="C188" s="430" t="s">
        <v>1836</v>
      </c>
      <c r="D188" s="431"/>
      <c r="E188" s="432"/>
    </row>
    <row r="189" spans="1:5" ht="15.75" thickBot="1">
      <c r="A189" s="433" t="s">
        <v>1837</v>
      </c>
      <c r="B189" s="430" t="s">
        <v>1529</v>
      </c>
      <c r="C189" s="430" t="s">
        <v>1838</v>
      </c>
      <c r="D189" s="431">
        <v>2010</v>
      </c>
      <c r="E189" s="432"/>
    </row>
    <row r="190" spans="1:5" ht="15.75" thickBot="1">
      <c r="A190" s="433" t="s">
        <v>1839</v>
      </c>
      <c r="B190" s="430" t="s">
        <v>1552</v>
      </c>
      <c r="C190" s="430" t="s">
        <v>1838</v>
      </c>
      <c r="D190" s="431"/>
      <c r="E190" s="430" t="s">
        <v>2397</v>
      </c>
    </row>
    <row r="191" spans="1:5" ht="15.75" thickBot="1">
      <c r="A191" s="429" t="s">
        <v>1840</v>
      </c>
      <c r="B191" s="430" t="s">
        <v>1487</v>
      </c>
      <c r="C191" s="430" t="s">
        <v>1841</v>
      </c>
      <c r="D191" s="431"/>
      <c r="E191" s="432"/>
    </row>
    <row r="192" spans="1:5" ht="29.25" thickBot="1">
      <c r="A192" s="429" t="s">
        <v>1842</v>
      </c>
      <c r="B192" s="430" t="s">
        <v>1487</v>
      </c>
      <c r="C192" s="430" t="s">
        <v>1843</v>
      </c>
      <c r="D192" s="431"/>
      <c r="E192" s="432"/>
    </row>
    <row r="193" spans="1:5" ht="15.75" thickBot="1">
      <c r="A193" s="433" t="s">
        <v>1844</v>
      </c>
      <c r="B193" s="430" t="s">
        <v>1529</v>
      </c>
      <c r="C193" s="430" t="s">
        <v>1845</v>
      </c>
      <c r="D193" s="431">
        <v>2013</v>
      </c>
      <c r="E193" s="432"/>
    </row>
    <row r="194" spans="1:5" ht="15.75" thickBot="1">
      <c r="A194" s="433" t="s">
        <v>1846</v>
      </c>
      <c r="B194" s="430" t="s">
        <v>1529</v>
      </c>
      <c r="C194" s="430" t="s">
        <v>1847</v>
      </c>
      <c r="D194" s="431">
        <v>2010</v>
      </c>
      <c r="E194" s="432"/>
    </row>
    <row r="195" spans="1:5" ht="15.75" thickBot="1">
      <c r="A195" s="433" t="s">
        <v>1848</v>
      </c>
      <c r="B195" s="430" t="s">
        <v>1552</v>
      </c>
      <c r="C195" s="430" t="s">
        <v>1847</v>
      </c>
      <c r="D195" s="431"/>
      <c r="E195" s="430" t="s">
        <v>2397</v>
      </c>
    </row>
    <row r="196" spans="1:5" ht="15.75" thickBot="1">
      <c r="A196" s="433" t="s">
        <v>1849</v>
      </c>
      <c r="B196" s="430" t="s">
        <v>1529</v>
      </c>
      <c r="C196" s="430" t="s">
        <v>1850</v>
      </c>
      <c r="D196" s="431">
        <v>2010</v>
      </c>
      <c r="E196" s="432"/>
    </row>
    <row r="197" spans="1:5" ht="15.75" thickBot="1">
      <c r="A197" s="433" t="s">
        <v>1851</v>
      </c>
      <c r="B197" s="430" t="s">
        <v>1552</v>
      </c>
      <c r="C197" s="430" t="s">
        <v>1850</v>
      </c>
      <c r="D197" s="431"/>
      <c r="E197" s="430" t="s">
        <v>2397</v>
      </c>
    </row>
    <row r="198" spans="1:5" ht="15.75" thickBot="1">
      <c r="A198" s="429" t="s">
        <v>1852</v>
      </c>
      <c r="B198" s="430" t="s">
        <v>1529</v>
      </c>
      <c r="C198" s="430" t="s">
        <v>1853</v>
      </c>
      <c r="D198" s="431"/>
      <c r="E198" s="432"/>
    </row>
    <row r="199" spans="1:5" ht="15.75" thickBot="1">
      <c r="A199" s="433" t="s">
        <v>1854</v>
      </c>
      <c r="B199" s="430" t="s">
        <v>1529</v>
      </c>
      <c r="C199" s="430" t="s">
        <v>1853</v>
      </c>
      <c r="D199" s="431">
        <v>2010</v>
      </c>
      <c r="E199" s="432"/>
    </row>
    <row r="200" spans="1:5" ht="15.75" thickBot="1">
      <c r="A200" s="433" t="s">
        <v>1855</v>
      </c>
      <c r="B200" s="430" t="s">
        <v>1529</v>
      </c>
      <c r="C200" s="430" t="s">
        <v>1856</v>
      </c>
      <c r="D200" s="431">
        <v>2013</v>
      </c>
      <c r="E200" s="432"/>
    </row>
    <row r="201" spans="1:5" ht="15.75" thickBot="1">
      <c r="A201" s="429" t="s">
        <v>1857</v>
      </c>
      <c r="B201" s="430" t="s">
        <v>1484</v>
      </c>
      <c r="C201" s="430" t="s">
        <v>1858</v>
      </c>
      <c r="D201" s="431"/>
      <c r="E201" s="432"/>
    </row>
    <row r="202" spans="1:5" ht="15.75" thickBot="1">
      <c r="A202" s="429" t="s">
        <v>1859</v>
      </c>
      <c r="B202" s="430" t="s">
        <v>1529</v>
      </c>
      <c r="C202" s="430" t="s">
        <v>1860</v>
      </c>
      <c r="D202" s="431"/>
      <c r="E202" s="432"/>
    </row>
    <row r="203" spans="1:5" ht="15.75" thickBot="1">
      <c r="A203" s="429" t="s">
        <v>1861</v>
      </c>
      <c r="B203" s="430" t="s">
        <v>1543</v>
      </c>
      <c r="C203" s="430" t="s">
        <v>1862</v>
      </c>
      <c r="D203" s="431"/>
      <c r="E203" s="432"/>
    </row>
    <row r="204" spans="1:5" ht="15.75" thickBot="1">
      <c r="A204" s="429" t="s">
        <v>1863</v>
      </c>
      <c r="B204" s="430" t="s">
        <v>1502</v>
      </c>
      <c r="C204" s="430" t="s">
        <v>1864</v>
      </c>
      <c r="D204" s="431"/>
      <c r="E204" s="432"/>
    </row>
    <row r="205" spans="1:5" ht="15.75" thickBot="1">
      <c r="A205" s="429" t="s">
        <v>1865</v>
      </c>
      <c r="B205" s="430" t="s">
        <v>1529</v>
      </c>
      <c r="C205" s="430" t="s">
        <v>1866</v>
      </c>
      <c r="D205" s="431"/>
      <c r="E205" s="432"/>
    </row>
    <row r="206" spans="1:5" ht="15.75" thickBot="1">
      <c r="A206" s="429" t="s">
        <v>1867</v>
      </c>
      <c r="B206" s="430" t="s">
        <v>1529</v>
      </c>
      <c r="C206" s="430" t="s">
        <v>1868</v>
      </c>
      <c r="D206" s="431"/>
      <c r="E206" s="432"/>
    </row>
    <row r="207" spans="1:5" ht="15.75" thickBot="1">
      <c r="A207" s="429" t="s">
        <v>1869</v>
      </c>
      <c r="B207" s="430" t="s">
        <v>1543</v>
      </c>
      <c r="C207" s="430" t="s">
        <v>1870</v>
      </c>
      <c r="D207" s="431"/>
      <c r="E207" s="432"/>
    </row>
    <row r="208" spans="1:5" ht="15.75" thickBot="1">
      <c r="A208" s="429" t="s">
        <v>1871</v>
      </c>
      <c r="B208" s="430" t="s">
        <v>1543</v>
      </c>
      <c r="C208" s="430" t="s">
        <v>1872</v>
      </c>
      <c r="D208" s="431"/>
      <c r="E208" s="432"/>
    </row>
    <row r="209" spans="1:5" ht="15.75" thickBot="1">
      <c r="A209" s="429" t="s">
        <v>1873</v>
      </c>
      <c r="B209" s="430" t="s">
        <v>1543</v>
      </c>
      <c r="C209" s="430" t="s">
        <v>1874</v>
      </c>
      <c r="D209" s="431"/>
      <c r="E209" s="432"/>
    </row>
    <row r="210" spans="1:5" ht="15.75" thickBot="1">
      <c r="A210" s="429" t="s">
        <v>1875</v>
      </c>
      <c r="B210" s="430" t="s">
        <v>1502</v>
      </c>
      <c r="C210" s="430" t="s">
        <v>1876</v>
      </c>
      <c r="D210" s="431"/>
      <c r="E210" s="432"/>
    </row>
    <row r="211" spans="1:5" ht="15.75" thickBot="1">
      <c r="A211" s="429" t="s">
        <v>1877</v>
      </c>
      <c r="B211" s="430" t="s">
        <v>1694</v>
      </c>
      <c r="C211" s="430" t="s">
        <v>1878</v>
      </c>
      <c r="D211" s="431"/>
      <c r="E211" s="432"/>
    </row>
    <row r="212" spans="1:5" ht="29.25" thickBot="1">
      <c r="A212" s="429" t="s">
        <v>1879</v>
      </c>
      <c r="B212" s="430" t="s">
        <v>1502</v>
      </c>
      <c r="C212" s="430" t="s">
        <v>1880</v>
      </c>
      <c r="D212" s="431"/>
      <c r="E212" s="432"/>
    </row>
    <row r="213" spans="1:5" ht="15.75" thickBot="1">
      <c r="A213" s="429" t="s">
        <v>1881</v>
      </c>
      <c r="B213" s="430" t="s">
        <v>1529</v>
      </c>
      <c r="C213" s="430" t="s">
        <v>1882</v>
      </c>
      <c r="D213" s="431"/>
      <c r="E213" s="432"/>
    </row>
    <row r="214" spans="1:5" ht="15.75" thickBot="1">
      <c r="A214" s="433" t="s">
        <v>1883</v>
      </c>
      <c r="B214" s="430" t="s">
        <v>1552</v>
      </c>
      <c r="C214" s="430" t="s">
        <v>1882</v>
      </c>
      <c r="D214" s="431"/>
      <c r="E214" s="430" t="s">
        <v>2397</v>
      </c>
    </row>
    <row r="215" spans="1:5" ht="15.75" thickBot="1">
      <c r="A215" s="429" t="s">
        <v>1884</v>
      </c>
      <c r="B215" s="430" t="s">
        <v>1509</v>
      </c>
      <c r="C215" s="430" t="s">
        <v>1885</v>
      </c>
      <c r="D215" s="431"/>
      <c r="E215" s="432"/>
    </row>
    <row r="216" spans="1:5" ht="29.25" thickBot="1">
      <c r="A216" s="429" t="s">
        <v>1886</v>
      </c>
      <c r="B216" s="430" t="s">
        <v>1509</v>
      </c>
      <c r="C216" s="430" t="s">
        <v>1887</v>
      </c>
      <c r="D216" s="431"/>
      <c r="E216" s="432"/>
    </row>
    <row r="217" spans="1:5" ht="29.25" thickBot="1">
      <c r="A217" s="433" t="s">
        <v>1888</v>
      </c>
      <c r="B217" s="430" t="s">
        <v>1509</v>
      </c>
      <c r="C217" s="430" t="s">
        <v>1889</v>
      </c>
      <c r="D217" s="431">
        <v>2013</v>
      </c>
      <c r="E217" s="432"/>
    </row>
    <row r="218" spans="1:5" ht="29.25" thickBot="1">
      <c r="A218" s="433" t="s">
        <v>1890</v>
      </c>
      <c r="B218" s="430" t="s">
        <v>1509</v>
      </c>
      <c r="C218" s="430" t="s">
        <v>1891</v>
      </c>
      <c r="D218" s="431">
        <v>2019</v>
      </c>
      <c r="E218" s="432"/>
    </row>
    <row r="219" spans="1:5" ht="15.75" thickBot="1">
      <c r="A219" s="429" t="s">
        <v>1892</v>
      </c>
      <c r="B219" s="430" t="s">
        <v>1543</v>
      </c>
      <c r="C219" s="430" t="s">
        <v>1893</v>
      </c>
      <c r="D219" s="431"/>
      <c r="E219" s="432"/>
    </row>
    <row r="220" spans="1:5" ht="15.75" thickBot="1">
      <c r="A220" s="429" t="s">
        <v>1894</v>
      </c>
      <c r="B220" s="430" t="s">
        <v>1543</v>
      </c>
      <c r="C220" s="430" t="s">
        <v>1895</v>
      </c>
      <c r="D220" s="431"/>
      <c r="E220" s="432"/>
    </row>
    <row r="221" spans="1:5" ht="15.75" thickBot="1">
      <c r="A221" s="429" t="s">
        <v>1896</v>
      </c>
      <c r="B221" s="430" t="s">
        <v>1543</v>
      </c>
      <c r="C221" s="430" t="s">
        <v>1897</v>
      </c>
      <c r="D221" s="431"/>
      <c r="E221" s="432"/>
    </row>
    <row r="222" spans="1:5" ht="15.75" thickBot="1">
      <c r="A222" s="429" t="s">
        <v>1898</v>
      </c>
      <c r="B222" s="430" t="s">
        <v>1543</v>
      </c>
      <c r="C222" s="430" t="s">
        <v>1899</v>
      </c>
      <c r="D222" s="431"/>
      <c r="E222" s="432"/>
    </row>
    <row r="223" spans="1:5" ht="15.75" thickBot="1">
      <c r="A223" s="429" t="s">
        <v>1900</v>
      </c>
      <c r="B223" s="430" t="s">
        <v>1543</v>
      </c>
      <c r="C223" s="430" t="s">
        <v>1901</v>
      </c>
      <c r="D223" s="431"/>
      <c r="E223" s="432"/>
    </row>
    <row r="224" spans="1:5" ht="15.75" thickBot="1">
      <c r="A224" s="433" t="s">
        <v>1902</v>
      </c>
      <c r="B224" s="430" t="s">
        <v>1543</v>
      </c>
      <c r="C224" s="430" t="s">
        <v>1903</v>
      </c>
      <c r="D224" s="431">
        <v>2013</v>
      </c>
      <c r="E224" s="432"/>
    </row>
    <row r="225" spans="1:5" ht="15.75" thickBot="1">
      <c r="A225" s="433" t="s">
        <v>1904</v>
      </c>
      <c r="B225" s="430" t="s">
        <v>1543</v>
      </c>
      <c r="C225" s="430" t="s">
        <v>1905</v>
      </c>
      <c r="D225" s="431">
        <v>2013</v>
      </c>
      <c r="E225" s="432"/>
    </row>
    <row r="226" spans="1:5" ht="15.75" thickBot="1">
      <c r="A226" s="433" t="s">
        <v>1906</v>
      </c>
      <c r="B226" s="430" t="s">
        <v>1543</v>
      </c>
      <c r="C226" s="430" t="s">
        <v>1907</v>
      </c>
      <c r="D226" s="431">
        <v>2013</v>
      </c>
      <c r="E226" s="432"/>
    </row>
    <row r="227" spans="1:5" ht="15.75" thickBot="1">
      <c r="A227" s="433" t="s">
        <v>1908</v>
      </c>
      <c r="B227" s="430" t="s">
        <v>1543</v>
      </c>
      <c r="C227" s="430" t="s">
        <v>1909</v>
      </c>
      <c r="D227" s="431">
        <v>2013</v>
      </c>
      <c r="E227" s="432"/>
    </row>
    <row r="228" spans="1:5" ht="15.75" thickBot="1">
      <c r="A228" s="429" t="s">
        <v>1910</v>
      </c>
      <c r="B228" s="430" t="s">
        <v>1543</v>
      </c>
      <c r="C228" s="430" t="s">
        <v>1911</v>
      </c>
      <c r="D228" s="431"/>
      <c r="E228" s="432"/>
    </row>
    <row r="229" spans="1:5" ht="15.75" thickBot="1">
      <c r="A229" s="429" t="s">
        <v>1912</v>
      </c>
      <c r="B229" s="430" t="s">
        <v>1543</v>
      </c>
      <c r="C229" s="430" t="s">
        <v>1913</v>
      </c>
      <c r="D229" s="431"/>
      <c r="E229" s="432"/>
    </row>
    <row r="230" spans="1:5" ht="15.75" thickBot="1">
      <c r="A230" s="429" t="s">
        <v>1914</v>
      </c>
      <c r="B230" s="430" t="s">
        <v>1543</v>
      </c>
      <c r="C230" s="430" t="s">
        <v>1915</v>
      </c>
      <c r="D230" s="431"/>
      <c r="E230" s="432"/>
    </row>
    <row r="231" spans="1:5" ht="15.75" thickBot="1">
      <c r="A231" s="429" t="s">
        <v>1916</v>
      </c>
      <c r="B231" s="430" t="s">
        <v>1543</v>
      </c>
      <c r="C231" s="430" t="s">
        <v>1917</v>
      </c>
      <c r="D231" s="431"/>
      <c r="E231" s="432"/>
    </row>
    <row r="232" spans="1:5" ht="15.75" thickBot="1">
      <c r="A232" s="429" t="s">
        <v>1918</v>
      </c>
      <c r="B232" s="430" t="s">
        <v>1543</v>
      </c>
      <c r="C232" s="430" t="s">
        <v>1919</v>
      </c>
      <c r="D232" s="431"/>
      <c r="E232" s="432"/>
    </row>
    <row r="233" spans="1:5" ht="15.75" thickBot="1">
      <c r="A233" s="429" t="s">
        <v>1920</v>
      </c>
      <c r="B233" s="430" t="s">
        <v>1543</v>
      </c>
      <c r="C233" s="430" t="s">
        <v>1921</v>
      </c>
      <c r="D233" s="431"/>
      <c r="E233" s="432"/>
    </row>
    <row r="234" spans="1:5" ht="15.75" thickBot="1">
      <c r="A234" s="429" t="s">
        <v>1922</v>
      </c>
      <c r="B234" s="430" t="s">
        <v>1543</v>
      </c>
      <c r="C234" s="430" t="s">
        <v>1923</v>
      </c>
      <c r="D234" s="431"/>
      <c r="E234" s="432"/>
    </row>
    <row r="235" spans="1:5" ht="15.75" thickBot="1">
      <c r="A235" s="429" t="s">
        <v>1924</v>
      </c>
      <c r="B235" s="430" t="s">
        <v>1543</v>
      </c>
      <c r="C235" s="430" t="s">
        <v>1925</v>
      </c>
      <c r="D235" s="431"/>
      <c r="E235" s="432"/>
    </row>
    <row r="236" spans="1:5" ht="15.75" thickBot="1">
      <c r="A236" s="433" t="s">
        <v>1926</v>
      </c>
      <c r="B236" s="430" t="s">
        <v>1543</v>
      </c>
      <c r="C236" s="430" t="s">
        <v>1927</v>
      </c>
      <c r="D236" s="431">
        <v>2013</v>
      </c>
      <c r="E236" s="432"/>
    </row>
    <row r="237" spans="1:5" ht="15.75" thickBot="1">
      <c r="A237" s="433" t="s">
        <v>1928</v>
      </c>
      <c r="B237" s="430" t="s">
        <v>1543</v>
      </c>
      <c r="C237" s="430" t="s">
        <v>1929</v>
      </c>
      <c r="D237" s="431">
        <v>2013</v>
      </c>
      <c r="E237" s="432"/>
    </row>
    <row r="238" spans="1:5" ht="15.75" thickBot="1">
      <c r="A238" s="429" t="s">
        <v>1930</v>
      </c>
      <c r="B238" s="430" t="s">
        <v>1543</v>
      </c>
      <c r="C238" s="430" t="s">
        <v>1931</v>
      </c>
      <c r="D238" s="431"/>
      <c r="E238" s="432"/>
    </row>
    <row r="239" spans="1:5" ht="15.75" thickBot="1">
      <c r="A239" s="433" t="s">
        <v>1932</v>
      </c>
      <c r="B239" s="430" t="s">
        <v>1543</v>
      </c>
      <c r="C239" s="430" t="s">
        <v>1933</v>
      </c>
      <c r="D239" s="431">
        <v>2013</v>
      </c>
      <c r="E239" s="432"/>
    </row>
    <row r="240" spans="1:5" ht="15.75" thickBot="1">
      <c r="A240" s="429" t="s">
        <v>1934</v>
      </c>
      <c r="B240" s="430" t="s">
        <v>1543</v>
      </c>
      <c r="C240" s="430" t="s">
        <v>1935</v>
      </c>
      <c r="D240" s="431"/>
      <c r="E240" s="432"/>
    </row>
    <row r="241" spans="1:5" ht="15.75" thickBot="1">
      <c r="A241" s="429" t="s">
        <v>1936</v>
      </c>
      <c r="B241" s="430" t="s">
        <v>1543</v>
      </c>
      <c r="C241" s="430" t="s">
        <v>1937</v>
      </c>
      <c r="D241" s="431"/>
      <c r="E241" s="432"/>
    </row>
    <row r="242" spans="1:5" ht="15.75" thickBot="1">
      <c r="A242" s="429" t="s">
        <v>1938</v>
      </c>
      <c r="B242" s="430" t="s">
        <v>1543</v>
      </c>
      <c r="C242" s="430" t="s">
        <v>1939</v>
      </c>
      <c r="D242" s="431"/>
      <c r="E242" s="432"/>
    </row>
    <row r="243" spans="1:5" ht="15.75" thickBot="1">
      <c r="A243" s="433" t="s">
        <v>1940</v>
      </c>
      <c r="B243" s="430" t="s">
        <v>1543</v>
      </c>
      <c r="C243" s="430" t="s">
        <v>1941</v>
      </c>
      <c r="D243" s="431">
        <v>2013</v>
      </c>
      <c r="E243" s="432"/>
    </row>
    <row r="244" spans="1:5" ht="15.75" thickBot="1">
      <c r="A244" s="429" t="s">
        <v>1942</v>
      </c>
      <c r="B244" s="430" t="s">
        <v>1502</v>
      </c>
      <c r="C244" s="430" t="s">
        <v>1943</v>
      </c>
      <c r="D244" s="431"/>
      <c r="E244" s="432"/>
    </row>
    <row r="245" spans="1:5" ht="15.75" thickBot="1">
      <c r="A245" s="429" t="s">
        <v>1944</v>
      </c>
      <c r="B245" s="430" t="s">
        <v>1502</v>
      </c>
      <c r="C245" s="430" t="s">
        <v>1945</v>
      </c>
      <c r="D245" s="431"/>
      <c r="E245" s="432"/>
    </row>
    <row r="246" spans="1:5" ht="15.75" thickBot="1">
      <c r="A246" s="433" t="s">
        <v>1946</v>
      </c>
      <c r="B246" s="430" t="s">
        <v>1591</v>
      </c>
      <c r="C246" s="430" t="s">
        <v>1947</v>
      </c>
      <c r="D246" s="431"/>
      <c r="E246" s="430" t="s">
        <v>1593</v>
      </c>
    </row>
    <row r="247" spans="1:5" ht="15.75" thickBot="1">
      <c r="A247" s="429" t="s">
        <v>1948</v>
      </c>
      <c r="B247" s="430" t="s">
        <v>1484</v>
      </c>
      <c r="C247" s="430" t="s">
        <v>1949</v>
      </c>
      <c r="D247" s="431"/>
      <c r="E247" s="432"/>
    </row>
    <row r="248" spans="1:5" ht="15.75" thickBot="1">
      <c r="A248" s="429" t="s">
        <v>1950</v>
      </c>
      <c r="B248" s="430" t="s">
        <v>1529</v>
      </c>
      <c r="C248" s="430" t="s">
        <v>1951</v>
      </c>
      <c r="D248" s="431"/>
      <c r="E248" s="432"/>
    </row>
    <row r="249" spans="1:5" ht="15.75" thickBot="1">
      <c r="A249" s="429" t="s">
        <v>1952</v>
      </c>
      <c r="B249" s="430" t="s">
        <v>1487</v>
      </c>
      <c r="C249" s="430" t="s">
        <v>1953</v>
      </c>
      <c r="D249" s="431"/>
      <c r="E249" s="432"/>
    </row>
    <row r="250" spans="1:5" ht="15.75" thickBot="1">
      <c r="A250" s="429" t="s">
        <v>1954</v>
      </c>
      <c r="B250" s="430" t="s">
        <v>1487</v>
      </c>
      <c r="C250" s="430" t="s">
        <v>1955</v>
      </c>
      <c r="D250" s="431"/>
      <c r="E250" s="432"/>
    </row>
    <row r="251" spans="1:5" ht="15.75" thickBot="1">
      <c r="A251" s="429" t="s">
        <v>1956</v>
      </c>
      <c r="B251" s="430" t="s">
        <v>1487</v>
      </c>
      <c r="C251" s="430" t="s">
        <v>1957</v>
      </c>
      <c r="D251" s="431"/>
      <c r="E251" s="432"/>
    </row>
    <row r="252" spans="1:5" ht="15.75" thickBot="1">
      <c r="A252" s="429" t="s">
        <v>1958</v>
      </c>
      <c r="B252" s="430" t="s">
        <v>1591</v>
      </c>
      <c r="C252" s="430" t="s">
        <v>1959</v>
      </c>
      <c r="D252" s="431"/>
      <c r="E252" s="432"/>
    </row>
    <row r="253" spans="1:5" ht="15.75" thickBot="1">
      <c r="A253" s="429" t="s">
        <v>1960</v>
      </c>
      <c r="B253" s="430" t="s">
        <v>1591</v>
      </c>
      <c r="C253" s="430" t="s">
        <v>1961</v>
      </c>
      <c r="D253" s="431"/>
      <c r="E253" s="432"/>
    </row>
    <row r="254" spans="1:5" ht="15.75" thickBot="1">
      <c r="A254" s="429" t="s">
        <v>1962</v>
      </c>
      <c r="B254" s="430" t="s">
        <v>1591</v>
      </c>
      <c r="C254" s="430" t="s">
        <v>1963</v>
      </c>
      <c r="D254" s="431"/>
      <c r="E254" s="432"/>
    </row>
    <row r="255" spans="1:5" ht="15.75" thickBot="1">
      <c r="A255" s="429" t="s">
        <v>1964</v>
      </c>
      <c r="B255" s="430" t="s">
        <v>1591</v>
      </c>
      <c r="C255" s="430" t="s">
        <v>1965</v>
      </c>
      <c r="D255" s="431"/>
      <c r="E255" s="432"/>
    </row>
    <row r="256" spans="1:5" ht="15.75" thickBot="1">
      <c r="A256" s="433" t="s">
        <v>1966</v>
      </c>
      <c r="B256" s="430" t="s">
        <v>1591</v>
      </c>
      <c r="C256" s="430" t="s">
        <v>1967</v>
      </c>
      <c r="D256" s="431">
        <v>2013</v>
      </c>
      <c r="E256" s="432"/>
    </row>
    <row r="257" spans="1:5" ht="15.75" thickBot="1">
      <c r="A257" s="429" t="s">
        <v>1968</v>
      </c>
      <c r="B257" s="430" t="s">
        <v>1591</v>
      </c>
      <c r="C257" s="430" t="s">
        <v>1969</v>
      </c>
      <c r="D257" s="431"/>
      <c r="E257" s="432"/>
    </row>
    <row r="258" spans="1:5" ht="15.75" thickBot="1">
      <c r="A258" s="429" t="s">
        <v>1970</v>
      </c>
      <c r="B258" s="430" t="s">
        <v>1591</v>
      </c>
      <c r="C258" s="430" t="s">
        <v>1971</v>
      </c>
      <c r="D258" s="431"/>
      <c r="E258" s="432"/>
    </row>
    <row r="259" spans="1:5" ht="15.75" thickBot="1">
      <c r="A259" s="429" t="s">
        <v>1972</v>
      </c>
      <c r="B259" s="430" t="s">
        <v>1591</v>
      </c>
      <c r="C259" s="430" t="s">
        <v>1973</v>
      </c>
      <c r="D259" s="431"/>
      <c r="E259" s="432"/>
    </row>
    <row r="260" spans="1:5" ht="15.75" thickBot="1">
      <c r="A260" s="429" t="s">
        <v>1974</v>
      </c>
      <c r="B260" s="430" t="s">
        <v>1591</v>
      </c>
      <c r="C260" s="430" t="s">
        <v>1975</v>
      </c>
      <c r="D260" s="431"/>
      <c r="E260" s="432"/>
    </row>
    <row r="261" spans="1:5" ht="15.75" thickBot="1">
      <c r="A261" s="429" t="s">
        <v>1976</v>
      </c>
      <c r="B261" s="430" t="s">
        <v>1591</v>
      </c>
      <c r="C261" s="430" t="s">
        <v>1977</v>
      </c>
      <c r="D261" s="431"/>
      <c r="E261" s="432"/>
    </row>
    <row r="262" spans="1:5" ht="15.75" thickBot="1">
      <c r="A262" s="429" t="s">
        <v>1978</v>
      </c>
      <c r="B262" s="430" t="s">
        <v>1591</v>
      </c>
      <c r="C262" s="430" t="s">
        <v>1979</v>
      </c>
      <c r="D262" s="431"/>
      <c r="E262" s="432"/>
    </row>
    <row r="263" spans="1:5" ht="15.75" thickBot="1">
      <c r="A263" s="429" t="s">
        <v>1980</v>
      </c>
      <c r="B263" s="430" t="s">
        <v>1591</v>
      </c>
      <c r="C263" s="430" t="s">
        <v>1981</v>
      </c>
      <c r="D263" s="431"/>
      <c r="E263" s="432"/>
    </row>
    <row r="264" spans="1:5" ht="29.25" thickBot="1">
      <c r="A264" s="433" t="s">
        <v>1982</v>
      </c>
      <c r="B264" s="430" t="s">
        <v>1484</v>
      </c>
      <c r="C264" s="430" t="s">
        <v>1983</v>
      </c>
      <c r="D264" s="431">
        <v>2013</v>
      </c>
      <c r="E264" s="432"/>
    </row>
    <row r="265" spans="1:5" ht="15.75" thickBot="1">
      <c r="A265" s="433" t="s">
        <v>1984</v>
      </c>
      <c r="B265" s="430" t="s">
        <v>1694</v>
      </c>
      <c r="C265" s="430" t="s">
        <v>1985</v>
      </c>
      <c r="D265" s="431">
        <v>2013</v>
      </c>
      <c r="E265" s="432"/>
    </row>
    <row r="266" spans="1:5" ht="15.75" thickBot="1">
      <c r="A266" s="429" t="s">
        <v>1986</v>
      </c>
      <c r="B266" s="430" t="s">
        <v>1487</v>
      </c>
      <c r="C266" s="430" t="s">
        <v>1987</v>
      </c>
      <c r="D266" s="431"/>
      <c r="E266" s="432"/>
    </row>
    <row r="267" spans="1:5" ht="29.25" thickBot="1">
      <c r="A267" s="429" t="s">
        <v>1988</v>
      </c>
      <c r="B267" s="430" t="s">
        <v>1516</v>
      </c>
      <c r="C267" s="430" t="s">
        <v>1989</v>
      </c>
      <c r="D267" s="431"/>
      <c r="E267" s="432"/>
    </row>
    <row r="268" spans="1:5" ht="15.75" thickBot="1">
      <c r="A268" s="429" t="s">
        <v>1990</v>
      </c>
      <c r="B268" s="430" t="s">
        <v>1529</v>
      </c>
      <c r="C268" s="430" t="s">
        <v>1991</v>
      </c>
      <c r="D268" s="431"/>
      <c r="E268" s="432"/>
    </row>
    <row r="269" spans="1:5" ht="15.75" thickBot="1">
      <c r="A269" s="429" t="s">
        <v>1992</v>
      </c>
      <c r="B269" s="430" t="s">
        <v>1529</v>
      </c>
      <c r="C269" s="430" t="s">
        <v>1993</v>
      </c>
      <c r="D269" s="431"/>
      <c r="E269" s="432"/>
    </row>
    <row r="270" spans="1:5" ht="15.75" thickBot="1">
      <c r="A270" s="429" t="s">
        <v>1994</v>
      </c>
      <c r="B270" s="430" t="s">
        <v>1484</v>
      </c>
      <c r="C270" s="430" t="s">
        <v>1995</v>
      </c>
      <c r="D270" s="431"/>
      <c r="E270" s="432"/>
    </row>
    <row r="271" spans="1:5" ht="15.75" thickBot="1">
      <c r="A271" s="429" t="s">
        <v>1996</v>
      </c>
      <c r="B271" s="430" t="s">
        <v>1516</v>
      </c>
      <c r="C271" s="430" t="s">
        <v>1997</v>
      </c>
      <c r="D271" s="431"/>
      <c r="E271" s="432"/>
    </row>
    <row r="272" spans="1:5" ht="15.75" thickBot="1">
      <c r="A272" s="429" t="s">
        <v>1998</v>
      </c>
      <c r="B272" s="430" t="s">
        <v>1516</v>
      </c>
      <c r="C272" s="430" t="s">
        <v>1999</v>
      </c>
      <c r="D272" s="431"/>
      <c r="E272" s="432"/>
    </row>
    <row r="273" spans="1:5" ht="15.75" thickBot="1">
      <c r="A273" s="429" t="s">
        <v>2000</v>
      </c>
      <c r="B273" s="430" t="s">
        <v>1529</v>
      </c>
      <c r="C273" s="430" t="s">
        <v>2001</v>
      </c>
      <c r="D273" s="431"/>
      <c r="E273" s="432"/>
    </row>
    <row r="274" spans="1:5" ht="15.75" thickBot="1">
      <c r="A274" s="429" t="s">
        <v>2002</v>
      </c>
      <c r="B274" s="430" t="s">
        <v>1484</v>
      </c>
      <c r="C274" s="430" t="s">
        <v>2003</v>
      </c>
      <c r="D274" s="431"/>
      <c r="E274" s="432"/>
    </row>
    <row r="275" spans="1:5" ht="15.75" thickBot="1">
      <c r="A275" s="429" t="s">
        <v>2004</v>
      </c>
      <c r="B275" s="430" t="s">
        <v>1484</v>
      </c>
      <c r="C275" s="430" t="s">
        <v>2005</v>
      </c>
      <c r="D275" s="431"/>
      <c r="E275" s="432"/>
    </row>
    <row r="276" spans="1:5" ht="15.75" thickBot="1">
      <c r="A276" s="429" t="s">
        <v>2006</v>
      </c>
      <c r="B276" s="430" t="s">
        <v>1484</v>
      </c>
      <c r="C276" s="430" t="s">
        <v>2007</v>
      </c>
      <c r="D276" s="431"/>
      <c r="E276" s="432"/>
    </row>
    <row r="277" spans="1:5" ht="15.75" thickBot="1">
      <c r="A277" s="429" t="s">
        <v>2008</v>
      </c>
      <c r="B277" s="430" t="s">
        <v>1529</v>
      </c>
      <c r="C277" s="430" t="s">
        <v>2009</v>
      </c>
      <c r="D277" s="431"/>
      <c r="E277" s="432"/>
    </row>
    <row r="278" spans="1:5" ht="15.75" thickBot="1">
      <c r="A278" s="429" t="s">
        <v>2010</v>
      </c>
      <c r="B278" s="430" t="s">
        <v>1552</v>
      </c>
      <c r="C278" s="430" t="s">
        <v>2011</v>
      </c>
      <c r="D278" s="431"/>
      <c r="E278" s="432"/>
    </row>
    <row r="279" spans="1:5" ht="15.75" thickBot="1">
      <c r="A279" s="433" t="s">
        <v>2012</v>
      </c>
      <c r="B279" s="430" t="s">
        <v>1529</v>
      </c>
      <c r="C279" s="430" t="s">
        <v>2013</v>
      </c>
      <c r="D279" s="431">
        <v>2010</v>
      </c>
      <c r="E279" s="432"/>
    </row>
    <row r="280" spans="1:5" ht="15.75" thickBot="1">
      <c r="A280" s="429" t="s">
        <v>2014</v>
      </c>
      <c r="B280" s="430" t="s">
        <v>1552</v>
      </c>
      <c r="C280" s="430" t="s">
        <v>2013</v>
      </c>
      <c r="D280" s="431"/>
      <c r="E280" s="432"/>
    </row>
    <row r="281" spans="1:5" ht="15.75" thickBot="1">
      <c r="A281" s="433" t="s">
        <v>2015</v>
      </c>
      <c r="B281" s="430" t="s">
        <v>1529</v>
      </c>
      <c r="C281" s="430" t="s">
        <v>2011</v>
      </c>
      <c r="D281" s="431">
        <v>2010</v>
      </c>
      <c r="E281" s="432"/>
    </row>
    <row r="282" spans="1:5" ht="15.75" thickBot="1">
      <c r="A282" s="429" t="s">
        <v>2016</v>
      </c>
      <c r="B282" s="430" t="s">
        <v>1502</v>
      </c>
      <c r="C282" s="430" t="s">
        <v>2017</v>
      </c>
      <c r="D282" s="431"/>
      <c r="E282" s="432"/>
    </row>
    <row r="283" spans="1:5" ht="15.75" thickBot="1">
      <c r="A283" s="429" t="s">
        <v>2018</v>
      </c>
      <c r="B283" s="430" t="s">
        <v>1516</v>
      </c>
      <c r="C283" s="430" t="s">
        <v>2019</v>
      </c>
      <c r="D283" s="431"/>
      <c r="E283" s="432"/>
    </row>
    <row r="284" spans="1:5" ht="15.75" thickBot="1">
      <c r="A284" s="429" t="s">
        <v>2020</v>
      </c>
      <c r="B284" s="430" t="s">
        <v>1502</v>
      </c>
      <c r="C284" s="430" t="s">
        <v>2021</v>
      </c>
      <c r="D284" s="431"/>
      <c r="E284" s="432"/>
    </row>
    <row r="285" spans="1:5" ht="15.75" thickBot="1">
      <c r="A285" s="429" t="s">
        <v>740</v>
      </c>
      <c r="B285" s="430" t="s">
        <v>1529</v>
      </c>
      <c r="C285" s="430" t="s">
        <v>2022</v>
      </c>
      <c r="D285" s="431"/>
      <c r="E285" s="432"/>
    </row>
    <row r="286" spans="1:5" ht="29.25" thickBot="1">
      <c r="A286" s="429" t="s">
        <v>2023</v>
      </c>
      <c r="B286" s="430" t="s">
        <v>1529</v>
      </c>
      <c r="C286" s="430" t="s">
        <v>2024</v>
      </c>
      <c r="D286" s="431"/>
      <c r="E286" s="432"/>
    </row>
    <row r="287" spans="1:5" ht="29.25" thickBot="1">
      <c r="A287" s="433" t="s">
        <v>2025</v>
      </c>
      <c r="B287" s="430" t="s">
        <v>1529</v>
      </c>
      <c r="C287" s="430" t="s">
        <v>2026</v>
      </c>
      <c r="D287" s="431">
        <v>2019</v>
      </c>
      <c r="E287" s="432"/>
    </row>
    <row r="288" spans="1:5" ht="15.75" thickBot="1">
      <c r="A288" s="429" t="s">
        <v>2027</v>
      </c>
      <c r="B288" s="430" t="s">
        <v>1484</v>
      </c>
      <c r="C288" s="430" t="s">
        <v>2028</v>
      </c>
      <c r="D288" s="431"/>
      <c r="E288" s="432"/>
    </row>
    <row r="289" spans="1:5" ht="29.25" thickBot="1">
      <c r="A289" s="429" t="s">
        <v>2029</v>
      </c>
      <c r="B289" s="430" t="s">
        <v>1487</v>
      </c>
      <c r="C289" s="430" t="s">
        <v>2030</v>
      </c>
      <c r="D289" s="431"/>
      <c r="E289" s="432"/>
    </row>
    <row r="290" spans="1:5" ht="15.75" thickBot="1">
      <c r="A290" s="429" t="s">
        <v>2031</v>
      </c>
      <c r="B290" s="430" t="s">
        <v>1529</v>
      </c>
      <c r="C290" s="430" t="s">
        <v>2032</v>
      </c>
      <c r="D290" s="431"/>
      <c r="E290" s="432"/>
    </row>
    <row r="291" spans="1:5" ht="29.25" thickBot="1">
      <c r="A291" s="429" t="s">
        <v>2033</v>
      </c>
      <c r="B291" s="430" t="s">
        <v>1516</v>
      </c>
      <c r="C291" s="430" t="s">
        <v>2034</v>
      </c>
      <c r="D291" s="431"/>
      <c r="E291" s="432"/>
    </row>
    <row r="292" spans="1:5" ht="15.75" thickBot="1">
      <c r="A292" s="429" t="s">
        <v>739</v>
      </c>
      <c r="B292" s="430" t="s">
        <v>1529</v>
      </c>
      <c r="C292" s="430" t="s">
        <v>2035</v>
      </c>
      <c r="D292" s="431"/>
      <c r="E292" s="432"/>
    </row>
    <row r="293" spans="1:5" ht="29.25" thickBot="1">
      <c r="A293" s="433" t="s">
        <v>2036</v>
      </c>
      <c r="B293" s="430" t="s">
        <v>1529</v>
      </c>
      <c r="C293" s="430" t="s">
        <v>2037</v>
      </c>
      <c r="D293" s="431">
        <v>2019</v>
      </c>
      <c r="E293" s="432"/>
    </row>
    <row r="294" spans="1:5" ht="29.25" thickBot="1">
      <c r="A294" s="429" t="s">
        <v>2038</v>
      </c>
      <c r="B294" s="430" t="s">
        <v>1529</v>
      </c>
      <c r="C294" s="430" t="s">
        <v>2039</v>
      </c>
      <c r="D294" s="431"/>
      <c r="E294" s="432"/>
    </row>
    <row r="295" spans="1:5" ht="15.75" thickBot="1">
      <c r="A295" s="429" t="s">
        <v>2040</v>
      </c>
      <c r="B295" s="430" t="s">
        <v>1694</v>
      </c>
      <c r="C295" s="430" t="s">
        <v>2041</v>
      </c>
      <c r="D295" s="431"/>
      <c r="E295" s="432"/>
    </row>
    <row r="296" spans="1:5" ht="15.75" thickBot="1">
      <c r="A296" s="429" t="s">
        <v>2042</v>
      </c>
      <c r="B296" s="430" t="s">
        <v>1484</v>
      </c>
      <c r="C296" s="430" t="s">
        <v>2043</v>
      </c>
      <c r="D296" s="431"/>
      <c r="E296" s="432"/>
    </row>
    <row r="297" spans="1:5" ht="29.25" thickBot="1">
      <c r="A297" s="429" t="s">
        <v>2044</v>
      </c>
      <c r="B297" s="430" t="s">
        <v>1487</v>
      </c>
      <c r="C297" s="430" t="s">
        <v>2045</v>
      </c>
      <c r="D297" s="431"/>
      <c r="E297" s="432"/>
    </row>
    <row r="298" spans="1:5" ht="15.75" thickBot="1">
      <c r="A298" s="429" t="s">
        <v>2046</v>
      </c>
      <c r="B298" s="430" t="s">
        <v>1484</v>
      </c>
      <c r="C298" s="430" t="s">
        <v>2047</v>
      </c>
      <c r="D298" s="431"/>
      <c r="E298" s="432"/>
    </row>
    <row r="299" spans="1:5" ht="15.75" thickBot="1">
      <c r="A299" s="429" t="s">
        <v>2048</v>
      </c>
      <c r="B299" s="430" t="s">
        <v>1484</v>
      </c>
      <c r="C299" s="430" t="s">
        <v>2049</v>
      </c>
      <c r="D299" s="431"/>
      <c r="E299" s="432"/>
    </row>
    <row r="300" spans="1:5" ht="15.75" thickBot="1">
      <c r="A300" s="433" t="s">
        <v>2050</v>
      </c>
      <c r="B300" s="430" t="s">
        <v>1552</v>
      </c>
      <c r="C300" s="430" t="s">
        <v>2051</v>
      </c>
      <c r="D300" s="431"/>
      <c r="E300" s="430" t="s">
        <v>2397</v>
      </c>
    </row>
    <row r="301" spans="1:5" ht="29.25" thickBot="1">
      <c r="A301" s="433" t="s">
        <v>2052</v>
      </c>
      <c r="B301" s="430" t="s">
        <v>1529</v>
      </c>
      <c r="C301" s="430" t="s">
        <v>2053</v>
      </c>
      <c r="D301" s="431">
        <v>2010</v>
      </c>
      <c r="E301" s="432"/>
    </row>
    <row r="302" spans="1:5" ht="15.75" thickBot="1">
      <c r="A302" s="433" t="s">
        <v>2054</v>
      </c>
      <c r="B302" s="430" t="s">
        <v>1529</v>
      </c>
      <c r="C302" s="430" t="s">
        <v>2051</v>
      </c>
      <c r="D302" s="431">
        <v>2010</v>
      </c>
      <c r="E302" s="432"/>
    </row>
    <row r="303" spans="1:5" ht="15.75" thickBot="1">
      <c r="A303" s="429" t="s">
        <v>2055</v>
      </c>
      <c r="B303" s="430" t="s">
        <v>1694</v>
      </c>
      <c r="C303" s="430" t="s">
        <v>2056</v>
      </c>
      <c r="D303" s="431"/>
      <c r="E303" s="432"/>
    </row>
    <row r="304" spans="1:5" ht="15.75" thickBot="1">
      <c r="A304" s="429" t="s">
        <v>2057</v>
      </c>
      <c r="B304" s="430" t="s">
        <v>1484</v>
      </c>
      <c r="C304" s="430" t="s">
        <v>2058</v>
      </c>
      <c r="D304" s="431"/>
      <c r="E304" s="432"/>
    </row>
    <row r="305" spans="1:5" ht="15.75" thickBot="1">
      <c r="A305" s="429" t="s">
        <v>2059</v>
      </c>
      <c r="B305" s="430" t="s">
        <v>1484</v>
      </c>
      <c r="C305" s="430" t="s">
        <v>2060</v>
      </c>
      <c r="D305" s="431"/>
      <c r="E305" s="432"/>
    </row>
    <row r="306" spans="1:5" ht="15.75" thickBot="1">
      <c r="A306" s="433" t="s">
        <v>2061</v>
      </c>
      <c r="B306" s="430" t="s">
        <v>1484</v>
      </c>
      <c r="C306" s="430" t="s">
        <v>2062</v>
      </c>
      <c r="D306" s="431">
        <v>2013</v>
      </c>
      <c r="E306" s="432"/>
    </row>
    <row r="307" spans="1:5" ht="15.75" thickBot="1">
      <c r="A307" s="429" t="s">
        <v>371</v>
      </c>
      <c r="B307" s="430" t="s">
        <v>1591</v>
      </c>
      <c r="C307" s="430" t="s">
        <v>2063</v>
      </c>
      <c r="D307" s="431"/>
      <c r="E307" s="432"/>
    </row>
    <row r="308" spans="1:5" ht="15.75" thickBot="1">
      <c r="A308" s="429" t="s">
        <v>2064</v>
      </c>
      <c r="B308" s="430" t="s">
        <v>1591</v>
      </c>
      <c r="C308" s="430" t="s">
        <v>2065</v>
      </c>
      <c r="D308" s="431"/>
      <c r="E308" s="432"/>
    </row>
    <row r="309" spans="1:5" ht="15.75" thickBot="1">
      <c r="A309" s="433" t="s">
        <v>2066</v>
      </c>
      <c r="B309" s="430" t="s">
        <v>1529</v>
      </c>
      <c r="C309" s="430" t="s">
        <v>2067</v>
      </c>
      <c r="D309" s="431">
        <v>2010</v>
      </c>
      <c r="E309" s="432"/>
    </row>
    <row r="310" spans="1:5" ht="15.75" thickBot="1">
      <c r="A310" s="433" t="s">
        <v>2068</v>
      </c>
      <c r="B310" s="430" t="s">
        <v>1552</v>
      </c>
      <c r="C310" s="430" t="s">
        <v>2067</v>
      </c>
      <c r="D310" s="431"/>
      <c r="E310" s="430" t="s">
        <v>2397</v>
      </c>
    </row>
    <row r="311" spans="1:5" ht="15.75" thickBot="1">
      <c r="A311" s="429" t="s">
        <v>2069</v>
      </c>
      <c r="B311" s="430" t="s">
        <v>1694</v>
      </c>
      <c r="C311" s="430" t="s">
        <v>2070</v>
      </c>
      <c r="D311" s="431"/>
      <c r="E311" s="432"/>
    </row>
    <row r="312" spans="1:5" ht="29.25" thickBot="1">
      <c r="A312" s="433" t="s">
        <v>2071</v>
      </c>
      <c r="B312" s="430" t="s">
        <v>1694</v>
      </c>
      <c r="C312" s="430" t="s">
        <v>2072</v>
      </c>
      <c r="D312" s="431">
        <v>2010</v>
      </c>
      <c r="E312" s="432"/>
    </row>
    <row r="313" spans="1:5" ht="15.75" thickBot="1">
      <c r="A313" s="429" t="s">
        <v>2073</v>
      </c>
      <c r="B313" s="430" t="s">
        <v>1487</v>
      </c>
      <c r="C313" s="430" t="s">
        <v>2074</v>
      </c>
      <c r="D313" s="431"/>
      <c r="E313" s="432"/>
    </row>
    <row r="314" spans="1:5" ht="15.75" thickBot="1">
      <c r="A314" s="433" t="s">
        <v>2075</v>
      </c>
      <c r="B314" s="430" t="s">
        <v>1529</v>
      </c>
      <c r="C314" s="430" t="s">
        <v>2076</v>
      </c>
      <c r="D314" s="431">
        <v>2010</v>
      </c>
      <c r="E314" s="432"/>
    </row>
    <row r="315" spans="1:5" ht="15.75" thickBot="1">
      <c r="A315" s="433" t="s">
        <v>2077</v>
      </c>
      <c r="B315" s="430" t="s">
        <v>1552</v>
      </c>
      <c r="C315" s="430" t="s">
        <v>2076</v>
      </c>
      <c r="D315" s="431"/>
      <c r="E315" s="430" t="s">
        <v>2397</v>
      </c>
    </row>
    <row r="316" spans="1:5" ht="15.75" thickBot="1">
      <c r="A316" s="429" t="s">
        <v>2078</v>
      </c>
      <c r="B316" s="430" t="s">
        <v>1529</v>
      </c>
      <c r="C316" s="430" t="s">
        <v>2079</v>
      </c>
      <c r="D316" s="431"/>
      <c r="E316" s="432"/>
    </row>
    <row r="317" spans="1:5" ht="15.75" thickBot="1">
      <c r="A317" s="433" t="s">
        <v>2080</v>
      </c>
      <c r="B317" s="430" t="s">
        <v>1552</v>
      </c>
      <c r="C317" s="430" t="s">
        <v>2079</v>
      </c>
      <c r="D317" s="431">
        <v>2010</v>
      </c>
      <c r="E317" s="430" t="s">
        <v>2397</v>
      </c>
    </row>
    <row r="318" spans="1:5" ht="15.75" thickBot="1">
      <c r="A318" s="433" t="s">
        <v>2081</v>
      </c>
      <c r="B318" s="430" t="s">
        <v>1529</v>
      </c>
      <c r="C318" s="430" t="s">
        <v>2082</v>
      </c>
      <c r="D318" s="431">
        <v>2010</v>
      </c>
      <c r="E318" s="432"/>
    </row>
    <row r="319" spans="1:5" ht="15.75" thickBot="1">
      <c r="A319" s="433" t="s">
        <v>2083</v>
      </c>
      <c r="B319" s="430" t="s">
        <v>1552</v>
      </c>
      <c r="C319" s="430" t="s">
        <v>2082</v>
      </c>
      <c r="D319" s="431"/>
      <c r="E319" s="430" t="s">
        <v>2397</v>
      </c>
    </row>
    <row r="320" spans="1:5" ht="15.75" thickBot="1">
      <c r="A320" s="433" t="s">
        <v>2084</v>
      </c>
      <c r="B320" s="430" t="s">
        <v>1529</v>
      </c>
      <c r="C320" s="430" t="s">
        <v>2085</v>
      </c>
      <c r="D320" s="431">
        <v>2010</v>
      </c>
      <c r="E320" s="432"/>
    </row>
    <row r="321" spans="1:5" ht="15.75" thickBot="1">
      <c r="A321" s="433" t="s">
        <v>2086</v>
      </c>
      <c r="B321" s="430" t="s">
        <v>1552</v>
      </c>
      <c r="C321" s="430" t="s">
        <v>2085</v>
      </c>
      <c r="D321" s="431"/>
      <c r="E321" s="430" t="s">
        <v>2397</v>
      </c>
    </row>
    <row r="322" spans="1:5" ht="15.75" thickBot="1">
      <c r="A322" s="429" t="s">
        <v>2087</v>
      </c>
      <c r="B322" s="430" t="s">
        <v>1509</v>
      </c>
      <c r="C322" s="430" t="s">
        <v>2088</v>
      </c>
      <c r="D322" s="431"/>
      <c r="E322" s="432"/>
    </row>
    <row r="323" spans="1:5" ht="15.75" thickBot="1">
      <c r="A323" s="429" t="s">
        <v>2089</v>
      </c>
      <c r="B323" s="430" t="s">
        <v>1694</v>
      </c>
      <c r="C323" s="430" t="s">
        <v>2090</v>
      </c>
      <c r="D323" s="431"/>
      <c r="E323" s="432"/>
    </row>
    <row r="324" spans="1:5" ht="15.75" thickBot="1">
      <c r="A324" s="429" t="s">
        <v>2091</v>
      </c>
      <c r="B324" s="430" t="s">
        <v>1487</v>
      </c>
      <c r="C324" s="430" t="s">
        <v>2092</v>
      </c>
      <c r="D324" s="431"/>
      <c r="E324" s="432"/>
    </row>
    <row r="325" spans="1:5" ht="29.25" thickBot="1">
      <c r="A325" s="429" t="s">
        <v>2093</v>
      </c>
      <c r="B325" s="430" t="s">
        <v>1487</v>
      </c>
      <c r="C325" s="430" t="s">
        <v>2094</v>
      </c>
      <c r="D325" s="431"/>
      <c r="E325" s="432"/>
    </row>
    <row r="326" spans="1:5" ht="15.75" thickBot="1">
      <c r="A326" s="433" t="s">
        <v>2095</v>
      </c>
      <c r="B326" s="430" t="s">
        <v>1516</v>
      </c>
      <c r="C326" s="430" t="s">
        <v>2096</v>
      </c>
      <c r="D326" s="431">
        <v>2013</v>
      </c>
      <c r="E326" s="432"/>
    </row>
    <row r="327" spans="1:5" ht="15.75" thickBot="1">
      <c r="A327" s="429" t="s">
        <v>2097</v>
      </c>
      <c r="B327" s="430" t="s">
        <v>1543</v>
      </c>
      <c r="C327" s="430" t="s">
        <v>2098</v>
      </c>
      <c r="D327" s="431"/>
      <c r="E327" s="432"/>
    </row>
    <row r="328" spans="1:5" ht="15.75" thickBot="1">
      <c r="A328" s="429" t="s">
        <v>2099</v>
      </c>
      <c r="B328" s="430" t="s">
        <v>1543</v>
      </c>
      <c r="C328" s="430" t="s">
        <v>2100</v>
      </c>
      <c r="D328" s="431"/>
      <c r="E328" s="432"/>
    </row>
    <row r="329" spans="1:5" ht="15.75" thickBot="1">
      <c r="A329" s="429" t="s">
        <v>2101</v>
      </c>
      <c r="B329" s="430" t="s">
        <v>1543</v>
      </c>
      <c r="C329" s="430" t="s">
        <v>2102</v>
      </c>
      <c r="D329" s="431"/>
      <c r="E329" s="432"/>
    </row>
    <row r="330" spans="1:5" ht="15.75" thickBot="1">
      <c r="A330" s="429" t="s">
        <v>2103</v>
      </c>
      <c r="B330" s="430" t="s">
        <v>1484</v>
      </c>
      <c r="C330" s="430" t="s">
        <v>2104</v>
      </c>
      <c r="D330" s="431"/>
      <c r="E330" s="432"/>
    </row>
    <row r="331" spans="1:5" ht="15.75" thickBot="1">
      <c r="A331" s="429" t="s">
        <v>2105</v>
      </c>
      <c r="B331" s="430" t="s">
        <v>1487</v>
      </c>
      <c r="C331" s="430" t="s">
        <v>2106</v>
      </c>
      <c r="D331" s="431"/>
      <c r="E331" s="432"/>
    </row>
    <row r="332" spans="1:5" ht="15.75" thickBot="1">
      <c r="A332" s="429" t="s">
        <v>2107</v>
      </c>
      <c r="B332" s="430" t="s">
        <v>1487</v>
      </c>
      <c r="C332" s="430" t="s">
        <v>2108</v>
      </c>
      <c r="D332" s="431"/>
      <c r="E332" s="432"/>
    </row>
    <row r="333" spans="1:5" ht="15.75" thickBot="1">
      <c r="A333" s="429" t="s">
        <v>2109</v>
      </c>
      <c r="B333" s="430" t="s">
        <v>1487</v>
      </c>
      <c r="C333" s="430" t="s">
        <v>2110</v>
      </c>
      <c r="D333" s="431"/>
      <c r="E333" s="432"/>
    </row>
    <row r="334" spans="1:5" ht="15.75" thickBot="1">
      <c r="A334" s="429" t="s">
        <v>2111</v>
      </c>
      <c r="B334" s="430" t="s">
        <v>1487</v>
      </c>
      <c r="C334" s="430" t="s">
        <v>2112</v>
      </c>
      <c r="D334" s="431"/>
      <c r="E334" s="432"/>
    </row>
    <row r="335" spans="1:5" ht="15.75" thickBot="1">
      <c r="A335" s="429" t="s">
        <v>2113</v>
      </c>
      <c r="B335" s="430" t="s">
        <v>1502</v>
      </c>
      <c r="C335" s="430" t="s">
        <v>2114</v>
      </c>
      <c r="D335" s="431"/>
      <c r="E335" s="432"/>
    </row>
    <row r="336" spans="1:5" ht="15.75" thickBot="1">
      <c r="A336" s="429" t="s">
        <v>252</v>
      </c>
      <c r="B336" s="430" t="s">
        <v>1509</v>
      </c>
      <c r="C336" s="430" t="s">
        <v>2115</v>
      </c>
      <c r="D336" s="431"/>
      <c r="E336" s="432"/>
    </row>
    <row r="337" spans="1:5" ht="15.75" thickBot="1">
      <c r="A337" s="433" t="s">
        <v>2116</v>
      </c>
      <c r="B337" s="430" t="s">
        <v>1487</v>
      </c>
      <c r="C337" s="430" t="s">
        <v>2117</v>
      </c>
      <c r="D337" s="431">
        <v>2013</v>
      </c>
      <c r="E337" s="432"/>
    </row>
    <row r="338" spans="1:5" ht="15.75" thickBot="1">
      <c r="A338" s="429" t="s">
        <v>2118</v>
      </c>
      <c r="B338" s="430" t="s">
        <v>1529</v>
      </c>
      <c r="C338" s="430" t="s">
        <v>2119</v>
      </c>
      <c r="D338" s="431"/>
      <c r="E338" s="432"/>
    </row>
    <row r="339" spans="1:5" ht="15.75" thickBot="1">
      <c r="A339" s="433" t="s">
        <v>2120</v>
      </c>
      <c r="B339" s="430" t="s">
        <v>1529</v>
      </c>
      <c r="C339" s="430" t="s">
        <v>2121</v>
      </c>
      <c r="D339" s="431">
        <v>2010</v>
      </c>
      <c r="E339" s="432"/>
    </row>
    <row r="340" spans="1:5" ht="15.75" thickBot="1">
      <c r="A340" s="433" t="s">
        <v>2122</v>
      </c>
      <c r="B340" s="430" t="s">
        <v>1529</v>
      </c>
      <c r="C340" s="430" t="s">
        <v>2123</v>
      </c>
      <c r="D340" s="431">
        <v>2010</v>
      </c>
      <c r="E340" s="432"/>
    </row>
    <row r="341" spans="1:5" ht="15.75" thickBot="1">
      <c r="A341" s="433" t="s">
        <v>2124</v>
      </c>
      <c r="B341" s="430" t="s">
        <v>1552</v>
      </c>
      <c r="C341" s="430" t="s">
        <v>2123</v>
      </c>
      <c r="D341" s="431"/>
      <c r="E341" s="430" t="s">
        <v>2397</v>
      </c>
    </row>
    <row r="342" spans="1:5" ht="15.75" thickBot="1">
      <c r="A342" s="433" t="s">
        <v>2125</v>
      </c>
      <c r="B342" s="430" t="s">
        <v>1529</v>
      </c>
      <c r="C342" s="430" t="s">
        <v>2126</v>
      </c>
      <c r="D342" s="431">
        <v>2010</v>
      </c>
      <c r="E342" s="432"/>
    </row>
    <row r="343" spans="1:5" ht="15.75" thickBot="1">
      <c r="A343" s="433" t="s">
        <v>2127</v>
      </c>
      <c r="B343" s="430" t="s">
        <v>1529</v>
      </c>
      <c r="C343" s="430" t="s">
        <v>2128</v>
      </c>
      <c r="D343" s="431">
        <v>2010</v>
      </c>
      <c r="E343" s="432"/>
    </row>
    <row r="344" spans="1:5" ht="15.75" thickBot="1">
      <c r="A344" s="433" t="s">
        <v>2129</v>
      </c>
      <c r="B344" s="430" t="s">
        <v>1552</v>
      </c>
      <c r="C344" s="430" t="s">
        <v>2128</v>
      </c>
      <c r="D344" s="431"/>
      <c r="E344" s="430" t="s">
        <v>2397</v>
      </c>
    </row>
    <row r="345" spans="1:5" ht="15.75" thickBot="1">
      <c r="A345" s="429" t="s">
        <v>2130</v>
      </c>
      <c r="B345" s="430" t="s">
        <v>1529</v>
      </c>
      <c r="C345" s="430" t="s">
        <v>2131</v>
      </c>
      <c r="D345" s="431"/>
      <c r="E345" s="432"/>
    </row>
    <row r="346" spans="1:5" ht="29.25" thickBot="1">
      <c r="A346" s="433" t="s">
        <v>2132</v>
      </c>
      <c r="B346" s="430" t="s">
        <v>1529</v>
      </c>
      <c r="C346" s="430" t="s">
        <v>2133</v>
      </c>
      <c r="D346" s="431">
        <v>2013</v>
      </c>
      <c r="E346" s="432"/>
    </row>
    <row r="347" spans="1:5" ht="15.75" thickBot="1">
      <c r="A347" s="433" t="s">
        <v>2134</v>
      </c>
      <c r="B347" s="430" t="s">
        <v>1529</v>
      </c>
      <c r="C347" s="430" t="s">
        <v>2135</v>
      </c>
      <c r="D347" s="431">
        <v>2013</v>
      </c>
      <c r="E347" s="432"/>
    </row>
    <row r="348" spans="1:5" ht="15.75" thickBot="1">
      <c r="A348" s="429" t="s">
        <v>2136</v>
      </c>
      <c r="B348" s="430" t="s">
        <v>1516</v>
      </c>
      <c r="C348" s="430" t="s">
        <v>2137</v>
      </c>
      <c r="D348" s="431"/>
      <c r="E348" s="432"/>
    </row>
    <row r="349" spans="1:5" ht="15.75" thickBot="1">
      <c r="A349" s="429" t="s">
        <v>2138</v>
      </c>
      <c r="B349" s="430" t="s">
        <v>1484</v>
      </c>
      <c r="C349" s="430" t="s">
        <v>2139</v>
      </c>
      <c r="D349" s="431"/>
      <c r="E349" s="432"/>
    </row>
    <row r="350" spans="1:5" ht="15.75" thickBot="1">
      <c r="A350" s="429" t="s">
        <v>2140</v>
      </c>
      <c r="B350" s="430" t="s">
        <v>1487</v>
      </c>
      <c r="C350" s="430" t="s">
        <v>2141</v>
      </c>
      <c r="D350" s="431"/>
      <c r="E350" s="432"/>
    </row>
    <row r="351" spans="1:5" ht="15.75" thickBot="1">
      <c r="A351" s="433" t="s">
        <v>2142</v>
      </c>
      <c r="B351" s="430" t="s">
        <v>1529</v>
      </c>
      <c r="C351" s="430" t="s">
        <v>2143</v>
      </c>
      <c r="D351" s="431">
        <v>2010</v>
      </c>
      <c r="E351" s="432"/>
    </row>
    <row r="352" spans="1:5" ht="15.75" thickBot="1">
      <c r="A352" s="433" t="s">
        <v>2144</v>
      </c>
      <c r="B352" s="430" t="s">
        <v>1552</v>
      </c>
      <c r="C352" s="430" t="s">
        <v>2143</v>
      </c>
      <c r="D352" s="431"/>
      <c r="E352" s="430" t="s">
        <v>2397</v>
      </c>
    </row>
    <row r="353" spans="1:5" ht="15.75" thickBot="1">
      <c r="A353" s="429" t="s">
        <v>2145</v>
      </c>
      <c r="B353" s="430" t="s">
        <v>1484</v>
      </c>
      <c r="C353" s="430" t="s">
        <v>2146</v>
      </c>
      <c r="D353" s="431"/>
      <c r="E353" s="432"/>
    </row>
    <row r="354" spans="1:5" ht="15.75" thickBot="1">
      <c r="A354" s="429" t="s">
        <v>2147</v>
      </c>
      <c r="B354" s="430" t="s">
        <v>1487</v>
      </c>
      <c r="C354" s="430" t="s">
        <v>2148</v>
      </c>
      <c r="D354" s="431"/>
      <c r="E354" s="432"/>
    </row>
    <row r="355" spans="1:5" ht="15.75" thickBot="1">
      <c r="A355" s="429" t="s">
        <v>2149</v>
      </c>
      <c r="B355" s="430" t="s">
        <v>1487</v>
      </c>
      <c r="C355" s="430" t="s">
        <v>2150</v>
      </c>
      <c r="D355" s="431"/>
      <c r="E355" s="432"/>
    </row>
    <row r="356" spans="1:5" ht="15.75" thickBot="1">
      <c r="A356" s="429" t="s">
        <v>2151</v>
      </c>
      <c r="B356" s="430" t="s">
        <v>1487</v>
      </c>
      <c r="C356" s="430" t="s">
        <v>2152</v>
      </c>
      <c r="D356" s="431"/>
      <c r="E356" s="432"/>
    </row>
    <row r="357" spans="1:5" ht="15.75" thickBot="1">
      <c r="A357" s="429" t="s">
        <v>2153</v>
      </c>
      <c r="B357" s="430" t="s">
        <v>1487</v>
      </c>
      <c r="C357" s="430" t="s">
        <v>2154</v>
      </c>
      <c r="D357" s="431"/>
      <c r="E357" s="432"/>
    </row>
    <row r="358" spans="1:5" ht="15.75" thickBot="1">
      <c r="A358" s="429" t="s">
        <v>2155</v>
      </c>
      <c r="B358" s="430" t="s">
        <v>1529</v>
      </c>
      <c r="C358" s="430" t="s">
        <v>2156</v>
      </c>
      <c r="D358" s="431"/>
      <c r="E358" s="432"/>
    </row>
    <row r="359" spans="1:5" ht="15.75" thickBot="1">
      <c r="A359" s="429" t="s">
        <v>2157</v>
      </c>
      <c r="B359" s="430" t="s">
        <v>1484</v>
      </c>
      <c r="C359" s="430" t="s">
        <v>2158</v>
      </c>
      <c r="D359" s="431"/>
      <c r="E359" s="432"/>
    </row>
    <row r="360" spans="1:5" ht="15.75" thickBot="1">
      <c r="A360" s="429" t="s">
        <v>2159</v>
      </c>
      <c r="B360" s="430" t="s">
        <v>1516</v>
      </c>
      <c r="C360" s="430" t="s">
        <v>2160</v>
      </c>
      <c r="D360" s="431"/>
      <c r="E360" s="432"/>
    </row>
    <row r="361" spans="1:5" ht="15.75" thickBot="1">
      <c r="A361" s="429" t="s">
        <v>2161</v>
      </c>
      <c r="B361" s="430" t="s">
        <v>1487</v>
      </c>
      <c r="C361" s="430" t="s">
        <v>2162</v>
      </c>
      <c r="D361" s="431"/>
      <c r="E361" s="432"/>
    </row>
    <row r="362" spans="1:5" ht="15.75" thickBot="1">
      <c r="A362" s="433" t="s">
        <v>2163</v>
      </c>
      <c r="B362" s="430" t="s">
        <v>1552</v>
      </c>
      <c r="C362" s="430" t="s">
        <v>2164</v>
      </c>
      <c r="D362" s="431"/>
      <c r="E362" s="430" t="s">
        <v>2397</v>
      </c>
    </row>
    <row r="363" spans="1:5" ht="15.75" thickBot="1">
      <c r="A363" s="433" t="s">
        <v>2165</v>
      </c>
      <c r="B363" s="430" t="s">
        <v>1529</v>
      </c>
      <c r="C363" s="430" t="s">
        <v>2166</v>
      </c>
      <c r="D363" s="431">
        <v>2010</v>
      </c>
      <c r="E363" s="432"/>
    </row>
    <row r="364" spans="1:5" ht="15.75" thickBot="1">
      <c r="A364" s="433" t="s">
        <v>2167</v>
      </c>
      <c r="B364" s="430" t="s">
        <v>1529</v>
      </c>
      <c r="C364" s="430" t="s">
        <v>2164</v>
      </c>
      <c r="D364" s="431">
        <v>2010</v>
      </c>
      <c r="E364" s="432"/>
    </row>
    <row r="365" spans="1:5" ht="15.75" thickBot="1">
      <c r="A365" s="429" t="s">
        <v>2168</v>
      </c>
      <c r="B365" s="430" t="s">
        <v>1484</v>
      </c>
      <c r="C365" s="430" t="s">
        <v>2169</v>
      </c>
      <c r="D365" s="431"/>
      <c r="E365" s="432"/>
    </row>
    <row r="366" spans="1:5" ht="15.75" thickBot="1">
      <c r="A366" s="429" t="s">
        <v>2170</v>
      </c>
      <c r="B366" s="430" t="s">
        <v>1484</v>
      </c>
      <c r="C366" s="430" t="s">
        <v>2171</v>
      </c>
      <c r="D366" s="431"/>
      <c r="E366" s="432"/>
    </row>
    <row r="367" spans="1:5" ht="15.75" thickBot="1">
      <c r="A367" s="429" t="s">
        <v>2172</v>
      </c>
      <c r="B367" s="430" t="s">
        <v>1484</v>
      </c>
      <c r="C367" s="430" t="s">
        <v>2173</v>
      </c>
      <c r="D367" s="431"/>
      <c r="E367" s="432"/>
    </row>
    <row r="368" spans="1:5" ht="43.5" thickBot="1">
      <c r="A368" s="433" t="s">
        <v>2174</v>
      </c>
      <c r="B368" s="430" t="s">
        <v>1484</v>
      </c>
      <c r="C368" s="430" t="s">
        <v>2175</v>
      </c>
      <c r="D368" s="431" t="s">
        <v>1801</v>
      </c>
      <c r="E368" s="432" t="s">
        <v>2555</v>
      </c>
    </row>
    <row r="369" spans="1:5" ht="15.75" thickBot="1">
      <c r="A369" s="429" t="s">
        <v>2176</v>
      </c>
      <c r="B369" s="430" t="s">
        <v>1484</v>
      </c>
      <c r="C369" s="430" t="s">
        <v>2177</v>
      </c>
      <c r="D369" s="431"/>
      <c r="E369" s="432"/>
    </row>
    <row r="370" spans="1:5" ht="15.75" thickBot="1">
      <c r="A370" s="433" t="s">
        <v>2178</v>
      </c>
      <c r="B370" s="430" t="s">
        <v>1529</v>
      </c>
      <c r="C370" s="430" t="s">
        <v>2179</v>
      </c>
      <c r="D370" s="431">
        <v>2010</v>
      </c>
      <c r="E370" s="432"/>
    </row>
    <row r="371" spans="1:5" ht="15.75" thickBot="1">
      <c r="A371" s="433" t="s">
        <v>2180</v>
      </c>
      <c r="B371" s="430" t="s">
        <v>1529</v>
      </c>
      <c r="C371" s="430" t="s">
        <v>2179</v>
      </c>
      <c r="D371" s="431">
        <v>2010</v>
      </c>
      <c r="E371" s="432"/>
    </row>
    <row r="372" spans="1:5" ht="15.75" thickBot="1">
      <c r="A372" s="433" t="s">
        <v>2181</v>
      </c>
      <c r="B372" s="430" t="s">
        <v>1552</v>
      </c>
      <c r="C372" s="430" t="s">
        <v>2179</v>
      </c>
      <c r="D372" s="431"/>
      <c r="E372" s="430" t="s">
        <v>2397</v>
      </c>
    </row>
    <row r="373" spans="1:5" ht="15.75" thickBot="1">
      <c r="A373" s="429" t="s">
        <v>2182</v>
      </c>
      <c r="B373" s="430" t="s">
        <v>1487</v>
      </c>
      <c r="C373" s="430" t="s">
        <v>2183</v>
      </c>
      <c r="D373" s="431"/>
      <c r="E373" s="432"/>
    </row>
    <row r="374" spans="1:5" ht="15.75" thickBot="1">
      <c r="A374" s="429" t="s">
        <v>2184</v>
      </c>
      <c r="B374" s="430" t="s">
        <v>1487</v>
      </c>
      <c r="C374" s="430" t="s">
        <v>2185</v>
      </c>
      <c r="D374" s="431"/>
      <c r="E374" s="432"/>
    </row>
    <row r="375" spans="1:5" ht="29.25" thickBot="1">
      <c r="A375" s="429" t="s">
        <v>2186</v>
      </c>
      <c r="B375" s="430" t="s">
        <v>1582</v>
      </c>
      <c r="C375" s="430" t="s">
        <v>2187</v>
      </c>
      <c r="D375" s="431"/>
      <c r="E375" s="432"/>
    </row>
    <row r="376" spans="1:5" ht="15.75" thickBot="1">
      <c r="A376" s="429" t="s">
        <v>2188</v>
      </c>
      <c r="B376" s="430" t="s">
        <v>1516</v>
      </c>
      <c r="C376" s="430" t="s">
        <v>2189</v>
      </c>
      <c r="D376" s="431"/>
      <c r="E376" s="432"/>
    </row>
    <row r="377" spans="1:5" ht="15.75" thickBot="1">
      <c r="A377" s="429" t="s">
        <v>2190</v>
      </c>
      <c r="B377" s="430" t="s">
        <v>1516</v>
      </c>
      <c r="C377" s="430" t="s">
        <v>2191</v>
      </c>
      <c r="D377" s="431"/>
      <c r="E377" s="432"/>
    </row>
    <row r="378" spans="1:5" ht="15.75" thickBot="1">
      <c r="A378" s="429" t="s">
        <v>2192</v>
      </c>
      <c r="B378" s="430" t="s">
        <v>1516</v>
      </c>
      <c r="C378" s="430" t="s">
        <v>2193</v>
      </c>
      <c r="D378" s="431"/>
      <c r="E378" s="432"/>
    </row>
    <row r="379" spans="1:5" ht="15.75" thickBot="1">
      <c r="A379" s="429" t="s">
        <v>2194</v>
      </c>
      <c r="B379" s="430" t="s">
        <v>1484</v>
      </c>
      <c r="C379" s="430" t="s">
        <v>2195</v>
      </c>
      <c r="D379" s="431"/>
      <c r="E379" s="432"/>
    </row>
    <row r="380" spans="1:5" ht="15.75" thickBot="1">
      <c r="A380" s="429" t="s">
        <v>2196</v>
      </c>
      <c r="B380" s="430" t="s">
        <v>1484</v>
      </c>
      <c r="C380" s="430" t="s">
        <v>2197</v>
      </c>
      <c r="D380" s="431"/>
      <c r="E380" s="432"/>
    </row>
    <row r="381" spans="1:5" ht="15.75" thickBot="1">
      <c r="A381" s="429" t="s">
        <v>2198</v>
      </c>
      <c r="B381" s="430" t="s">
        <v>1484</v>
      </c>
      <c r="C381" s="430" t="s">
        <v>1817</v>
      </c>
      <c r="D381" s="431"/>
      <c r="E381" s="432"/>
    </row>
    <row r="382" spans="1:5" ht="15.75" thickBot="1">
      <c r="A382" s="429" t="s">
        <v>2199</v>
      </c>
      <c r="B382" s="430" t="s">
        <v>1484</v>
      </c>
      <c r="C382" s="430" t="s">
        <v>2200</v>
      </c>
      <c r="D382" s="431"/>
      <c r="E382" s="432"/>
    </row>
    <row r="383" spans="1:5" ht="15.75" thickBot="1">
      <c r="A383" s="429" t="s">
        <v>2201</v>
      </c>
      <c r="B383" s="430" t="s">
        <v>1502</v>
      </c>
      <c r="C383" s="430" t="s">
        <v>2202</v>
      </c>
      <c r="D383" s="431"/>
      <c r="E383" s="432"/>
    </row>
    <row r="384" spans="1:5" ht="15.75" thickBot="1">
      <c r="A384" s="429" t="s">
        <v>2203</v>
      </c>
      <c r="B384" s="430" t="s">
        <v>1502</v>
      </c>
      <c r="C384" s="430" t="s">
        <v>2204</v>
      </c>
      <c r="D384" s="431"/>
      <c r="E384" s="432"/>
    </row>
    <row r="385" spans="1:5" ht="15.75" thickBot="1">
      <c r="A385" s="433" t="s">
        <v>2205</v>
      </c>
      <c r="B385" s="430" t="s">
        <v>1487</v>
      </c>
      <c r="C385" s="430" t="s">
        <v>2206</v>
      </c>
      <c r="D385" s="431">
        <v>2013</v>
      </c>
      <c r="E385" s="432"/>
    </row>
    <row r="386" spans="1:5" ht="15.75" thickBot="1">
      <c r="A386" s="429" t="s">
        <v>2207</v>
      </c>
      <c r="B386" s="430" t="s">
        <v>1529</v>
      </c>
      <c r="C386" s="430" t="s">
        <v>2208</v>
      </c>
      <c r="D386" s="431"/>
      <c r="E386" s="432"/>
    </row>
    <row r="387" spans="1:5" ht="15.75" thickBot="1">
      <c r="A387" s="429" t="s">
        <v>2209</v>
      </c>
      <c r="B387" s="430" t="s">
        <v>1502</v>
      </c>
      <c r="C387" s="430" t="s">
        <v>2210</v>
      </c>
      <c r="D387" s="431"/>
      <c r="E387" s="432"/>
    </row>
    <row r="388" spans="1:5" ht="15.75" thickBot="1">
      <c r="A388" s="429" t="s">
        <v>2211</v>
      </c>
      <c r="B388" s="430" t="s">
        <v>1516</v>
      </c>
      <c r="C388" s="430" t="s">
        <v>2212</v>
      </c>
      <c r="D388" s="431"/>
      <c r="E388" s="432"/>
    </row>
    <row r="389" spans="1:5" ht="15.75" thickBot="1">
      <c r="A389" s="433" t="s">
        <v>2213</v>
      </c>
      <c r="B389" s="430" t="s">
        <v>1484</v>
      </c>
      <c r="C389" s="430" t="s">
        <v>2214</v>
      </c>
      <c r="D389" s="431">
        <v>2013</v>
      </c>
      <c r="E389" s="432"/>
    </row>
    <row r="390" spans="1:5" ht="15.75" thickBot="1">
      <c r="A390" s="433" t="s">
        <v>2215</v>
      </c>
      <c r="B390" s="430" t="s">
        <v>1484</v>
      </c>
      <c r="C390" s="430" t="s">
        <v>2216</v>
      </c>
      <c r="D390" s="431">
        <v>2013</v>
      </c>
      <c r="E390" s="432"/>
    </row>
    <row r="391" spans="1:5" ht="15.75" thickBot="1">
      <c r="A391" s="429" t="s">
        <v>2217</v>
      </c>
      <c r="B391" s="430" t="s">
        <v>1694</v>
      </c>
      <c r="C391" s="430" t="s">
        <v>2218</v>
      </c>
      <c r="D391" s="431"/>
      <c r="E391" s="432"/>
    </row>
    <row r="392" spans="1:5" ht="15.75" thickBot="1">
      <c r="A392" s="433" t="s">
        <v>2219</v>
      </c>
      <c r="B392" s="430" t="s">
        <v>1484</v>
      </c>
      <c r="C392" s="430" t="s">
        <v>2220</v>
      </c>
      <c r="D392" s="431" t="s">
        <v>1801</v>
      </c>
      <c r="E392" s="432" t="s">
        <v>2555</v>
      </c>
    </row>
    <row r="393" spans="1:5" ht="15.75" thickBot="1">
      <c r="A393" s="429" t="s">
        <v>2221</v>
      </c>
      <c r="B393" s="430" t="s">
        <v>1484</v>
      </c>
      <c r="C393" s="430" t="s">
        <v>2222</v>
      </c>
      <c r="D393" s="431"/>
      <c r="E393" s="432"/>
    </row>
    <row r="394" spans="1:5" ht="15.75" thickBot="1">
      <c r="A394" s="433" t="s">
        <v>2223</v>
      </c>
      <c r="B394" s="430" t="s">
        <v>1591</v>
      </c>
      <c r="C394" s="430" t="s">
        <v>2224</v>
      </c>
      <c r="D394" s="431">
        <v>2013</v>
      </c>
      <c r="E394" s="432"/>
    </row>
    <row r="395" spans="1:5" ht="15.75" thickBot="1">
      <c r="A395" s="433" t="s">
        <v>2225</v>
      </c>
      <c r="B395" s="430" t="s">
        <v>1591</v>
      </c>
      <c r="C395" s="430" t="s">
        <v>2226</v>
      </c>
      <c r="D395" s="431">
        <v>2013</v>
      </c>
      <c r="E395" s="432"/>
    </row>
    <row r="396" spans="1:5" ht="15.75" thickBot="1">
      <c r="A396" s="429" t="s">
        <v>2227</v>
      </c>
      <c r="B396" s="430" t="s">
        <v>1484</v>
      </c>
      <c r="C396" s="430" t="s">
        <v>2228</v>
      </c>
      <c r="D396" s="431"/>
      <c r="E396" s="432"/>
    </row>
    <row r="397" spans="1:5" ht="15.75" thickBot="1">
      <c r="A397" s="429" t="s">
        <v>2229</v>
      </c>
      <c r="B397" s="430" t="s">
        <v>1484</v>
      </c>
      <c r="C397" s="430" t="s">
        <v>2230</v>
      </c>
      <c r="D397" s="431"/>
      <c r="E397" s="432"/>
    </row>
    <row r="398" spans="1:5" ht="15.75" thickBot="1">
      <c r="A398" s="429" t="s">
        <v>2231</v>
      </c>
      <c r="B398" s="430" t="s">
        <v>1484</v>
      </c>
      <c r="C398" s="430" t="s">
        <v>2232</v>
      </c>
      <c r="D398" s="431"/>
      <c r="E398" s="432"/>
    </row>
    <row r="399" spans="1:5" ht="15.75" thickBot="1">
      <c r="A399" s="429" t="s">
        <v>2233</v>
      </c>
      <c r="B399" s="430" t="s">
        <v>1529</v>
      </c>
      <c r="C399" s="430" t="s">
        <v>2234</v>
      </c>
      <c r="D399" s="431"/>
      <c r="E399" s="432"/>
    </row>
    <row r="400" spans="1:5" ht="29.25" thickBot="1">
      <c r="A400" s="433" t="s">
        <v>2235</v>
      </c>
      <c r="B400" s="430" t="s">
        <v>1529</v>
      </c>
      <c r="C400" s="430" t="s">
        <v>2236</v>
      </c>
      <c r="D400" s="431">
        <v>2013</v>
      </c>
      <c r="E400" s="432"/>
    </row>
    <row r="401" spans="1:5" ht="15.75" thickBot="1">
      <c r="A401" s="429" t="s">
        <v>2237</v>
      </c>
      <c r="B401" s="430" t="s">
        <v>1487</v>
      </c>
      <c r="C401" s="430" t="s">
        <v>2238</v>
      </c>
      <c r="D401" s="431"/>
      <c r="E401" s="432"/>
    </row>
    <row r="402" spans="1:5" ht="15.75" thickBot="1">
      <c r="A402" s="429" t="s">
        <v>2239</v>
      </c>
      <c r="B402" s="430" t="s">
        <v>1529</v>
      </c>
      <c r="C402" s="430" t="s">
        <v>2240</v>
      </c>
      <c r="D402" s="431"/>
      <c r="E402" s="432"/>
    </row>
    <row r="403" spans="1:5" ht="15.75" thickBot="1">
      <c r="A403" s="429" t="s">
        <v>2241</v>
      </c>
      <c r="B403" s="430" t="s">
        <v>1529</v>
      </c>
      <c r="C403" s="430" t="s">
        <v>2242</v>
      </c>
      <c r="D403" s="431"/>
      <c r="E403" s="432"/>
    </row>
    <row r="404" spans="1:5" ht="15.75" thickBot="1">
      <c r="A404" s="433" t="s">
        <v>2243</v>
      </c>
      <c r="B404" s="430" t="s">
        <v>1502</v>
      </c>
      <c r="C404" s="430" t="s">
        <v>2244</v>
      </c>
      <c r="D404" s="431" t="s">
        <v>1801</v>
      </c>
      <c r="E404" s="432" t="s">
        <v>2555</v>
      </c>
    </row>
    <row r="405" spans="1:5" ht="29.25" thickBot="1">
      <c r="A405" s="433" t="s">
        <v>2245</v>
      </c>
      <c r="B405" s="430" t="s">
        <v>1502</v>
      </c>
      <c r="C405" s="430" t="s">
        <v>2246</v>
      </c>
      <c r="D405" s="431" t="s">
        <v>1801</v>
      </c>
      <c r="E405" s="432" t="s">
        <v>2555</v>
      </c>
    </row>
    <row r="406" spans="1:5" ht="15.75" thickBot="1">
      <c r="A406" s="429" t="s">
        <v>2247</v>
      </c>
      <c r="B406" s="430" t="s">
        <v>1484</v>
      </c>
      <c r="C406" s="430" t="s">
        <v>2248</v>
      </c>
      <c r="D406" s="431"/>
      <c r="E406" s="432"/>
    </row>
    <row r="407" spans="1:5" ht="15.75" thickBot="1">
      <c r="A407" s="429" t="s">
        <v>2249</v>
      </c>
      <c r="B407" s="430" t="s">
        <v>1484</v>
      </c>
      <c r="C407" s="430" t="s">
        <v>2250</v>
      </c>
      <c r="D407" s="431"/>
      <c r="E407" s="432"/>
    </row>
    <row r="408" spans="1:5" ht="15.75" thickBot="1">
      <c r="A408" s="429" t="s">
        <v>2251</v>
      </c>
      <c r="B408" s="430" t="s">
        <v>1529</v>
      </c>
      <c r="C408" s="430" t="s">
        <v>2252</v>
      </c>
      <c r="D408" s="431"/>
      <c r="E408" s="432"/>
    </row>
    <row r="409" spans="1:5" ht="15.75" thickBot="1">
      <c r="A409" s="429" t="s">
        <v>2253</v>
      </c>
      <c r="B409" s="430" t="s">
        <v>1552</v>
      </c>
      <c r="C409" s="430" t="s">
        <v>2254</v>
      </c>
      <c r="D409" s="431"/>
      <c r="E409" s="432"/>
    </row>
    <row r="410" spans="1:5" ht="15.75" thickBot="1">
      <c r="A410" s="433" t="s">
        <v>2255</v>
      </c>
      <c r="B410" s="430" t="s">
        <v>1529</v>
      </c>
      <c r="C410" s="430" t="s">
        <v>2256</v>
      </c>
      <c r="D410" s="431">
        <v>2010</v>
      </c>
      <c r="E410" s="432"/>
    </row>
    <row r="411" spans="1:5" ht="15.75" thickBot="1">
      <c r="A411" s="433" t="s">
        <v>2257</v>
      </c>
      <c r="B411" s="430" t="s">
        <v>1529</v>
      </c>
      <c r="C411" s="430" t="s">
        <v>2254</v>
      </c>
      <c r="D411" s="431">
        <v>2010</v>
      </c>
      <c r="E411" s="432"/>
    </row>
    <row r="412" spans="1:5" ht="29.25" thickBot="1">
      <c r="A412" s="429" t="s">
        <v>2258</v>
      </c>
      <c r="B412" s="430" t="s">
        <v>1529</v>
      </c>
      <c r="C412" s="430" t="s">
        <v>2259</v>
      </c>
      <c r="D412" s="431"/>
      <c r="E412" s="432"/>
    </row>
    <row r="413" spans="1:5" ht="15.75" thickBot="1">
      <c r="A413" s="433" t="s">
        <v>2260</v>
      </c>
      <c r="B413" s="430" t="s">
        <v>1552</v>
      </c>
      <c r="C413" s="430" t="s">
        <v>2256</v>
      </c>
      <c r="D413" s="431"/>
      <c r="E413" s="430" t="s">
        <v>2397</v>
      </c>
    </row>
    <row r="414" spans="1:5" ht="29.25" thickBot="1">
      <c r="A414" s="429" t="s">
        <v>2261</v>
      </c>
      <c r="B414" s="430" t="s">
        <v>1529</v>
      </c>
      <c r="C414" s="430" t="s">
        <v>2262</v>
      </c>
      <c r="D414" s="431"/>
      <c r="E414" s="432"/>
    </row>
    <row r="415" spans="1:5" ht="15.75" thickBot="1">
      <c r="A415" s="429" t="s">
        <v>2263</v>
      </c>
      <c r="B415" s="430" t="s">
        <v>1529</v>
      </c>
      <c r="C415" s="430" t="s">
        <v>2264</v>
      </c>
      <c r="D415" s="431"/>
      <c r="E415" s="432"/>
    </row>
    <row r="416" spans="1:5" ht="15.75" thickBot="1">
      <c r="A416" s="429" t="s">
        <v>2265</v>
      </c>
      <c r="B416" s="430" t="s">
        <v>1516</v>
      </c>
      <c r="C416" s="430" t="s">
        <v>2266</v>
      </c>
      <c r="D416" s="431"/>
      <c r="E416" s="432"/>
    </row>
    <row r="417" spans="1:5" ht="15.75" thickBot="1">
      <c r="A417" s="429" t="s">
        <v>2267</v>
      </c>
      <c r="B417" s="430" t="s">
        <v>1484</v>
      </c>
      <c r="C417" s="430" t="s">
        <v>2268</v>
      </c>
      <c r="D417" s="431"/>
      <c r="E417" s="432"/>
    </row>
    <row r="418" spans="1:5" ht="15.75" thickBot="1">
      <c r="A418" s="429" t="s">
        <v>741</v>
      </c>
      <c r="B418" s="430" t="s">
        <v>1484</v>
      </c>
      <c r="C418" s="430" t="s">
        <v>2269</v>
      </c>
      <c r="D418" s="431"/>
      <c r="E418" s="432"/>
    </row>
    <row r="419" spans="1:5" ht="15.75" thickBot="1">
      <c r="A419" s="429" t="s">
        <v>2270</v>
      </c>
      <c r="B419" s="430" t="s">
        <v>1484</v>
      </c>
      <c r="C419" s="430" t="s">
        <v>2271</v>
      </c>
      <c r="D419" s="431"/>
      <c r="E419" s="432"/>
    </row>
    <row r="420" spans="1:5" ht="15.75" thickBot="1">
      <c r="A420" s="433" t="s">
        <v>2272</v>
      </c>
      <c r="B420" s="430" t="s">
        <v>1484</v>
      </c>
      <c r="C420" s="430" t="s">
        <v>2273</v>
      </c>
      <c r="D420" s="431">
        <v>2019</v>
      </c>
      <c r="E420" s="432"/>
    </row>
    <row r="421" spans="1:5" ht="15.75" thickBot="1">
      <c r="A421" s="429" t="s">
        <v>2274</v>
      </c>
      <c r="B421" s="430" t="s">
        <v>1484</v>
      </c>
      <c r="C421" s="430" t="s">
        <v>2275</v>
      </c>
      <c r="D421" s="431"/>
      <c r="E421" s="432"/>
    </row>
    <row r="422" spans="1:5" ht="15.75" thickBot="1">
      <c r="A422" s="429" t="s">
        <v>2276</v>
      </c>
      <c r="B422" s="430" t="s">
        <v>1484</v>
      </c>
      <c r="C422" s="430" t="s">
        <v>2277</v>
      </c>
      <c r="D422" s="431"/>
      <c r="E422" s="432"/>
    </row>
    <row r="423" spans="1:5" ht="15.75" thickBot="1">
      <c r="A423" s="429" t="s">
        <v>2278</v>
      </c>
      <c r="B423" s="430" t="s">
        <v>1484</v>
      </c>
      <c r="C423" s="430" t="s">
        <v>2279</v>
      </c>
      <c r="D423" s="431"/>
      <c r="E423" s="432"/>
    </row>
    <row r="424" spans="1:5" ht="15.75" thickBot="1">
      <c r="A424" s="429" t="s">
        <v>2280</v>
      </c>
      <c r="B424" s="430" t="s">
        <v>1484</v>
      </c>
      <c r="C424" s="430" t="s">
        <v>2281</v>
      </c>
      <c r="D424" s="431"/>
      <c r="E424" s="432"/>
    </row>
    <row r="425" spans="1:5" ht="15.75" thickBot="1">
      <c r="A425" s="429" t="s">
        <v>2282</v>
      </c>
      <c r="B425" s="430" t="s">
        <v>1484</v>
      </c>
      <c r="C425" s="430" t="s">
        <v>2283</v>
      </c>
      <c r="D425" s="431"/>
      <c r="E425" s="432"/>
    </row>
    <row r="426" spans="1:5" ht="29.25" thickBot="1">
      <c r="A426" s="433" t="s">
        <v>2284</v>
      </c>
      <c r="B426" s="430" t="s">
        <v>1509</v>
      </c>
      <c r="C426" s="430" t="s">
        <v>2285</v>
      </c>
      <c r="D426" s="431">
        <v>2016</v>
      </c>
      <c r="E426" s="432"/>
    </row>
    <row r="427" spans="1:5" ht="15.75" thickBot="1">
      <c r="A427" s="429" t="s">
        <v>2286</v>
      </c>
      <c r="B427" s="430" t="s">
        <v>1487</v>
      </c>
      <c r="C427" s="430" t="s">
        <v>2287</v>
      </c>
      <c r="D427" s="431"/>
      <c r="E427" s="432"/>
    </row>
    <row r="428" spans="1:5" ht="15.75" thickBot="1">
      <c r="A428" s="429" t="s">
        <v>377</v>
      </c>
      <c r="B428" s="430" t="s">
        <v>1516</v>
      </c>
      <c r="C428" s="430" t="s">
        <v>2288</v>
      </c>
      <c r="D428" s="431"/>
      <c r="E428" s="432"/>
    </row>
    <row r="429" spans="1:5" ht="15.75" thickBot="1">
      <c r="A429" s="429" t="s">
        <v>2289</v>
      </c>
      <c r="B429" s="430" t="s">
        <v>1484</v>
      </c>
      <c r="C429" s="430" t="s">
        <v>2290</v>
      </c>
      <c r="D429" s="431"/>
      <c r="E429" s="432"/>
    </row>
    <row r="430" spans="1:5" ht="15.75" thickBot="1">
      <c r="A430" s="429" t="s">
        <v>2291</v>
      </c>
      <c r="B430" s="430" t="s">
        <v>1484</v>
      </c>
      <c r="C430" s="430" t="s">
        <v>2292</v>
      </c>
      <c r="D430" s="431"/>
      <c r="E430" s="432"/>
    </row>
    <row r="431" spans="1:5" ht="15.75" thickBot="1">
      <c r="A431" s="429" t="s">
        <v>2293</v>
      </c>
      <c r="B431" s="430" t="s">
        <v>1487</v>
      </c>
      <c r="C431" s="430" t="s">
        <v>2294</v>
      </c>
      <c r="D431" s="431"/>
      <c r="E431" s="432"/>
    </row>
    <row r="432" spans="1:5" ht="15.75" thickBot="1">
      <c r="A432" s="429" t="s">
        <v>2295</v>
      </c>
      <c r="B432" s="430" t="s">
        <v>1487</v>
      </c>
      <c r="C432" s="430" t="s">
        <v>2296</v>
      </c>
      <c r="D432" s="431"/>
      <c r="E432" s="432"/>
    </row>
    <row r="433" spans="1:5" ht="15.75" thickBot="1">
      <c r="A433" s="429" t="s">
        <v>2297</v>
      </c>
      <c r="B433" s="430" t="s">
        <v>1487</v>
      </c>
      <c r="C433" s="430" t="s">
        <v>2298</v>
      </c>
      <c r="D433" s="431"/>
      <c r="E433" s="432"/>
    </row>
    <row r="434" spans="1:5" ht="15.75" thickBot="1">
      <c r="A434" s="433" t="s">
        <v>2299</v>
      </c>
      <c r="B434" s="430" t="s">
        <v>1529</v>
      </c>
      <c r="C434" s="430" t="s">
        <v>2300</v>
      </c>
      <c r="D434" s="431">
        <v>2010</v>
      </c>
      <c r="E434" s="432"/>
    </row>
    <row r="435" spans="1:5" ht="15.75" thickBot="1">
      <c r="A435" s="433" t="s">
        <v>2301</v>
      </c>
      <c r="B435" s="430" t="s">
        <v>1529</v>
      </c>
      <c r="C435" s="430" t="s">
        <v>2300</v>
      </c>
      <c r="D435" s="431">
        <v>2010</v>
      </c>
      <c r="E435" s="432"/>
    </row>
    <row r="436" spans="1:5" ht="15.75" thickBot="1">
      <c r="A436" s="433" t="s">
        <v>2302</v>
      </c>
      <c r="B436" s="430" t="s">
        <v>1529</v>
      </c>
      <c r="C436" s="430" t="s">
        <v>2303</v>
      </c>
      <c r="D436" s="431">
        <v>2010</v>
      </c>
      <c r="E436" s="432"/>
    </row>
    <row r="437" spans="1:5" ht="15.75" thickBot="1">
      <c r="A437" s="429" t="s">
        <v>2304</v>
      </c>
      <c r="B437" s="430" t="s">
        <v>1552</v>
      </c>
      <c r="C437" s="430" t="s">
        <v>2303</v>
      </c>
      <c r="D437" s="431"/>
      <c r="E437" s="432"/>
    </row>
    <row r="438" spans="1:5" ht="15.75" thickBot="1">
      <c r="A438" s="429" t="s">
        <v>2305</v>
      </c>
      <c r="B438" s="430" t="s">
        <v>1516</v>
      </c>
      <c r="C438" s="430" t="s">
        <v>2306</v>
      </c>
      <c r="D438" s="431"/>
      <c r="E438" s="432"/>
    </row>
    <row r="439" spans="1:5" ht="43.5" thickBot="1">
      <c r="A439" s="433" t="s">
        <v>2307</v>
      </c>
      <c r="B439" s="430" t="s">
        <v>1516</v>
      </c>
      <c r="C439" s="430" t="s">
        <v>2308</v>
      </c>
      <c r="D439" s="431">
        <v>2019</v>
      </c>
      <c r="E439" s="432"/>
    </row>
    <row r="440" spans="1:5" ht="15.75" thickBot="1">
      <c r="A440" s="429" t="s">
        <v>2309</v>
      </c>
      <c r="B440" s="430" t="s">
        <v>1694</v>
      </c>
      <c r="C440" s="430" t="s">
        <v>2310</v>
      </c>
      <c r="D440" s="431"/>
      <c r="E440" s="432"/>
    </row>
    <row r="441" spans="1:5" ht="15.75" thickBot="1">
      <c r="A441" s="429" t="s">
        <v>2311</v>
      </c>
      <c r="B441" s="430" t="s">
        <v>1694</v>
      </c>
      <c r="C441" s="430" t="s">
        <v>2312</v>
      </c>
      <c r="D441" s="431"/>
      <c r="E441" s="432"/>
    </row>
    <row r="442" spans="1:5" ht="29.25" thickBot="1">
      <c r="A442" s="433" t="s">
        <v>2313</v>
      </c>
      <c r="B442" s="430" t="s">
        <v>1529</v>
      </c>
      <c r="C442" s="430" t="s">
        <v>2314</v>
      </c>
      <c r="D442" s="431">
        <v>2010</v>
      </c>
      <c r="E442" s="432"/>
    </row>
    <row r="443" spans="1:5" ht="15.75" thickBot="1">
      <c r="A443" s="433" t="s">
        <v>2315</v>
      </c>
      <c r="B443" s="430" t="s">
        <v>1529</v>
      </c>
      <c r="C443" s="430" t="s">
        <v>2316</v>
      </c>
      <c r="D443" s="431">
        <v>2010</v>
      </c>
      <c r="E443" s="432"/>
    </row>
    <row r="444" spans="1:5" ht="15.75" thickBot="1">
      <c r="A444" s="429" t="s">
        <v>2317</v>
      </c>
      <c r="B444" s="430" t="s">
        <v>1552</v>
      </c>
      <c r="C444" s="430" t="s">
        <v>2316</v>
      </c>
      <c r="D444" s="431"/>
      <c r="E444" s="432"/>
    </row>
    <row r="445" spans="1:5" ht="15.75" thickBot="1">
      <c r="A445" s="429" t="s">
        <v>2318</v>
      </c>
      <c r="B445" s="430" t="s">
        <v>1694</v>
      </c>
      <c r="C445" s="430" t="s">
        <v>2319</v>
      </c>
      <c r="D445" s="431"/>
      <c r="E445" s="432"/>
    </row>
    <row r="446" spans="1:5" ht="15.75" thickBot="1">
      <c r="A446" s="429" t="s">
        <v>2320</v>
      </c>
      <c r="B446" s="430" t="s">
        <v>1502</v>
      </c>
      <c r="C446" s="430" t="s">
        <v>2321</v>
      </c>
      <c r="D446" s="431"/>
      <c r="E446" s="432"/>
    </row>
    <row r="447" spans="1:5" ht="15.75" thickBot="1">
      <c r="A447" s="429" t="s">
        <v>2322</v>
      </c>
      <c r="B447" s="430" t="s">
        <v>1529</v>
      </c>
      <c r="C447" s="430" t="s">
        <v>2323</v>
      </c>
      <c r="D447" s="431"/>
      <c r="E447" s="432"/>
    </row>
    <row r="448" spans="1:5" ht="15.75" thickBot="1">
      <c r="A448" s="429" t="s">
        <v>2324</v>
      </c>
      <c r="B448" s="430" t="s">
        <v>1516</v>
      </c>
      <c r="C448" s="430" t="s">
        <v>2325</v>
      </c>
      <c r="D448" s="431"/>
      <c r="E448" s="432"/>
    </row>
    <row r="449" spans="1:5" ht="15.75" thickBot="1">
      <c r="A449" s="429" t="s">
        <v>2326</v>
      </c>
      <c r="B449" s="430" t="s">
        <v>1529</v>
      </c>
      <c r="C449" s="430" t="s">
        <v>2327</v>
      </c>
      <c r="D449" s="431"/>
      <c r="E449" s="432"/>
    </row>
    <row r="450" spans="1:5" ht="15.75" thickBot="1">
      <c r="A450" s="429" t="b">
        <v>1</v>
      </c>
      <c r="B450" s="430" t="s">
        <v>1509</v>
      </c>
      <c r="C450" s="430" t="s">
        <v>2328</v>
      </c>
      <c r="D450" s="431"/>
      <c r="E450" s="432"/>
    </row>
    <row r="451" spans="1:5" ht="15.75" thickBot="1">
      <c r="A451" s="429" t="s">
        <v>2329</v>
      </c>
      <c r="B451" s="430" t="s">
        <v>1484</v>
      </c>
      <c r="C451" s="430" t="s">
        <v>2330</v>
      </c>
      <c r="D451" s="431"/>
      <c r="E451" s="432"/>
    </row>
    <row r="452" spans="1:5" ht="15.75" thickBot="1">
      <c r="A452" s="433" t="s">
        <v>2331</v>
      </c>
      <c r="B452" s="430" t="s">
        <v>1529</v>
      </c>
      <c r="C452" s="430" t="s">
        <v>2332</v>
      </c>
      <c r="D452" s="431">
        <v>2010</v>
      </c>
      <c r="E452" s="432"/>
    </row>
    <row r="453" spans="1:5" ht="15.75" thickBot="1">
      <c r="A453" s="433" t="s">
        <v>2333</v>
      </c>
      <c r="B453" s="430" t="s">
        <v>1552</v>
      </c>
      <c r="C453" s="430" t="s">
        <v>2332</v>
      </c>
      <c r="D453" s="431"/>
      <c r="E453" s="430" t="s">
        <v>2397</v>
      </c>
    </row>
    <row r="454" spans="1:5" ht="15.75" thickBot="1">
      <c r="A454" s="429" t="s">
        <v>2334</v>
      </c>
      <c r="B454" s="430" t="s">
        <v>1591</v>
      </c>
      <c r="C454" s="430" t="s">
        <v>2335</v>
      </c>
      <c r="D454" s="431"/>
      <c r="E454" s="432"/>
    </row>
    <row r="455" spans="1:5" ht="15.75" thickBot="1">
      <c r="A455" s="433" t="s">
        <v>2336</v>
      </c>
      <c r="B455" s="430" t="s">
        <v>1516</v>
      </c>
      <c r="C455" s="430" t="s">
        <v>2337</v>
      </c>
      <c r="D455" s="431">
        <v>2013</v>
      </c>
      <c r="E455" s="432"/>
    </row>
    <row r="456" spans="1:5" ht="15.75" thickBot="1">
      <c r="A456" s="433" t="s">
        <v>2338</v>
      </c>
      <c r="B456" s="430" t="s">
        <v>1516</v>
      </c>
      <c r="C456" s="430" t="s">
        <v>2339</v>
      </c>
      <c r="D456" s="431">
        <v>2013</v>
      </c>
      <c r="E456" s="432"/>
    </row>
    <row r="457" spans="1:5" ht="15.75" thickBot="1">
      <c r="A457" s="433" t="s">
        <v>2340</v>
      </c>
      <c r="B457" s="430" t="s">
        <v>1502</v>
      </c>
      <c r="C457" s="430" t="s">
        <v>2341</v>
      </c>
      <c r="D457" s="431" t="s">
        <v>1801</v>
      </c>
      <c r="E457" s="432" t="s">
        <v>2555</v>
      </c>
    </row>
    <row r="458" spans="1:5" ht="15.75" thickBot="1">
      <c r="A458" s="429" t="s">
        <v>2342</v>
      </c>
      <c r="B458" s="430" t="s">
        <v>1516</v>
      </c>
      <c r="C458" s="430" t="s">
        <v>2343</v>
      </c>
      <c r="D458" s="431"/>
      <c r="E458" s="432"/>
    </row>
    <row r="459" spans="1:5" ht="15.75" thickBot="1">
      <c r="A459" s="429" t="s">
        <v>2344</v>
      </c>
      <c r="B459" s="430" t="s">
        <v>1516</v>
      </c>
      <c r="C459" s="430" t="s">
        <v>2345</v>
      </c>
      <c r="D459" s="431"/>
      <c r="E459" s="432"/>
    </row>
    <row r="460" spans="1:5" ht="15.75" thickBot="1">
      <c r="A460" s="433" t="s">
        <v>2346</v>
      </c>
      <c r="B460" s="430" t="s">
        <v>1552</v>
      </c>
      <c r="C460" s="430" t="s">
        <v>2347</v>
      </c>
      <c r="D460" s="431"/>
      <c r="E460" s="430" t="s">
        <v>2397</v>
      </c>
    </row>
    <row r="461" spans="1:5" ht="15.75" thickBot="1">
      <c r="A461" s="433" t="s">
        <v>2348</v>
      </c>
      <c r="B461" s="430" t="s">
        <v>1529</v>
      </c>
      <c r="C461" s="430" t="s">
        <v>2349</v>
      </c>
      <c r="D461" s="431">
        <v>2010</v>
      </c>
      <c r="E461" s="432"/>
    </row>
    <row r="462" spans="1:5" ht="15.75" thickBot="1">
      <c r="A462" s="433" t="s">
        <v>2350</v>
      </c>
      <c r="B462" s="430" t="s">
        <v>1529</v>
      </c>
      <c r="C462" s="430" t="s">
        <v>2347</v>
      </c>
      <c r="D462" s="431">
        <v>2010</v>
      </c>
      <c r="E462" s="432"/>
    </row>
    <row r="463" spans="1:5" ht="15.75" thickBot="1">
      <c r="A463" s="429" t="s">
        <v>2351</v>
      </c>
      <c r="B463" s="430" t="s">
        <v>1529</v>
      </c>
      <c r="C463" s="430" t="s">
        <v>2352</v>
      </c>
      <c r="D463" s="431"/>
      <c r="E463" s="432"/>
    </row>
    <row r="464" spans="1:5" ht="15.75" thickBot="1">
      <c r="A464" s="433" t="s">
        <v>2353</v>
      </c>
      <c r="B464" s="430" t="s">
        <v>1552</v>
      </c>
      <c r="C464" s="430" t="s">
        <v>2349</v>
      </c>
      <c r="D464" s="431"/>
      <c r="E464" s="430" t="s">
        <v>2397</v>
      </c>
    </row>
    <row r="465" spans="1:5" ht="29.25" thickBot="1">
      <c r="A465" s="429" t="s">
        <v>2354</v>
      </c>
      <c r="B465" s="430" t="s">
        <v>1529</v>
      </c>
      <c r="C465" s="430" t="s">
        <v>2355</v>
      </c>
      <c r="D465" s="431"/>
      <c r="E465" s="432"/>
    </row>
    <row r="466" spans="1:5" ht="29.25" thickBot="1">
      <c r="A466" s="429" t="s">
        <v>2356</v>
      </c>
      <c r="B466" s="430" t="s">
        <v>1487</v>
      </c>
      <c r="C466" s="430" t="s">
        <v>2357</v>
      </c>
      <c r="D466" s="431"/>
      <c r="E466" s="432"/>
    </row>
    <row r="467" spans="1:5" ht="29.25" thickBot="1">
      <c r="A467" s="429" t="s">
        <v>2358</v>
      </c>
      <c r="B467" s="430" t="s">
        <v>1502</v>
      </c>
      <c r="C467" s="430" t="s">
        <v>2359</v>
      </c>
      <c r="D467" s="431"/>
      <c r="E467" s="432"/>
    </row>
    <row r="468" spans="1:5" ht="15.75" thickBot="1">
      <c r="A468" s="433" t="s">
        <v>2360</v>
      </c>
      <c r="B468" s="430" t="s">
        <v>1766</v>
      </c>
      <c r="C468" s="430" t="s">
        <v>2361</v>
      </c>
      <c r="D468" s="431">
        <v>2013</v>
      </c>
      <c r="E468" s="430" t="s">
        <v>1593</v>
      </c>
    </row>
    <row r="469" spans="1:5" ht="15.75" thickBot="1">
      <c r="A469" s="429" t="s">
        <v>2362</v>
      </c>
      <c r="B469" s="430" t="s">
        <v>1694</v>
      </c>
      <c r="C469" s="430" t="s">
        <v>2363</v>
      </c>
      <c r="D469" s="431"/>
      <c r="E469" s="432"/>
    </row>
    <row r="470" spans="1:5" ht="29.25" thickBot="1">
      <c r="A470" s="429" t="s">
        <v>2364</v>
      </c>
      <c r="B470" s="430" t="s">
        <v>1694</v>
      </c>
      <c r="C470" s="430" t="s">
        <v>2365</v>
      </c>
      <c r="D470" s="431"/>
      <c r="E470" s="432"/>
    </row>
    <row r="471" spans="1:5" ht="29.25" thickBot="1">
      <c r="A471" s="433" t="s">
        <v>2366</v>
      </c>
      <c r="B471" s="430" t="s">
        <v>1552</v>
      </c>
      <c r="C471" s="430" t="s">
        <v>2355</v>
      </c>
      <c r="D471" s="431"/>
      <c r="E471" s="430" t="s">
        <v>2397</v>
      </c>
    </row>
    <row r="472" spans="1:5" ht="15.75" thickBot="1">
      <c r="A472" s="433" t="s">
        <v>2367</v>
      </c>
      <c r="B472" s="430" t="s">
        <v>1529</v>
      </c>
      <c r="C472" s="430" t="s">
        <v>2368</v>
      </c>
      <c r="D472" s="431">
        <v>2010</v>
      </c>
      <c r="E472" s="432"/>
    </row>
    <row r="473" spans="1:5" ht="15.75" thickBot="1">
      <c r="A473" s="429" t="s">
        <v>2369</v>
      </c>
      <c r="B473" s="430" t="s">
        <v>1694</v>
      </c>
      <c r="C473" s="430" t="s">
        <v>2370</v>
      </c>
      <c r="D473" s="431"/>
      <c r="E473" s="432"/>
    </row>
    <row r="474" spans="1:5" ht="29.25" thickBot="1">
      <c r="A474" s="433" t="s">
        <v>2371</v>
      </c>
      <c r="B474" s="430" t="s">
        <v>1694</v>
      </c>
      <c r="C474" s="430" t="s">
        <v>2372</v>
      </c>
      <c r="D474" s="431">
        <v>2010</v>
      </c>
      <c r="E474" s="432"/>
    </row>
    <row r="475" spans="1:5" ht="29.25" thickBot="1">
      <c r="A475" s="429" t="s">
        <v>2373</v>
      </c>
      <c r="B475" s="430" t="s">
        <v>1487</v>
      </c>
      <c r="C475" s="430" t="s">
        <v>2374</v>
      </c>
      <c r="D475" s="431"/>
      <c r="E475" s="432"/>
    </row>
    <row r="476" spans="1:5" ht="43.5" thickBot="1">
      <c r="A476" s="433" t="s">
        <v>2375</v>
      </c>
      <c r="B476" s="430" t="s">
        <v>1502</v>
      </c>
      <c r="C476" s="430" t="s">
        <v>2376</v>
      </c>
      <c r="D476" s="431" t="s">
        <v>1801</v>
      </c>
      <c r="E476" s="432" t="s">
        <v>2555</v>
      </c>
    </row>
    <row r="477" spans="1:5" ht="15.75" thickBot="1">
      <c r="A477" s="433" t="s">
        <v>2377</v>
      </c>
      <c r="B477" s="430" t="s">
        <v>1502</v>
      </c>
      <c r="C477" s="430" t="s">
        <v>2378</v>
      </c>
      <c r="D477" s="431" t="s">
        <v>1801</v>
      </c>
      <c r="E477" s="432" t="s">
        <v>2555</v>
      </c>
    </row>
    <row r="478" spans="1:5" ht="29.25" thickBot="1">
      <c r="A478" s="429" t="s">
        <v>2379</v>
      </c>
      <c r="B478" s="430" t="s">
        <v>1487</v>
      </c>
      <c r="C478" s="430" t="s">
        <v>2380</v>
      </c>
      <c r="D478" s="431"/>
      <c r="E478" s="432"/>
    </row>
    <row r="479" spans="1:5" ht="15.75" thickBot="1">
      <c r="A479" s="433" t="s">
        <v>2381</v>
      </c>
      <c r="B479" s="430" t="s">
        <v>1509</v>
      </c>
      <c r="C479" s="430" t="s">
        <v>2382</v>
      </c>
      <c r="D479" s="431">
        <v>2013</v>
      </c>
      <c r="E479" s="432"/>
    </row>
    <row r="480" spans="1:5" ht="15.75" thickBot="1">
      <c r="A480" s="429" t="s">
        <v>2383</v>
      </c>
      <c r="B480" s="430" t="s">
        <v>1694</v>
      </c>
      <c r="C480" s="430" t="s">
        <v>2384</v>
      </c>
      <c r="D480" s="431"/>
      <c r="E480" s="432"/>
    </row>
    <row r="481" spans="1:5" ht="29.25" thickBot="1">
      <c r="A481" s="429" t="s">
        <v>2385</v>
      </c>
      <c r="B481" s="430" t="s">
        <v>1694</v>
      </c>
      <c r="C481" s="430" t="s">
        <v>2386</v>
      </c>
      <c r="D481" s="431"/>
      <c r="E481" s="432"/>
    </row>
    <row r="482" spans="1:5" ht="15.75" thickBot="1">
      <c r="A482" s="429" t="s">
        <v>2387</v>
      </c>
      <c r="B482" s="430" t="s">
        <v>1487</v>
      </c>
      <c r="C482" s="430" t="s">
        <v>2388</v>
      </c>
      <c r="D482" s="431"/>
      <c r="E482" s="432"/>
    </row>
    <row r="483" spans="1:5" ht="15.75" thickBot="1">
      <c r="A483" s="429" t="s">
        <v>2389</v>
      </c>
      <c r="B483" s="430" t="s">
        <v>1487</v>
      </c>
      <c r="C483" s="430" t="s">
        <v>2390</v>
      </c>
      <c r="D483" s="431"/>
      <c r="E483" s="432"/>
    </row>
    <row r="484" spans="1:5" ht="15.75" thickBot="1">
      <c r="A484" s="429" t="s">
        <v>2391</v>
      </c>
      <c r="B484" s="430" t="s">
        <v>1487</v>
      </c>
      <c r="C484" s="430" t="s">
        <v>2392</v>
      </c>
      <c r="D484" s="431"/>
      <c r="E484" s="432"/>
    </row>
    <row r="485" spans="1:5" ht="15.75" thickBot="1">
      <c r="A485" s="433" t="s">
        <v>2393</v>
      </c>
      <c r="B485" s="430" t="s">
        <v>1529</v>
      </c>
      <c r="C485" s="430" t="s">
        <v>2394</v>
      </c>
      <c r="D485" s="431">
        <v>2010</v>
      </c>
      <c r="E485" s="432"/>
    </row>
    <row r="486" spans="1:5" ht="15.75" thickBot="1">
      <c r="A486" s="433" t="s">
        <v>2395</v>
      </c>
      <c r="B486" s="430" t="s">
        <v>1552</v>
      </c>
      <c r="C486" s="430" t="s">
        <v>2394</v>
      </c>
      <c r="D486" s="431"/>
      <c r="E486" s="430" t="s">
        <v>2397</v>
      </c>
    </row>
  </sheetData>
  <autoFilter ref="A8:D486" xr:uid="{F35BB4AC-8ACB-47C2-8D40-CC3A6D3DAA21}"/>
  <hyperlinks>
    <hyperlink ref="A9" r:id="rId1" display="https://support.microsoft.com/en-us/office/abs-function-3420200f-5628-4e8c-99da-c99d7c87713c" xr:uid="{26B42E8C-B687-4C8B-8E19-26D97D78A5BA}"/>
    <hyperlink ref="A10" r:id="rId2" display="https://support.microsoft.com/en-us/office/accrint-function-fe45d089-6722-4fb3-9379-e1f911d8dc74" xr:uid="{22835360-3072-4400-A236-58F6EF44BF98}"/>
    <hyperlink ref="A11" r:id="rId3" display="https://support.microsoft.com/en-us/office/accrintm-function-f62f01f9-5754-4cc4-805b-0e70199328a7" xr:uid="{FFCD7733-2B79-4619-9482-E05A2B91BD66}"/>
    <hyperlink ref="A12" r:id="rId4" display="https://support.microsoft.com/en-us/office/acos-function-cb73173f-d089-4582-afa1-76e5524b5d5b" xr:uid="{3E526AF6-3AEC-41F2-8487-5FEBE8B22774}"/>
    <hyperlink ref="A13" r:id="rId5" display="https://support.microsoft.com/en-us/office/acosh-function-e3992cc1-103f-4e72-9f04-624b9ef5ebfe" xr:uid="{062E3433-A5A2-46BF-8252-394502070A86}"/>
    <hyperlink ref="A14" r:id="rId6" display="https://support.microsoft.com/en-us/office/acot-function-dc7e5008-fe6b-402e-bdd6-2eea8383d905" xr:uid="{8F1A6461-7763-4C6C-821E-35880917487F}"/>
    <hyperlink ref="A15" r:id="rId7" display="https://support.microsoft.com/en-us/office/acoth-function-cc49480f-f684-4171-9fc5-73e4e852300f" xr:uid="{DE3F743C-9E41-4913-B167-C4B3676EB902}"/>
    <hyperlink ref="A16" r:id="rId8" display="https://support.microsoft.com/en-us/office/aggregate-function-43b9278e-6aa7-4f17-92b6-e19993fa26df" xr:uid="{963F53AA-8513-4894-978E-6E511D808B44}"/>
    <hyperlink ref="A17" r:id="rId9" display="https://support.microsoft.com/en-us/office/address-function-d0c26c0d-3991-446b-8de4-ab46431d4f89" xr:uid="{BD761A4C-1144-4D3E-A9DF-8E6E27F496DE}"/>
    <hyperlink ref="A18" r:id="rId10" display="https://support.microsoft.com/en-us/office/amordegrc-function-a14d0ca1-64a4-42eb-9b3d-b0dededf9e51" xr:uid="{B82D7713-2147-4E2C-AC78-530CEEDEEC0F}"/>
    <hyperlink ref="A19" r:id="rId11" display="https://support.microsoft.com/en-us/office/amorlinc-function-7d417b45-f7f5-4dba-a0a5-3451a81079a8" xr:uid="{9FAF3C46-95F3-492A-A781-FBA644F40D83}"/>
    <hyperlink ref="A20" r:id="rId12" display="https://support.microsoft.com/en-us/office/and-function-5f19b2e8-e1df-4408-897a-ce285a19e9d9" xr:uid="{D2F50F0A-733C-44FD-8C0C-8C2AAD79569B}"/>
    <hyperlink ref="A21" r:id="rId13" display="https://support.microsoft.com/en-us/office/arabic-function-9a8da418-c17b-4ef9-a657-9370a30a674f" xr:uid="{DAFFE44D-9774-448E-BC7F-1F914D768314}"/>
    <hyperlink ref="A22" r:id="rId14" display="https://support.microsoft.com/en-us/office/areas-function-8392ba32-7a41-43b3-96b0-3695d2ec6152" xr:uid="{32F07B41-5699-46D1-9271-56D663B12110}"/>
    <hyperlink ref="A23" r:id="rId15" display="https://support.microsoft.com/en-us/office/asc-function-0b6abf1c-c663-4004-a964-ebc00b723266" xr:uid="{585B7EEF-999C-4963-A449-EC59C32E25F5}"/>
    <hyperlink ref="A24" r:id="rId16" display="https://support.microsoft.com/en-us/office/asin-function-81fb95e5-6d6f-48c4-bc45-58f955c6d347" xr:uid="{FC7B3D77-8954-4DB4-9220-DD5CE893D920}"/>
    <hyperlink ref="A25" r:id="rId17" display="https://support.microsoft.com/en-us/office/asinh-function-4e00475a-067a-43cf-926a-765b0249717c" xr:uid="{2A547EDD-AAA5-4294-AA73-637362940160}"/>
    <hyperlink ref="A26" r:id="rId18" display="https://support.microsoft.com/en-us/office/atan-function-50746fa8-630a-406b-81d0-4a2aed395543" xr:uid="{BB15FD8F-F82A-4E09-A689-40617891748A}"/>
    <hyperlink ref="A27" r:id="rId19" display="https://support.microsoft.com/en-us/office/atan2-function-c04592ab-b9e3-4908-b428-c96b3a565033" xr:uid="{5940B867-01B7-4A36-A031-E3F9288555F7}"/>
    <hyperlink ref="A28" r:id="rId20" display="https://support.microsoft.com/en-us/office/atanh-function-3cd65768-0de7-4f1d-b312-d01c8c930d90" xr:uid="{FBC6D2BF-BCDF-4AAF-94F0-BCA04681BA81}"/>
    <hyperlink ref="A29" r:id="rId21" display="https://support.microsoft.com/en-us/office/avedev-function-58fe8d65-2a84-4dc7-8052-f3f87b5c6639" xr:uid="{D6F1867E-EFA5-4B96-84C0-B32C8D0564CD}"/>
    <hyperlink ref="A30" r:id="rId22" display="https://support.microsoft.com/en-us/office/average-function-047bac88-d466-426c-a32b-8f33eb960cf6" xr:uid="{FDC4D5CC-A3B5-42E4-9B83-0EE333DB8FDD}"/>
    <hyperlink ref="A31" r:id="rId23" display="https://support.microsoft.com/en-us/office/averagea-function-f5f84098-d453-4f4c-bbba-3d2c66356091" xr:uid="{842D3C0F-B08A-4C1D-8C9E-17EE79EF6989}"/>
    <hyperlink ref="A32" r:id="rId24" display="https://support.microsoft.com/en-us/office/averageif-function-faec8e2e-0dec-4308-af69-f5576d8ac642" xr:uid="{A3D94F63-CA3F-4486-BEB4-B9130E6AC74E}"/>
    <hyperlink ref="A33" r:id="rId25" display="https://support.microsoft.com/en-us/office/averageifs-function-48910c45-1fc0-4389-a028-f7c5c3001690" xr:uid="{02CE3E1C-3A32-4D4A-BD95-4DFF242362E7}"/>
    <hyperlink ref="A34" r:id="rId26" display="https://support.microsoft.com/en-us/office/bahttext-function-5ba4d0b4-abd3-4325-8d22-7a92d59aab9c" xr:uid="{AE8BFD98-F590-43AB-A32C-ECE2F5BC3B6C}"/>
    <hyperlink ref="A35" r:id="rId27" display="https://support.microsoft.com/en-us/office/base-function-2ef61411-aee9-4f29-a811-1c42456c6342" xr:uid="{2AB0815C-FA43-4267-B22B-D6C55CD76E6F}"/>
    <hyperlink ref="A36" r:id="rId28" display="https://support.microsoft.com/en-us/office/besseli-function-8d33855c-9a8d-444b-98e0-852267b1c0df" xr:uid="{6D1FFA61-1B66-442D-B86F-4ECE7DB7E554}"/>
    <hyperlink ref="A37" r:id="rId29" display="https://support.microsoft.com/en-us/office/besselj-function-839cb181-48de-408b-9d80-bd02982d94f7" xr:uid="{7149DB09-0888-49F8-9E6D-213135EC45EE}"/>
    <hyperlink ref="A38" r:id="rId30" display="https://support.microsoft.com/en-us/office/besselk-function-606d11bc-06d3-4d53-9ecb-2803e2b90b70" xr:uid="{115C139F-AB01-422A-B8E8-03B52F18B7E9}"/>
    <hyperlink ref="A39" r:id="rId31" display="https://support.microsoft.com/en-us/office/bessely-function-f3a356b3-da89-42c3-8974-2da54d6353a2" xr:uid="{56B95E8A-81C0-445C-BF04-D6578222EBF2}"/>
    <hyperlink ref="A40" r:id="rId32" display="https://support.microsoft.com/en-us/office/betadist-function-49f1b9a9-a5da-470f-8077-5f1730b5fd47" xr:uid="{2B294B41-017F-4325-B059-94CA303D862B}"/>
    <hyperlink ref="A41" r:id="rId33" display="https://support.microsoft.com/en-us/office/beta-dist-function-11188c9c-780a-42c7-ba43-9ecb5a878d31" xr:uid="{6422015D-0699-4AE2-8676-D4E6B2B8CF28}"/>
    <hyperlink ref="A42" r:id="rId34" display="https://support.microsoft.com/en-us/office/betainv-function-8b914ade-b902-43c1-ac9c-c05c54f10d6c" xr:uid="{8CC3914F-C12E-4B83-9C44-4535F276505B}"/>
    <hyperlink ref="A43" r:id="rId35" display="https://support.microsoft.com/en-us/office/beta-inv-function-e84cb8aa-8df0-4cf6-9892-83a341d252eb" xr:uid="{FE521CB7-1BE5-4B32-98F0-81C411D9A75E}"/>
    <hyperlink ref="A44" r:id="rId36" display="https://support.microsoft.com/en-us/office/bin2dec-function-63905b57-b3a0-453d-99f4-647bb519cd6c" xr:uid="{9B5EF33D-D118-45AA-A686-1180A45AA595}"/>
    <hyperlink ref="A45" r:id="rId37" display="https://support.microsoft.com/en-us/office/bin2hex-function-0375e507-f5e5-4077-9af8-28d84f9f41cc" xr:uid="{DA93012F-A568-40E2-9A8E-5287A090C8A7}"/>
    <hyperlink ref="A46" r:id="rId38" display="https://support.microsoft.com/en-us/office/bin2oct-function-0a4e01ba-ac8d-4158-9b29-16c25c4c23fd" xr:uid="{F06A30A7-DDE8-4940-8E4B-BB9A8E871DCB}"/>
    <hyperlink ref="A47" r:id="rId39" display="https://support.microsoft.com/en-us/office/binomdist-function-506a663e-c4ca-428d-b9a8-05583d68789c" xr:uid="{93E1C00E-6DBA-4A05-8B07-0FD52B51E26D}"/>
    <hyperlink ref="A48" r:id="rId40" display="https://support.microsoft.com/en-us/office/binom-dist-function-c5ae37b6-f39c-4be2-94c2-509a1480770c" xr:uid="{D6D6B6A3-B07A-4BE9-AC6C-323AB8F4E28A}"/>
    <hyperlink ref="A49" r:id="rId41" display="https://support.microsoft.com/en-us/office/binom-dist-range-function-17331329-74c7-4053-bb4c-6653a7421595" xr:uid="{EA1F3249-17A7-452D-8BC4-6D1143EBD3F4}"/>
    <hyperlink ref="A50" r:id="rId42" display="https://support.microsoft.com/en-us/office/binom-inv-function-80a0370c-ada6-49b4-83e7-05a91ba77ac9" xr:uid="{994EDD85-B991-4B85-BBF3-17AC81F4A10D}"/>
    <hyperlink ref="A51" r:id="rId43" display="https://support.microsoft.com/en-us/office/bitand-function-8a2be3d7-91c3-4b48-9517-64548008563a" xr:uid="{57E8C39C-5FF4-4443-97B6-628EFFC1E83A}"/>
    <hyperlink ref="A52" r:id="rId44" display="https://support.microsoft.com/en-us/office/bitlshift-function-c55bb27e-cacd-4c7c-b258-d80861a03c9c" xr:uid="{497FF1BA-659C-4DD2-B816-81500EB61A04}"/>
    <hyperlink ref="A53" r:id="rId45" display="https://support.microsoft.com/en-us/office/bitor-function-f6ead5c8-5b98-4c9e-9053-8ad5234919b2" xr:uid="{26DEE3CE-DEE2-42C0-B22D-AE874C428E0C}"/>
    <hyperlink ref="A54" r:id="rId46" display="https://support.microsoft.com/en-us/office/bitrshift-function-274d6996-f42c-4743-abdb-4ff95351222c" xr:uid="{288A9A6B-1FDF-4A1A-B204-A4E6B2583EE3}"/>
    <hyperlink ref="A55" r:id="rId47" display="https://support.microsoft.com/en-us/office/bitxor-function-c81306a1-03f9-4e89-85ac-b86c3cba10e4" xr:uid="{7F49199B-07F9-45EE-A501-786255DAF131}"/>
    <hyperlink ref="A56" r:id="rId48" display="https://support.microsoft.com/en-us/office/call-function-32d58445-e646-4ffd-8d5e-b45077a5e995" xr:uid="{E725872A-F3D8-4FD3-97B5-C7A1645DE901}"/>
    <hyperlink ref="A57" r:id="rId49" display="https://support.microsoft.com/en-us/office/ceiling-function-0a5cd7c8-0720-4f0a-bd2c-c943e510899f" xr:uid="{BF5FC5CB-38C0-43E7-ADAA-A9692446D7FC}"/>
    <hyperlink ref="A58" r:id="rId50" display="https://support.microsoft.com/en-us/office/ceiling-math-function-80f95d2f-b499-4eee-9f16-f795a8e306c8" xr:uid="{3ECD93A0-5DE2-48DD-83B8-073BF8539323}"/>
    <hyperlink ref="A59" r:id="rId51" display="https://support.microsoft.com/en-us/office/ceiling-precise-function-f366a774-527a-4c92-ba49-af0a196e66cb" xr:uid="{60120134-00C4-42B8-9C59-D1C8FB9A518E}"/>
    <hyperlink ref="A60" r:id="rId52" display="https://support.microsoft.com/en-us/office/cell-function-51bd39a5-f338-4dbe-a33f-955d67c2b2cf" xr:uid="{2DB6594E-C6AA-4382-8903-C04DE2706D40}"/>
    <hyperlink ref="A61" r:id="rId53" display="https://support.microsoft.com/en-us/office/char-function-bbd249c8-b36e-4a91-8017-1c133f9b837a" xr:uid="{9AF5053E-EB07-4526-B599-215038029D3A}"/>
    <hyperlink ref="A62" r:id="rId54" display="https://support.microsoft.com/en-us/office/chidist-function-c90d0fbc-5b56-4f5f-ab57-34af1bf6897e" xr:uid="{BD519B04-E47F-43BC-9BAE-44C979BF1182}"/>
    <hyperlink ref="A63" r:id="rId55" display="https://support.microsoft.com/en-us/office/chiinv-function-cfbea3f6-6e4f-40c9-a87f-20472e0512af" xr:uid="{1FCF556B-C809-4655-9011-0E4AC78813FA}"/>
    <hyperlink ref="A64" r:id="rId56" display="https://support.microsoft.com/en-us/office/chitest-function-981ff871-b694-4134-848e-38ec704577ac" xr:uid="{020C401D-8B2E-41E8-86F5-C445DD342F91}"/>
    <hyperlink ref="A65" r:id="rId57" display="https://support.microsoft.com/en-us/office/chisq-dist-function-8486b05e-5c05-4942-a9ea-f6b341518732" xr:uid="{B51BC205-F115-40F4-8AE8-1408CF31CED1}"/>
    <hyperlink ref="A66" r:id="rId58" display="https://support.microsoft.com/en-us/office/chisq-dist-rt-function-dc4832e8-ed2b-49ae-8d7c-b28d5804c0f2" xr:uid="{B9FC2753-4308-4C43-8842-987A0D1B9618}"/>
    <hyperlink ref="A67" r:id="rId59" display="https://support.microsoft.com/en-us/office/chisq-inv-function-400db556-62b3-472d-80b3-254723e7092f" xr:uid="{D120E533-27B6-4F5D-8AAC-665424534C66}"/>
    <hyperlink ref="A68" r:id="rId60" display="https://support.microsoft.com/en-us/office/chisq-inv-rt-function-435b5ed8-98d5-4da6-823f-293e2cbc94fe" xr:uid="{54C5DDD0-800F-42DA-AB6A-F97C0A5A8495}"/>
    <hyperlink ref="A69" r:id="rId61" display="https://support.microsoft.com/en-us/office/chisq-test-function-2e8a7861-b14a-4985-aa93-fb88de3f260f" xr:uid="{8216D413-A432-4646-9CDB-6E68DF55F726}"/>
    <hyperlink ref="A70" r:id="rId62" display="https://support.microsoft.com/en-us/office/choose-function-fc5c184f-cb62-4ec7-a46e-38653b98f5bc" xr:uid="{F9715202-8A8A-4A74-A5A5-A0DA29565BE3}"/>
    <hyperlink ref="A71" r:id="rId63" display="https://support.microsoft.com/en-us/office/clean-function-26f3d7c5-475f-4a9c-90e5-4b8ba987ba41" xr:uid="{58AD8352-49A9-4BE6-9DA8-5F6F9D77C22D}"/>
    <hyperlink ref="A72" r:id="rId64" display="https://support.microsoft.com/en-us/office/code-function-c32b692b-2ed0-4a04-bdd9-75640144b928" xr:uid="{367CDE9B-9060-4E5E-AC52-1C1DE668A1A3}"/>
    <hyperlink ref="A73" r:id="rId65" display="https://support.microsoft.com/en-us/office/column-function-44e8c754-711c-4df3-9da4-47a55042554b" xr:uid="{775DE71B-5526-4088-AB0F-080D14F0A1E3}"/>
    <hyperlink ref="A74" r:id="rId66" display="https://support.microsoft.com/en-us/office/columns-function-4e8e7b4e-e603-43e8-b177-956088fa48ca" xr:uid="{0A86AEA3-2C85-44EE-8F37-EE7653176FF6}"/>
    <hyperlink ref="A75" r:id="rId67" display="https://support.microsoft.com/en-us/office/combin-function-12a3f276-0a21-423a-8de6-06990aaf638a" xr:uid="{FA7E2E8F-CF96-451F-8380-B2FBA43F0F27}"/>
    <hyperlink ref="A76" r:id="rId68" display="https://support.microsoft.com/en-us/office/combina-function-efb49eaa-4f4c-4cd2-8179-0ddfcf9d035d" xr:uid="{8F7D4EDE-2547-4161-89C9-8BA596DA9058}"/>
    <hyperlink ref="A77" r:id="rId69" display="https://support.microsoft.com/en-us/office/complex-function-f0b8f3a9-51cc-4d6d-86fb-3a9362fa4128" xr:uid="{9A5A887D-2B24-4E5E-8E6C-7836D262196E}"/>
    <hyperlink ref="A78" r:id="rId70" display="https://support.microsoft.com/en-us/office/concat-function-9b1a9a3f-94ff-41af-9736-694cbd6b4ca2" xr:uid="{54E42CFF-57EF-4D58-853B-C8E03EDB30C1}"/>
    <hyperlink ref="A79" r:id="rId71" display="https://support.microsoft.com/en-us/office/concatenate-function-8f8ae884-2ca8-4f7a-b093-75d702bea31d" xr:uid="{4A396E72-A734-4476-8372-A638D00859CD}"/>
    <hyperlink ref="A80" r:id="rId72" display="https://support.microsoft.com/en-us/office/confidence-function-75ccc007-f77c-4343-bc14-673642091ad6" xr:uid="{8991F3B3-9975-44E5-B91C-3B46ED9F3DB4}"/>
    <hyperlink ref="A81" r:id="rId73" display="https://support.microsoft.com/en-us/office/confidence-norm-function-7cec58a6-85bb-488d-91c3-63828d4fbfd4" xr:uid="{CDD943BB-0880-48E8-B69A-1737FC9BBC5C}"/>
    <hyperlink ref="A82" r:id="rId74" display="https://support.microsoft.com/en-us/office/confidence-t-function-e8eca395-6c3a-4ba9-9003-79ccc61d3c53" xr:uid="{2624230D-09E8-4311-BCC3-FA979DD1ED2B}"/>
    <hyperlink ref="A83" r:id="rId75" display="https://support.microsoft.com/en-us/office/convert-function-d785bef1-808e-4aac-bdcd-666c810f9af2" xr:uid="{45553AEC-3D5F-4160-86DC-BE55E3490B84}"/>
    <hyperlink ref="A84" r:id="rId76" display="https://support.microsoft.com/en-us/office/correl-function-995dcef7-0c0a-4bed-a3fb-239d7b68ca92" xr:uid="{A639D7F7-7BE1-4A75-B5C7-3D07604A1346}"/>
    <hyperlink ref="A85" r:id="rId77" display="https://support.microsoft.com/en-us/office/cos-function-0fb808a5-95d6-4553-8148-22aebdce5f05" xr:uid="{A9E7223B-FDB8-4B20-BAB1-E03F2B8CDF9A}"/>
    <hyperlink ref="A86" r:id="rId78" display="https://support.microsoft.com/en-us/office/cosh-function-e460d426-c471-43e8-9540-a57ff3b70555" xr:uid="{CDCCB746-2963-488E-AC6B-6FC6D9DE5AAC}"/>
    <hyperlink ref="A87" r:id="rId79" display="https://support.microsoft.com/en-us/office/cot-function-c446f34d-6fe4-40dc-84f8-cf59e5f5e31a" xr:uid="{6DBD52F9-8003-4E5D-A67D-6C706073AA86}"/>
    <hyperlink ref="A88" r:id="rId80" display="https://support.microsoft.com/en-us/office/coth-function-2e0b4cb6-0ba0-403e-aed4-deaa71b49df5" xr:uid="{BF3888C7-E16D-4782-BECC-B3E53B198F80}"/>
    <hyperlink ref="A89" r:id="rId81" display="https://support.microsoft.com/en-us/office/count-function-a59cd7fc-b623-4d93-87a4-d23bf411294c" xr:uid="{E94C6A5F-A5F5-4FA6-BB08-89840456049C}"/>
    <hyperlink ref="A90" r:id="rId82" display="https://support.microsoft.com/en-us/office/counta-function-7dc98875-d5c1-46f1-9a82-53f3219e2509" xr:uid="{31C9BDB2-1700-4199-83D4-2199FF07E372}"/>
    <hyperlink ref="A91" r:id="rId83" display="https://support.microsoft.com/en-us/office/countblank-function-6a92d772-675c-4bee-b346-24af6bd3ac22" xr:uid="{086757D6-B9DC-4EEA-B0F2-E0F3AB3117FA}"/>
    <hyperlink ref="A92" r:id="rId84" display="https://support.microsoft.com/en-us/office/countif-function-e0de10c6-f885-4e71-abb4-1f464816df34" xr:uid="{989946C0-CB18-4920-A8B0-9F39162C2BA5}"/>
    <hyperlink ref="A93" r:id="rId85" display="https://support.microsoft.com/en-us/office/countifs-function-dda3dc6e-f74e-4aee-88bc-aa8c2a866842" xr:uid="{CE9FEF03-A761-4FD8-A5E5-E57DD405B8EB}"/>
    <hyperlink ref="A94" r:id="rId86" display="https://support.microsoft.com/en-us/office/coupdaybs-function-eb9a8dfb-2fb2-4c61-8e5d-690b320cf872" xr:uid="{BC290E62-7289-46E4-8E89-5F371EFC9A03}"/>
    <hyperlink ref="A95" r:id="rId87" display="https://support.microsoft.com/en-us/office/coupdays-function-cc64380b-315b-4e7b-950c-b30b0a76f671" xr:uid="{94BCEDBB-BA0C-468D-80AF-46078AB34A9D}"/>
    <hyperlink ref="A96" r:id="rId88" display="https://support.microsoft.com/en-us/office/coupdaysnc-function-5ab3f0b2-029f-4a8b-bb65-47d525eea547" xr:uid="{44572B8B-BA5C-4A19-BF0D-F369118C2E42}"/>
    <hyperlink ref="A97" r:id="rId89" display="https://support.microsoft.com/en-us/office/coupncd-function-fd962fef-506b-4d9d-8590-16df5393691f" xr:uid="{01CD260D-8AB3-4EC4-BB01-E1BDC0FE741F}"/>
    <hyperlink ref="A98" r:id="rId90" display="https://support.microsoft.com/en-us/office/coupnum-function-a90af57b-de53-4969-9c99-dd6139db2522" xr:uid="{3FC15C15-D397-453C-9D2E-52D59531B80F}"/>
    <hyperlink ref="A99" r:id="rId91" display="https://support.microsoft.com/en-us/office/couppcd-function-2eb50473-6ee9-4052-a206-77a9a385d5b3" xr:uid="{2628737B-5E7F-4E62-8F04-D2DE80D82781}"/>
    <hyperlink ref="A100" r:id="rId92" display="https://support.microsoft.com/en-us/office/covar-function-50479552-2c03-4daf-bd71-a5ab88b2db03" xr:uid="{3856487E-9785-4C47-8D8F-804EEAA50AE6}"/>
    <hyperlink ref="A101" r:id="rId93" display="https://support.microsoft.com/en-us/office/covariance-p-function-6f0e1e6d-956d-4e4b-9943-cfef0bf9edfc" xr:uid="{D08E6EAD-7AB3-4076-A542-C8B84D4DC355}"/>
    <hyperlink ref="A102" r:id="rId94" display="https://support.microsoft.com/en-us/office/covariance-s-function-0a539b74-7371-42aa-a18f-1f5320314977" xr:uid="{CDD21F68-D67F-4307-9AFA-72D7AFA4EFCC}"/>
    <hyperlink ref="A103" r:id="rId95" display="https://support.microsoft.com/en-us/office/critbinom-function-eb6b871d-796b-4d21-b69b-e4350d5f407b" xr:uid="{7A0066B2-AA36-4C71-9071-4F21907056BF}"/>
    <hyperlink ref="A104" r:id="rId96" display="https://support.microsoft.com/en-us/office/csc-function-07379361-219a-4398-8675-07ddc4f135c1" xr:uid="{C6E737C0-8215-4E00-A1C4-4A088144B6DA}"/>
    <hyperlink ref="A105" r:id="rId97" display="https://support.microsoft.com/en-us/office/csch-function-f58f2c22-eb75-4dd6-84f4-a503527f8eeb" xr:uid="{9DD6840B-72AE-424D-A243-8E21C985DD5C}"/>
    <hyperlink ref="A106" r:id="rId98" display="https://support.microsoft.com/en-us/office/cubekpimember-function-744608bf-2c62-42cd-b67a-a56109f4b03b" xr:uid="{5A2B825E-E853-4130-8A3E-6413E9B8E0FE}"/>
    <hyperlink ref="A107" r:id="rId99" display="https://support.microsoft.com/en-us/office/cubemember-function-0f6a15b9-2c18-4819-ae89-e1b5c8b398ad" xr:uid="{A33584D2-3C1D-4E44-85CB-C376C6D23966}"/>
    <hyperlink ref="A108" r:id="rId100" display="https://support.microsoft.com/en-us/office/cubememberproperty-function-001e57d6-b35a-49e5-abcd-05ff599e8951" xr:uid="{EB84DF64-DE98-42DB-9CE1-A39212E79E5F}"/>
    <hyperlink ref="A109" r:id="rId101" display="https://support.microsoft.com/en-us/office/cuberankedmember-function-07efecde-e669-4075-b4bf-6b40df2dc4b3" xr:uid="{D9CCD251-4688-4876-8095-3BF4D79A1780}"/>
    <hyperlink ref="A110" r:id="rId102" display="https://support.microsoft.com/en-us/office/cubeset-function-5b2146bd-62d6-4d04-9d8f-670e993ee1d9" xr:uid="{3AC33ADE-F40A-48BF-89E1-17287C350C66}"/>
    <hyperlink ref="A111" r:id="rId103" display="https://support.microsoft.com/en-us/office/cubesetcount-function-c4c2a438-c1ff-4061-80fe-982f2d705286" xr:uid="{84C17B27-5858-4D94-8B90-B30D0280D568}"/>
    <hyperlink ref="A112" r:id="rId104" display="https://support.microsoft.com/en-us/office/cubevalue-function-8733da24-26d1-4e34-9b3a-84a8f00dcbe0" xr:uid="{64771333-B92B-4561-B4FF-B4A6A4ED70B1}"/>
    <hyperlink ref="A113" r:id="rId105" display="https://support.microsoft.com/en-us/office/cumipmt-function-61067bb0-9016-427d-b95b-1a752af0e606" xr:uid="{96293E8F-BCD1-4DB8-B9A3-74808078B25B}"/>
    <hyperlink ref="A114" r:id="rId106" display="https://support.microsoft.com/en-us/office/cumprinc-function-94a4516d-bd65-41a1-bc16-053a6af4c04d" xr:uid="{03790D56-5195-4922-8DD1-17912C36EFE4}"/>
    <hyperlink ref="A115" r:id="rId107" display="https://support.microsoft.com/en-us/office/date-function-e36c0c8c-4104-49da-ab83-82328b832349" xr:uid="{FD31F065-9DD9-4037-A1A3-11680D900D36}"/>
    <hyperlink ref="A116" r:id="rId108" display="https://support.microsoft.com/en-us/office/datedif-function-25dba1a4-2812-480b-84dd-8b32a451b35c" xr:uid="{296CF17A-8714-4AB7-AE03-7A7E73C84827}"/>
    <hyperlink ref="A117" r:id="rId109" display="https://support.microsoft.com/en-us/office/datevalue-function-df8b07d4-7761-4a93-bc33-b7471bbff252" xr:uid="{B420E009-EE3B-4968-ABEE-1F4239D2F3E1}"/>
    <hyperlink ref="A118" r:id="rId110" display="https://support.microsoft.com/en-us/office/daverage-function-a6a2d5ac-4b4b-48cd-a1d8-7b37834e5aee" xr:uid="{B360D6B8-ECA5-49D0-9552-26E4399A75CB}"/>
    <hyperlink ref="A119" r:id="rId111" display="https://support.microsoft.com/en-us/office/day-function-8a7d1cbb-6c7d-4ba1-8aea-25c134d03101" xr:uid="{3E0CBBDE-0580-4EC8-A786-1F2EF171A5A6}"/>
    <hyperlink ref="A120" r:id="rId112" display="https://support.microsoft.com/en-us/office/days-function-57740535-d549-4395-8728-0f07bff0b9df" xr:uid="{F787F974-19CA-49C3-811C-81FCBE39C835}"/>
    <hyperlink ref="A121" r:id="rId113" display="https://support.microsoft.com/en-us/office/days360-function-b9a509fd-49ef-407e-94df-0cbda5718c2a" xr:uid="{2A75EC7F-C37A-42FD-BE36-D2B3D9B19E64}"/>
    <hyperlink ref="A122" r:id="rId114" display="https://support.microsoft.com/en-us/office/db-function-354e7d28-5f93-4ff1-8a52-eb4ee549d9d7" xr:uid="{A24AB942-F152-425E-98B7-B1738AC87C28}"/>
    <hyperlink ref="A123" r:id="rId115" display="https://support.microsoft.com/en-us/office/dbcs-function-a4025e73-63d2-4958-9423-21a24794c9e5" xr:uid="{61B16210-E3B7-4FA6-9E53-00F6933CF574}"/>
    <hyperlink ref="A124" r:id="rId116" display="https://support.microsoft.com/en-us/office/dcount-function-c1fc7b93-fb0d-4d8d-97db-8d5f076eaeb1" xr:uid="{A0AC5206-78BA-49B4-B12C-1EC5B5754FD1}"/>
    <hyperlink ref="A125" r:id="rId117" display="https://support.microsoft.com/en-us/office/dcounta-function-00232a6d-5a66-4a01-a25b-c1653fda1244" xr:uid="{50EDF78D-4441-4854-A5F6-EF9BD48E6B66}"/>
    <hyperlink ref="A126" r:id="rId118" display="https://support.microsoft.com/en-us/office/ddb-function-519a7a37-8772-4c96-85c0-ed2c209717a5" xr:uid="{63F18E6F-57DE-4928-A65C-8B9B21015040}"/>
    <hyperlink ref="A127" r:id="rId119" display="https://support.microsoft.com/en-us/office/dec2bin-function-0f63dd0e-5d1a-42d8-b511-5bf5c6d43838" xr:uid="{CA37434B-F215-4BF1-A8B5-D9180664AC83}"/>
    <hyperlink ref="A128" r:id="rId120" display="https://support.microsoft.com/en-us/office/dec2hex-function-6344ee8b-b6b5-4c6a-a672-f64666704619" xr:uid="{962DC059-C722-4763-B4FB-EC0EAE57D574}"/>
    <hyperlink ref="A129" r:id="rId121" display="https://support.microsoft.com/en-us/office/dec2oct-function-c9d835ca-20b7-40c4-8a9e-d3be351ce00f" xr:uid="{932D2D21-A365-4C85-9722-844366FDD408}"/>
    <hyperlink ref="A130" r:id="rId122" display="https://support.microsoft.com/en-us/office/decimal-function-ee554665-6176-46ef-82de-0a283658da2e" xr:uid="{3D2680E1-56BD-4924-BB51-FF37F2E35FD3}"/>
    <hyperlink ref="A131" r:id="rId123" display="https://support.microsoft.com/en-us/office/degrees-function-4d6ec4db-e694-4b94-ace0-1cc3f61f9ba1" xr:uid="{73C72B9B-7A64-4AF4-A967-A4A672B72676}"/>
    <hyperlink ref="A132" r:id="rId124" display="https://support.microsoft.com/en-us/office/delta-function-2f763672-c959-4e07-ac33-fe03220ba432" xr:uid="{5A14C858-7707-46D3-8B65-83B7B8DF3A10}"/>
    <hyperlink ref="A133" r:id="rId125" display="https://support.microsoft.com/en-us/office/devsq-function-8b739616-8376-4df5-8bd0-cfe0a6caf444" xr:uid="{757013C8-443C-42CF-8989-750B2C8EAABB}"/>
    <hyperlink ref="A134" r:id="rId126" display="https://support.microsoft.com/en-us/office/dget-function-455568bf-4eef-45f7-90f0-ec250d00892e" xr:uid="{03B0F8AC-FF8A-45BD-8D25-AF10EC2C10D4}"/>
    <hyperlink ref="A135" r:id="rId127" display="https://support.microsoft.com/en-us/office/disc-function-71fce9f3-3f05-4acf-a5a3-eac6ef4daa53" xr:uid="{75F8D248-D479-48B5-A26E-BDC362762210}"/>
    <hyperlink ref="A136" r:id="rId128" display="https://support.microsoft.com/en-us/office/dmax-function-f4e8209d-8958-4c3d-a1ee-6351665d41c2" xr:uid="{F5286FDF-D1BE-4C8D-968D-8C1455DF8767}"/>
    <hyperlink ref="A137" r:id="rId129" display="https://support.microsoft.com/en-us/office/dmin-function-4ae6f1d9-1f26-40f1-a783-6dc3680192a3" xr:uid="{57C6AEAB-65BF-4C6E-B4B1-460E7702F448}"/>
    <hyperlink ref="A138" r:id="rId130" display="https://support.microsoft.com/en-us/office/dollar-function-a6cd05d9-9740-4ad3-a469-8109d18ff611" xr:uid="{62D61B14-77B3-4935-8817-304C0F89835C}"/>
    <hyperlink ref="A139" r:id="rId131" display="https://support.microsoft.com/en-us/office/dollarde-function-db85aab0-1677-428a-9dfd-a38476693427" xr:uid="{613B1A62-2541-4CAC-960D-3BD362BE6108}"/>
    <hyperlink ref="A140" r:id="rId132" display="https://support.microsoft.com/en-us/office/dollarfr-function-0835d163-3023-4a33-9824-3042c5d4f495" xr:uid="{F0E64C3D-3737-4AC5-BD0B-B61CB833CCA1}"/>
    <hyperlink ref="A141" r:id="rId133" display="https://support.microsoft.com/en-us/office/dproduct-function-4f96b13e-d49c-47a7-b769-22f6d017cb31" xr:uid="{A13B6402-7401-4515-B568-0943C8229E08}"/>
    <hyperlink ref="A142" r:id="rId134" display="https://support.microsoft.com/en-us/office/dstdev-function-026b8c73-616d-4b5e-b072-241871c4ab96" xr:uid="{53BF5944-38C9-474E-BF99-A3B0514ABD01}"/>
    <hyperlink ref="A143" r:id="rId135" display="https://support.microsoft.com/en-us/office/dstdevp-function-04b78995-da03-4813-bbd9-d74fd0f5d94b" xr:uid="{7F9C302D-A4F3-422A-90AA-EB4447FA15D8}"/>
    <hyperlink ref="A144" r:id="rId136" display="https://support.microsoft.com/en-us/office/dsum-function-53181285-0c4b-4f5a-aaa3-529a322be41b" xr:uid="{2EF58CB7-7D54-4720-A2C4-4BBB10A6A514}"/>
    <hyperlink ref="A145" r:id="rId137" display="https://support.microsoft.com/en-us/office/duration-function-b254ea57-eadc-4602-a86a-c8e369334038" xr:uid="{60787105-DF1D-4641-8C9B-89968A94638F}"/>
    <hyperlink ref="A146" r:id="rId138" display="https://support.microsoft.com/en-us/office/dvar-function-d6747ca9-99c7-48bb-996e-9d7af00f3ed1" xr:uid="{BFE1CB1E-6C34-45E2-B10D-2EC6D5328D10}"/>
    <hyperlink ref="A147" r:id="rId139" display="https://support.microsoft.com/en-us/office/dvarp-function-eb0ba387-9cb7-45c8-81e9-0394912502fc" xr:uid="{93C5C983-7306-4A05-87E4-3711D3C86B25}"/>
    <hyperlink ref="A148" r:id="rId140" display="https://support.microsoft.com/en-us/office/edate-function-3c920eb2-6e66-44e7-a1f5-753ae47ee4f5" xr:uid="{025D27E3-B5A3-44E7-82E3-6711F14FCC94}"/>
    <hyperlink ref="A149" r:id="rId141" display="https://support.microsoft.com/en-us/office/effect-function-910d4e4c-79e2-4009-95e6-507e04f11bc4" xr:uid="{F2089CD7-123E-4066-874A-331900C4363C}"/>
    <hyperlink ref="A150" r:id="rId142" display="https://support.microsoft.com/en-us/office/encodeurl-function-07c7fb90-7c60-4bff-8687-fac50fe33d0e" xr:uid="{4B61B2C8-8D41-426E-8145-165473BD4EA5}"/>
    <hyperlink ref="A151" r:id="rId143" display="https://support.microsoft.com/en-us/office/eomonth-function-7314ffa1-2bc9-4005-9d66-f49db127d628" xr:uid="{1083D182-F97D-40C9-8529-CCE2AC2D7002}"/>
    <hyperlink ref="A152" r:id="rId144" display="https://support.microsoft.com/en-us/office/erf-function-c53c7e7b-5482-4b6c-883e-56df3c9af349" xr:uid="{368D2EBD-A49C-484D-B834-21CB9105D326}"/>
    <hyperlink ref="A153" r:id="rId145" display="https://support.microsoft.com/en-us/office/erf-precise-function-9a349593-705c-4278-9a98-e4122831a8e0" xr:uid="{C0BBE220-4A89-499F-B938-CDBC92916E8B}"/>
    <hyperlink ref="A154" r:id="rId146" display="https://support.microsoft.com/en-us/office/erfc-function-736e0318-70ba-4e8b-8d08-461fe68b71b3" xr:uid="{61DCB493-93A4-4641-A980-991909AC8290}"/>
    <hyperlink ref="A155" r:id="rId147" display="https://support.microsoft.com/en-us/office/erfc-precise-function-e90e6bab-f45e-45df-b2ac-cd2eb4d4a273" xr:uid="{DF731D63-B023-4D8E-8806-88373A0C056D}"/>
    <hyperlink ref="A156" r:id="rId148" display="https://support.microsoft.com/en-us/office/error-type-function-10958677-7c8d-44f7-ae77-b9a9ee6eefaa" xr:uid="{E11F8F40-0641-4311-8C11-D9FBBCDD3729}"/>
    <hyperlink ref="A157" r:id="rId149" display="https://support.microsoft.com/en-us/office/euroconvert-function-79c8fd67-c665-450c-bb6c-15fc92f8345c" xr:uid="{4673A981-E1D1-482A-B712-87820DF78855}"/>
    <hyperlink ref="A158" r:id="rId150" display="https://support.microsoft.com/en-us/office/even-function-197b5f06-c795-4c1e-8696-3c3b8a646cf9" xr:uid="{2D174F5E-F92E-4701-8E5E-EF99D007745F}"/>
    <hyperlink ref="A159" r:id="rId151" display="https://support.microsoft.com/en-us/office/exact-function-d3087698-fc15-4a15-9631-12575cf29926" xr:uid="{05451D99-ACBE-4431-B785-20F15455BD98}"/>
    <hyperlink ref="A160" r:id="rId152" display="https://support.microsoft.com/en-us/office/exp-function-c578f034-2c45-4c37-bc8c-329660a63abe" xr:uid="{1ADF6AF5-8697-401E-B349-3ACAE3D45D90}"/>
    <hyperlink ref="A161" r:id="rId153" display="https://support.microsoft.com/en-us/office/expon-dist-function-4c12ae24-e563-4155-bf3e-8b78b6ae140e" xr:uid="{6101D4B9-19E3-4ED6-A40E-C5F06EDB97AE}"/>
    <hyperlink ref="A162" r:id="rId154" display="https://support.microsoft.com/en-us/office/expondist-function-68ab45fd-cd6d-4887-9770-9357eb8ee06a" xr:uid="{D12F5614-D2E8-4646-9CEB-B11FE98F8962}"/>
    <hyperlink ref="A163" r:id="rId155" display="https://support.microsoft.com/en-us/office/fact-function-ca8588c2-15f2-41c0-8e8c-c11bd471a4f3" xr:uid="{CEF5CBBA-6EDE-46B3-A677-76B531CF2CF7}"/>
    <hyperlink ref="A164" r:id="rId156" display="https://support.microsoft.com/en-us/office/factdouble-function-e67697ac-d214-48eb-b7b7-cce2589ecac8" xr:uid="{5D8D2C98-7DB8-4788-A71F-F7A524086250}"/>
    <hyperlink ref="A165" r:id="rId157" display="https://support.microsoft.com/en-us/office/false-function-2d58dfa5-9c03-4259-bf8f-f0ae14346904" xr:uid="{548E9881-6BBC-44B2-A0CF-4A1DAFA6C0D9}"/>
    <hyperlink ref="A166" r:id="rId158" display="https://support.microsoft.com/en-us/office/f-dist-function-a887efdc-7c8e-46cb-a74a-f884cd29b25d" xr:uid="{8589190F-4D09-4BC3-AFB8-9A4D96EBB07F}"/>
    <hyperlink ref="A167" r:id="rId159" display="https://support.microsoft.com/en-us/office/fdist-function-ecf76fba-b3f1-4e7d-a57e-6a5b7460b786" xr:uid="{279C7458-F903-41FD-B66B-0A00A51A8180}"/>
    <hyperlink ref="A168" r:id="rId160" display="https://support.microsoft.com/en-us/office/f-dist-rt-function-d74cbb00-6017-4ac9-b7d7-6049badc0520" xr:uid="{09AE4A7D-C0EE-45D5-95AE-CF97FE4075E0}"/>
    <hyperlink ref="A169" r:id="rId161" display="https://support.microsoft.com/en-us/office/filter-function-f4f7cb66-82eb-4767-8f7c-4877ad80c759" xr:uid="{0E5F61EA-C489-40D5-8057-17F38C62D005}"/>
    <hyperlink ref="A170" r:id="rId162" display="https://support.microsoft.com/en-us/office/filterxml-function-4df72efc-11ec-4951-86f5-c1374812f5b7" xr:uid="{C5EE16F7-32AF-4541-B200-A8360F56D642}"/>
    <hyperlink ref="A171" r:id="rId163" display="https://support.microsoft.com/en-us/office/find-findb-functions-c7912941-af2a-4bdf-a553-d0d89b0a0628" xr:uid="{81D46C2C-863B-4E48-8DF6-958E789E6D61}"/>
    <hyperlink ref="A172" r:id="rId164" display="https://support.microsoft.com/en-us/office/f-inv-function-0dda0cf9-4ea0-42fd-8c3c-417a1ff30dbe" xr:uid="{70C55423-8218-4793-A4F1-FB9CF6BA8CAF}"/>
    <hyperlink ref="A173" r:id="rId165" display="https://support.microsoft.com/en-us/office/f-inv-rt-function-d371aa8f-b0b1-40ef-9cc2-496f0693ac00" xr:uid="{075A6DBD-8A22-4694-AF81-1AFA428A3D1E}"/>
    <hyperlink ref="A174" r:id="rId166" display="https://support.microsoft.com/en-us/office/finv-function-4d46c97c-c368-4852-bc15-41e8e31140b1" xr:uid="{AC088D26-7659-43F7-BD9D-A3AAC3D2ED4C}"/>
    <hyperlink ref="A175" r:id="rId167" display="https://support.microsoft.com/en-us/office/fisher-function-d656523c-5076-4f95-b87b-7741bf236c69" xr:uid="{EAE0A4B4-DEFD-4AD4-A939-32246D06C392}"/>
    <hyperlink ref="A176" r:id="rId168" display="https://support.microsoft.com/en-us/office/fisherinv-function-62504b39-415a-4284-a285-19c8e82f86bb" xr:uid="{C7C0DD40-B1C2-4F99-9DEF-FAA8497B09D3}"/>
    <hyperlink ref="A177" r:id="rId169" display="https://support.microsoft.com/en-us/office/fixed-function-ffd5723c-324c-45e9-8b96-e41be2a8274a" xr:uid="{2C3A9687-6332-4549-8AE8-93E78C6E47C4}"/>
    <hyperlink ref="A178" r:id="rId170" display="https://support.microsoft.com/en-us/office/floor-function-14bb497c-24f2-4e04-b327-b0b4de5a8886" xr:uid="{802B3328-662E-45D3-86AF-44774C37E3D7}"/>
    <hyperlink ref="A179" r:id="rId171" display="https://support.microsoft.com/en-us/office/floor-math-function-c302b599-fbdb-4177-ba19-2c2b1249a2f5" xr:uid="{EE7CF930-DEF8-4C61-9FD6-84FAE71F528F}"/>
    <hyperlink ref="A180" r:id="rId172" display="https://support.microsoft.com/en-us/office/floor-precise-function-f769b468-1452-4617-8dc3-02f842a0702e" xr:uid="{256F2170-8AA0-4554-9910-96C220FF69FA}"/>
    <hyperlink ref="A181" r:id="rId173" display="https://support.microsoft.com/en-us/office/forecast-and-forecast-linear-functions-50ca49c9-7b40-4892-94e4-7ad38bbeda99" xr:uid="{AF42AE47-EDB4-4EDC-A1BE-6F180FA0E716}"/>
    <hyperlink ref="A182" r:id="rId174" location="_forecast.ets" display="https://support.microsoft.com/en-us/office/forecasting-functions-reference-897a2fe9-6595-4680-a0b0-93e0308d5f6e - _forecast.ets" xr:uid="{75352904-BDD2-4147-B813-836E8C19B47E}"/>
    <hyperlink ref="A183" r:id="rId175" location="_forecast.ets.confint" display="https://support.microsoft.com/en-us/office/forecasting-functions-reference-897a2fe9-6595-4680-a0b0-93e0308d5f6e - _forecast.ets.confint" xr:uid="{6C15BC29-AEBB-4BF0-A566-8DD14C0C5FDF}"/>
    <hyperlink ref="A184" r:id="rId176" location="_forecast.ets.seasonality" display="https://support.microsoft.com/en-us/office/forecasting-functions-reference-897a2fe9-6595-4680-a0b0-93e0308d5f6e - _forecast.ets.seasonality" xr:uid="{5B5F1E74-5D44-41A4-9268-EF32076DA602}"/>
    <hyperlink ref="A185" r:id="rId177" location="_forecast.ets.stat" display="https://support.microsoft.com/en-us/office/forecasting-functions-reference-897a2fe9-6595-4680-a0b0-93e0308d5f6e - _forecast.ets.stat" xr:uid="{286728A6-B518-448E-B469-23DE98E35237}"/>
    <hyperlink ref="A186" r:id="rId178" location="_forecast.linear" display="https://support.microsoft.com/en-us/office/forecasting-functions-reference-897a2fe9-6595-4680-a0b0-93e0308d5f6e - _forecast.linear" xr:uid="{9F16E405-356A-49E3-AF84-DAF0514495E9}"/>
    <hyperlink ref="A187" r:id="rId179" display="https://support.microsoft.com/en-us/office/formulatext-function-0a786771-54fd-4ae2-96ee-09cda35439c8" xr:uid="{BA81B772-35C1-463F-8052-A00D9805D1A2}"/>
    <hyperlink ref="A188" r:id="rId180" display="https://support.microsoft.com/en-us/office/frequency-function-44e3be2b-eca0-42cd-a3f7-fd9ea898fdb9" xr:uid="{1692AE53-385D-4186-98A4-AB16B5B1235F}"/>
    <hyperlink ref="A189" r:id="rId181" display="https://support.microsoft.com/en-us/office/f-test-function-100a59e7-4108-46f8-8443-78ffacb6c0a7" xr:uid="{BA15C0F1-592F-4B61-BCB4-22206E9EE22A}"/>
    <hyperlink ref="A190" r:id="rId182" display="https://support.microsoft.com/en-us/office/ftest-function-4c9e1202-53fe-428c-a737-976f6fc3f9fd" xr:uid="{CA2A1DEC-166E-45BA-A2A0-F38088034766}"/>
    <hyperlink ref="A191" r:id="rId183" display="https://support.microsoft.com/en-us/office/fv-function-2eef9f44-a084-4c61-bdd8-4fe4bb1b71b3" xr:uid="{A4304E8D-F1EC-4A05-8DB7-557B8073950D}"/>
    <hyperlink ref="A192" r:id="rId184" display="https://support.microsoft.com/en-us/office/fvschedule-function-bec29522-bd87-4082-bab9-a241f3fb251d" xr:uid="{52A59DD6-9A10-497A-B806-1D4A44D91BD3}"/>
    <hyperlink ref="A193" r:id="rId185" display="https://support.microsoft.com/en-us/office/gamma-function-ce1702b1-cf55-471d-8307-f83be0fc5297" xr:uid="{3AE54D27-646E-42D7-8E0F-7D987DBC4317}"/>
    <hyperlink ref="A194" r:id="rId186" display="https://support.microsoft.com/en-us/office/gamma-dist-function-9b6f1538-d11c-4d5f-8966-21f6a2201def" xr:uid="{A9460153-0722-4B52-94F3-CF9DDC034FB8}"/>
    <hyperlink ref="A195" r:id="rId187" display="https://support.microsoft.com/en-us/office/gammadist-function-7327c94d-0f05-4511-83df-1dd7ed23e19e" xr:uid="{1C3EDBC6-DA69-42D3-87FF-AE852DC2AA65}"/>
    <hyperlink ref="A196" r:id="rId188" display="https://support.microsoft.com/en-us/office/gamma-inv-function-74991443-c2b0-4be5-aaab-1aa4d71fbb18" xr:uid="{EE5A3D18-253D-4E22-8684-EF0F61E1C98D}"/>
    <hyperlink ref="A197" r:id="rId189" display="https://support.microsoft.com/en-us/office/gammainv-function-06393558-37ab-47d0-aa63-432f99e7916d" xr:uid="{BD0C6D5C-032D-4D97-AE6C-E51E35101A40}"/>
    <hyperlink ref="A198" r:id="rId190" display="https://support.microsoft.com/en-us/office/gammaln-function-b838c48b-c65f-484f-9e1d-141c55470eb9" xr:uid="{8A290D58-8191-4F5A-AFED-3E69FCFD38B9}"/>
    <hyperlink ref="A199" r:id="rId191" display="https://support.microsoft.com/en-us/office/gammaln-precise-function-5cdfe601-4e1e-4189-9d74-241ef1caa599" xr:uid="{16DB4D0D-720B-423A-9567-8B0B3E477910}"/>
    <hyperlink ref="A200" r:id="rId192" display="https://support.microsoft.com/en-us/office/gauss-function-069f1b4e-7dee-4d6a-a71f-4b69044a6b33" xr:uid="{B7A98192-DA69-4A86-80A2-478C01EC51BE}"/>
    <hyperlink ref="A201" r:id="rId193" display="https://support.microsoft.com/en-us/office/gcd-function-d5107a51-69e3-461f-8e4c-ddfc21b5073a" xr:uid="{5074D2F1-6E18-4C04-B87C-CB73B6B7A350}"/>
    <hyperlink ref="A202" r:id="rId194" display="https://support.microsoft.com/en-us/office/geomean-function-db1ac48d-25a5-40a0-ab83-0b38980e40d5" xr:uid="{D7CDBB49-1510-4818-BFC7-3B3C79202917}"/>
    <hyperlink ref="A203" r:id="rId195" display="https://support.microsoft.com/en-us/office/gestep-function-f37e7d2a-41da-4129-be95-640883fca9df" xr:uid="{DB5F7566-8B55-489E-944B-C3B93799E114}"/>
    <hyperlink ref="A204" r:id="rId196" display="https://support.microsoft.com/en-us/office/getpivotdata-function-8c083b99-a922-4ca0-af5e-3af55960761f" xr:uid="{C3AF081D-D377-41FC-B9B4-FCD36C4D1455}"/>
    <hyperlink ref="A205" r:id="rId197" display="https://support.microsoft.com/en-us/office/growth-function-541a91dc-3d5e-437d-b156-21324e68b80d" xr:uid="{F6746F8C-024A-4CB5-9872-43F7F3A777C5}"/>
    <hyperlink ref="A206" r:id="rId198" display="https://support.microsoft.com/en-us/office/harmean-function-5efd9184-fab5-42f9-b1d3-57883a1d3bc6" xr:uid="{0E44694B-4EBE-48E3-91A4-A4DEF8290905}"/>
    <hyperlink ref="A207" r:id="rId199" display="https://support.microsoft.com/en-us/office/hex2bin-function-a13aafaa-5737-4920-8424-643e581828c1" xr:uid="{59ACB5CB-F73E-44E4-9DE1-69789D350630}"/>
    <hyperlink ref="A208" r:id="rId200" display="https://support.microsoft.com/en-us/office/hex2dec-function-8c8c3155-9f37-45a5-a3ee-ee5379ef106e" xr:uid="{9D25D8A0-7940-47F8-9A5C-14DD76349115}"/>
    <hyperlink ref="A209" r:id="rId201" display="https://support.microsoft.com/en-us/office/hex2oct-function-54d52808-5d19-4bd0-8a63-1096a5d11912" xr:uid="{27787E32-4425-4B66-9B5A-22CFDFA6192F}"/>
    <hyperlink ref="A210" r:id="rId202" display="https://support.microsoft.com/en-us/office/hlookup-function-a3034eec-b719-4ba3-bb65-e1ad662ed95f" xr:uid="{B3E0BE16-BB84-4F4A-8030-EFC293DD78DF}"/>
    <hyperlink ref="A211" r:id="rId203" display="https://support.microsoft.com/en-us/office/hour-function-a3afa879-86cb-4339-b1b5-2dd2d7310ac7" xr:uid="{F6EA4C61-0B56-4A50-8E65-6A21EB112C3A}"/>
    <hyperlink ref="A212" r:id="rId204" display="https://support.microsoft.com/en-us/office/hyperlink-function-333c7ce6-c5ae-4164-9c47-7de9b76f577f" xr:uid="{F129145A-CF20-4CA4-97C5-3664AF129E63}"/>
    <hyperlink ref="A213" r:id="rId205" display="https://support.microsoft.com/en-us/office/hypgeom-dist-function-6dbd547f-1d12-4b1f-8ae5-b0d9e3d22fbf" xr:uid="{D4BE98F5-F98D-4221-AE34-EAD5F6A4D1B8}"/>
    <hyperlink ref="A214" r:id="rId206" display="https://support.microsoft.com/en-us/office/hypgeomdist-function-23e37961-2871-4195-9629-d0b2c108a12e" xr:uid="{E869E723-A201-4C4E-949D-E6427AF22EEB}"/>
    <hyperlink ref="A215" r:id="rId207" display="https://support.microsoft.com/en-us/office/if-function-69aed7c9-4e8a-4755-a9bc-aa8bbff73be2" xr:uid="{BC5D3E57-0619-4A50-915D-B079055076FE}"/>
    <hyperlink ref="A216" r:id="rId208" display="https://support.microsoft.com/en-us/office/iferror-function-c526fd07-caeb-47b8-8bb6-63f3e417f611" xr:uid="{ED9B841A-9395-465F-92D3-0FDBC6E8B65A}"/>
    <hyperlink ref="A217" r:id="rId209" display="https://support.microsoft.com/en-us/office/ifna-function-6626c961-a569-42fc-a49d-79b4951fd461" xr:uid="{00B63E77-427A-47B6-A024-CA1C2EB3A094}"/>
    <hyperlink ref="A218" r:id="rId210" display="https://support.microsoft.com/en-us/office/ifs-function-36329a26-37b2-467c-972b-4a39bd951d45" xr:uid="{6C60FC26-65DE-4D79-9FDC-F96C00DD73DB}"/>
    <hyperlink ref="A219" r:id="rId211" display="https://support.microsoft.com/en-us/office/imabs-function-b31e73c6-d90c-4062-90bc-8eb351d765a1" xr:uid="{D394B6E0-3BEA-4E88-BF13-E5021EB6332A}"/>
    <hyperlink ref="A220" r:id="rId212" display="https://support.microsoft.com/en-us/office/imaginary-function-dd5952fd-473d-44d9-95a1-9a17b23e428a" xr:uid="{B15D2A5E-FDBD-4218-B346-8F0A1C5F2B0A}"/>
    <hyperlink ref="A221" r:id="rId213" display="https://support.microsoft.com/en-us/office/imargument-function-eed37ec1-23b3-4f59-b9f3-d340358a034a" xr:uid="{175967D4-199E-4DDD-90B0-EB4CC4D92679}"/>
    <hyperlink ref="A222" r:id="rId214" display="https://support.microsoft.com/en-us/office/imconjugate-function-2e2fc1ea-f32b-4f9b-9de6-233853bafd42" xr:uid="{60A9BD7B-9C40-4DA4-884E-41B47C5301B6}"/>
    <hyperlink ref="A223" r:id="rId215" display="https://support.microsoft.com/en-us/office/imcos-function-dad75277-f592-4a6b-ad6c-be93a808a53c" xr:uid="{7BBA2787-3978-4A38-89EA-160863CEB2F8}"/>
    <hyperlink ref="A224" r:id="rId216" display="https://support.microsoft.com/en-us/office/imcosh-function-053e4ddb-4122-458b-be9a-457c405e90ff" xr:uid="{4626B0EA-5779-4C0F-8F6F-7919DADA8968}"/>
    <hyperlink ref="A225" r:id="rId217" display="https://support.microsoft.com/en-us/office/imcot-function-dc6a3607-d26a-4d06-8b41-8931da36442c" xr:uid="{58CF33B7-32A3-4ABB-9C6B-B7C1082BD21B}"/>
    <hyperlink ref="A226" r:id="rId218" display="https://support.microsoft.com/en-us/office/imcsc-function-9e158d8f-2ddf-46cd-9b1d-98e29904a323" xr:uid="{4D0C3328-6CB6-4546-B07A-AA01CD15B855}"/>
    <hyperlink ref="A227" r:id="rId219" display="https://support.microsoft.com/en-us/office/imcsch-function-c0ae4f54-5f09-4fef-8da0-dc33ea2c5ca9" xr:uid="{5E0277FA-F131-4B99-BE5F-4DC305F87D6B}"/>
    <hyperlink ref="A228" r:id="rId220" display="https://support.microsoft.com/en-us/office/imdiv-function-a505aff7-af8a-4451-8142-77ec3d74d83f" xr:uid="{0058FC46-A04E-41C6-BD44-86DA7FD4C9F6}"/>
    <hyperlink ref="A229" r:id="rId221" display="https://support.microsoft.com/en-us/office/imexp-function-c6f8da1f-e024-4c0c-b802-a60e7147a95f" xr:uid="{D79BE896-D12A-4876-AF9D-DC9178084087}"/>
    <hyperlink ref="A230" r:id="rId222" display="https://support.microsoft.com/en-us/office/imln-function-32b98bcf-8b81-437c-a636-6fb3aad509d8" xr:uid="{84D5E73D-A1E5-4A7C-93F4-64BA855B62D1}"/>
    <hyperlink ref="A231" r:id="rId223" display="https://support.microsoft.com/en-us/office/imlog10-function-58200fca-e2a2-4271-8a98-ccd4360213a5" xr:uid="{8E5C2658-9609-4FB1-A7D2-A90C7B834BC7}"/>
    <hyperlink ref="A232" r:id="rId224" display="https://support.microsoft.com/en-us/office/imlog2-function-152e13b4-bc79-486c-a243-e6a676878c51" xr:uid="{1BA8CA95-1124-42BF-8E1C-C6039184A669}"/>
    <hyperlink ref="A233" r:id="rId225" display="https://support.microsoft.com/en-us/office/impower-function-210fd2f5-f8ff-4c6a-9d60-30e34fbdef39" xr:uid="{B9F274E2-5FFA-4510-AB33-0B21EE27CBEA}"/>
    <hyperlink ref="A234" r:id="rId226" display="https://support.microsoft.com/en-us/office/improduct-function-2fb8651a-a4f2-444f-975e-8ba7aab3a5ba" xr:uid="{BCD8C9B0-EDA4-4022-B150-FFAC46D7554C}"/>
    <hyperlink ref="A235" r:id="rId227" display="https://support.microsoft.com/en-us/office/imreal-function-d12bc4c0-25d0-4bb3-a25f-ece1938bf366" xr:uid="{EA62837F-F7D3-4ABE-A6FB-FC4FCB9C4D25}"/>
    <hyperlink ref="A236" r:id="rId228" display="https://support.microsoft.com/en-us/office/imsec-function-6df11132-4411-4df4-a3dc-1f17372459e0" xr:uid="{10F8346A-5EC6-4705-9C2B-35804973FE3F}"/>
    <hyperlink ref="A237" r:id="rId229" display="https://support.microsoft.com/en-us/office/imsech-function-f250304f-788b-4505-954e-eb01fa50903b" xr:uid="{1D01DE80-90F9-4AA4-9A7D-B4F0AB822D14}"/>
    <hyperlink ref="A238" r:id="rId230" display="https://support.microsoft.com/en-us/office/imsin-function-1ab02a39-a721-48de-82ef-f52bf37859f6" xr:uid="{9B0BDC1F-869D-40CA-845B-DF1B9C5ACDFA}"/>
    <hyperlink ref="A239" r:id="rId231" display="https://support.microsoft.com/en-us/office/imsinh-function-dfb9ec9e-8783-4985-8c42-b028e9e8da3d" xr:uid="{6A305111-338F-46FF-A129-639E38E851E7}"/>
    <hyperlink ref="A240" r:id="rId232" display="https://support.microsoft.com/en-us/office/imsqrt-function-e1753f80-ba11-4664-a10e-e17368396b70" xr:uid="{0F833CC0-8EE4-4488-B265-FD5BB03A2439}"/>
    <hyperlink ref="A241" r:id="rId233" display="https://support.microsoft.com/en-us/office/imsub-function-2e404b4d-4935-4e85-9f52-cb08b9a45054" xr:uid="{78DFC447-7C40-4D48-B1B3-F96D521BEA15}"/>
    <hyperlink ref="A242" r:id="rId234" display="https://support.microsoft.com/en-us/office/imsum-function-81542999-5f1c-4da6-9ffe-f1d7aaa9457f" xr:uid="{7DFC782C-8B6B-4132-B7FC-5475E8FA4CF6}"/>
    <hyperlink ref="A243" r:id="rId235" display="https://support.microsoft.com/en-us/office/imtan-function-8478f45d-610a-43cf-8544-9fc0b553a132" xr:uid="{19491D70-40E9-48A1-A803-55991911E7D7}"/>
    <hyperlink ref="A244" r:id="rId236" display="https://support.microsoft.com/en-us/office/index-function-a5dcf0dd-996d-40a4-a822-b56b061328bd" xr:uid="{16D57ED9-BF8B-444F-A14E-C5DF38FE6939}"/>
    <hyperlink ref="A245" r:id="rId237" display="https://support.microsoft.com/en-us/office/indirect-function-474b3a3a-8a26-4f44-b491-92b6306fa261" xr:uid="{05D4CCC7-92D6-476D-8161-995F86BF5358}"/>
    <hyperlink ref="A246" r:id="rId238" display="https://support.microsoft.com/en-us/office/info-function-725f259a-0e4b-49b3-8b52-58815c69acae" xr:uid="{59B075AE-49E3-480A-B6B2-208FCAF0CE7A}"/>
    <hyperlink ref="A247" r:id="rId239" display="https://support.microsoft.com/en-us/office/int-function-a6c4af9e-356d-4369-ab6a-cb1fd9d343ef" xr:uid="{0478A6AB-FEF1-40B8-8869-64B43FB8EA52}"/>
    <hyperlink ref="A248" r:id="rId240" display="https://support.microsoft.com/en-us/office/intercept-function-2a9b74e2-9d47-4772-b663-3bca70bf63ef" xr:uid="{17AE281F-01FC-4514-864D-EC4D692493A5}"/>
    <hyperlink ref="A249" r:id="rId241" display="https://support.microsoft.com/en-us/office/intrate-function-5cb34dde-a221-4cb6-b3eb-0b9e55e1316f" xr:uid="{7B1CB32D-AAE8-47C6-91F5-1095AE3CB254}"/>
    <hyperlink ref="A250" r:id="rId242" display="https://support.microsoft.com/en-us/office/ipmt-function-5cce0ad6-8402-4a41-8d29-61a0b054cb6f" xr:uid="{82D16289-FA93-4A1A-A52F-C49133F660AA}"/>
    <hyperlink ref="A251" r:id="rId243" display="https://support.microsoft.com/en-us/office/irr-function-64925eaa-9988-495b-b290-3ad0c163c1bc" xr:uid="{163A9B20-189A-4EFF-B800-D0B906B1F247}"/>
    <hyperlink ref="A252" r:id="rId244" display="https://support.microsoft.com/en-us/office/is-functions-0f2d7971-6019-40a0-a171-f2d869135665" xr:uid="{2DA9752A-D089-474D-8E00-46B05B25F758}"/>
    <hyperlink ref="A253" r:id="rId245" display="https://support.microsoft.com/en-us/office/is-functions-0f2d7971-6019-40a0-a171-f2d869135665" xr:uid="{C369D53F-440F-4E9D-BF95-FA64566B028E}"/>
    <hyperlink ref="A254" r:id="rId246" display="https://support.microsoft.com/en-us/office/is-functions-0f2d7971-6019-40a0-a171-f2d869135665" xr:uid="{78A1EA0E-E38F-46D4-9F66-7AE2AAE1C581}"/>
    <hyperlink ref="A255" r:id="rId247" display="https://support.microsoft.com/en-us/office/iseven-function-aa15929a-d77b-4fbb-92f4-2f479af55356" xr:uid="{92C3FBB8-07F1-49F3-BD91-289FB9FE4530}"/>
    <hyperlink ref="A256" r:id="rId248" display="https://support.microsoft.com/en-us/office/isformula-function-e4d1355f-7121-4ef2-801e-3839bfd6b1e5" xr:uid="{0D57ED11-C91F-4FD5-B210-48006F252194}"/>
    <hyperlink ref="A257" r:id="rId249" display="https://support.microsoft.com/en-us/office/is-functions-0f2d7971-6019-40a0-a171-f2d869135665" xr:uid="{2F79482C-2C5E-4BDF-8FA0-392FB7EB12B6}"/>
    <hyperlink ref="A258" r:id="rId250" display="https://support.microsoft.com/en-us/office/is-functions-0f2d7971-6019-40a0-a171-f2d869135665" xr:uid="{661B761E-885F-4B7C-8E28-C4C66455F086}"/>
    <hyperlink ref="A259" r:id="rId251" display="https://support.microsoft.com/en-us/office/is-functions-0f2d7971-6019-40a0-a171-f2d869135665" xr:uid="{1C64E6B4-43E1-4B7F-B2EB-B15608FF0634}"/>
    <hyperlink ref="A260" r:id="rId252" display="https://support.microsoft.com/en-us/office/is-functions-0f2d7971-6019-40a0-a171-f2d869135665" xr:uid="{725B0753-AF8E-4580-AB1F-ACC488835CD6}"/>
    <hyperlink ref="A261" r:id="rId253" display="https://support.microsoft.com/en-us/office/is-functions-0f2d7971-6019-40a0-a171-f2d869135665" xr:uid="{802C8478-8188-40DE-B7B3-C09DC72A0BDF}"/>
    <hyperlink ref="A262" r:id="rId254" display="https://support.microsoft.com/en-us/office/is-functions-0f2d7971-6019-40a0-a171-f2d869135665" xr:uid="{7C984B37-A6AB-45AE-9751-8AA91FAF127E}"/>
    <hyperlink ref="A263" r:id="rId255" display="https://support.microsoft.com/en-us/office/is-functions-0f2d7971-6019-40a0-a171-f2d869135665" xr:uid="{79C4F946-BA68-41CF-85FA-366415767817}"/>
    <hyperlink ref="A264" r:id="rId256" display="https://support.microsoft.com/en-us/office/iso-ceiling-function-e587bb73-6cc2-4113-b664-ff5b09859a83" xr:uid="{B57CB220-ED05-4ECE-8516-B0B247A0A810}"/>
    <hyperlink ref="A265" r:id="rId257" display="https://support.microsoft.com/en-us/office/isoweeknum-function-1c2d0afe-d25b-4ab1-8894-8d0520e90e0e" xr:uid="{32520F43-4C09-42CB-8725-82B0E14A820D}"/>
    <hyperlink ref="A266" r:id="rId258" display="https://support.microsoft.com/en-us/office/ispmt-function-fa58adb6-9d39-4ce0-8f43-75399cea56cc" xr:uid="{8A47F06F-342E-4C38-91C1-1C2FFD7684AA}"/>
    <hyperlink ref="A267" r:id="rId259" display="https://support.microsoft.com/en-us/office/jis-function-b72fb1a7-ba52-448a-b7d3-d2610868b7e2" xr:uid="{F5DC4AC4-F81E-47C4-8A57-DAF519958A5B}"/>
    <hyperlink ref="A268" r:id="rId260" display="https://support.microsoft.com/en-us/office/kurt-function-bc3a265c-5da4-4dcb-b7fd-c237789095ab" xr:uid="{0FF8ED92-6213-4F8A-A520-F702E8914D59}"/>
    <hyperlink ref="A269" r:id="rId261" display="https://support.microsoft.com/en-us/office/large-function-3af0af19-1190-42bb-bb8b-01672ec00a64" xr:uid="{C80E1829-15E9-4AF9-B73C-109A91F48AD3}"/>
    <hyperlink ref="A270" r:id="rId262" display="https://support.microsoft.com/en-us/office/lcm-function-7152b67a-8bb5-4075-ae5c-06ede5563c94" xr:uid="{F4BC9C71-5137-4256-868C-B94D78903A06}"/>
    <hyperlink ref="A271" r:id="rId263" display="https://support.microsoft.com/en-us/office/left-leftb-functions-9203d2d2-7960-479b-84c6-1ea52b99640c" xr:uid="{5F97DEE2-A1A5-45BF-A939-A93B59985EC3}"/>
    <hyperlink ref="A272" r:id="rId264" display="https://support.microsoft.com/en-us/office/len-lenb-functions-29236f94-cedc-429d-affd-b5e33d2c67cb" xr:uid="{0CD9746A-9973-47A5-8254-97C509DBF889}"/>
    <hyperlink ref="A273" r:id="rId265" display="https://support.microsoft.com/en-us/office/linest-function-84d7d0d9-6e50-4101-977a-fa7abf772b6d" xr:uid="{9823F1E2-2819-4C54-8A64-DAA861CD15C5}"/>
    <hyperlink ref="A274" r:id="rId266" display="https://support.microsoft.com/en-us/office/ln-function-81fe1ed7-dac9-4acd-ba1d-07a142c6118f" xr:uid="{E8DE9BFD-8929-432F-BB34-4A492B9A79D0}"/>
    <hyperlink ref="A275" r:id="rId267" display="https://support.microsoft.com/en-us/office/log-function-4e82f196-1ca9-4747-8fb0-6c4a3abb3280" xr:uid="{9492E411-5FB8-4F60-A96C-04EDC7403E1D}"/>
    <hyperlink ref="A276" r:id="rId268" display="https://support.microsoft.com/en-us/office/log10-function-c75b881b-49dd-44fb-b6f4-37e3486a0211" xr:uid="{9F3114CD-F8FE-42EA-9CBC-A0B275216622}"/>
    <hyperlink ref="A277" r:id="rId269" display="https://support.microsoft.com/en-us/office/logest-function-f27462d8-3657-4030-866b-a272c1d18b4b" xr:uid="{93838867-986B-4834-BAB4-7A11BF374A61}"/>
    <hyperlink ref="A278" r:id="rId270" display="https://support.microsoft.com/en-us/office/loginv-function-0bd7631a-2725-482b-afb4-de23df77acfe" xr:uid="{82F54B0A-D22D-4FA6-B780-80D03E4725AB}"/>
    <hyperlink ref="A279" r:id="rId271" display="https://support.microsoft.com/en-us/office/lognorm-dist-function-eb60d00b-48a9-4217-be2b-6074aee6b070" xr:uid="{FD0901B3-6706-421E-AFCB-1714168B61A7}"/>
    <hyperlink ref="A280" r:id="rId272" display="https://support.microsoft.com/en-us/office/lognormdist-function-f8d194cb-9ee3-4034-8c75-1bdb3884100b" xr:uid="{139774E6-AB36-4C70-9AEF-A6CEA6173E2E}"/>
    <hyperlink ref="A281" r:id="rId273" display="https://support.microsoft.com/en-us/office/lognorm-inv-function-fe79751a-f1f2-4af8-a0a1-e151b2d4f600" xr:uid="{8C136FE2-1524-49B4-8F6B-4372ACCB339C}"/>
    <hyperlink ref="A282" r:id="rId274" display="https://support.microsoft.com/en-us/office/lookup-function-446d94af-663b-451d-8251-369d5e3864cb" xr:uid="{3E9539F9-FE15-4DCF-9462-8FC122AC6683}"/>
    <hyperlink ref="A283" r:id="rId275" display="https://support.microsoft.com/en-us/office/lower-function-3f21df02-a80c-44b2-afaf-81358f9fdeb4" xr:uid="{DA3443A1-C19B-4CC6-B880-7C01B27661ED}"/>
    <hyperlink ref="A284" r:id="rId276" display="https://support.microsoft.com/en-us/office/match-function-e8dffd45-c762-47d6-bf89-533f4a37673a" xr:uid="{4E2D7A99-BEB6-486E-B49D-CAE9082DD024}"/>
    <hyperlink ref="A285" r:id="rId277" display="https://support.microsoft.com/en-us/office/max-function-e0012414-9ac8-4b34-9a47-73e662c08098" xr:uid="{2CBAD486-26B5-4FBE-BFBA-3821095D3ADF}"/>
    <hyperlink ref="A286" r:id="rId278" display="https://support.microsoft.com/en-us/office/maxa-function-814bda1e-3840-4bff-9365-2f59ac2ee62d" xr:uid="{B4D58756-5541-4FF3-836A-C1C4DDDDBC35}"/>
    <hyperlink ref="A287" r:id="rId279" display="https://support.microsoft.com/en-us/office/maxifs-function-dfd611e6-da2c-488a-919b-9b6376b28883" xr:uid="{E75B0F42-72CB-47A7-AFEF-78CC871DAFFF}"/>
    <hyperlink ref="A288" r:id="rId280" display="https://support.microsoft.com/en-us/office/mdeterm-function-e7bfa857-3834-422b-b871-0ffd03717020" xr:uid="{A1642F1D-5477-46F1-B7E9-019339EF5871}"/>
    <hyperlink ref="A289" r:id="rId281" display="https://support.microsoft.com/en-us/office/mduration-function-b3786a69-4f20-469a-94ad-33e5b90a763c" xr:uid="{6EA6790A-E155-432A-B96F-DF9311EB74DB}"/>
    <hyperlink ref="A290" r:id="rId282" display="https://support.microsoft.com/en-us/office/median-function-d0916313-4753-414c-8537-ce85bdd967d2" xr:uid="{E5775B23-79EA-41C0-A242-1B30A69F2A80}"/>
    <hyperlink ref="A291" r:id="rId283" display="https://support.microsoft.com/en-us/office/mid-midb-functions-d5f9e25c-d7d6-472e-b568-4ecb12433028" xr:uid="{FCC3BCE6-A75C-4F7C-AC9E-2C26D525ADA4}"/>
    <hyperlink ref="A292" r:id="rId284" display="https://support.microsoft.com/en-us/office/min-function-61635d12-920f-4ce2-a70f-96f202dcc152" xr:uid="{F0C4959D-D951-4327-86D8-6D786A54476C}"/>
    <hyperlink ref="A293" r:id="rId285" display="https://support.microsoft.com/en-us/office/minifs-function-6ca1ddaa-079b-4e74-80cc-72eef32e6599" xr:uid="{5E7D4F8E-815F-4216-AA7A-A1BDF503A608}"/>
    <hyperlink ref="A294" r:id="rId286" display="https://support.microsoft.com/en-us/office/mina-function-245a6f46-7ca5-4dc7-ab49-805341bc31d3" xr:uid="{44C11C60-F7EE-4A03-BE05-207DDFD3F54C}"/>
    <hyperlink ref="A295" r:id="rId287" display="https://support.microsoft.com/en-us/office/minute-function-af728df0-05c4-4b07-9eed-a84801a60589" xr:uid="{4BF97453-C3E1-4CA8-998D-9EB0DAF8F63A}"/>
    <hyperlink ref="A296" r:id="rId288" display="https://support.microsoft.com/en-us/office/minverse-function-11f55086-adde-4c9f-8eb9-59da2d72efc6" xr:uid="{0E7C6788-0967-428B-81BF-D7BD36303FB8}"/>
    <hyperlink ref="A297" r:id="rId289" display="https://support.microsoft.com/en-us/office/mirr-function-b020f038-7492-4fb4-93c1-35c345b53524" xr:uid="{11C2463D-40F4-4B2B-8C94-8F44EC96F50E}"/>
    <hyperlink ref="A298" r:id="rId290" display="https://support.microsoft.com/en-us/office/mmult-function-40593ed7-a3cd-4b6b-b9a3-e4ad3c7245eb" xr:uid="{E697F23F-5961-4468-AB77-8A7CE1D7B915}"/>
    <hyperlink ref="A299" r:id="rId291" display="https://support.microsoft.com/en-us/office/mod-function-9b6cd169-b6ee-406a-a97b-edf2a9dc24f3" xr:uid="{B3FB6B05-A3DB-4920-9CCB-1BA6F1F8653A}"/>
    <hyperlink ref="A300" r:id="rId292" display="https://support.microsoft.com/en-us/office/mode-function-e45192ce-9122-4980-82ed-4bdc34973120" xr:uid="{BFD61C8F-BCC4-4377-8498-555AC5EC8353}"/>
    <hyperlink ref="A301" r:id="rId293" display="https://support.microsoft.com/en-us/office/mode-mult-function-50fd9464-b2ba-4191-b57a-39446689ae8c" xr:uid="{656DC97A-D58F-4474-BC63-0CEEA0717351}"/>
    <hyperlink ref="A302" r:id="rId294" display="https://support.microsoft.com/en-us/office/mode-sngl-function-f1267c16-66c6-4386-959f-8fba5f8bb7f8" xr:uid="{0089B3F2-C09C-4DC9-B391-58E899906B37}"/>
    <hyperlink ref="A303" r:id="rId295" display="https://support.microsoft.com/en-us/office/month-function-579a2881-199b-48b2-ab90-ddba0eba86e8" xr:uid="{D1906E55-DF52-4A59-9E29-EEE562A516C8}"/>
    <hyperlink ref="A304" r:id="rId296" display="https://support.microsoft.com/en-us/office/mround-function-c299c3b0-15a5-426d-aa4b-d2d5b3baf427" xr:uid="{F0BD8667-4733-43E7-9603-9C69C50EE4F1}"/>
    <hyperlink ref="A305" r:id="rId297" display="https://support.microsoft.com/en-us/office/multinomial-function-6fa6373c-6533-41a2-a45e-a56db1db1bf6" xr:uid="{AD4CD7ED-5E17-4FF3-BE18-A16AEE1A644E}"/>
    <hyperlink ref="A306" r:id="rId298" display="https://support.microsoft.com/en-us/office/munit-function-c9fe916a-dc26-4105-997d-ba22799853a3" xr:uid="{9925077E-0FBE-47CF-9B8A-C5111305852D}"/>
    <hyperlink ref="A307" r:id="rId299" display="https://support.microsoft.com/en-us/office/n-function-a624cad1-3635-4208-b54a-29733d1278c9" xr:uid="{A236B8DA-C59F-4F87-8014-17C15A9F01F8}"/>
    <hyperlink ref="A308" r:id="rId300" display="https://support.microsoft.com/en-us/office/na-function-5469c2d1-a90c-4fb5-9bbc-64bd9bb6b47c" xr:uid="{FE89F390-88C4-40A8-BD29-1BC96AD83B82}"/>
    <hyperlink ref="A309" r:id="rId301" display="https://support.microsoft.com/en-us/office/negbinom-dist-function-c8239f89-c2d0-45bd-b6af-172e570f8599" xr:uid="{90FAB939-E0ED-431B-88F4-BA3D47965758}"/>
    <hyperlink ref="A310" r:id="rId302" display="https://support.microsoft.com/en-us/office/negbinomdist-function-f59b0a37-bae2-408d-b115-a315609ba714" xr:uid="{C4BAB98D-FFA3-4A72-B526-500207B3F440}"/>
    <hyperlink ref="A311" r:id="rId303" display="https://support.microsoft.com/en-us/office/networkdays-function-48e717bf-a7a3-495f-969e-5005e3eb18e7" xr:uid="{0EE8D53A-D271-4007-ADC2-8DF54746C73F}"/>
    <hyperlink ref="A312" r:id="rId304" display="https://support.microsoft.com/en-us/office/networkdays-intl-function-a9b26239-4f20-46a1-9ab8-4e925bfd5e28" xr:uid="{A8A64078-5AF5-4722-BE76-8864EBB1708D}"/>
    <hyperlink ref="A313" r:id="rId305" display="https://support.microsoft.com/en-us/office/nominal-function-7f1ae29b-6b92-435e-b950-ad8b190ddd2b" xr:uid="{4864417A-A65C-4618-A723-8CDC919EBAB0}"/>
    <hyperlink ref="A314" r:id="rId306" display="https://support.microsoft.com/en-us/office/norm-dist-function-edb1cc14-a21c-4e53-839d-8082074c9f8d" xr:uid="{65931711-DF4D-4CBC-B72E-3B06E20B1B1F}"/>
    <hyperlink ref="A315" r:id="rId307" display="https://support.microsoft.com/en-us/office/normdist-function-126db625-c53e-4591-9a22-c9ff422d6d58" xr:uid="{5889C704-0CB1-4C45-9059-023C761765E1}"/>
    <hyperlink ref="A316" r:id="rId308" display="https://support.microsoft.com/en-us/office/norminv-function-87981ab8-2de0-4cb0-b1aa-e21d4cb879b8" xr:uid="{0ECF3D56-84FC-48DC-8CF3-5565006414C3}"/>
    <hyperlink ref="A317" r:id="rId309" display="https://support.microsoft.com/en-us/office/norm-inv-function-54b30935-fee7-493c-bedb-2278a9db7e13" xr:uid="{1132CC5D-4D30-43B3-9E06-8B1BCFF3D896}"/>
    <hyperlink ref="A318" r:id="rId310" display="https://support.microsoft.com/en-us/office/norm-s-dist-function-1e787282-3832-4520-a9ae-bd2a8d99ba88" xr:uid="{D4526C88-592D-46D5-B2D8-5299424D8997}"/>
    <hyperlink ref="A319" r:id="rId311" display="https://support.microsoft.com/en-us/office/normsdist-function-463369ea-0345-445d-802a-4ff0d6ce7cac" xr:uid="{44BB13B4-A6C7-4864-AAC5-42741704F99D}"/>
    <hyperlink ref="A320" r:id="rId312" display="https://support.microsoft.com/en-us/office/norm-s-inv-function-d6d556b4-ab7f-49cd-b526-5a20918452b1" xr:uid="{53D91182-E6CE-432E-8188-80E0015EE9D7}"/>
    <hyperlink ref="A321" r:id="rId313" display="https://support.microsoft.com/en-us/office/normsinv-function-8d1bce66-8e4d-4f3b-967c-30eed61f019d" xr:uid="{0EC6520E-E922-4A33-BE8B-850167D88DC4}"/>
    <hyperlink ref="A322" r:id="rId314" display="https://support.microsoft.com/en-us/office/not-function-9cfc6011-a054-40c7-a140-cd4ba2d87d77" xr:uid="{267D32C8-50B9-44B7-B318-55F20B43B0FC}"/>
    <hyperlink ref="A323" r:id="rId315" display="https://support.microsoft.com/en-us/office/now-function-3337fd29-145a-4347-b2e6-20c904739c46" xr:uid="{EA2B39B2-A890-4667-9007-A3DBFFDC765E}"/>
    <hyperlink ref="A324" r:id="rId316" display="https://support.microsoft.com/en-us/office/nper-function-240535b5-6653-4d2d-bfcf-b6a38151d815" xr:uid="{F56D0AC2-1BEB-48BB-804D-93AD3030F015}"/>
    <hyperlink ref="A325" r:id="rId317" display="https://support.microsoft.com/en-us/office/npv-function-8672cb67-2576-4d07-b67b-ac28acf2a568" xr:uid="{DB9F0641-1280-4C3E-B0CB-9E7132B3DE50}"/>
    <hyperlink ref="A326" r:id="rId318" display="https://support.microsoft.com/en-us/office/numbervalue-function-1b05c8cf-2bfa-4437-af70-596c7ea7d879" xr:uid="{4CF931D1-40CE-4291-98C2-5BD4AC975004}"/>
    <hyperlink ref="A327" r:id="rId319" display="https://support.microsoft.com/en-us/office/oct2bin-function-55383471-3c56-4d27-9522-1a8ec646c589" xr:uid="{F7CF08E1-1270-46AA-A8FD-43732FCE88C2}"/>
    <hyperlink ref="A328" r:id="rId320" display="https://support.microsoft.com/en-us/office/oct2dec-function-87606014-cb98-44b2-8dbb-e48f8ced1554" xr:uid="{9FC3D19B-85B6-4AE2-8535-99CEB97C469E}"/>
    <hyperlink ref="A329" r:id="rId321" display="https://support.microsoft.com/en-us/office/oct2hex-function-912175b4-d497-41b4-a029-221f051b858f" xr:uid="{CD9D6ED8-EBAD-4CD0-880D-14671B918013}"/>
    <hyperlink ref="A330" r:id="rId322" display="https://support.microsoft.com/en-us/office/odd-function-deae64eb-e08a-4c88-8b40-6d0b42575c98" xr:uid="{2FE1413A-E0CF-4712-B982-0B6F962C4116}"/>
    <hyperlink ref="A331" r:id="rId323" display="https://support.microsoft.com/en-us/office/oddfprice-function-d7d664a8-34df-4233-8d2b-922bcf6a69e1" xr:uid="{D6671F6B-6016-456F-B583-6682072FA57B}"/>
    <hyperlink ref="A332" r:id="rId324" display="https://support.microsoft.com/en-us/office/oddfyield-function-66bc8b7b-6501-4c93-9ce3-2fd16220fe37" xr:uid="{DBDE968C-38DF-4C95-B469-BFAC0A870C80}"/>
    <hyperlink ref="A333" r:id="rId325" display="https://support.microsoft.com/en-us/office/oddlprice-function-fb657749-d200-4902-afaf-ed5445027fc4" xr:uid="{1E56600E-1D09-441B-9DC5-99CFD44DF4AB}"/>
    <hyperlink ref="A334" r:id="rId326" display="https://support.microsoft.com/en-us/office/oddlyield-function-c873d088-cf40-435f-8d41-c8232fee9238" xr:uid="{73CC6773-1482-4BC5-BDA4-56045846D20E}"/>
    <hyperlink ref="A335" r:id="rId327" display="https://support.microsoft.com/en-us/office/offset-function-c8de19ae-dd79-4b9b-a14e-b4d906d11b66" xr:uid="{F7E35038-4516-43D1-BC38-B1B6DB4EDA2F}"/>
    <hyperlink ref="A336" r:id="rId328" display="https://support.microsoft.com/en-us/office/or-function-7d17ad14-8700-4281-b308-00b131e22af0" xr:uid="{6260BEC4-8C4C-4173-83F9-3DAA37B7B1E6}"/>
    <hyperlink ref="A337" r:id="rId329" display="https://support.microsoft.com/en-us/office/pduration-function-44f33460-5be5-4c90-b857-22308892adaf" xr:uid="{8584A726-2833-4D7B-9E1F-973CCFFE4208}"/>
    <hyperlink ref="A338" r:id="rId330" display="https://support.microsoft.com/en-us/office/pearson-function-0c3e30fc-e5af-49c4-808a-3ef66e034c18" xr:uid="{A5D6AFBE-8045-4334-AF5E-29B08C6A45B8}"/>
    <hyperlink ref="A339" r:id="rId331" display="https://support.microsoft.com/en-us/office/percentile-exc-function-bbaa7204-e9e1-4010-85bf-c31dc5dce4ba" xr:uid="{45448407-A24D-48C5-B3D5-54231F3B7550}"/>
    <hyperlink ref="A340" r:id="rId332" display="https://support.microsoft.com/en-us/office/percentile-inc-function-680f9539-45eb-410b-9a5e-c1355e5fe2ed" xr:uid="{A97CDDB9-8A47-4922-A147-6B223C2CAA39}"/>
    <hyperlink ref="A341" r:id="rId333" display="https://support.microsoft.com/en-us/office/percentile-function-91b43a53-543c-4708-93de-d626debdddca" xr:uid="{92EF8295-6E76-4DCD-992D-A41FF44DFF33}"/>
    <hyperlink ref="A342" r:id="rId334" display="https://support.microsoft.com/en-us/office/percentrank-exc-function-d8afee96-b7e2-4a2f-8c01-8fcdedaa6314" xr:uid="{D74535E4-1CD9-4D5C-9166-C94DEFB99B21}"/>
    <hyperlink ref="A343" r:id="rId335" display="https://support.microsoft.com/en-us/office/percentrank-inc-function-149592c9-00c0-49ba-86c1-c1f45b80463a" xr:uid="{3DBE8579-E7A5-4B9A-8EA2-A6028A3800FF}"/>
    <hyperlink ref="A344" r:id="rId336" display="https://support.microsoft.com/en-us/office/percentrank-function-f1b5836c-9619-4847-9fc9-080ec9024442" xr:uid="{96577DC7-E42B-4FCF-943D-F552BF2C1929}"/>
    <hyperlink ref="A345" r:id="rId337" display="https://support.microsoft.com/en-us/office/permut-function-3bd1cb9a-2880-41ab-a197-f246a7a602d3" xr:uid="{B051AA28-348A-4C76-A727-0A65FBFC531F}"/>
    <hyperlink ref="A346" r:id="rId338" display="https://support.microsoft.com/en-us/office/permutationa-function-6c7d7fdc-d657-44e6-aa19-2857b25cae4e" xr:uid="{4475C2DF-1141-497D-8E74-D24E001D3E06}"/>
    <hyperlink ref="A347" r:id="rId339" display="https://support.microsoft.com/en-us/office/phi-function-23e49bc6-a8e8-402d-98d3-9ded87f6295c" xr:uid="{B2A3FF3D-1E9F-439B-9295-399722518559}"/>
    <hyperlink ref="A348" r:id="rId340" display="https://support.microsoft.com/en-us/office/phonetic-function-9a329dac-0c0f-42f8-9a55-639086988554" xr:uid="{710057A7-4934-44EA-A083-10F5B29917AB}"/>
    <hyperlink ref="A349" r:id="rId341" display="https://support.microsoft.com/en-us/office/pi-function-264199d0-a3ba-46b8-975a-c4a04608989b" xr:uid="{FF8B4BDE-D148-4ADC-B66F-59588B58A731}"/>
    <hyperlink ref="A350" r:id="rId342" display="https://support.microsoft.com/en-us/office/pmt-function-0214da64-9a63-4996-bc20-214433fa6441" xr:uid="{8590F80F-9E57-464C-A149-CFDD6DFB172C}"/>
    <hyperlink ref="A351" r:id="rId343" display="https://support.microsoft.com/en-us/office/poisson-dist-function-8fe148ff-39a2-46cb-abf3-7772695d9636" xr:uid="{AAA8C632-8185-4D6A-8B55-774CB5A413A9}"/>
    <hyperlink ref="A352" r:id="rId344" display="https://support.microsoft.com/en-us/office/poisson-function-d81f7294-9d7c-4f75-bc23-80aa8624173a" xr:uid="{55A987FF-F4A9-4F98-AB2C-BD74196407DE}"/>
    <hyperlink ref="A353" r:id="rId345" display="https://support.microsoft.com/en-us/office/power-function-d3f2908b-56f4-4c3f-895a-07fb519c362a" xr:uid="{EF14F704-FA0A-4DFF-8026-05AB61A1B641}"/>
    <hyperlink ref="A354" r:id="rId346" display="https://support.microsoft.com/en-us/office/ppmt-function-c370d9e3-7749-4ca4-beea-b06c6ac95e1b" xr:uid="{D42CFB86-00D2-4A6E-A5F9-AFC7E51702AE}"/>
    <hyperlink ref="A355" r:id="rId347" display="https://support.microsoft.com/en-us/office/price-function-3ea9deac-8dfa-436f-a7c8-17ea02c21b0a" xr:uid="{7002F194-82DA-44C6-8ADC-D437D6726077}"/>
    <hyperlink ref="A356" r:id="rId348" display="https://support.microsoft.com/en-us/office/pricedisc-function-d06ad7c1-380e-4be7-9fd9-75e3079acfd3" xr:uid="{D53A2EB1-6B5D-4543-80D0-EC7407837B75}"/>
    <hyperlink ref="A357" r:id="rId349" display="https://support.microsoft.com/en-us/office/pricemat-function-52c3b4da-bc7e-476a-989f-a95f675cae77" xr:uid="{4B773A42-63CC-4D69-A029-8A5720E47378}"/>
    <hyperlink ref="A358" r:id="rId350" display="https://support.microsoft.com/en-us/office/prob-function-9ac30561-c81c-4259-8253-34f0a238fc49" xr:uid="{4CE7B56B-6C30-4D52-8602-E47F803899AC}"/>
    <hyperlink ref="A359" r:id="rId351" display="https://support.microsoft.com/en-us/office/product-function-8e6b5b24-90ee-4650-aeec-80982a0512ce" xr:uid="{A0A3B169-D1A9-4366-B7E0-4B7B60C57E39}"/>
    <hyperlink ref="A360" r:id="rId352" display="https://support.microsoft.com/en-us/office/proper-function-52a5a283-e8b2-49be-8506-b2887b889f94" xr:uid="{B945C3DA-B2E8-4968-9EA5-728DF895F1FA}"/>
    <hyperlink ref="A361" r:id="rId353" display="https://support.microsoft.com/en-us/office/pv-function-23879d31-0e02-4321-be01-da16e8168cbd" xr:uid="{69B7ADE8-4496-4340-8DAD-F80AE5129F86}"/>
    <hyperlink ref="A362" r:id="rId354" display="https://support.microsoft.com/en-us/office/quartile-function-93cf8f62-60cd-4fdb-8a92-8451041e1a2a" xr:uid="{C9D4D443-CCD2-4B35-A1C3-776B6F99FC60}"/>
    <hyperlink ref="A363" r:id="rId355" display="https://support.microsoft.com/en-us/office/quartile-exc-function-5a355b7a-840b-4a01-b0f1-f538c2864cad" xr:uid="{DF1DDF9D-83D4-425A-8977-9FA30C3BEC57}"/>
    <hyperlink ref="A364" r:id="rId356" display="https://support.microsoft.com/en-us/office/quartile-inc-function-1bbacc80-5075-42f1-aed6-47d735c4819d" xr:uid="{7E0ADC42-64F7-4B7F-ACC4-B99D2B96D805}"/>
    <hyperlink ref="A365" r:id="rId357" display="https://support.microsoft.com/en-us/office/quotient-function-9f7bf099-2a18-4282-8fa4-65290cc99dee" xr:uid="{AFB8190A-93E9-4BFB-A14B-AAE979552842}"/>
    <hyperlink ref="A366" r:id="rId358" display="https://support.microsoft.com/en-us/office/radians-function-ac409508-3d48-45f5-ac02-1497c92de5bf" xr:uid="{2E6CC9A7-96E0-4DF3-8C50-A3F033774336}"/>
    <hyperlink ref="A367" r:id="rId359" display="https://support.microsoft.com/en-us/office/rand-function-4cbfa695-8869-4788-8d90-021ea9f5be73" xr:uid="{3051C0A6-C584-4B89-942D-96CF3698251A}"/>
    <hyperlink ref="A368" r:id="rId360" display="https://support.microsoft.com/en-us/office/randarray-function-21261e55-3bec-4885-86a6-8b0a47fd4d33" xr:uid="{D19B266E-FD82-4AE5-A74B-436EC98E62BE}"/>
    <hyperlink ref="A369" r:id="rId361" display="https://support.microsoft.com/en-us/office/randbetween-function-4cc7f0d1-87dc-4eb7-987f-a469ab381685" xr:uid="{F31E5230-302B-4E71-9791-AD6C5170FF66}"/>
    <hyperlink ref="A370" r:id="rId362" display="https://support.microsoft.com/en-us/office/rank-avg-function-bd406a6f-eb38-4d73-aa8e-6d1c3c72e83a" xr:uid="{CADF5A18-F51C-48CA-9D51-FE03602E7E8C}"/>
    <hyperlink ref="A371" r:id="rId363" display="https://support.microsoft.com/en-us/office/rank-eq-function-284858ce-8ef6-450e-b662-26245be04a40" xr:uid="{F67623E7-4BFE-48C5-AE61-A9E618E90434}"/>
    <hyperlink ref="A372" r:id="rId364" display="https://support.microsoft.com/en-us/office/rank-function-6a2fc49d-1831-4a03-9d8c-c279cf99f723" xr:uid="{E259057C-A3FC-40B4-9EDE-D1C62D0ED6F4}"/>
    <hyperlink ref="A373" r:id="rId365" display="https://support.microsoft.com/en-us/office/rate-function-9f665657-4a7e-4bb7-a030-83fc59e748ce" xr:uid="{33583DF6-A708-46E4-A365-C771106C9A4A}"/>
    <hyperlink ref="A374" r:id="rId366" display="https://support.microsoft.com/en-us/office/received-function-7a3f8b93-6611-4f81-8576-828312c9b5e5" xr:uid="{A4EC559C-8E51-41E6-94ED-049033E32BE0}"/>
    <hyperlink ref="A375" r:id="rId367" display="https://support.microsoft.com/en-us/office/register-id-function-f8f0af0f-fd66-4704-a0f2-87b27b175b50" xr:uid="{2912B37B-4EC3-4E06-83A1-7B4BFC132049}"/>
    <hyperlink ref="A376" r:id="rId368" display="https://support.microsoft.com/en-us/office/replace-replaceb-functions-8d799074-2425-4a8a-84bc-82472868878a" xr:uid="{1623D551-84EC-485A-8000-C1813ED97CBD}"/>
    <hyperlink ref="A377" r:id="rId369" display="https://support.microsoft.com/en-us/office/rept-function-04c4d778-e712-43b4-9c15-d656582bb061" xr:uid="{4450AE22-C25A-480A-B56C-776AD242965B}"/>
    <hyperlink ref="A378" r:id="rId370" display="https://support.microsoft.com/en-us/office/right-rightb-functions-240267ee-9afa-4639-a02b-f19e1786cf2f" xr:uid="{8868FCE6-22B4-43C1-BE47-45154C6590B4}"/>
    <hyperlink ref="A379" r:id="rId371" display="https://support.microsoft.com/en-us/office/roman-function-d6b0b99e-de46-4704-a518-b45a0f8b56f5" xr:uid="{F58B3302-4D7C-4E3A-8EC4-5A234E8193A9}"/>
    <hyperlink ref="A380" r:id="rId372" display="https://support.microsoft.com/en-us/office/round-function-c018c5d8-40fb-4053-90b1-b3e7f61a213c" xr:uid="{88C9D394-A8B9-4ABF-BAD7-B9BAE68D1922}"/>
    <hyperlink ref="A381" r:id="rId373" display="https://support.microsoft.com/en-us/office/rounddown-function-2ec94c73-241f-4b01-8c6f-17e6d7968f53" xr:uid="{1115D99A-B2D4-4CE8-81CF-0E8E47B70135}"/>
    <hyperlink ref="A382" r:id="rId374" display="https://support.microsoft.com/en-us/office/roundup-function-f8bc9b23-e795-47db-8703-db171d0c42a7" xr:uid="{75C7D365-8F60-4572-8C31-B64BE2F8F15B}"/>
    <hyperlink ref="A383" r:id="rId375" display="https://support.microsoft.com/en-us/office/row-function-3a63b74a-c4d0-4093-b49a-e76eb49a6d8d" xr:uid="{A9AC2631-8FF4-4497-B461-669622394160}"/>
    <hyperlink ref="A384" r:id="rId376" display="https://support.microsoft.com/en-us/office/rows-function-b592593e-3fc2-47f2-bec1-bda493811597" xr:uid="{DC35642E-E898-40B3-917D-DACEA0B0DC16}"/>
    <hyperlink ref="A385" r:id="rId377" display="https://support.microsoft.com/en-us/office/rri-function-6f5822d8-7ef1-4233-944c-79e8172930f4" xr:uid="{8D95F806-6B6A-4754-8F87-06AFF2B40F8A}"/>
    <hyperlink ref="A386" r:id="rId378" display="https://support.microsoft.com/en-us/office/rsq-function-d7161715-250d-4a01-b80d-a8364f2be08f" xr:uid="{0DA13805-3AD6-430C-B665-B350787FB8DE}"/>
    <hyperlink ref="A387" r:id="rId379" display="https://support.microsoft.com/en-us/office/rtd-function-e0cc001a-56f0-470a-9b19-9455dc0eb593" xr:uid="{AD7789F8-1A54-4C0A-8E22-25432C42F086}"/>
    <hyperlink ref="A388" r:id="rId380" display="https://support.microsoft.com/en-us/office/search-searchb-functions-9ab04538-0e55-4719-a72e-b6f54513b495" xr:uid="{D1FC7378-40E5-4471-8963-C64E84884930}"/>
    <hyperlink ref="A389" r:id="rId381" display="https://support.microsoft.com/en-us/office/sec-function-ff224717-9c87-4170-9b58-d069ced6d5f7" xr:uid="{464C6BAA-19C2-47C5-82A2-55489485AF2F}"/>
    <hyperlink ref="A390" r:id="rId382" display="https://support.microsoft.com/en-us/office/sech-function-e05a789f-5ff7-4d7f-984a-5edb9b09556f" xr:uid="{9EFC1CE0-70A7-471D-A5C5-B7C3587D8B1E}"/>
    <hyperlink ref="A391" r:id="rId383" display="https://support.microsoft.com/en-us/office/second-function-740d1cfc-553c-4099-b668-80eaa24e8af1" xr:uid="{94AFA4B2-55A1-4D0B-B511-FFBAAADA54FA}"/>
    <hyperlink ref="A392" r:id="rId384" display="https://support.microsoft.com/en-us/office/sequence-function-57467a98-57e0-4817-9f14-2eb78519ca90" xr:uid="{6259F269-9209-4E95-9C10-F85E0C5C0072}"/>
    <hyperlink ref="A393" r:id="rId385" display="https://support.microsoft.com/en-us/office/seriessum-function-a3ab25b5-1093-4f5b-b084-96c49087f637" xr:uid="{61BB632E-E0DF-4733-8217-A2E363F87936}"/>
    <hyperlink ref="A394" r:id="rId386" display="https://support.microsoft.com/en-us/office/sheet-function-44718b6f-8b87-47a1-a9d6-b701c06cff24" xr:uid="{CEF160A0-C4C1-48C3-B8B4-0116D51AC607}"/>
    <hyperlink ref="A395" r:id="rId387" display="https://support.microsoft.com/en-us/office/sheets-function-770515eb-e1e8-45ce-8066-b557e5e4b80b" xr:uid="{9D36AAFA-DE0E-4910-9B4E-739E7F4F0FDB}"/>
    <hyperlink ref="A396" r:id="rId388" display="https://support.microsoft.com/en-us/office/sign-function-109c932d-fcdc-4023-91f1-2dd0e916a1d8" xr:uid="{A52ABEC0-4E26-464E-B1CA-9AF384BCA76B}"/>
    <hyperlink ref="A397" r:id="rId389" display="https://support.microsoft.com/en-us/office/sin-function-cf0e3432-8b9e-483c-bc55-a76651c95602" xr:uid="{23A776AC-C21E-41B2-A256-4CD55129F3A5}"/>
    <hyperlink ref="A398" r:id="rId390" display="https://support.microsoft.com/en-us/office/sinh-function-1e4e8b9f-2b65-43fc-ab8a-0a37f4081fa7" xr:uid="{97CD2E4F-D24A-472F-8491-EEC0B4CC20C5}"/>
    <hyperlink ref="A399" r:id="rId391" display="https://support.microsoft.com/en-us/office/skew-function-bdf49d86-b1ef-4804-a046-28eaea69c9fa" xr:uid="{2084976A-90D7-425C-B074-D38052B5713E}"/>
    <hyperlink ref="A400" r:id="rId392" display="https://support.microsoft.com/en-us/office/skew-p-function-76530a5c-99b9-48a1-8392-26632d542fcb" xr:uid="{7DF50E6A-B846-4E5D-883A-4D19B1B33C16}"/>
    <hyperlink ref="A401" r:id="rId393" display="https://support.microsoft.com/en-us/office/sln-function-cdb666e5-c1c6-40a7-806a-e695edc2f1c8" xr:uid="{2CFF9C90-15BE-42C0-8838-E7CF3EC09FC1}"/>
    <hyperlink ref="A402" r:id="rId394" display="https://support.microsoft.com/en-us/office/slope-function-11fb8f97-3117-4813-98aa-61d7e01276b9" xr:uid="{98555665-10AF-41C5-A65C-2B399E5DC6A5}"/>
    <hyperlink ref="A403" r:id="rId395" display="https://support.microsoft.com/en-us/office/small-function-17da8222-7c82-42b2-961b-14c45384df07" xr:uid="{821E69F5-3A29-4ACB-83FB-EA735A60D7A9}"/>
    <hyperlink ref="A404" r:id="rId396" display="https://support.microsoft.com/en-us/office/sort-function-22f63bd0-ccc8-492f-953d-c20e8e44b86c" xr:uid="{EA2D521C-9EF6-4D51-B09F-9544F3F5E793}"/>
    <hyperlink ref="A405" r:id="rId397" display="https://support.microsoft.com/en-us/office/sortby-function-cd2d7a62-1b93-435c-b561-d6a35134f28f" xr:uid="{D139A379-2C6B-40E7-B54F-F6B129EE795B}"/>
    <hyperlink ref="A406" r:id="rId398" display="https://support.microsoft.com/en-us/office/sqrt-function-654975c2-05c4-4831-9a24-2c65e4040fdf" xr:uid="{799A5C37-04AA-483D-B57C-C85CD22F536F}"/>
    <hyperlink ref="A407" r:id="rId399" display="https://support.microsoft.com/en-us/office/sqrtpi-function-1fb4e63f-9b51-46d6-ad68-b3e7a8b519b4" xr:uid="{2E0361A7-38E3-463D-98AD-AC3EC74135AC}"/>
    <hyperlink ref="A408" r:id="rId400" display="https://support.microsoft.com/en-us/office/standardize-function-81d66554-2d54-40ec-ba83-6437108ee775" xr:uid="{65130630-F374-45E5-BAEF-C7CA9BD41057}"/>
    <hyperlink ref="A409" r:id="rId401" display="https://support.microsoft.com/en-us/office/stdev-function-51fecaaa-231e-4bbb-9230-33650a72c9b0" xr:uid="{F21D7DFB-3F33-451B-96CE-501A58A6E369}"/>
    <hyperlink ref="A410" r:id="rId402" display="https://support.microsoft.com/en-us/office/stdev-p-function-6e917c05-31a0-496f-ade7-4f4e7462f285" xr:uid="{8D890DC6-BD70-4402-96B3-301F71236B22}"/>
    <hyperlink ref="A411" r:id="rId403" display="https://support.microsoft.com/en-us/office/stdev-s-function-7d69cf97-0c1f-4acf-be27-f3e83904cc23" xr:uid="{6BBC6B3D-2616-4551-9ADA-8B876B768711}"/>
    <hyperlink ref="A412" r:id="rId404" display="https://support.microsoft.com/en-us/office/stdeva-function-5ff38888-7ea5-48de-9a6d-11ed73b29e9d" xr:uid="{E0FB9AAB-4A9C-4AE7-A5CF-2197CB00D4CF}"/>
    <hyperlink ref="A413" r:id="rId405" display="https://support.microsoft.com/en-us/office/stdevp-function-1f7c1c88-1bec-4422-8242-e9f7dc8bb195" xr:uid="{4C49C14E-B5DF-4035-8C36-6582A567EA5E}"/>
    <hyperlink ref="A414" r:id="rId406" display="https://support.microsoft.com/en-us/office/stdevpa-function-5578d4d6-455a-4308-9991-d405afe2c28c" xr:uid="{62AFB165-18F6-49D7-B0D7-B78C71476421}"/>
    <hyperlink ref="A415" r:id="rId407" display="https://support.microsoft.com/en-us/office/steyx-function-6ce74b2c-449d-4a6e-b9ac-f9cef5ba48ab" xr:uid="{04AD7641-1A33-4111-9ACC-0D0D15DBA348}"/>
    <hyperlink ref="A416" r:id="rId408" display="https://support.microsoft.com/en-us/office/substitute-function-6434944e-a904-4336-a9b0-1e58df3bc332" xr:uid="{FACD2D98-A5F1-486F-A42E-4DD8782A1804}"/>
    <hyperlink ref="A417" r:id="rId409" display="https://support.microsoft.com/en-us/office/subtotal-function-7b027003-f060-4ade-9040-e478765b9939" xr:uid="{81AC48F8-5DB6-40D8-B1A5-49F1367607CB}"/>
    <hyperlink ref="A418" r:id="rId410" display="https://support.microsoft.com/en-us/office/sum-function-043e1c7d-7726-4e80-8f32-07b23e057f89" xr:uid="{3DEE8626-41EB-400B-B873-343332657946}"/>
    <hyperlink ref="A419" r:id="rId411" display="https://support.microsoft.com/en-us/office/sumif-function-169b8c99-c05c-4483-a712-1697a653039b" xr:uid="{B3D4EA7F-2652-4C91-9F6A-DA6BEED9FEBB}"/>
    <hyperlink ref="A420" r:id="rId412" display="https://support.microsoft.com/en-us/office/sumifs-function-c9e748f5-7ea7-455d-9406-611cebce642b" xr:uid="{B6B05232-114A-4E48-AD97-B5900B6D3EDD}"/>
    <hyperlink ref="A421" r:id="rId413" display="https://support.microsoft.com/en-us/office/sumproduct-function-16753e75-9f68-4874-94ac-4d2145a2fd2e" xr:uid="{FFA3538F-64F1-4020-9DCB-0FD92772F8F5}"/>
    <hyperlink ref="A422" r:id="rId414" display="https://support.microsoft.com/en-us/office/sumsq-function-e3313c02-51cc-4963-aae6-31442d9ec307" xr:uid="{2992F27C-B0B4-4BF0-8CA1-7A289D38401C}"/>
    <hyperlink ref="A423" r:id="rId415" display="https://support.microsoft.com/en-us/office/sumx2my2-function-9e599cc5-5399-48e9-a5e0-e37812dfa3e9" xr:uid="{2AA5AFCB-E151-42DD-B98A-87332A1D59BD}"/>
    <hyperlink ref="A424" r:id="rId416" display="https://support.microsoft.com/en-us/office/sumx2py2-function-826b60b4-0aa2-4e5e-81d2-be704d3d786f" xr:uid="{269A9453-91B7-4F30-ADD6-A34B629CC552}"/>
    <hyperlink ref="A425" r:id="rId417" display="https://support.microsoft.com/en-us/office/sumxmy2-function-9d144ac1-4d79-43de-b524-e2ecee23b299" xr:uid="{53CC3070-B67E-463C-B760-8BD60EE0B395}"/>
    <hyperlink ref="A426" r:id="rId418" display="https://support.microsoft.com/en-us/office/switch-function-47ab33c0-28ce-4530-8a45-d532ec4aa25e" xr:uid="{CEDD1583-B4B2-4E30-B715-D5AFBD56930E}"/>
    <hyperlink ref="A427" r:id="rId419" display="https://support.microsoft.com/en-us/office/syd-function-069f8106-b60b-4ca2-98e0-2a0f206bdb27" xr:uid="{D5C123B4-53BD-4B93-BA96-09589446F227}"/>
    <hyperlink ref="A428" r:id="rId420" display="https://support.microsoft.com/en-us/office/t-function-fb83aeec-45e7-4924-af95-53e073541228" xr:uid="{E4C64729-F760-4721-A40F-D9D492F29A95}"/>
    <hyperlink ref="A429" r:id="rId421" display="https://support.microsoft.com/en-us/office/tan-function-08851a40-179f-4052-b789-d7f699447401" xr:uid="{8AA8CEBB-7ADE-4DC0-8B21-33AD090BC79F}"/>
    <hyperlink ref="A430" r:id="rId422" display="https://support.microsoft.com/en-us/office/tanh-function-017222f0-a0c3-4f69-9787-b3202295dc6c" xr:uid="{AF006743-C10A-44D8-8008-CDAB9CA142A1}"/>
    <hyperlink ref="A431" r:id="rId423" display="https://support.microsoft.com/en-us/office/tbilleq-function-2ab72d90-9b4d-4efe-9fc2-0f81f2c19c8c" xr:uid="{2929BD38-CAAB-42DE-BE2C-7E5D8F1B44FA}"/>
    <hyperlink ref="A432" r:id="rId424" display="https://support.microsoft.com/en-us/office/tbillprice-function-eacca992-c29d-425a-9eb8-0513fe6035a2" xr:uid="{AC887567-6941-4F22-AF51-70832C0EEEDF}"/>
    <hyperlink ref="A433" r:id="rId425" display="https://support.microsoft.com/en-us/office/tbillyield-function-6d381232-f4b0-4cd5-8e97-45b9c03468ba" xr:uid="{EF84D805-F4EC-43BC-9EF2-6D77CDCAD0E3}"/>
    <hyperlink ref="A434" r:id="rId426" display="https://support.microsoft.com/en-us/office/t-dist-function-4329459f-ae91-48c2-bba8-1ead1c6c21b2" xr:uid="{98D08AA1-AE1F-44E4-B44E-9EF2E395E80F}"/>
    <hyperlink ref="A435" r:id="rId427" display="https://support.microsoft.com/en-us/office/t-dist-2t-function-198e9340-e360-4230-bd21-f52f22ff5c28" xr:uid="{A7087F0D-7D07-4790-AFEC-655379FF0AE7}"/>
    <hyperlink ref="A436" r:id="rId428" display="https://support.microsoft.com/en-us/office/t-dist-rt-function-20a30020-86f9-4b35-af1f-7ef6ae683eda" xr:uid="{BE1D6CA0-E64C-4204-B092-72418B845713}"/>
    <hyperlink ref="A437" r:id="rId429" display="https://support.microsoft.com/en-us/office/tdist-function-630a7695-4021-4853-9468-4a1f9dcdd192" xr:uid="{15B09AF2-E41D-43C1-B02F-0064DDE37EAA}"/>
    <hyperlink ref="A438" r:id="rId430" display="https://support.microsoft.com/en-us/office/text-function-20d5ac4d-7b94-49fd-bb38-93d29371225c" xr:uid="{BE72885C-A2B0-47BF-9A67-7762EA49718D}"/>
    <hyperlink ref="A439" r:id="rId431" display="https://support.microsoft.com/en-us/office/textjoin-function-357b449a-ec91-49d0-80c3-0e8fc845691c" xr:uid="{ED6CE2C1-78E0-405B-AE1B-63B09380DBE8}"/>
    <hyperlink ref="A440" r:id="rId432" display="https://support.microsoft.com/en-us/office/time-function-9a5aff99-8f7d-4611-845e-747d0b8d5457" xr:uid="{01681C07-C9F8-4895-9546-B17C3E9E1BA4}"/>
    <hyperlink ref="A441" r:id="rId433" display="https://support.microsoft.com/en-us/office/timevalue-function-0b615c12-33d8-4431-bf3d-f3eb6d186645" xr:uid="{2F460FC4-F5D4-4EB5-BDD1-E07915CB326A}"/>
    <hyperlink ref="A442" r:id="rId434" display="https://support.microsoft.com/en-us/office/t-inv-function-2908272b-4e61-4942-9df9-a25fec9b0e2e" xr:uid="{A61542D8-4E8C-45F3-9BE0-28A4C0065456}"/>
    <hyperlink ref="A443" r:id="rId435" display="https://support.microsoft.com/en-us/office/t-inv-2t-function-ce72ea19-ec6c-4be7-bed2-b9baf2264f17" xr:uid="{D84AA151-E317-4769-8797-3CE21F4A3A61}"/>
    <hyperlink ref="A444" r:id="rId436" display="https://support.microsoft.com/en-us/office/tinv-function-a7c85b9d-90f5-41fe-9ca5-1cd2f3e1ed7c" xr:uid="{567B2567-A22D-4FBE-AF8A-A7C17906B125}"/>
    <hyperlink ref="A445" r:id="rId437" display="https://support.microsoft.com/en-us/office/today-function-5eb3078d-a82c-4736-8930-2f51a028fdd9" xr:uid="{E066D5CF-9F1D-4202-B1A1-63BA6E9FB13D}"/>
    <hyperlink ref="A446" r:id="rId438" display="https://support.microsoft.com/en-us/office/transpose-function-ed039415-ed8a-4a81-93e9-4b6dfac76027" xr:uid="{7C64CBEB-CBEB-406C-8916-E8464BA2B36B}"/>
    <hyperlink ref="A447" r:id="rId439" display="https://support.microsoft.com/en-us/office/trend-function-e2f135f0-8827-4096-9873-9a7cf7b51ef1" xr:uid="{127A3CBF-CD02-4F08-B33B-2932EADECE0C}"/>
    <hyperlink ref="A448" r:id="rId440" display="https://support.microsoft.com/en-us/office/trim-function-410388fa-c5df-49c6-b16c-9e5630b479f9" xr:uid="{6A028B4C-4BE4-44FF-B1AC-66B889618F75}"/>
    <hyperlink ref="A449" r:id="rId441" display="https://support.microsoft.com/en-us/office/trimmean-function-d90c9878-a119-4746-88fa-63d988f511d3" xr:uid="{B81F85BC-1BEA-453A-9449-FDDCBB968349}"/>
    <hyperlink ref="A450" r:id="rId442" display="https://support.microsoft.com/en-us/office/true-function-7652c6e3-8987-48d0-97cd-ef223246b3fb" xr:uid="{E3CFC569-CB70-4137-998E-5A0637F31F3A}"/>
    <hyperlink ref="A451" r:id="rId443" display="https://support.microsoft.com/en-us/office/trunc-function-8b86a64c-3127-43db-ba14-aa5ceb292721" xr:uid="{0413027E-8259-421C-827C-29011EA77403}"/>
    <hyperlink ref="A452" r:id="rId444" display="https://support.microsoft.com/en-us/office/t-test-function-d4e08ec3-c545-485f-962e-276f7cbed055" xr:uid="{209884CE-A880-4F46-A513-8CF7CEF4650B}"/>
    <hyperlink ref="A453" r:id="rId445" display="https://support.microsoft.com/en-us/office/ttest-function-1696ffc1-4811-40fd-9d13-a0eaad83c7ae" xr:uid="{2544C44C-16C7-4CE1-9CC9-7AA255AC4BC0}"/>
    <hyperlink ref="A454" r:id="rId446" display="https://support.microsoft.com/en-us/office/type-function-45b4e688-4bc3-48b3-a105-ffa892995899" xr:uid="{6AF676AB-5312-481E-8F85-5A263C67629B}"/>
    <hyperlink ref="A455" r:id="rId447" display="https://support.microsoft.com/en-us/office/unichar-function-ffeb64f5-f131-44c6-b332-5cd72f0659b8" xr:uid="{18197C67-8611-4F94-B0D7-35893AF4E6D2}"/>
    <hyperlink ref="A456" r:id="rId448" display="https://support.microsoft.com/en-us/office/unicode-function-adb74aaa-a2a5-4dde-aff6-966e4e81f16f" xr:uid="{02C49B7F-A9F1-4A3E-B4FA-3FB2BE9D9B34}"/>
    <hyperlink ref="A457" r:id="rId449" display="https://support.microsoft.com/en-us/office/unique-function-c5ab87fd-30a3-4ce9-9d1a-40204fb85e1e" xr:uid="{D8D4B20F-E488-4BC2-A7F9-24626BDBE935}"/>
    <hyperlink ref="A458" r:id="rId450" display="https://support.microsoft.com/en-us/office/upper-function-c11f29b3-d1a3-4537-8df6-04d0049963d6" xr:uid="{56291C6C-6DFB-4924-AE9C-51994EEE25E5}"/>
    <hyperlink ref="A459" r:id="rId451" display="https://support.microsoft.com/en-us/office/value-function-257d0108-07dc-437d-ae1c-bc2d3953d8c2" xr:uid="{478EEF1F-AC7F-4A9D-BBE0-E8AA0FE7AFD2}"/>
    <hyperlink ref="A460" r:id="rId452" display="https://support.microsoft.com/en-us/office/var-function-1f2b7ab2-954d-4e17-ba2c-9e58b15a7da2" xr:uid="{6FF0A091-1C4D-4593-BCB3-01FF802C1322}"/>
    <hyperlink ref="A461" r:id="rId453" display="https://support.microsoft.com/en-us/office/var-p-function-73d1285c-108c-4843-ba5d-a51f90656f3a" xr:uid="{2F1B2EF0-9B48-48F2-906A-0E938FBD506D}"/>
    <hyperlink ref="A462" r:id="rId454" display="https://support.microsoft.com/en-us/office/var-s-function-913633de-136b-449d-813e-65a00b2b990b" xr:uid="{C360B831-C5FE-4C25-A729-69961140582F}"/>
    <hyperlink ref="A463" r:id="rId455" display="https://support.microsoft.com/en-us/office/vara-function-3de77469-fa3a-47b4-85fd-81758a1e1d07" xr:uid="{7BDBE9C7-AFFD-4CD6-8F74-160C757CAB9F}"/>
    <hyperlink ref="A464" r:id="rId456" display="https://support.microsoft.com/en-us/office/varp-function-26a541c4-ecee-464d-a731-bd4c575b1a6b" xr:uid="{B7703055-236F-4E77-88A3-6D0958CAC08D}"/>
    <hyperlink ref="A465" r:id="rId457" display="https://support.microsoft.com/en-us/office/varpa-function-59a62635-4e89-4fad-88ac-ce4dc0513b96" xr:uid="{A8CD186A-D495-42B7-90EB-4B89D2106EB0}"/>
    <hyperlink ref="A466" r:id="rId458" display="https://support.microsoft.com/en-us/office/vdb-function-dde4e207-f3fa-488d-91d2-66d55e861d73" xr:uid="{9CBF08C9-7A46-4318-887E-FBA4ED37AAF9}"/>
    <hyperlink ref="A467" r:id="rId459" display="https://support.microsoft.com/en-us/office/vlookup-function-0bbc8083-26fe-4963-8ab8-93a18ad188a1" xr:uid="{A1975F7D-2FCF-4A94-9BDD-2E82317857B3}"/>
    <hyperlink ref="A468" r:id="rId460" display="https://support.microsoft.com/en-us/office/webservice-function-0546a35a-ecc6-4739-aed7-c0b7ce1562c4" xr:uid="{6A0AE5CA-D453-4EB2-96D4-89BB68CCE3AC}"/>
    <hyperlink ref="A469" r:id="rId461" display="https://support.microsoft.com/en-us/office/weekday-function-60e44483-2ed1-439f-8bd0-e404c190949a" xr:uid="{EC640EDC-9A18-44A7-9C15-5AEE624300F2}"/>
    <hyperlink ref="A470" r:id="rId462" display="https://support.microsoft.com/en-us/office/weeknum-function-e5c43a03-b4ab-426c-b411-b18c13c75340" xr:uid="{AD6224DC-F532-4E3C-BB28-2A833B049C14}"/>
    <hyperlink ref="A471" r:id="rId463" display="https://support.microsoft.com/en-us/office/weibull-function-b83dc2c6-260b-4754-bef2-633196f6fdcc" xr:uid="{14556DBB-893A-443A-A58F-1756AB6EB0E7}"/>
    <hyperlink ref="A472" r:id="rId464" display="https://support.microsoft.com/en-us/office/weibull-dist-function-4e783c39-9325-49be-bbc9-a83ef82b45db" xr:uid="{17C307BA-20DB-44E2-82E6-EE0E0802CE4A}"/>
    <hyperlink ref="A473" r:id="rId465" display="https://support.microsoft.com/en-us/office/workday-function-f764a5b7-05fc-4494-9486-60d494efbf33" xr:uid="{295F2631-5DE2-4298-B630-01B3D9B73F02}"/>
    <hyperlink ref="A474" r:id="rId466" display="https://support.microsoft.com/en-us/office/workday-intl-function-a378391c-9ba7-4678-8a39-39611a9bf81d" xr:uid="{2881FE4B-569D-496A-9FF4-7690DD08611A}"/>
    <hyperlink ref="A475" r:id="rId467" display="https://support.microsoft.com/en-us/office/xirr-function-de1242ec-6477-445b-b11b-a303ad9adc9d" xr:uid="{2685389E-442F-48DD-B195-F06DB4E425BD}"/>
    <hyperlink ref="A476" r:id="rId468" display="https://support.microsoft.com/en-us/office/xlookup-function-b7fd680e-6d10-43e6-84f9-88eae8bf5929" xr:uid="{A5848126-50B6-4B99-9F6E-8C8184159C94}"/>
    <hyperlink ref="A477" r:id="rId469" display="https://support.microsoft.com/en-us/office/xmatch-function-d966da31-7a6b-4a13-a1c6-5a33ed6a0312" xr:uid="{47ED9379-E60F-4C08-9357-C864CF5087D5}"/>
    <hyperlink ref="A478" r:id="rId470" display="https://support.microsoft.com/en-us/office/xnpv-function-1b42bbf6-370f-4532-a0eb-d67c16b664b7" xr:uid="{1D33E96E-FAB1-45CF-9A6F-41F55F5D1BDC}"/>
    <hyperlink ref="A479" r:id="rId471" display="https://support.microsoft.com/en-us/office/xor-function-1548d4c2-5e47-4f77-9a92-0533bba14f37" xr:uid="{9C5D6418-BD1F-4893-BFD1-FF41040998A0}"/>
    <hyperlink ref="A480" r:id="rId472" display="https://support.microsoft.com/en-us/office/year-function-c64f017a-1354-490d-981f-578e8ec8d3b9" xr:uid="{9A87D049-E897-4232-8F68-8A5D286FB4AC}"/>
    <hyperlink ref="A481" r:id="rId473" display="https://support.microsoft.com/en-us/office/yearfrac-function-3844141e-c76d-4143-82b6-208454ddc6a8" xr:uid="{54E3F79C-90D4-43EE-8062-C3908A8EBB62}"/>
    <hyperlink ref="A482" r:id="rId474" display="https://support.microsoft.com/en-us/office/yield-function-f5f5ca43-c4bd-434f-8bd2-ed3c9727a4fe" xr:uid="{E2AFA1B1-6E1F-4239-B760-1032112FB4D0}"/>
    <hyperlink ref="A483" r:id="rId475" display="https://support.microsoft.com/en-us/office/yielddisc-function-a9dbdbae-7dae-46de-b995-615faffaaed7" xr:uid="{804AE55C-F807-446E-A1F5-BBCA14C6AA21}"/>
    <hyperlink ref="A484" r:id="rId476" display="https://support.microsoft.com/en-us/office/yieldmat-function-ba7d1809-0d33-4bcb-96c7-6c56ec62ef6f" xr:uid="{1B87C451-BA73-4D99-B6CE-0728059313CC}"/>
    <hyperlink ref="A485" r:id="rId477" display="https://support.microsoft.com/en-us/office/z-test-function-d633d5a3-2031-4614-a016-92180ad82bee" xr:uid="{9BA6D0F0-BE77-469F-98F9-D0272B7A0573}"/>
    <hyperlink ref="A486" r:id="rId478" display="https://support.microsoft.com/en-us/office/ztest-function-8f33be8a-6bd6-4ecc-8e3a-d9a4420c4a6a" xr:uid="{37F61F65-8D67-481C-8FEA-970DEDB9DBC6}"/>
    <hyperlink ref="C5" r:id="rId479" xr:uid="{DFE56DD5-3775-4365-A2BC-353B74EB1717}"/>
    <hyperlink ref="C6" r:id="rId480" xr:uid="{1B390614-E1A1-4CFA-8D40-737248A3F892}"/>
  </hyperlinks>
  <pageMargins left="0.7" right="0.7" top="0.75" bottom="0.75" header="0.3" footer="0.3"/>
  <pageSetup orientation="portrait" horizontalDpi="1200" verticalDpi="1200" r:id="rId48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53"/>
  <dimension ref="A1:S22"/>
  <sheetViews>
    <sheetView zoomScale="145" zoomScaleNormal="145" workbookViewId="0">
      <selection activeCell="A2" sqref="A2"/>
    </sheetView>
  </sheetViews>
  <sheetFormatPr defaultRowHeight="12.75"/>
  <cols>
    <col min="2" max="2" width="13.42578125" customWidth="1"/>
  </cols>
  <sheetData>
    <row r="1" spans="1:19" ht="18">
      <c r="A1" s="332" t="s">
        <v>2514</v>
      </c>
    </row>
    <row r="2" spans="1:19" s="463" customFormat="1" hidden="1">
      <c r="A2" s="534" t="s">
        <v>1467</v>
      </c>
      <c r="B2" s="555">
        <v>3.9583333333333337E-3</v>
      </c>
    </row>
    <row r="3" spans="1:19" s="411" customFormat="1" ht="14.25">
      <c r="A3" s="575" t="str">
        <f>IF(A2="","",IF(Disable_Video_Hyperlinks,A2,HYPERLINK(Video_website&amp;A2,A2)))</f>
        <v>UNC_DAYT_EXCEL_1.6.7_LECTURE_FLEXIBLE_FUNCTION_RANGES.mp4</v>
      </c>
      <c r="C3" s="121"/>
      <c r="E3" s="121"/>
      <c r="G3" s="121"/>
    </row>
    <row r="4" spans="1:19" s="264" customFormat="1" ht="14.25">
      <c r="A4" s="582">
        <f>IF(OR(B2="",B2=0),"",B2)</f>
        <v>3.9583333333333337E-3</v>
      </c>
      <c r="C4"/>
      <c r="E4"/>
      <c r="G4"/>
    </row>
    <row r="5" spans="1:19">
      <c r="A5" s="5"/>
    </row>
    <row r="6" spans="1:19">
      <c r="A6" s="650" t="s">
        <v>125</v>
      </c>
      <c r="B6" s="650"/>
      <c r="C6" s="650"/>
      <c r="D6" s="650"/>
      <c r="E6" s="650"/>
      <c r="F6" s="650"/>
      <c r="G6" s="663"/>
      <c r="H6" s="663"/>
      <c r="I6" s="663"/>
    </row>
    <row r="8" spans="1:19" ht="210" customHeight="1">
      <c r="A8" s="664" t="s">
        <v>2532</v>
      </c>
      <c r="B8" s="664"/>
      <c r="C8" s="664"/>
      <c r="D8" s="664"/>
      <c r="E8" s="664"/>
      <c r="F8" s="664"/>
      <c r="G8" s="664"/>
      <c r="H8" s="664"/>
      <c r="I8" s="597"/>
      <c r="J8" s="649" t="s">
        <v>2533</v>
      </c>
      <c r="K8" s="649"/>
      <c r="L8" s="649"/>
      <c r="M8" s="649"/>
      <c r="N8" s="649"/>
      <c r="O8" s="649"/>
      <c r="P8" s="649"/>
      <c r="Q8" s="649"/>
      <c r="R8" s="649"/>
      <c r="S8" s="649"/>
    </row>
    <row r="9" spans="1:19">
      <c r="A9" s="597"/>
      <c r="B9" s="597"/>
      <c r="C9" s="597"/>
      <c r="D9" s="597"/>
      <c r="E9" s="597"/>
      <c r="F9" s="597"/>
      <c r="G9" s="597"/>
      <c r="H9" s="597"/>
      <c r="I9" s="597"/>
    </row>
    <row r="11" spans="1:19">
      <c r="B11" s="274" t="s">
        <v>240</v>
      </c>
      <c r="C11" s="3" t="s">
        <v>241</v>
      </c>
      <c r="D11" s="3" t="s">
        <v>242</v>
      </c>
      <c r="E11" s="3" t="s">
        <v>17</v>
      </c>
      <c r="F11" s="3" t="s">
        <v>2517</v>
      </c>
    </row>
    <row r="12" spans="1:19">
      <c r="B12" s="463" t="s">
        <v>6</v>
      </c>
      <c r="C12" s="256">
        <v>100</v>
      </c>
      <c r="D12" s="256">
        <v>90</v>
      </c>
      <c r="E12" s="256">
        <v>81</v>
      </c>
      <c r="F12" s="87">
        <f>AVERAGE(C12:E12)</f>
        <v>90.333333333333329</v>
      </c>
      <c r="H12" s="229" t="s">
        <v>1416</v>
      </c>
    </row>
    <row r="13" spans="1:19">
      <c r="B13" s="463" t="s">
        <v>7</v>
      </c>
      <c r="C13" s="256">
        <v>90</v>
      </c>
      <c r="D13" s="256">
        <v>76</v>
      </c>
      <c r="E13" s="256">
        <v>87</v>
      </c>
      <c r="F13" s="87">
        <f>AVERAGE(C13:E13)</f>
        <v>84.333333333333329</v>
      </c>
      <c r="H13" s="229" t="s">
        <v>2542</v>
      </c>
    </row>
    <row r="14" spans="1:19">
      <c r="B14" s="463" t="s">
        <v>8</v>
      </c>
      <c r="C14" s="256">
        <v>90</v>
      </c>
      <c r="D14" s="256">
        <v>78</v>
      </c>
      <c r="E14" s="256">
        <v>78</v>
      </c>
      <c r="F14" s="87">
        <f>AVERAGE(C14:E14)</f>
        <v>82</v>
      </c>
      <c r="H14" s="114" t="s">
        <v>2543</v>
      </c>
    </row>
    <row r="15" spans="1:19">
      <c r="B15" s="463" t="s">
        <v>9</v>
      </c>
      <c r="C15" s="256">
        <v>60</v>
      </c>
      <c r="D15" s="256">
        <v>60</v>
      </c>
      <c r="E15" s="256">
        <v>40</v>
      </c>
      <c r="F15" s="87">
        <f>AVERAGE(C15:E15)</f>
        <v>53.333333333333336</v>
      </c>
      <c r="H15" s="114" t="s">
        <v>1417</v>
      </c>
    </row>
    <row r="16" spans="1:19">
      <c r="B16" s="463" t="s">
        <v>10</v>
      </c>
      <c r="C16" s="256">
        <v>80</v>
      </c>
      <c r="D16" s="256">
        <v>80</v>
      </c>
      <c r="E16" s="256">
        <v>90</v>
      </c>
      <c r="F16" s="87">
        <f>AVERAGE(C16:E16)</f>
        <v>83.333333333333329</v>
      </c>
    </row>
    <row r="17" spans="2:6">
      <c r="B17" s="296"/>
      <c r="C17" s="282"/>
      <c r="D17" s="282"/>
      <c r="E17" s="282"/>
      <c r="F17" s="282"/>
    </row>
    <row r="18" spans="2:6">
      <c r="B18" s="274" t="s">
        <v>11</v>
      </c>
      <c r="C18" s="3">
        <f>AVERAGE(C11:C17)</f>
        <v>84</v>
      </c>
      <c r="D18" s="3">
        <f>AVERAGE(D11:D17)</f>
        <v>76.8</v>
      </c>
      <c r="E18" s="3">
        <f>AVERAGE(E11:E17)</f>
        <v>75.2</v>
      </c>
      <c r="F18" s="421">
        <f>AVERAGE(F11:F17)</f>
        <v>78.666666666666657</v>
      </c>
    </row>
    <row r="19" spans="2:6">
      <c r="B19" s="73"/>
      <c r="C19" s="59"/>
      <c r="D19" s="59"/>
      <c r="E19" s="59"/>
      <c r="F19" s="73"/>
    </row>
    <row r="21" spans="2:6" ht="12.75" customHeight="1">
      <c r="B21" s="150"/>
      <c r="C21" s="150"/>
      <c r="D21" s="150"/>
      <c r="E21" s="150"/>
      <c r="F21" s="150"/>
    </row>
    <row r="22" spans="2:6">
      <c r="B22" s="150"/>
      <c r="C22" s="150"/>
      <c r="D22" s="150"/>
      <c r="E22" s="150"/>
      <c r="F22" s="150"/>
    </row>
  </sheetData>
  <mergeCells count="3">
    <mergeCell ref="A6:I6"/>
    <mergeCell ref="A8:H8"/>
    <mergeCell ref="J8:S8"/>
  </mergeCells>
  <phoneticPr fontId="0" type="noConversion"/>
  <pageMargins left="0.75" right="0.75" top="1" bottom="1" header="0.5" footer="0.5"/>
  <pageSetup orientation="landscape"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BBC1-4D9D-42E0-957C-ED1BC8D431CE}">
  <sheetPr codeName="Sheet66"/>
  <dimension ref="A1:G4"/>
  <sheetViews>
    <sheetView zoomScale="145" zoomScaleNormal="145" workbookViewId="0">
      <selection activeCell="A2" sqref="A2"/>
    </sheetView>
  </sheetViews>
  <sheetFormatPr defaultRowHeight="12.75"/>
  <cols>
    <col min="1" max="1" width="14.85546875" bestFit="1" customWidth="1"/>
    <col min="2" max="2" width="9.42578125" customWidth="1"/>
    <col min="7" max="7" width="14.85546875" bestFit="1" customWidth="1"/>
  </cols>
  <sheetData>
    <row r="1" spans="1:7" ht="18">
      <c r="A1" s="332" t="s">
        <v>1468</v>
      </c>
    </row>
    <row r="2" spans="1:7" s="463" customFormat="1" hidden="1">
      <c r="A2" s="543"/>
      <c r="B2" s="552">
        <f>SUM(Colors:Copy_Sheets!B2)</f>
        <v>1.8356481481481481E-2</v>
      </c>
    </row>
    <row r="3" spans="1:7" s="411" customFormat="1" ht="14.25">
      <c r="A3" s="578" t="str">
        <f>Video_Lengths_Description</f>
        <v xml:space="preserve">Length of video clips in this segment: </v>
      </c>
      <c r="B3" s="264"/>
      <c r="C3" s="121"/>
      <c r="E3" s="121"/>
      <c r="G3" s="121"/>
    </row>
    <row r="4" spans="1:7" s="264" customFormat="1" ht="14.25">
      <c r="A4" s="582">
        <f>IF(OR(B2="",B2=0),"",B2)</f>
        <v>1.8356481481481481E-2</v>
      </c>
      <c r="C4"/>
      <c r="E4"/>
      <c r="G4"/>
    </row>
  </sheetData>
  <conditionalFormatting sqref="B2">
    <cfRule type="expression" dxfId="3" priority="1">
      <formula>NOT(_xlfn.ISFORMULA(B2))</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1"/>
  <dimension ref="A1:B23"/>
  <sheetViews>
    <sheetView zoomScale="145" zoomScaleNormal="145" workbookViewId="0">
      <selection activeCell="A2" sqref="A2"/>
    </sheetView>
  </sheetViews>
  <sheetFormatPr defaultRowHeight="14.25"/>
  <cols>
    <col min="1" max="1" width="7.85546875" style="264" customWidth="1"/>
    <col min="2" max="2" width="99.5703125" customWidth="1"/>
  </cols>
  <sheetData>
    <row r="1" spans="1:2" s="416" customFormat="1" ht="18">
      <c r="A1" s="460" t="s">
        <v>762</v>
      </c>
    </row>
    <row r="2" spans="1:2" s="528" customFormat="1" ht="12.75" hidden="1">
      <c r="A2" s="547" t="s">
        <v>1433</v>
      </c>
      <c r="B2" s="552">
        <v>2.6620370370370374E-3</v>
      </c>
    </row>
    <row r="3" spans="1:2" s="416" customFormat="1">
      <c r="A3" s="575" t="str">
        <f>IF(A2="","",IF(Disable_Video_Hyperlinks,A2,HYPERLINK(Video_website&amp;A2,A2)))</f>
        <v>UNC_DAYT_EXCEL_1.2.2_LECTURE_HONOR_CODE.mp4</v>
      </c>
    </row>
    <row r="4" spans="1:2" s="416" customFormat="1">
      <c r="A4" s="582">
        <f>IF(OR(B2="",B2=0),"",B2)</f>
        <v>2.6620370370370374E-3</v>
      </c>
    </row>
    <row r="6" spans="1:2" ht="12.75">
      <c r="A6" s="377" t="s">
        <v>2570</v>
      </c>
    </row>
    <row r="7" spans="1:2">
      <c r="B7" s="629" t="s">
        <v>2569</v>
      </c>
    </row>
    <row r="9" spans="1:2">
      <c r="B9" s="635" t="s">
        <v>2567</v>
      </c>
    </row>
    <row r="10" spans="1:2">
      <c r="B10" s="629" t="s">
        <v>2568</v>
      </c>
    </row>
    <row r="11" spans="1:2" ht="32.25" customHeight="1">
      <c r="A11" s="634"/>
      <c r="B11" s="636" t="s">
        <v>2566</v>
      </c>
    </row>
    <row r="12" spans="1:2" ht="30">
      <c r="B12" s="637" t="s">
        <v>2565</v>
      </c>
    </row>
    <row r="13" spans="1:2" ht="15">
      <c r="B13" s="638" t="s">
        <v>2564</v>
      </c>
    </row>
    <row r="14" spans="1:2" ht="15">
      <c r="B14" s="638" t="s">
        <v>808</v>
      </c>
    </row>
    <row r="15" spans="1:2" ht="30">
      <c r="B15" s="636" t="s">
        <v>2571</v>
      </c>
    </row>
    <row r="16" spans="1:2" ht="15">
      <c r="B16" s="636" t="s">
        <v>2572</v>
      </c>
    </row>
    <row r="17" spans="1:2" ht="15">
      <c r="B17" s="636"/>
    </row>
    <row r="18" spans="1:2" ht="15">
      <c r="B18" s="639" t="s">
        <v>2574</v>
      </c>
    </row>
    <row r="19" spans="1:2" ht="30">
      <c r="B19" s="636" t="s">
        <v>2573</v>
      </c>
    </row>
    <row r="20" spans="1:2" ht="45">
      <c r="B20" s="636" t="s">
        <v>2575</v>
      </c>
    </row>
    <row r="22" spans="1:2">
      <c r="A22" s="264" t="s">
        <v>2430</v>
      </c>
    </row>
    <row r="23" spans="1:2" ht="12.75">
      <c r="A23" s="445" t="s">
        <v>2431</v>
      </c>
    </row>
  </sheetData>
  <phoneticPr fontId="25" type="noConversion"/>
  <conditionalFormatting sqref="B2">
    <cfRule type="expression" dxfId="33" priority="1">
      <formula>NOT(_xlfn.ISFORMULA(B2))</formula>
    </cfRule>
  </conditionalFormatting>
  <hyperlinks>
    <hyperlink ref="A23" r:id="rId1" xr:uid="{AB5BA31D-E3E7-4C19-B3FE-F0DBEDA73337}"/>
    <hyperlink ref="B10" r:id="rId2" xr:uid="{AB0E2849-620C-4D8C-9D92-CA1A9D2E2FA1}"/>
    <hyperlink ref="B7" r:id="rId3" xr:uid="{E5972679-FF15-4AA2-878F-4844E6F16044}"/>
  </hyperlinks>
  <pageMargins left="0.75" right="0.75" top="1" bottom="1" header="0.5" footer="0.5"/>
  <pageSetup orientation="portrait" r:id="rId4"/>
  <headerFooter alignWithMargins="0"/>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1F-FF2E-4B9F-AEDF-91FD6110F25D}">
  <sheetPr codeName="Sheet61"/>
  <dimension ref="A1:J33"/>
  <sheetViews>
    <sheetView zoomScale="145" zoomScaleNormal="145" workbookViewId="0">
      <selection activeCell="A2" sqref="A2"/>
    </sheetView>
  </sheetViews>
  <sheetFormatPr defaultColWidth="9.140625" defaultRowHeight="12.75"/>
  <cols>
    <col min="1" max="1" width="21.85546875" customWidth="1"/>
    <col min="2" max="2" width="22.5703125" customWidth="1"/>
    <col min="3" max="3" width="7.85546875" bestFit="1" customWidth="1"/>
    <col min="4" max="4" width="10.7109375" bestFit="1" customWidth="1"/>
    <col min="5" max="5" width="11.140625" customWidth="1"/>
    <col min="7" max="7" width="9.85546875" customWidth="1"/>
    <col min="8" max="8" width="12.140625" bestFit="1" customWidth="1"/>
    <col min="9" max="9" width="11.85546875" style="121" customWidth="1"/>
    <col min="10" max="10" width="15.28515625" customWidth="1"/>
    <col min="25" max="25" width="9.140625" customWidth="1"/>
  </cols>
  <sheetData>
    <row r="1" spans="1:10" ht="18">
      <c r="A1" s="332" t="s">
        <v>1469</v>
      </c>
    </row>
    <row r="2" spans="1:10" s="463" customFormat="1" hidden="1">
      <c r="A2" s="534" t="s">
        <v>1470</v>
      </c>
      <c r="B2" s="555">
        <v>5.9375000000000009E-3</v>
      </c>
    </row>
    <row r="3" spans="1:10" s="411" customFormat="1" ht="14.25">
      <c r="A3" s="575" t="str">
        <f>IF(A2="","",IF(Disable_Video_Hyperlinks,A2,HYPERLINK(Video_website&amp;A2,A2)))</f>
        <v>UNC_DAYT_EXCEL_1.7.1_LECTURE_FONT_COLOR_BEST_PRACTICES.mp4</v>
      </c>
      <c r="C3" s="121"/>
      <c r="E3" s="121"/>
      <c r="G3" s="121"/>
    </row>
    <row r="4" spans="1:10" s="264" customFormat="1" ht="14.25">
      <c r="A4" s="582">
        <f>IF(OR(B2="",B2=0),"",B2)</f>
        <v>5.9375000000000009E-3</v>
      </c>
      <c r="C4"/>
      <c r="E4"/>
      <c r="G4"/>
      <c r="I4" s="411"/>
    </row>
    <row r="5" spans="1:10" ht="15">
      <c r="G5" s="378" t="s">
        <v>1260</v>
      </c>
      <c r="H5" s="57"/>
      <c r="I5" s="379"/>
      <c r="J5" s="57"/>
    </row>
    <row r="6" spans="1:10" ht="15.75">
      <c r="A6" s="266" t="s">
        <v>197</v>
      </c>
      <c r="B6" s="266"/>
      <c r="C6" s="266"/>
      <c r="D6" s="266"/>
      <c r="E6" s="266"/>
      <c r="H6" s="336" t="s">
        <v>1039</v>
      </c>
      <c r="I6" s="109" t="s">
        <v>1040</v>
      </c>
    </row>
    <row r="7" spans="1:10">
      <c r="A7" s="5" t="s">
        <v>169</v>
      </c>
      <c r="B7" s="5"/>
      <c r="G7" s="53" t="s">
        <v>1041</v>
      </c>
      <c r="H7" s="337" t="s">
        <v>1042</v>
      </c>
      <c r="I7" s="258" t="s">
        <v>1043</v>
      </c>
      <c r="J7" t="s">
        <v>1044</v>
      </c>
    </row>
    <row r="8" spans="1:10">
      <c r="A8" s="274" t="s">
        <v>170</v>
      </c>
      <c r="B8" s="274" t="s">
        <v>171</v>
      </c>
      <c r="C8" s="274" t="s">
        <v>172</v>
      </c>
      <c r="D8" s="274" t="s">
        <v>173</v>
      </c>
      <c r="E8" s="274" t="s">
        <v>174</v>
      </c>
      <c r="G8" s="117" t="s">
        <v>1150</v>
      </c>
      <c r="H8" s="338" t="s">
        <v>1045</v>
      </c>
      <c r="I8" s="106"/>
    </row>
    <row r="9" spans="1:10">
      <c r="A9" t="s">
        <v>175</v>
      </c>
      <c r="B9" t="s">
        <v>176</v>
      </c>
      <c r="C9" s="469">
        <v>1</v>
      </c>
      <c r="D9" s="9" t="s">
        <v>177</v>
      </c>
      <c r="E9" s="470">
        <v>19.86</v>
      </c>
      <c r="G9" s="53" t="s">
        <v>1046</v>
      </c>
      <c r="H9" s="339" t="s">
        <v>1047</v>
      </c>
      <c r="I9" s="106"/>
    </row>
    <row r="10" spans="1:10">
      <c r="A10" t="s">
        <v>178</v>
      </c>
      <c r="B10" t="s">
        <v>179</v>
      </c>
      <c r="C10" s="469">
        <v>1000</v>
      </c>
      <c r="D10" s="9" t="s">
        <v>180</v>
      </c>
      <c r="E10" s="471">
        <v>2235</v>
      </c>
      <c r="G10" s="53" t="s">
        <v>1048</v>
      </c>
      <c r="H10" s="340" t="s">
        <v>1049</v>
      </c>
      <c r="I10" s="106"/>
    </row>
    <row r="11" spans="1:10">
      <c r="A11" t="s">
        <v>182</v>
      </c>
      <c r="B11" t="s">
        <v>183</v>
      </c>
      <c r="C11" s="469">
        <v>12</v>
      </c>
      <c r="D11" s="9" t="s">
        <v>180</v>
      </c>
      <c r="E11" s="472">
        <v>124.45</v>
      </c>
      <c r="G11" s="53" t="s">
        <v>1050</v>
      </c>
      <c r="H11" s="341" t="s">
        <v>1051</v>
      </c>
      <c r="I11" s="342" t="s">
        <v>1052</v>
      </c>
      <c r="J11" t="s">
        <v>1053</v>
      </c>
    </row>
    <row r="12" spans="1:10">
      <c r="A12" t="s">
        <v>184</v>
      </c>
      <c r="B12" t="s">
        <v>185</v>
      </c>
      <c r="C12" s="469">
        <v>1</v>
      </c>
      <c r="D12" s="9" t="s">
        <v>186</v>
      </c>
      <c r="E12" s="472">
        <v>4.7E-2</v>
      </c>
      <c r="G12" s="53" t="s">
        <v>1054</v>
      </c>
      <c r="H12" s="343" t="s">
        <v>1055</v>
      </c>
      <c r="I12" s="256" t="s">
        <v>1056</v>
      </c>
      <c r="J12" t="s">
        <v>1057</v>
      </c>
    </row>
    <row r="13" spans="1:10">
      <c r="A13" t="s">
        <v>187</v>
      </c>
      <c r="B13" t="s">
        <v>188</v>
      </c>
      <c r="C13" s="469">
        <v>1</v>
      </c>
      <c r="D13" s="9" t="s">
        <v>189</v>
      </c>
      <c r="E13" s="472">
        <v>4.25</v>
      </c>
      <c r="G13" s="349" t="s">
        <v>1069</v>
      </c>
      <c r="H13" s="344" t="s">
        <v>1058</v>
      </c>
      <c r="I13" s="106"/>
    </row>
    <row r="14" spans="1:10">
      <c r="A14" t="s">
        <v>187</v>
      </c>
      <c r="B14" t="s">
        <v>190</v>
      </c>
      <c r="C14" s="469">
        <v>1</v>
      </c>
      <c r="D14" s="9" t="s">
        <v>191</v>
      </c>
      <c r="E14" s="472">
        <v>1.57</v>
      </c>
      <c r="G14" s="53" t="s">
        <v>1059</v>
      </c>
      <c r="H14" s="345" t="s">
        <v>1060</v>
      </c>
      <c r="I14" s="346" t="s">
        <v>1061</v>
      </c>
      <c r="J14" s="114" t="s">
        <v>2423</v>
      </c>
    </row>
    <row r="15" spans="1:10">
      <c r="D15" s="9"/>
      <c r="E15" s="10"/>
    </row>
    <row r="16" spans="1:10">
      <c r="A16" s="5" t="s">
        <v>192</v>
      </c>
      <c r="B16" s="5"/>
      <c r="D16" s="9"/>
      <c r="G16" s="53" t="s">
        <v>1064</v>
      </c>
      <c r="H16" s="347" t="s">
        <v>1065</v>
      </c>
      <c r="I16" s="348" t="s">
        <v>1066</v>
      </c>
      <c r="J16" t="s">
        <v>1067</v>
      </c>
    </row>
    <row r="17" spans="1:10">
      <c r="A17" s="274" t="s">
        <v>170</v>
      </c>
      <c r="B17" s="274"/>
      <c r="C17" s="327" t="s">
        <v>172</v>
      </c>
      <c r="D17" s="274" t="s">
        <v>173</v>
      </c>
      <c r="E17" s="274" t="s">
        <v>193</v>
      </c>
      <c r="G17" s="117" t="s">
        <v>2421</v>
      </c>
      <c r="H17" s="440"/>
      <c r="I17" s="106"/>
    </row>
    <row r="18" spans="1:10">
      <c r="A18" t="s">
        <v>175</v>
      </c>
      <c r="C18" s="463">
        <v>1.23</v>
      </c>
      <c r="D18" t="s">
        <v>177</v>
      </c>
      <c r="E18" s="9">
        <f>C18*E9</f>
        <v>24.427799999999998</v>
      </c>
      <c r="G18" s="53" t="s">
        <v>1063</v>
      </c>
      <c r="H18" s="441"/>
      <c r="I18" s="106" t="s">
        <v>1062</v>
      </c>
      <c r="J18" s="114" t="s">
        <v>2422</v>
      </c>
    </row>
    <row r="19" spans="1:10">
      <c r="A19" t="s">
        <v>178</v>
      </c>
      <c r="C19" s="463">
        <v>1</v>
      </c>
      <c r="D19" t="s">
        <v>191</v>
      </c>
      <c r="E19" s="225">
        <f>E10/C10 *C19</f>
        <v>2.2349999999999999</v>
      </c>
      <c r="G19" s="53" t="s">
        <v>1068</v>
      </c>
    </row>
    <row r="20" spans="1:10">
      <c r="A20" t="s">
        <v>194</v>
      </c>
      <c r="C20" s="463">
        <v>2</v>
      </c>
      <c r="D20" t="s">
        <v>195</v>
      </c>
      <c r="E20" s="11">
        <f>(E13+E14)*2</f>
        <v>11.64</v>
      </c>
    </row>
    <row r="21" spans="1:10">
      <c r="A21" s="8" t="s">
        <v>184</v>
      </c>
      <c r="C21" s="463">
        <v>31.5</v>
      </c>
      <c r="D21" t="s">
        <v>198</v>
      </c>
      <c r="E21" s="11">
        <f>C21*E12</f>
        <v>1.4804999999999999</v>
      </c>
    </row>
    <row r="22" spans="1:10">
      <c r="A22" t="s">
        <v>182</v>
      </c>
      <c r="C22" s="463">
        <v>1</v>
      </c>
      <c r="D22" t="s">
        <v>191</v>
      </c>
      <c r="E22" s="225">
        <f>E11/C11 *C22</f>
        <v>10.370833333333334</v>
      </c>
    </row>
    <row r="23" spans="1:10">
      <c r="A23" s="285"/>
      <c r="B23" s="285"/>
      <c r="C23" s="331"/>
      <c r="D23" s="285"/>
      <c r="E23" s="333"/>
    </row>
    <row r="24" spans="1:10" ht="13.5" thickBot="1">
      <c r="A24" s="274" t="s">
        <v>1027</v>
      </c>
      <c r="B24" s="285"/>
      <c r="C24" s="274"/>
      <c r="D24" s="285"/>
      <c r="E24" s="334">
        <f>SUM(E18:E23)</f>
        <v>50.154133333333334</v>
      </c>
    </row>
    <row r="27" spans="1:10">
      <c r="A27" t="s">
        <v>280</v>
      </c>
    </row>
    <row r="29" spans="1:10">
      <c r="A29" s="114" t="s">
        <v>1214</v>
      </c>
    </row>
    <row r="30" spans="1:10">
      <c r="A30" s="352" t="s">
        <v>1146</v>
      </c>
    </row>
    <row r="31" spans="1:10">
      <c r="A31" s="353" t="s">
        <v>1147</v>
      </c>
    </row>
    <row r="32" spans="1:10">
      <c r="A32" s="354" t="s">
        <v>1148</v>
      </c>
    </row>
    <row r="33" spans="1:1">
      <c r="A33" s="355" t="s">
        <v>1149</v>
      </c>
    </row>
  </sheetData>
  <pageMargins left="0.75" right="0.75" top="1" bottom="1" header="0.5" footer="0.5"/>
  <pageSetup orientation="portrait" horizontalDpi="300" verticalDpi="300" r:id="rId1"/>
  <headerFooter alignWithMargins="0">
    <oddHeader>&amp;LPrepared by Paul Gomez&amp;CTheZone TZEdge Product Design Team&amp;RNovember 15,2007</oddHeader>
  </headerFooter>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dimension ref="A1:K23"/>
  <sheetViews>
    <sheetView zoomScale="145" zoomScaleNormal="145" workbookViewId="0">
      <selection activeCell="A2" sqref="A2"/>
    </sheetView>
  </sheetViews>
  <sheetFormatPr defaultRowHeight="12.75"/>
  <cols>
    <col min="1" max="1" width="14.85546875" bestFit="1" customWidth="1"/>
    <col min="2" max="2" width="9.42578125" customWidth="1"/>
    <col min="7" max="7" width="14.85546875" bestFit="1" customWidth="1"/>
  </cols>
  <sheetData>
    <row r="1" spans="1:11" ht="18">
      <c r="A1" s="332" t="s">
        <v>1029</v>
      </c>
    </row>
    <row r="2" spans="1:11" s="463" customFormat="1" hidden="1">
      <c r="A2" s="534" t="s">
        <v>1471</v>
      </c>
      <c r="B2" s="555">
        <v>4.3287037037037035E-3</v>
      </c>
    </row>
    <row r="3" spans="1:11" s="411" customFormat="1" ht="14.25">
      <c r="A3" s="575" t="str">
        <f>IF(A2="","",IF(Disable_Video_Hyperlinks,A2,HYPERLINK(Video_website&amp;A2,A2)))</f>
        <v>UNC_DAYT_EXCEL_1.7.2_LECTURE_WORKSHEET_DESIGN.mp4</v>
      </c>
      <c r="C3" s="121"/>
      <c r="E3" s="121"/>
      <c r="G3" s="121"/>
    </row>
    <row r="4" spans="1:11" s="264" customFormat="1" ht="14.25">
      <c r="A4" s="582">
        <f>IF(OR(B2="",B2=0),"",B2)</f>
        <v>4.3287037037037035E-3</v>
      </c>
      <c r="C4"/>
      <c r="E4"/>
      <c r="G4"/>
    </row>
    <row r="6" spans="1:11">
      <c r="A6" s="291" t="s">
        <v>240</v>
      </c>
      <c r="B6" s="300" t="s">
        <v>241</v>
      </c>
      <c r="C6" s="300" t="s">
        <v>242</v>
      </c>
      <c r="D6" s="300" t="s">
        <v>243</v>
      </c>
      <c r="E6" s="300" t="s">
        <v>205</v>
      </c>
      <c r="G6" s="291" t="s">
        <v>240</v>
      </c>
      <c r="H6" s="300" t="s">
        <v>241</v>
      </c>
      <c r="I6" s="300" t="s">
        <v>242</v>
      </c>
      <c r="J6" s="300" t="s">
        <v>243</v>
      </c>
      <c r="K6" s="300" t="s">
        <v>205</v>
      </c>
    </row>
    <row r="7" spans="1:11">
      <c r="A7" s="463" t="s">
        <v>294</v>
      </c>
      <c r="B7" s="256">
        <v>70</v>
      </c>
      <c r="C7" s="256">
        <v>80</v>
      </c>
      <c r="D7" s="256">
        <v>90</v>
      </c>
      <c r="E7" s="495">
        <f t="shared" ref="E7:E12" si="0">B7*$H$16+C7*$I$16+D7*$J$16</f>
        <v>82.5</v>
      </c>
      <c r="F7" s="463"/>
      <c r="G7" s="463" t="s">
        <v>294</v>
      </c>
      <c r="H7" s="256">
        <v>70</v>
      </c>
      <c r="I7" s="256">
        <v>80</v>
      </c>
      <c r="J7" s="256">
        <v>90</v>
      </c>
      <c r="K7" s="58">
        <f t="shared" ref="K7:K12" si="1">H7*$H$16+I7*$I$16+J7*$J$16</f>
        <v>82.5</v>
      </c>
    </row>
    <row r="8" spans="1:11">
      <c r="A8" s="463" t="s">
        <v>295</v>
      </c>
      <c r="B8" s="256">
        <v>70</v>
      </c>
      <c r="C8" s="256">
        <v>85</v>
      </c>
      <c r="D8" s="256">
        <v>80</v>
      </c>
      <c r="E8" s="495">
        <f t="shared" si="0"/>
        <v>78.75</v>
      </c>
      <c r="F8" s="463"/>
      <c r="G8" s="463" t="s">
        <v>295</v>
      </c>
      <c r="H8" s="256">
        <v>70</v>
      </c>
      <c r="I8" s="256">
        <v>85</v>
      </c>
      <c r="J8" s="256">
        <v>80</v>
      </c>
      <c r="K8" s="58">
        <f t="shared" si="1"/>
        <v>78.75</v>
      </c>
    </row>
    <row r="9" spans="1:11">
      <c r="A9" s="463" t="s">
        <v>296</v>
      </c>
      <c r="B9" s="256">
        <v>90</v>
      </c>
      <c r="C9" s="256">
        <v>80</v>
      </c>
      <c r="D9" s="256">
        <v>98</v>
      </c>
      <c r="E9" s="495">
        <f t="shared" si="0"/>
        <v>91.5</v>
      </c>
      <c r="F9" s="463"/>
      <c r="G9" s="463" t="s">
        <v>296</v>
      </c>
      <c r="H9" s="256">
        <v>90</v>
      </c>
      <c r="I9" s="256">
        <v>80</v>
      </c>
      <c r="J9" s="256">
        <v>98</v>
      </c>
      <c r="K9" s="58">
        <f t="shared" si="1"/>
        <v>91.5</v>
      </c>
    </row>
    <row r="10" spans="1:11">
      <c r="A10" s="463" t="s">
        <v>297</v>
      </c>
      <c r="B10" s="256">
        <v>80</v>
      </c>
      <c r="C10" s="256">
        <v>78</v>
      </c>
      <c r="D10" s="256">
        <v>98</v>
      </c>
      <c r="E10" s="495">
        <f t="shared" si="0"/>
        <v>88.5</v>
      </c>
      <c r="F10" s="463"/>
      <c r="G10" s="463" t="s">
        <v>297</v>
      </c>
      <c r="H10" s="256">
        <v>80</v>
      </c>
      <c r="I10" s="256">
        <v>78</v>
      </c>
      <c r="J10" s="256">
        <v>98</v>
      </c>
      <c r="K10" s="58">
        <f t="shared" si="1"/>
        <v>88.5</v>
      </c>
    </row>
    <row r="11" spans="1:11">
      <c r="A11" s="463" t="s">
        <v>298</v>
      </c>
      <c r="B11" s="256">
        <v>85</v>
      </c>
      <c r="C11" s="256">
        <v>70</v>
      </c>
      <c r="D11" s="256">
        <v>95</v>
      </c>
      <c r="E11" s="495">
        <f t="shared" si="0"/>
        <v>86.25</v>
      </c>
      <c r="F11" s="463"/>
      <c r="G11" s="463" t="s">
        <v>298</v>
      </c>
      <c r="H11" s="256">
        <v>85</v>
      </c>
      <c r="I11" s="256">
        <v>70</v>
      </c>
      <c r="J11" s="256">
        <v>95</v>
      </c>
      <c r="K11" s="58">
        <f t="shared" si="1"/>
        <v>86.25</v>
      </c>
    </row>
    <row r="12" spans="1:11">
      <c r="A12" s="463" t="s">
        <v>299</v>
      </c>
      <c r="B12" s="256">
        <v>75</v>
      </c>
      <c r="C12" s="256">
        <v>75</v>
      </c>
      <c r="D12" s="256">
        <v>80</v>
      </c>
      <c r="E12" s="495">
        <f t="shared" si="0"/>
        <v>77.5</v>
      </c>
      <c r="F12" s="463"/>
      <c r="G12" s="463" t="s">
        <v>299</v>
      </c>
      <c r="H12" s="256">
        <v>75</v>
      </c>
      <c r="I12" s="256">
        <v>75</v>
      </c>
      <c r="J12" s="256">
        <v>80</v>
      </c>
      <c r="K12" s="58">
        <f t="shared" si="1"/>
        <v>77.5</v>
      </c>
    </row>
    <row r="13" spans="1:11">
      <c r="A13" s="121"/>
      <c r="B13" s="106"/>
      <c r="C13" s="106"/>
      <c r="D13" s="106"/>
      <c r="E13" s="106"/>
      <c r="F13" s="121"/>
      <c r="G13" s="303"/>
      <c r="H13" s="303"/>
      <c r="I13" s="303"/>
      <c r="J13" s="303"/>
      <c r="K13" s="301"/>
    </row>
    <row r="14" spans="1:11">
      <c r="D14" s="121"/>
      <c r="E14" s="121"/>
      <c r="F14" s="121"/>
      <c r="G14" s="286" t="s">
        <v>250</v>
      </c>
      <c r="H14" s="302">
        <f>AVERAGE(H7:H13)</f>
        <v>78.333333333333329</v>
      </c>
      <c r="I14" s="302">
        <f>AVERAGE(I7:I13)</f>
        <v>78</v>
      </c>
      <c r="J14" s="302">
        <f>AVERAGE(J7:J13)</f>
        <v>90.166666666666671</v>
      </c>
      <c r="K14" s="286"/>
    </row>
    <row r="15" spans="1:11" ht="25.5">
      <c r="A15" s="250"/>
      <c r="B15" s="304" t="s">
        <v>250</v>
      </c>
      <c r="C15" s="304" t="s">
        <v>251</v>
      </c>
      <c r="D15" s="106"/>
      <c r="E15" s="106"/>
      <c r="F15" s="121"/>
      <c r="G15" s="121"/>
      <c r="H15" s="106"/>
      <c r="I15" s="106"/>
      <c r="J15" s="106"/>
      <c r="K15" s="53"/>
    </row>
    <row r="16" spans="1:11">
      <c r="A16" s="272" t="s">
        <v>241</v>
      </c>
      <c r="B16" s="122">
        <f>AVERAGE(B7:B12)</f>
        <v>78.333333333333329</v>
      </c>
      <c r="C16" s="494">
        <v>0.25</v>
      </c>
      <c r="D16" s="121"/>
      <c r="E16" s="121"/>
      <c r="F16" s="121"/>
      <c r="G16" s="291" t="s">
        <v>251</v>
      </c>
      <c r="H16" s="491">
        <v>0.25</v>
      </c>
      <c r="I16" s="491">
        <v>0.25</v>
      </c>
      <c r="J16" s="491">
        <v>0.5</v>
      </c>
      <c r="K16" s="300"/>
    </row>
    <row r="17" spans="1:7">
      <c r="A17" s="272" t="s">
        <v>242</v>
      </c>
      <c r="B17" s="122">
        <f>AVERAGE(C7:C12)</f>
        <v>78</v>
      </c>
      <c r="C17" s="494">
        <v>0.25</v>
      </c>
    </row>
    <row r="18" spans="1:7">
      <c r="A18" s="272" t="s">
        <v>243</v>
      </c>
      <c r="B18" s="122">
        <f>AVERAGE(D7:D12)</f>
        <v>90.166666666666671</v>
      </c>
      <c r="C18" s="494">
        <v>0.5</v>
      </c>
    </row>
    <row r="20" spans="1:7">
      <c r="A20" s="127" t="s">
        <v>601</v>
      </c>
      <c r="G20" s="127" t="s">
        <v>603</v>
      </c>
    </row>
    <row r="21" spans="1:7">
      <c r="A21" s="121" t="s">
        <v>600</v>
      </c>
      <c r="G21" s="114" t="s">
        <v>602</v>
      </c>
    </row>
    <row r="22" spans="1:7">
      <c r="A22" t="s">
        <v>113</v>
      </c>
      <c r="G22" t="s">
        <v>114</v>
      </c>
    </row>
    <row r="23" spans="1:7">
      <c r="A23" t="s">
        <v>115</v>
      </c>
      <c r="G23" t="s">
        <v>116</v>
      </c>
    </row>
  </sheetData>
  <phoneticPr fontId="0" type="noConversion"/>
  <pageMargins left="0.75" right="0.75" top="1" bottom="1" header="0.5" footer="0.5"/>
  <pageSetup orientation="portrait"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G16"/>
  <sheetViews>
    <sheetView zoomScale="145" zoomScaleNormal="145" workbookViewId="0">
      <selection activeCell="A2" sqref="A2"/>
    </sheetView>
  </sheetViews>
  <sheetFormatPr defaultRowHeight="12.75"/>
  <cols>
    <col min="1" max="1" width="12" customWidth="1"/>
    <col min="2" max="2" width="10.7109375" customWidth="1"/>
  </cols>
  <sheetData>
    <row r="1" spans="1:7" ht="18">
      <c r="A1" s="260" t="s">
        <v>126</v>
      </c>
    </row>
    <row r="2" spans="1:7" s="463" customFormat="1" hidden="1">
      <c r="A2" s="534"/>
    </row>
    <row r="3" spans="1:7" s="411" customFormat="1" ht="14.25">
      <c r="A3" s="575" t="str">
        <f>IF(A2="","",IF(Disable_Video_Hyperlinks,A2,HYPERLINK(Video_website&amp;A2,A2)))</f>
        <v/>
      </c>
      <c r="C3" s="121"/>
      <c r="E3" s="121"/>
      <c r="G3" s="121"/>
    </row>
    <row r="4" spans="1:7" s="264" customFormat="1" ht="14.25">
      <c r="A4" s="582" t="str">
        <f>IF(OR(B2="",B2=0),"",B2)</f>
        <v/>
      </c>
      <c r="C4"/>
      <c r="E4"/>
      <c r="G4"/>
    </row>
    <row r="5" spans="1:7">
      <c r="A5" s="73" t="s">
        <v>127</v>
      </c>
    </row>
    <row r="6" spans="1:7" ht="18.75">
      <c r="A6" s="89" t="s">
        <v>942</v>
      </c>
      <c r="B6" s="89"/>
      <c r="C6" s="66"/>
      <c r="D6" s="66"/>
      <c r="E6" s="66"/>
      <c r="F6" s="66"/>
    </row>
    <row r="7" spans="1:7">
      <c r="A7" s="286" t="s">
        <v>76</v>
      </c>
      <c r="B7" s="286" t="s">
        <v>77</v>
      </c>
      <c r="C7" s="287" t="s">
        <v>241</v>
      </c>
      <c r="D7" s="287" t="s">
        <v>242</v>
      </c>
      <c r="E7" s="287" t="s">
        <v>243</v>
      </c>
      <c r="F7" s="287" t="s">
        <v>205</v>
      </c>
    </row>
    <row r="8" spans="1:7">
      <c r="A8" s="463" t="s">
        <v>78</v>
      </c>
      <c r="B8" s="463" t="s">
        <v>79</v>
      </c>
      <c r="C8" s="256">
        <v>70</v>
      </c>
      <c r="D8" s="256">
        <v>80</v>
      </c>
      <c r="E8" s="256">
        <v>90</v>
      </c>
      <c r="F8" s="58">
        <f t="shared" ref="F8:F13" si="0">$C$15*C8+$D$15*D8+$E$15*E8</f>
        <v>82.5</v>
      </c>
    </row>
    <row r="9" spans="1:7">
      <c r="A9" s="463" t="s">
        <v>80</v>
      </c>
      <c r="B9" s="463" t="s">
        <v>81</v>
      </c>
      <c r="C9" s="256">
        <v>70</v>
      </c>
      <c r="D9" s="256">
        <v>85</v>
      </c>
      <c r="E9" s="256">
        <v>80</v>
      </c>
      <c r="F9" s="58">
        <f t="shared" si="0"/>
        <v>78.75</v>
      </c>
    </row>
    <row r="10" spans="1:7">
      <c r="A10" s="463" t="s">
        <v>12</v>
      </c>
      <c r="B10" s="463" t="s">
        <v>82</v>
      </c>
      <c r="C10" s="256">
        <v>90</v>
      </c>
      <c r="D10" s="256">
        <v>80</v>
      </c>
      <c r="E10" s="256">
        <v>98</v>
      </c>
      <c r="F10" s="58">
        <f t="shared" si="0"/>
        <v>91.5</v>
      </c>
    </row>
    <row r="11" spans="1:7">
      <c r="A11" s="463" t="s">
        <v>83</v>
      </c>
      <c r="B11" s="463" t="s">
        <v>84</v>
      </c>
      <c r="C11" s="256">
        <v>80</v>
      </c>
      <c r="D11" s="256">
        <v>78</v>
      </c>
      <c r="E11" s="256">
        <v>98</v>
      </c>
      <c r="F11" s="58">
        <f t="shared" si="0"/>
        <v>88.5</v>
      </c>
    </row>
    <row r="12" spans="1:7">
      <c r="A12" s="463" t="s">
        <v>85</v>
      </c>
      <c r="B12" s="463" t="s">
        <v>86</v>
      </c>
      <c r="C12" s="256">
        <v>85</v>
      </c>
      <c r="D12" s="256">
        <v>70</v>
      </c>
      <c r="E12" s="256">
        <v>95</v>
      </c>
      <c r="F12" s="58">
        <f t="shared" si="0"/>
        <v>86.25</v>
      </c>
    </row>
    <row r="13" spans="1:7">
      <c r="A13" s="463" t="s">
        <v>9</v>
      </c>
      <c r="B13" s="463" t="s">
        <v>87</v>
      </c>
      <c r="C13" s="256">
        <v>75</v>
      </c>
      <c r="D13" s="256">
        <v>75</v>
      </c>
      <c r="E13" s="256">
        <v>80</v>
      </c>
      <c r="F13" s="58">
        <f t="shared" si="0"/>
        <v>77.5</v>
      </c>
    </row>
    <row r="14" spans="1:7">
      <c r="A14" s="286" t="s">
        <v>250</v>
      </c>
      <c r="B14" s="286"/>
      <c r="C14" s="302">
        <f>AVERAGE(C8:C13)</f>
        <v>78.333333333333329</v>
      </c>
      <c r="D14" s="302">
        <f>AVERAGE(D8:D13)</f>
        <v>78</v>
      </c>
      <c r="E14" s="302">
        <f>AVERAGE(E8:E13)</f>
        <v>90.166666666666671</v>
      </c>
      <c r="F14" s="286"/>
    </row>
    <row r="15" spans="1:7">
      <c r="A15" s="286" t="s">
        <v>251</v>
      </c>
      <c r="B15" s="286"/>
      <c r="C15" s="491">
        <v>0.25</v>
      </c>
      <c r="D15" s="491">
        <v>0.25</v>
      </c>
      <c r="E15" s="491">
        <v>0.5</v>
      </c>
      <c r="F15" s="287"/>
    </row>
    <row r="16" spans="1:7">
      <c r="A16" t="s">
        <v>88</v>
      </c>
    </row>
  </sheetData>
  <phoneticPr fontId="0" type="noConversion"/>
  <printOptions horizontalCentered="1" headings="1" gridLines="1"/>
  <pageMargins left="0.75" right="0.75" top="1" bottom="1" header="0.5" footer="0.5"/>
  <pageSetup orientation="portrait" horizontalDpi="300" verticalDpi="300"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9"/>
  <dimension ref="A1:G13"/>
  <sheetViews>
    <sheetView zoomScale="145" zoomScaleNormal="145" workbookViewId="0">
      <selection activeCell="A2" sqref="A2"/>
    </sheetView>
  </sheetViews>
  <sheetFormatPr defaultColWidth="9.140625" defaultRowHeight="12.75" customHeight="1"/>
  <cols>
    <col min="1" max="1" width="102.7109375" style="241" customWidth="1"/>
    <col min="2" max="16384" width="9.140625" style="73"/>
  </cols>
  <sheetData>
    <row r="1" spans="1:7" ht="18">
      <c r="A1" s="259" t="s">
        <v>944</v>
      </c>
    </row>
    <row r="2" spans="1:7" s="463" customFormat="1" hidden="1">
      <c r="A2" s="539" t="s">
        <v>1472</v>
      </c>
      <c r="B2" s="555">
        <v>5.8333333333333336E-3</v>
      </c>
    </row>
    <row r="3" spans="1:7" s="411" customFormat="1" ht="14.25">
      <c r="A3" s="575" t="str">
        <f>IF(A2="","",IF(Disable_Video_Hyperlinks,A2,HYPERLINK(Video_website&amp;A2,A2)))</f>
        <v>UNC_DAYT_EXCEL_1.7.3_LECTURE_IMPORTING_DATA.mp4</v>
      </c>
      <c r="C3" s="121"/>
      <c r="E3" s="121"/>
      <c r="G3" s="121"/>
    </row>
    <row r="4" spans="1:7" s="264" customFormat="1" ht="14.25">
      <c r="A4" s="582">
        <f>IF(OR(B2="",B2=0),"",B2)</f>
        <v>5.8333333333333336E-3</v>
      </c>
      <c r="C4" s="73"/>
      <c r="E4" s="73"/>
      <c r="G4" s="73"/>
    </row>
    <row r="6" spans="1:7" ht="36">
      <c r="A6" s="239" t="s">
        <v>943</v>
      </c>
    </row>
    <row r="7" spans="1:7">
      <c r="A7" s="240"/>
    </row>
    <row r="8" spans="1:7" ht="24">
      <c r="A8" s="240" t="s">
        <v>1422</v>
      </c>
    </row>
    <row r="9" spans="1:7">
      <c r="A9" s="240"/>
    </row>
    <row r="10" spans="1:7" ht="13.5" thickBot="1"/>
    <row r="11" spans="1:7" ht="59.25" thickTop="1" thickBot="1">
      <c r="A11" s="242" t="s">
        <v>604</v>
      </c>
    </row>
    <row r="12" spans="1:7" ht="12.75" customHeight="1" thickTop="1"/>
    <row r="13" spans="1:7" ht="165.75">
      <c r="A13" s="422" t="s">
        <v>2415</v>
      </c>
    </row>
  </sheetData>
  <phoneticPr fontId="0" type="noConversion"/>
  <pageMargins left="0.75" right="0.75" top="1" bottom="1" header="0.5" footer="0.5"/>
  <pageSetup orientation="portrait" r:id="rId1"/>
  <headerFooter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3"/>
  <dimension ref="A1:A49"/>
  <sheetViews>
    <sheetView zoomScaleNormal="100" workbookViewId="0"/>
  </sheetViews>
  <sheetFormatPr defaultRowHeight="12.75"/>
  <sheetData>
    <row r="1" spans="1:1" ht="18">
      <c r="A1" s="260" t="s">
        <v>1</v>
      </c>
    </row>
    <row r="42" spans="1:1">
      <c r="A42" s="73"/>
    </row>
    <row r="43" spans="1:1">
      <c r="A43" s="73"/>
    </row>
    <row r="44" spans="1:1">
      <c r="A44" s="73"/>
    </row>
    <row r="45" spans="1:1">
      <c r="A45" s="65"/>
    </row>
    <row r="46" spans="1:1">
      <c r="A46" s="73"/>
    </row>
    <row r="47" spans="1:1">
      <c r="A47" s="73"/>
    </row>
    <row r="48" spans="1:1">
      <c r="A48" s="73"/>
    </row>
    <row r="49" spans="1:1">
      <c r="A49" s="73"/>
    </row>
  </sheetData>
  <phoneticPr fontId="6" type="noConversion"/>
  <pageMargins left="0.75" right="0.75" top="1" bottom="1" header="0.5" footer="0.5"/>
  <pageSetup scale="90" orientation="portrait" r:id="rId1"/>
  <headerFooter alignWithMargins="0">
    <oddFooter>&amp;L&amp;8&amp;F&amp;C&amp;8Prepared by Travis Day&amp;R&amp;8 &amp;D</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6"/>
  <dimension ref="A1:G13"/>
  <sheetViews>
    <sheetView zoomScale="145" zoomScaleNormal="145" workbookViewId="0">
      <selection activeCell="A15" sqref="A15"/>
    </sheetView>
  </sheetViews>
  <sheetFormatPr defaultRowHeight="12.75"/>
  <cols>
    <col min="1" max="1" width="102.42578125" style="69" customWidth="1"/>
  </cols>
  <sheetData>
    <row r="1" spans="1:7" ht="18">
      <c r="A1" s="237" t="s">
        <v>940</v>
      </c>
    </row>
    <row r="2" spans="1:7" s="463" customFormat="1" hidden="1">
      <c r="A2" s="538" t="s">
        <v>1473</v>
      </c>
      <c r="B2" s="555">
        <v>2.2569444444444447E-3</v>
      </c>
    </row>
    <row r="3" spans="1:7" s="411" customFormat="1" ht="14.25">
      <c r="A3" s="575" t="str">
        <f>IF(A2="","",IF(Disable_Video_Hyperlinks,A2,HYPERLINK(Video_website&amp;A2,A2)))</f>
        <v>UNC_DAYT_EXCEL_1.7.4_LECTURE_CONSOLIDATING_&amp;_DOCUMENTING_WORKBOOKS.mp4</v>
      </c>
      <c r="C3" s="121"/>
      <c r="E3" s="121"/>
      <c r="G3" s="121"/>
    </row>
    <row r="4" spans="1:7" s="264" customFormat="1" ht="14.25">
      <c r="A4" s="582">
        <f>IF(OR(B2="",B2=0),"",B2)</f>
        <v>2.2569444444444447E-3</v>
      </c>
      <c r="C4"/>
      <c r="E4"/>
      <c r="G4"/>
    </row>
    <row r="6" spans="1:7" ht="38.25">
      <c r="A6" s="149" t="s">
        <v>941</v>
      </c>
    </row>
    <row r="8" spans="1:7" ht="51">
      <c r="A8" s="69" t="s">
        <v>1269</v>
      </c>
    </row>
    <row r="10" spans="1:7" ht="63.75">
      <c r="A10" s="69" t="s">
        <v>939</v>
      </c>
    </row>
    <row r="12" spans="1:7" ht="51">
      <c r="A12" s="149" t="s">
        <v>2528</v>
      </c>
    </row>
    <row r="13" spans="1:7">
      <c r="A13" s="149"/>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8F06-49A6-4419-8447-74AD632D04FE}">
  <sheetPr codeName="Sheet12"/>
  <dimension ref="A1:C74"/>
  <sheetViews>
    <sheetView zoomScale="145" zoomScaleNormal="145" workbookViewId="0">
      <selection activeCell="B5" sqref="B5"/>
    </sheetView>
  </sheetViews>
  <sheetFormatPr defaultRowHeight="12.75" outlineLevelRow="1"/>
  <cols>
    <col min="1" max="1" width="20.7109375" style="609" customWidth="1"/>
    <col min="2" max="2" width="83.28515625" style="610" customWidth="1"/>
    <col min="3" max="3" width="58.7109375" style="609" customWidth="1"/>
    <col min="4" max="4" width="11.85546875" style="609" customWidth="1"/>
    <col min="5" max="16384" width="9.140625" style="609"/>
  </cols>
  <sheetData>
    <row r="1" spans="1:3" ht="23.25">
      <c r="A1" s="621" t="s">
        <v>2545</v>
      </c>
      <c r="B1" s="608"/>
    </row>
    <row r="4" spans="1:3">
      <c r="A4" s="611" t="s">
        <v>282</v>
      </c>
      <c r="B4" s="610" t="s">
        <v>283</v>
      </c>
    </row>
    <row r="5" spans="1:3">
      <c r="A5" s="611" t="s">
        <v>4</v>
      </c>
      <c r="B5" s="612">
        <v>44786.717150694443</v>
      </c>
    </row>
    <row r="6" spans="1:3">
      <c r="A6" s="611" t="s">
        <v>2583</v>
      </c>
      <c r="B6" s="612" t="s">
        <v>2588</v>
      </c>
    </row>
    <row r="7" spans="1:3" ht="25.5" outlineLevel="1">
      <c r="A7" s="617" t="s">
        <v>2546</v>
      </c>
      <c r="B7" s="622" t="s">
        <v>2589</v>
      </c>
    </row>
    <row r="8" spans="1:3" ht="25.5" outlineLevel="1">
      <c r="A8" s="617" t="s">
        <v>2586</v>
      </c>
      <c r="B8" s="644" t="s">
        <v>2587</v>
      </c>
    </row>
    <row r="9" spans="1:3" ht="157.5" customHeight="1" outlineLevel="1">
      <c r="A9" s="613" t="s">
        <v>285</v>
      </c>
      <c r="B9" s="622" t="s">
        <v>2590</v>
      </c>
    </row>
    <row r="10" spans="1:3" outlineLevel="1"/>
    <row r="11" spans="1:3" ht="27" outlineLevel="1">
      <c r="A11" s="615" t="s">
        <v>286</v>
      </c>
      <c r="B11" s="616" t="s">
        <v>283</v>
      </c>
    </row>
    <row r="12" spans="1:3" outlineLevel="1">
      <c r="B12" s="609"/>
    </row>
    <row r="13" spans="1:3" ht="38.25">
      <c r="A13" s="617" t="s">
        <v>5</v>
      </c>
      <c r="B13" s="614" t="s">
        <v>765</v>
      </c>
    </row>
    <row r="14" spans="1:3">
      <c r="A14" s="611"/>
      <c r="C14" s="618"/>
    </row>
    <row r="15" spans="1:3" hidden="1">
      <c r="A15" s="611"/>
      <c r="C15" s="609" t="s">
        <v>2544</v>
      </c>
    </row>
    <row r="16" spans="1:3" hidden="1">
      <c r="A16" s="611"/>
      <c r="B16" s="610" t="str">
        <f ca="1">_xlfn.IFS($A16="","",ISERROR(INDIRECT("'"&amp;$A16&amp;"'!$a$1")),"",INDIRECT("'"&amp;$A16&amp;"'!$a$1")="","",TRUE,INDIRECT("'"&amp;$A16&amp;"'!$a$1"))</f>
        <v/>
      </c>
      <c r="C16" s="610" t="str">
        <f ca="1">_xlfn.IFS($A16="","",ISERROR(INDIRECT("'"&amp;$A16&amp;"'!"&amp;C$15)),"",INDIRECT("'"&amp;$A16&amp;"'!"&amp;C$15)="","",TRUE,INDIRECT("'"&amp;$A16&amp;"'!"&amp;C$15))</f>
        <v/>
      </c>
    </row>
    <row r="17" spans="1:3">
      <c r="A17" s="611" t="s">
        <v>1423</v>
      </c>
      <c r="B17" s="611" t="s">
        <v>2561</v>
      </c>
      <c r="C17" s="611" t="str">
        <f>IF(ROWS(C18:C22)-COUNTIFS(C18:C22,"")&gt;0,"Worksheet Subtitle/Description","")</f>
        <v/>
      </c>
    </row>
    <row r="18" spans="1:3">
      <c r="A18" s="618" t="s">
        <v>2548</v>
      </c>
      <c r="B18" s="609" t="s">
        <v>2545</v>
      </c>
      <c r="C18" s="609" t="str">
        <f>IF(Sample_Doc!$A$2="","", Sample_Doc!$A$2)</f>
        <v/>
      </c>
    </row>
    <row r="19" spans="1:3">
      <c r="A19" s="623" t="s">
        <v>2551</v>
      </c>
      <c r="B19" s="609" t="s">
        <v>766</v>
      </c>
      <c r="C19" s="609" t="s">
        <v>2550</v>
      </c>
    </row>
    <row r="20" spans="1:3">
      <c r="A20" s="623" t="s">
        <v>541</v>
      </c>
      <c r="B20" s="609" t="s">
        <v>2547</v>
      </c>
      <c r="C20" s="609" t="s">
        <v>2550</v>
      </c>
    </row>
    <row r="21" spans="1:3">
      <c r="A21" s="623" t="s">
        <v>767</v>
      </c>
      <c r="B21" s="609" t="s">
        <v>768</v>
      </c>
      <c r="C21" s="609" t="s">
        <v>2550</v>
      </c>
    </row>
    <row r="22" spans="1:3">
      <c r="A22" s="618"/>
      <c r="B22" s="609"/>
    </row>
    <row r="23" spans="1:3">
      <c r="A23" s="618"/>
      <c r="B23" s="609"/>
    </row>
    <row r="24" spans="1:3">
      <c r="A24" s="618"/>
      <c r="B24" s="609"/>
    </row>
    <row r="25" spans="1:3">
      <c r="A25" s="618"/>
      <c r="B25" s="609"/>
    </row>
    <row r="26" spans="1:3">
      <c r="A26" s="618"/>
      <c r="B26" s="609"/>
    </row>
    <row r="27" spans="1:3">
      <c r="A27" s="618"/>
      <c r="B27" s="609"/>
    </row>
    <row r="28" spans="1:3">
      <c r="A28" s="618"/>
      <c r="B28" s="609"/>
    </row>
    <row r="29" spans="1:3">
      <c r="A29" s="618"/>
      <c r="B29" s="609"/>
    </row>
    <row r="30" spans="1:3">
      <c r="B30" s="609"/>
    </row>
    <row r="31" spans="1:3">
      <c r="B31" s="609"/>
    </row>
    <row r="32" spans="1:3">
      <c r="B32" s="609"/>
    </row>
    <row r="33" spans="1:3">
      <c r="B33" s="609"/>
    </row>
    <row r="35" spans="1:3" s="611" customFormat="1">
      <c r="B35" s="619"/>
    </row>
    <row r="36" spans="1:3">
      <c r="A36" s="618"/>
      <c r="B36" s="620"/>
      <c r="C36" s="620"/>
    </row>
    <row r="37" spans="1:3">
      <c r="A37" s="618"/>
      <c r="B37" s="620"/>
      <c r="C37" s="620"/>
    </row>
    <row r="38" spans="1:3">
      <c r="A38" s="618"/>
      <c r="B38" s="620"/>
      <c r="C38" s="620"/>
    </row>
    <row r="39" spans="1:3">
      <c r="A39" s="618"/>
      <c r="B39" s="620"/>
      <c r="C39" s="620"/>
    </row>
    <row r="40" spans="1:3">
      <c r="A40" s="618"/>
      <c r="B40" s="620"/>
      <c r="C40" s="620"/>
    </row>
    <row r="41" spans="1:3">
      <c r="A41" s="618"/>
      <c r="B41" s="620"/>
      <c r="C41" s="620"/>
    </row>
    <row r="42" spans="1:3">
      <c r="A42" s="618"/>
      <c r="B42" s="620"/>
      <c r="C42" s="620"/>
    </row>
    <row r="43" spans="1:3">
      <c r="A43" s="618"/>
      <c r="B43" s="620"/>
      <c r="C43" s="620"/>
    </row>
    <row r="44" spans="1:3">
      <c r="A44" s="618"/>
      <c r="B44" s="620"/>
      <c r="C44" s="620"/>
    </row>
    <row r="45" spans="1:3">
      <c r="A45" s="618"/>
      <c r="B45" s="620"/>
      <c r="C45" s="620"/>
    </row>
    <row r="46" spans="1:3">
      <c r="A46" s="618"/>
      <c r="B46" s="620"/>
      <c r="C46" s="620"/>
    </row>
    <row r="47" spans="1:3">
      <c r="A47" s="618"/>
      <c r="B47" s="620"/>
      <c r="C47" s="620"/>
    </row>
    <row r="49" spans="1:3" s="611" customFormat="1">
      <c r="B49" s="619"/>
    </row>
    <row r="50" spans="1:3">
      <c r="A50" s="618"/>
      <c r="B50" s="620"/>
      <c r="C50" s="620"/>
    </row>
    <row r="51" spans="1:3">
      <c r="A51" s="618"/>
      <c r="B51" s="620"/>
      <c r="C51" s="620"/>
    </row>
    <row r="52" spans="1:3">
      <c r="A52" s="618"/>
      <c r="B52" s="620"/>
      <c r="C52" s="620"/>
    </row>
    <row r="53" spans="1:3">
      <c r="A53" s="618"/>
      <c r="B53" s="620"/>
      <c r="C53" s="620"/>
    </row>
    <row r="54" spans="1:3">
      <c r="A54" s="618"/>
      <c r="B54" s="620"/>
      <c r="C54" s="620"/>
    </row>
    <row r="55" spans="1:3">
      <c r="A55" s="618"/>
      <c r="B55" s="620"/>
      <c r="C55" s="620"/>
    </row>
    <row r="56" spans="1:3">
      <c r="A56" s="618"/>
      <c r="B56" s="620"/>
      <c r="C56" s="620"/>
    </row>
    <row r="57" spans="1:3">
      <c r="A57" s="618"/>
      <c r="B57" s="620"/>
      <c r="C57" s="620"/>
    </row>
    <row r="58" spans="1:3">
      <c r="A58" s="618"/>
      <c r="B58" s="620"/>
      <c r="C58" s="620"/>
    </row>
    <row r="59" spans="1:3">
      <c r="A59" s="618"/>
      <c r="B59" s="620"/>
      <c r="C59" s="620"/>
    </row>
    <row r="60" spans="1:3">
      <c r="A60" s="618"/>
      <c r="B60" s="620"/>
      <c r="C60" s="620"/>
    </row>
    <row r="61" spans="1:3">
      <c r="A61" s="618"/>
      <c r="B61" s="620"/>
      <c r="C61" s="620"/>
    </row>
    <row r="62" spans="1:3" s="611" customFormat="1">
      <c r="B62" s="619"/>
    </row>
    <row r="63" spans="1:3">
      <c r="A63" s="618"/>
      <c r="B63" s="620"/>
      <c r="C63" s="620"/>
    </row>
    <row r="64" spans="1:3">
      <c r="A64" s="618"/>
      <c r="B64" s="620"/>
      <c r="C64" s="620"/>
    </row>
    <row r="65" spans="1:3">
      <c r="A65" s="618"/>
      <c r="B65" s="620"/>
      <c r="C65" s="620"/>
    </row>
    <row r="66" spans="1:3">
      <c r="A66" s="618"/>
      <c r="B66" s="620"/>
      <c r="C66" s="620"/>
    </row>
    <row r="67" spans="1:3">
      <c r="A67" s="618"/>
      <c r="B67" s="620"/>
      <c r="C67" s="620"/>
    </row>
    <row r="68" spans="1:3">
      <c r="A68" s="618"/>
      <c r="B68" s="620"/>
      <c r="C68" s="620"/>
    </row>
    <row r="69" spans="1:3">
      <c r="A69" s="618"/>
      <c r="B69" s="620"/>
      <c r="C69" s="620"/>
    </row>
    <row r="70" spans="1:3">
      <c r="A70" s="618"/>
      <c r="B70" s="620"/>
      <c r="C70" s="620"/>
    </row>
    <row r="71" spans="1:3">
      <c r="A71" s="618"/>
      <c r="B71" s="620"/>
      <c r="C71" s="620"/>
    </row>
    <row r="72" spans="1:3">
      <c r="A72" s="618"/>
      <c r="B72" s="620"/>
      <c r="C72" s="620"/>
    </row>
    <row r="73" spans="1:3">
      <c r="A73" s="618"/>
      <c r="B73" s="620"/>
      <c r="C73" s="620"/>
    </row>
    <row r="74" spans="1:3">
      <c r="A74" s="618"/>
      <c r="B74" s="620"/>
      <c r="C74" s="620"/>
    </row>
  </sheetData>
  <pageMargins left="0.75" right="0.75" top="1" bottom="1" header="0.5" footer="0.5"/>
  <pageSetup orientation="portrait" r:id="rId1"/>
  <headerFooter alignWithMargins="0"/>
  <legacy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5"/>
  <dimension ref="A1:G6"/>
  <sheetViews>
    <sheetView zoomScale="145" zoomScaleNormal="145" workbookViewId="0">
      <selection activeCell="F17" sqref="F17"/>
    </sheetView>
  </sheetViews>
  <sheetFormatPr defaultRowHeight="12.75"/>
  <cols>
    <col min="1" max="1" width="32.7109375" bestFit="1" customWidth="1"/>
    <col min="2" max="2" width="63.7109375" customWidth="1"/>
  </cols>
  <sheetData>
    <row r="1" spans="1:7" ht="23.25">
      <c r="A1" s="404" t="s">
        <v>1431</v>
      </c>
      <c r="B1" s="67"/>
    </row>
    <row r="2" spans="1:7" s="463" customFormat="1" hidden="1">
      <c r="A2" s="537"/>
      <c r="B2" s="531"/>
    </row>
    <row r="3" spans="1:7" s="411" customFormat="1" ht="14.25">
      <c r="A3" s="575" t="str">
        <f>IF(A2="","",IF(Disable_Video_Hyperlinks,A2,HYPERLINK(Video_website&amp;A2,A2)))</f>
        <v/>
      </c>
      <c r="B3" s="561"/>
      <c r="C3" s="121"/>
      <c r="E3" s="121"/>
      <c r="G3" s="121"/>
    </row>
    <row r="4" spans="1:7" s="264" customFormat="1" ht="14.25">
      <c r="A4" s="582" t="str">
        <f>IF(OR(B2="",B2=0),"",B2)</f>
        <v/>
      </c>
      <c r="B4" s="412"/>
      <c r="C4"/>
      <c r="E4"/>
      <c r="G4"/>
    </row>
    <row r="6" spans="1:7" ht="293.25" customHeight="1">
      <c r="A6" s="665" t="s">
        <v>760</v>
      </c>
      <c r="B6" s="665"/>
    </row>
  </sheetData>
  <mergeCells count="1">
    <mergeCell ref="A6:B6"/>
  </mergeCells>
  <phoneticPr fontId="25" type="noConversion"/>
  <pageMargins left="0.75" right="0.75" top="1" bottom="1" header="0.5" footer="0.5"/>
  <pageSetup orientation="portrait" r:id="rId1"/>
  <headerFooter alignWithMargins="0"/>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2"/>
  <dimension ref="A1:H27"/>
  <sheetViews>
    <sheetView workbookViewId="0">
      <selection activeCell="C8" sqref="C8"/>
    </sheetView>
  </sheetViews>
  <sheetFormatPr defaultRowHeight="12.75"/>
  <cols>
    <col min="1" max="2" width="10.7109375" customWidth="1"/>
    <col min="4" max="4" width="7" customWidth="1"/>
  </cols>
  <sheetData>
    <row r="1" spans="1:8" ht="18">
      <c r="A1" s="260" t="s">
        <v>3</v>
      </c>
    </row>
    <row r="3" spans="1:8">
      <c r="A3" s="294">
        <v>41649</v>
      </c>
      <c r="B3" s="91" t="s">
        <v>414</v>
      </c>
      <c r="E3" s="123">
        <f>A3+10</f>
        <v>41659</v>
      </c>
      <c r="G3" s="123"/>
    </row>
    <row r="4" spans="1:8">
      <c r="A4" s="294">
        <v>41659</v>
      </c>
      <c r="B4" s="91" t="s">
        <v>415</v>
      </c>
      <c r="E4" s="123">
        <f>A4-10</f>
        <v>41649</v>
      </c>
      <c r="G4" s="123"/>
    </row>
    <row r="5" spans="1:8">
      <c r="B5" s="91" t="s">
        <v>416</v>
      </c>
      <c r="E5" s="123">
        <f>A4-A3</f>
        <v>10</v>
      </c>
      <c r="G5" s="123"/>
    </row>
    <row r="6" spans="1:8">
      <c r="B6" s="91" t="s">
        <v>416</v>
      </c>
      <c r="E6">
        <f>A4-A3</f>
        <v>10</v>
      </c>
      <c r="G6" s="123"/>
    </row>
    <row r="8" spans="1:8" ht="25.5">
      <c r="A8" s="72" t="s">
        <v>287</v>
      </c>
      <c r="B8" s="72" t="s">
        <v>307</v>
      </c>
      <c r="D8" s="649" t="s">
        <v>956</v>
      </c>
      <c r="E8" s="649"/>
      <c r="F8" s="649"/>
      <c r="G8" s="649"/>
      <c r="H8" s="649"/>
    </row>
    <row r="9" spans="1:8">
      <c r="A9" s="269">
        <v>1</v>
      </c>
      <c r="B9" s="123">
        <f>A9</f>
        <v>1</v>
      </c>
    </row>
    <row r="10" spans="1:8">
      <c r="A10" s="269">
        <v>2</v>
      </c>
      <c r="B10" s="123">
        <f>A10</f>
        <v>2</v>
      </c>
    </row>
    <row r="11" spans="1:8">
      <c r="A11" s="269">
        <v>3</v>
      </c>
      <c r="B11" s="123">
        <f>A11</f>
        <v>3</v>
      </c>
    </row>
    <row r="12" spans="1:8">
      <c r="A12" s="249" t="s">
        <v>305</v>
      </c>
      <c r="B12" s="7" t="s">
        <v>306</v>
      </c>
    </row>
    <row r="13" spans="1:8">
      <c r="A13" s="295">
        <v>39113</v>
      </c>
      <c r="B13" s="123">
        <f>A13</f>
        <v>39113</v>
      </c>
    </row>
    <row r="14" spans="1:8">
      <c r="A14" s="295">
        <v>39114</v>
      </c>
      <c r="B14" s="123">
        <f>A14</f>
        <v>39114</v>
      </c>
    </row>
    <row r="15" spans="1:8">
      <c r="A15" s="295">
        <v>39115</v>
      </c>
      <c r="B15" s="123">
        <f>A15</f>
        <v>39115</v>
      </c>
    </row>
    <row r="16" spans="1:8">
      <c r="A16" s="7" t="s">
        <v>305</v>
      </c>
      <c r="B16" s="7" t="s">
        <v>306</v>
      </c>
    </row>
    <row r="19" spans="1:8" ht="25.5">
      <c r="A19" s="72" t="s">
        <v>308</v>
      </c>
      <c r="B19" s="72" t="s">
        <v>309</v>
      </c>
      <c r="D19" s="649" t="s">
        <v>957</v>
      </c>
      <c r="E19" s="649"/>
      <c r="F19" s="649"/>
      <c r="G19" s="649"/>
      <c r="H19" s="649"/>
    </row>
    <row r="20" spans="1:8">
      <c r="A20" s="294">
        <v>1</v>
      </c>
      <c r="B20">
        <f>A20</f>
        <v>1</v>
      </c>
    </row>
    <row r="21" spans="1:8">
      <c r="A21" s="294">
        <v>2</v>
      </c>
      <c r="B21">
        <f>A21</f>
        <v>2</v>
      </c>
    </row>
    <row r="22" spans="1:8">
      <c r="A22" s="294">
        <v>3</v>
      </c>
      <c r="B22">
        <f>A22</f>
        <v>3</v>
      </c>
    </row>
    <row r="23" spans="1:8">
      <c r="A23" s="249" t="s">
        <v>306</v>
      </c>
      <c r="B23" s="7" t="s">
        <v>306</v>
      </c>
    </row>
    <row r="24" spans="1:8">
      <c r="A24" s="294">
        <v>41670</v>
      </c>
      <c r="B24">
        <f>A24</f>
        <v>41670</v>
      </c>
    </row>
    <row r="25" spans="1:8">
      <c r="A25" s="294">
        <v>41671</v>
      </c>
      <c r="B25">
        <f>A25</f>
        <v>41671</v>
      </c>
    </row>
    <row r="26" spans="1:8">
      <c r="A26" s="294">
        <v>41672</v>
      </c>
      <c r="B26">
        <f>A26</f>
        <v>41672</v>
      </c>
    </row>
    <row r="27" spans="1:8">
      <c r="A27" s="7" t="s">
        <v>306</v>
      </c>
      <c r="B27" s="7" t="s">
        <v>306</v>
      </c>
    </row>
  </sheetData>
  <mergeCells count="2">
    <mergeCell ref="D8:H8"/>
    <mergeCell ref="D19:H19"/>
  </mergeCells>
  <phoneticPr fontId="0" type="noConversion"/>
  <pageMargins left="0.75" right="0.75" top="1" bottom="1" header="0.5" footer="0.5"/>
  <pageSetup orientation="portrait" horizontalDpi="300" verticalDpi="300" r:id="rId1"/>
  <headerFooter alignWithMargins="0">
    <oddHeader>&amp;LPrepared by Paul Gomez&amp;CTheZone TZEdge Product Design Team&amp;RNovember 15,2007</oddHeader>
  </headerFooter>
  <ignoredErrors>
    <ignoredError xmlns:x16r3="http://schemas.microsoft.com/office/spreadsheetml/2018/08/main" sqref="B9:B26" x16r3:misleadingFormat="1"/>
  </ignoredErrors>
  <legacy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50"/>
  <dimension ref="A1:A8"/>
  <sheetViews>
    <sheetView workbookViewId="0">
      <selection activeCell="A4" sqref="A4:XFD4"/>
    </sheetView>
  </sheetViews>
  <sheetFormatPr defaultRowHeight="12.75"/>
  <sheetData>
    <row r="1" spans="1:1" ht="18">
      <c r="A1" s="260" t="s">
        <v>725</v>
      </c>
    </row>
    <row r="3" spans="1:1">
      <c r="A3" s="62" t="s">
        <v>259</v>
      </c>
    </row>
    <row r="4" spans="1:1">
      <c r="A4" s="61" t="s">
        <v>260</v>
      </c>
    </row>
    <row r="5" spans="1:1">
      <c r="A5" s="61" t="s">
        <v>261</v>
      </c>
    </row>
    <row r="6" spans="1:1">
      <c r="A6" s="61" t="s">
        <v>262</v>
      </c>
    </row>
    <row r="7" spans="1:1">
      <c r="A7" s="61" t="s">
        <v>263</v>
      </c>
    </row>
    <row r="8" spans="1:1">
      <c r="A8" s="61" t="s">
        <v>264</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67596-DC76-4499-8D99-244CD9CB9528}">
  <dimension ref="A1:B25"/>
  <sheetViews>
    <sheetView zoomScale="145" zoomScaleNormal="145" workbookViewId="0">
      <selection activeCell="B21" sqref="B21"/>
    </sheetView>
  </sheetViews>
  <sheetFormatPr defaultRowHeight="14.25"/>
  <cols>
    <col min="1" max="1" width="7.85546875" style="264" customWidth="1"/>
    <col min="2" max="2" width="99.5703125" customWidth="1"/>
  </cols>
  <sheetData>
    <row r="1" spans="1:2" s="416" customFormat="1" ht="18">
      <c r="A1" s="460" t="s">
        <v>2576</v>
      </c>
    </row>
    <row r="2" spans="1:2" s="528" customFormat="1" ht="12.75" hidden="1">
      <c r="A2" s="547"/>
      <c r="B2" s="552"/>
    </row>
    <row r="3" spans="1:2" s="416" customFormat="1">
      <c r="A3" s="575" t="str">
        <f>IF(A2="","",IF(Disable_Video_Hyperlinks,A2,HYPERLINK(Video_website&amp;A2,A2)))</f>
        <v/>
      </c>
    </row>
    <row r="4" spans="1:2" s="416" customFormat="1">
      <c r="A4" s="582" t="str">
        <f>IF(OR(B2="",B2=0),"",B2)</f>
        <v/>
      </c>
    </row>
    <row r="6" spans="1:2">
      <c r="A6" s="633">
        <v>1</v>
      </c>
      <c r="B6" s="264" t="s">
        <v>1280</v>
      </c>
    </row>
    <row r="7" spans="1:2">
      <c r="A7" s="633"/>
      <c r="B7" s="640" t="s">
        <v>2577</v>
      </c>
    </row>
    <row r="8" spans="1:2">
      <c r="A8" s="633">
        <f>A6+1</f>
        <v>2</v>
      </c>
      <c r="B8" s="264" t="s">
        <v>1281</v>
      </c>
    </row>
    <row r="9" spans="1:2">
      <c r="A9" s="633"/>
      <c r="B9" s="640" t="s">
        <v>2579</v>
      </c>
    </row>
    <row r="10" spans="1:2">
      <c r="A10" s="633">
        <f>A8+1</f>
        <v>3</v>
      </c>
      <c r="B10" s="264" t="s">
        <v>1282</v>
      </c>
    </row>
    <row r="11" spans="1:2">
      <c r="A11" s="633"/>
      <c r="B11" s="640" t="s">
        <v>2580</v>
      </c>
    </row>
    <row r="12" spans="1:2">
      <c r="A12" s="633">
        <f t="shared" ref="A12" si="0">A10+1</f>
        <v>4</v>
      </c>
      <c r="B12" s="264" t="s">
        <v>1283</v>
      </c>
    </row>
    <row r="13" spans="1:2">
      <c r="A13" s="633"/>
      <c r="B13" s="640" t="s">
        <v>2581</v>
      </c>
    </row>
    <row r="14" spans="1:2">
      <c r="A14" s="633">
        <f>A12+1</f>
        <v>5</v>
      </c>
      <c r="B14" s="264" t="s">
        <v>2563</v>
      </c>
    </row>
    <row r="15" spans="1:2">
      <c r="B15" s="640" t="s">
        <v>2578</v>
      </c>
    </row>
    <row r="16" spans="1:2">
      <c r="A16" s="633">
        <f>A14+1</f>
        <v>6</v>
      </c>
      <c r="B16" s="264" t="s">
        <v>2582</v>
      </c>
    </row>
    <row r="19" spans="1:2">
      <c r="B19" s="5" t="s">
        <v>2584</v>
      </c>
    </row>
    <row r="20" spans="1:2">
      <c r="B20" s="641" t="s">
        <v>2585</v>
      </c>
    </row>
    <row r="21" spans="1:2" ht="120" customHeight="1">
      <c r="B21" s="622" t="s">
        <v>2549</v>
      </c>
    </row>
    <row r="24" spans="1:2">
      <c r="A24" s="264" t="s">
        <v>2430</v>
      </c>
    </row>
    <row r="25" spans="1:2" ht="12.75">
      <c r="A25" s="629" t="s">
        <v>2431</v>
      </c>
    </row>
  </sheetData>
  <conditionalFormatting sqref="B2">
    <cfRule type="expression" dxfId="32" priority="1">
      <formula>NOT(_xlfn.ISFORMULA(B2))</formula>
    </cfRule>
  </conditionalFormatting>
  <hyperlinks>
    <hyperlink ref="A25" r:id="rId1" xr:uid="{34816D54-1F9C-479C-85F4-333FD6A32BC6}"/>
    <hyperlink ref="B20" r:id="rId2" xr:uid="{0A78BC79-64DF-4776-A4B4-90DF75A85354}"/>
  </hyperlinks>
  <pageMargins left="0.75" right="0.75" top="1" bottom="1" header="0.5" footer="0.5"/>
  <pageSetup orientation="portrait" r:id="rId3"/>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54"/>
  <dimension ref="A1:A8"/>
  <sheetViews>
    <sheetView workbookViewId="0">
      <selection activeCell="A4" sqref="A4:XFD4"/>
    </sheetView>
  </sheetViews>
  <sheetFormatPr defaultRowHeight="12.75"/>
  <sheetData>
    <row r="1" spans="1:1" ht="18">
      <c r="A1" s="260" t="s">
        <v>725</v>
      </c>
    </row>
    <row r="3" spans="1:1">
      <c r="A3" s="62" t="s">
        <v>265</v>
      </c>
    </row>
    <row r="4" spans="1:1">
      <c r="A4" s="61" t="s">
        <v>266</v>
      </c>
    </row>
    <row r="5" spans="1:1">
      <c r="A5" s="61" t="s">
        <v>267</v>
      </c>
    </row>
    <row r="6" spans="1:1">
      <c r="A6" s="61" t="s">
        <v>268</v>
      </c>
    </row>
    <row r="7" spans="1:1">
      <c r="A7" s="61" t="s">
        <v>269</v>
      </c>
    </row>
    <row r="8" spans="1:1">
      <c r="A8" s="61" t="s">
        <v>270</v>
      </c>
    </row>
  </sheetData>
  <pageMargins left="0.75" right="0.75" top="1" bottom="1" header="0.5" footer="0.5"/>
  <pageSetup orientation="portrait" r:id="rId1"/>
  <headerFooter alignWithMargins="0"/>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58"/>
  <dimension ref="A1:M19"/>
  <sheetViews>
    <sheetView workbookViewId="0">
      <selection activeCell="I15" sqref="I15:L16"/>
    </sheetView>
  </sheetViews>
  <sheetFormatPr defaultRowHeight="12.75"/>
  <cols>
    <col min="1" max="1" width="23.85546875" customWidth="1"/>
    <col min="5" max="5" width="12.28515625" customWidth="1"/>
    <col min="6" max="6" width="12.85546875" customWidth="1"/>
    <col min="8" max="8" width="23.85546875" customWidth="1"/>
    <col min="12" max="12" width="12.28515625" customWidth="1"/>
    <col min="13" max="13" width="11.85546875" customWidth="1"/>
  </cols>
  <sheetData>
    <row r="1" spans="1:13" ht="18">
      <c r="A1" s="262" t="s">
        <v>960</v>
      </c>
      <c r="B1" s="57"/>
      <c r="C1" s="57"/>
      <c r="D1" s="57"/>
      <c r="E1" s="57"/>
      <c r="F1" s="57"/>
      <c r="G1" s="57"/>
      <c r="H1" s="57"/>
      <c r="I1" s="57"/>
      <c r="J1" s="57"/>
      <c r="K1" s="57"/>
      <c r="L1" s="57"/>
      <c r="M1" s="57"/>
    </row>
    <row r="3" spans="1:13" ht="15.75">
      <c r="A3" s="266" t="s">
        <v>197</v>
      </c>
      <c r="B3" s="266"/>
      <c r="C3" s="266"/>
      <c r="D3" s="266"/>
      <c r="E3" s="266"/>
      <c r="F3" s="266"/>
      <c r="H3" s="266" t="s">
        <v>197</v>
      </c>
      <c r="I3" s="266"/>
      <c r="J3" s="266"/>
      <c r="K3" s="266"/>
      <c r="L3" s="266"/>
      <c r="M3" s="266"/>
    </row>
    <row r="4" spans="1:13" ht="25.5">
      <c r="A4" s="5" t="s">
        <v>170</v>
      </c>
      <c r="B4" s="72" t="s">
        <v>199</v>
      </c>
      <c r="C4" s="72" t="s">
        <v>200</v>
      </c>
      <c r="D4" s="72" t="s">
        <v>201</v>
      </c>
      <c r="F4" s="72" t="s">
        <v>959</v>
      </c>
      <c r="H4" s="5" t="s">
        <v>170</v>
      </c>
      <c r="I4" s="72" t="s">
        <v>199</v>
      </c>
      <c r="J4" s="72" t="s">
        <v>200</v>
      </c>
      <c r="K4" s="72" t="s">
        <v>201</v>
      </c>
      <c r="M4" s="72" t="s">
        <v>959</v>
      </c>
    </row>
    <row r="5" spans="1:13">
      <c r="A5" t="s">
        <v>175</v>
      </c>
      <c r="B5" s="267">
        <v>24.427799999999998</v>
      </c>
      <c r="C5" s="13">
        <f>2*B5</f>
        <v>48.855599999999995</v>
      </c>
      <c r="D5" s="13">
        <f>B5*1.25</f>
        <v>30.534749999999995</v>
      </c>
      <c r="F5" s="392">
        <f>AVERAGE(B5:E5)</f>
        <v>34.606050000000003</v>
      </c>
      <c r="H5" t="s">
        <v>175</v>
      </c>
      <c r="I5" s="267">
        <v>24.427799999999998</v>
      </c>
      <c r="J5" s="13">
        <f>2*I5</f>
        <v>48.855599999999995</v>
      </c>
      <c r="K5" s="13">
        <f>I5*1.25</f>
        <v>30.534749999999995</v>
      </c>
      <c r="M5" s="392">
        <f t="shared" ref="M5:M12" si="0">AVERAGE(I5:K5)</f>
        <v>34.606050000000003</v>
      </c>
    </row>
    <row r="6" spans="1:13">
      <c r="A6" t="s">
        <v>178</v>
      </c>
      <c r="B6" s="268">
        <v>2.2349999999999999</v>
      </c>
      <c r="C6" s="11">
        <f>B6</f>
        <v>2.2349999999999999</v>
      </c>
      <c r="D6" s="11">
        <f>C6</f>
        <v>2.2349999999999999</v>
      </c>
      <c r="F6" s="393">
        <f>AVERAGE(B6:E6)</f>
        <v>2.2349999999999999</v>
      </c>
      <c r="H6" t="s">
        <v>178</v>
      </c>
      <c r="I6" s="268">
        <v>2.2349999999999999</v>
      </c>
      <c r="J6" s="11">
        <f>I6</f>
        <v>2.2349999999999999</v>
      </c>
      <c r="K6" s="11">
        <f>J6</f>
        <v>2.2349999999999999</v>
      </c>
      <c r="M6" s="393">
        <f t="shared" si="0"/>
        <v>2.2349999999999999</v>
      </c>
    </row>
    <row r="7" spans="1:13">
      <c r="A7" s="8" t="s">
        <v>194</v>
      </c>
      <c r="B7" s="268">
        <v>11.64</v>
      </c>
      <c r="C7" s="268">
        <v>1.57</v>
      </c>
      <c r="D7" s="11">
        <f>B7</f>
        <v>11.64</v>
      </c>
      <c r="F7" s="393">
        <f t="shared" ref="F7:F12" si="1">AVERAGE(B7:E7)</f>
        <v>8.2833333333333332</v>
      </c>
      <c r="H7" s="8" t="s">
        <v>194</v>
      </c>
      <c r="I7" s="268">
        <v>11.64</v>
      </c>
      <c r="J7" s="268">
        <v>1.57</v>
      </c>
      <c r="K7" s="11">
        <f>I7</f>
        <v>11.64</v>
      </c>
      <c r="M7" s="393">
        <f t="shared" si="0"/>
        <v>8.2833333333333332</v>
      </c>
    </row>
    <row r="8" spans="1:13">
      <c r="A8" s="8" t="s">
        <v>184</v>
      </c>
      <c r="B8" s="268">
        <v>1.4804999999999999</v>
      </c>
      <c r="C8" s="11">
        <f>B8</f>
        <v>1.4804999999999999</v>
      </c>
      <c r="D8" s="11">
        <f>2*B8</f>
        <v>2.9609999999999999</v>
      </c>
      <c r="F8" s="393">
        <f t="shared" si="1"/>
        <v>1.974</v>
      </c>
      <c r="H8" s="8" t="s">
        <v>184</v>
      </c>
      <c r="I8" s="268">
        <v>1.4804999999999999</v>
      </c>
      <c r="J8" s="11">
        <f>I8</f>
        <v>1.4804999999999999</v>
      </c>
      <c r="K8" s="11">
        <f>2*I8</f>
        <v>2.9609999999999999</v>
      </c>
      <c r="M8" s="393">
        <f t="shared" si="0"/>
        <v>1.974</v>
      </c>
    </row>
    <row r="9" spans="1:13">
      <c r="A9" s="8" t="s">
        <v>202</v>
      </c>
      <c r="B9" s="236"/>
      <c r="C9" s="268">
        <v>1.27</v>
      </c>
      <c r="D9" s="11"/>
      <c r="F9" s="393">
        <f t="shared" si="1"/>
        <v>1.27</v>
      </c>
      <c r="H9" s="8" t="s">
        <v>202</v>
      </c>
      <c r="I9" s="268">
        <v>0</v>
      </c>
      <c r="J9" s="268">
        <v>1.27</v>
      </c>
      <c r="K9" s="268">
        <v>0</v>
      </c>
      <c r="M9" s="393">
        <f t="shared" si="0"/>
        <v>0.42333333333333334</v>
      </c>
    </row>
    <row r="10" spans="1:13">
      <c r="A10" s="8" t="s">
        <v>203</v>
      </c>
      <c r="B10" s="236"/>
      <c r="C10" s="268">
        <v>3.29</v>
      </c>
      <c r="D10" s="11"/>
      <c r="F10" s="393">
        <f t="shared" si="1"/>
        <v>3.29</v>
      </c>
      <c r="H10" s="8" t="s">
        <v>203</v>
      </c>
      <c r="I10" s="268">
        <v>0</v>
      </c>
      <c r="J10" s="268">
        <v>3.29</v>
      </c>
      <c r="K10" s="268">
        <v>0</v>
      </c>
      <c r="M10" s="393">
        <f t="shared" si="0"/>
        <v>1.0966666666666667</v>
      </c>
    </row>
    <row r="11" spans="1:13">
      <c r="A11" s="8" t="s">
        <v>204</v>
      </c>
      <c r="B11" s="236"/>
      <c r="C11" s="268">
        <v>5</v>
      </c>
      <c r="D11" s="268">
        <v>6.5</v>
      </c>
      <c r="F11" s="393">
        <f t="shared" si="1"/>
        <v>5.75</v>
      </c>
      <c r="H11" s="8" t="s">
        <v>204</v>
      </c>
      <c r="I11" s="268">
        <v>0</v>
      </c>
      <c r="J11" s="268">
        <v>5</v>
      </c>
      <c r="K11" s="268">
        <v>6.5</v>
      </c>
      <c r="M11" s="393">
        <f t="shared" si="0"/>
        <v>3.8333333333333335</v>
      </c>
    </row>
    <row r="12" spans="1:13">
      <c r="A12" s="8" t="s">
        <v>182</v>
      </c>
      <c r="B12" s="268">
        <v>10.370833333333334</v>
      </c>
      <c r="C12" s="11">
        <f>B12</f>
        <v>10.370833333333334</v>
      </c>
      <c r="D12" s="11">
        <f>B12</f>
        <v>10.370833333333334</v>
      </c>
      <c r="F12" s="393">
        <f t="shared" si="1"/>
        <v>10.370833333333334</v>
      </c>
      <c r="H12" s="8" t="s">
        <v>182</v>
      </c>
      <c r="I12" s="268">
        <v>10.370833333333334</v>
      </c>
      <c r="J12" s="11">
        <f>I12</f>
        <v>10.370833333333334</v>
      </c>
      <c r="K12" s="11">
        <f>I12</f>
        <v>10.370833333333334</v>
      </c>
      <c r="M12" s="393">
        <f t="shared" si="0"/>
        <v>10.370833333333334</v>
      </c>
    </row>
    <row r="13" spans="1:13">
      <c r="A13" s="297"/>
      <c r="B13" s="298"/>
      <c r="C13" s="299"/>
      <c r="D13" s="299"/>
      <c r="E13" s="299"/>
      <c r="F13" s="394"/>
      <c r="H13" s="297"/>
      <c r="I13" s="298"/>
      <c r="J13" s="299"/>
      <c r="K13" s="299"/>
      <c r="L13" s="299"/>
      <c r="M13" s="394"/>
    </row>
    <row r="14" spans="1:13">
      <c r="A14" s="287">
        <f>COUNTA(A4:A13)-1</f>
        <v>8</v>
      </c>
      <c r="B14" s="287">
        <f>COUNT(B4:B13)</f>
        <v>5</v>
      </c>
      <c r="C14" s="287">
        <f>COUNT(C4:C13)</f>
        <v>8</v>
      </c>
      <c r="D14" s="287">
        <f>COUNT(D4:D13)</f>
        <v>6</v>
      </c>
      <c r="E14" s="287" t="s">
        <v>205</v>
      </c>
      <c r="F14" s="394"/>
      <c r="H14" s="287">
        <f>COUNTA(H4:H13)-1</f>
        <v>8</v>
      </c>
      <c r="I14" s="287">
        <f>COUNT(I4:I13)</f>
        <v>8</v>
      </c>
      <c r="J14" s="287">
        <f>COUNT(J4:J13)</f>
        <v>8</v>
      </c>
      <c r="K14" s="287">
        <f>COUNT(K4:K13)</f>
        <v>8</v>
      </c>
      <c r="L14" s="299"/>
      <c r="M14" s="403"/>
    </row>
    <row r="15" spans="1:13">
      <c r="A15" s="274" t="s">
        <v>196</v>
      </c>
      <c r="B15" s="397">
        <f>SUM(B$4:B$13)</f>
        <v>50.154133333333334</v>
      </c>
      <c r="C15" s="398">
        <f>SUM(C$4:C$13)</f>
        <v>74.071933333333334</v>
      </c>
      <c r="D15" s="398">
        <f>SUM(D$4:D$13)</f>
        <v>64.241583333333324</v>
      </c>
      <c r="E15" s="399">
        <f>AVERAGE($B15:$D15)</f>
        <v>62.82255</v>
      </c>
      <c r="F15" s="395">
        <f>SUM(F$4:F$13)</f>
        <v>67.77921666666667</v>
      </c>
      <c r="H15" s="274" t="s">
        <v>196</v>
      </c>
      <c r="I15" s="397">
        <f>SUM(I$4:I$13)</f>
        <v>50.154133333333334</v>
      </c>
      <c r="J15" s="398">
        <f>SUM(J$4:J$13)</f>
        <v>74.071933333333334</v>
      </c>
      <c r="K15" s="398">
        <f>SUM(K$4:K$13)</f>
        <v>64.241583333333324</v>
      </c>
      <c r="L15" s="399">
        <f>AVERAGE($I15:$K15)</f>
        <v>62.82255</v>
      </c>
      <c r="M15" s="395">
        <f>SUM(M$4:M$13)</f>
        <v>62.822549999999993</v>
      </c>
    </row>
    <row r="16" spans="1:13">
      <c r="A16" s="274" t="s">
        <v>958</v>
      </c>
      <c r="B16" s="400">
        <f>AVERAGE(B4:B13)</f>
        <v>10.030826666666666</v>
      </c>
      <c r="C16" s="401">
        <f>AVERAGE(C4:C13)</f>
        <v>9.2589916666666667</v>
      </c>
      <c r="D16" s="401">
        <f>AVERAGE(D4:D13)</f>
        <v>10.706930555555553</v>
      </c>
      <c r="E16" s="402">
        <f>AVERAGE(B16:D16)</f>
        <v>9.9989162962962954</v>
      </c>
      <c r="F16" s="396">
        <f>AVERAGE(F$4:F$13)</f>
        <v>8.4724020833333338</v>
      </c>
      <c r="H16" s="274" t="s">
        <v>958</v>
      </c>
      <c r="I16" s="400">
        <f>AVERAGE(I4:I13)</f>
        <v>6.2692666666666668</v>
      </c>
      <c r="J16" s="401">
        <f>AVERAGE(J4:J13)</f>
        <v>9.2589916666666667</v>
      </c>
      <c r="K16" s="401">
        <f>AVERAGE(K4:K13)</f>
        <v>8.0301979166666655</v>
      </c>
      <c r="L16" s="402">
        <f>AVERAGE(I16:K16)</f>
        <v>7.85281875</v>
      </c>
      <c r="M16" s="396">
        <f>AVERAGE(M4:M13)</f>
        <v>7.8528187499999991</v>
      </c>
    </row>
    <row r="18" spans="1:10">
      <c r="A18" t="s">
        <v>206</v>
      </c>
      <c r="C18" s="13">
        <f>MIN(B4:D13)</f>
        <v>1.27</v>
      </c>
      <c r="H18" t="s">
        <v>206</v>
      </c>
      <c r="J18" s="13">
        <f>MIN(I4:K13)</f>
        <v>0</v>
      </c>
    </row>
    <row r="19" spans="1:10">
      <c r="A19" t="s">
        <v>207</v>
      </c>
      <c r="C19" s="13">
        <f>MAX(B4:D13)</f>
        <v>48.855599999999995</v>
      </c>
      <c r="H19" t="s">
        <v>207</v>
      </c>
      <c r="J19" s="13">
        <f>MAX(I4:K13)</f>
        <v>48.855599999999995</v>
      </c>
    </row>
  </sheetData>
  <pageMargins left="0.75" right="0.75" top="1" bottom="1" header="0.5" footer="0.5"/>
  <pageSetup orientation="portrait" r:id="rId1"/>
  <headerFooter alignWithMargins="0"/>
  <ignoredErrors>
    <ignoredError sqref="E15 L15:L16" formula="1"/>
  </ignoredErrors>
  <legacyDrawing r:id="rId2"/>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6"/>
  <dimension ref="A1:F24"/>
  <sheetViews>
    <sheetView workbookViewId="0">
      <selection activeCell="A2" sqref="A2"/>
    </sheetView>
  </sheetViews>
  <sheetFormatPr defaultColWidth="9.140625" defaultRowHeight="12.75"/>
  <cols>
    <col min="1" max="1" width="18.5703125" bestFit="1" customWidth="1"/>
    <col min="2" max="2" width="9" bestFit="1" customWidth="1"/>
    <col min="3" max="3" width="11.28515625" bestFit="1" customWidth="1"/>
    <col min="4" max="4" width="14.85546875" bestFit="1" customWidth="1"/>
    <col min="5" max="5" width="11.5703125" bestFit="1" customWidth="1"/>
  </cols>
  <sheetData>
    <row r="1" spans="1:6" ht="18">
      <c r="A1" s="260" t="s">
        <v>758</v>
      </c>
    </row>
    <row r="2" spans="1:6" ht="13.5" thickBot="1"/>
    <row r="3" spans="1:6" ht="27" customHeight="1" thickBot="1">
      <c r="A3" s="14" t="s">
        <v>228</v>
      </c>
      <c r="B3" s="15">
        <v>2</v>
      </c>
      <c r="C3" s="16"/>
      <c r="D3" s="656" t="s">
        <v>233</v>
      </c>
      <c r="E3" s="657"/>
      <c r="F3" s="53"/>
    </row>
    <row r="4" spans="1:6">
      <c r="A4" s="17" t="s">
        <v>209</v>
      </c>
      <c r="B4" s="37">
        <f>0.25</f>
        <v>0.25</v>
      </c>
      <c r="C4" s="19"/>
      <c r="D4" s="20"/>
      <c r="E4" s="21"/>
    </row>
    <row r="5" spans="1:6" ht="13.5" thickBot="1">
      <c r="A5" s="22"/>
      <c r="C5" s="23"/>
      <c r="D5" s="24"/>
      <c r="E5" s="25"/>
    </row>
    <row r="6" spans="1:6" ht="13.5" thickBot="1">
      <c r="A6" s="22"/>
      <c r="C6" s="26" t="s">
        <v>210</v>
      </c>
      <c r="D6" s="27" t="s">
        <v>211</v>
      </c>
      <c r="E6" s="28" t="s">
        <v>212</v>
      </c>
    </row>
    <row r="7" spans="1:6">
      <c r="A7" s="658" t="s">
        <v>213</v>
      </c>
      <c r="B7" s="659"/>
      <c r="C7" s="92">
        <v>2500</v>
      </c>
      <c r="D7" s="92">
        <v>1600</v>
      </c>
      <c r="E7" s="93">
        <v>750</v>
      </c>
    </row>
    <row r="8" spans="1:6" ht="13.5" thickBot="1">
      <c r="A8" s="660" t="s">
        <v>214</v>
      </c>
      <c r="B8" s="661"/>
      <c r="C8" s="94">
        <v>200</v>
      </c>
      <c r="D8" s="94">
        <v>225</v>
      </c>
      <c r="E8" s="95">
        <v>250</v>
      </c>
    </row>
    <row r="9" spans="1:6" ht="25.5">
      <c r="A9" s="33" t="s">
        <v>215</v>
      </c>
      <c r="B9" s="34" t="s">
        <v>216</v>
      </c>
      <c r="C9" s="34" t="s">
        <v>217</v>
      </c>
      <c r="D9" s="34" t="s">
        <v>218</v>
      </c>
      <c r="E9" s="35" t="s">
        <v>219</v>
      </c>
    </row>
    <row r="10" spans="1:6">
      <c r="A10" s="36" t="s">
        <v>229</v>
      </c>
      <c r="B10" s="37"/>
      <c r="C10" s="96">
        <f>C7*C8</f>
        <v>500000</v>
      </c>
      <c r="D10" s="96">
        <f>D7*D8</f>
        <v>360000</v>
      </c>
      <c r="E10" s="97">
        <f>E7*E8</f>
        <v>187500</v>
      </c>
    </row>
    <row r="11" spans="1:6">
      <c r="A11" s="36"/>
      <c r="B11" s="37"/>
      <c r="C11" s="37"/>
      <c r="D11" s="37"/>
      <c r="E11" s="40"/>
    </row>
    <row r="12" spans="1:6">
      <c r="A12" s="36" t="s">
        <v>221</v>
      </c>
      <c r="B12" s="37"/>
      <c r="C12" s="37"/>
      <c r="D12" s="37"/>
      <c r="E12" s="40"/>
    </row>
    <row r="13" spans="1:6">
      <c r="A13" s="36" t="s">
        <v>222</v>
      </c>
      <c r="B13" s="37">
        <f>50.15</f>
        <v>50.15</v>
      </c>
      <c r="C13" s="98">
        <f>pair*$B13*C$7</f>
        <v>250750</v>
      </c>
      <c r="D13" s="98">
        <f>pair*$B13*D$7</f>
        <v>160480</v>
      </c>
      <c r="E13" s="98">
        <f>pair*$B13*E$7</f>
        <v>75225</v>
      </c>
    </row>
    <row r="14" spans="1:6">
      <c r="A14" s="36" t="s">
        <v>230</v>
      </c>
      <c r="B14" s="37">
        <v>7.33</v>
      </c>
      <c r="C14" s="98">
        <f t="shared" ref="C14:E15" si="0">$B$3*$B14*C$7</f>
        <v>36650</v>
      </c>
      <c r="D14" s="98">
        <f t="shared" si="0"/>
        <v>23456</v>
      </c>
      <c r="E14" s="99">
        <f t="shared" si="0"/>
        <v>10995</v>
      </c>
    </row>
    <row r="15" spans="1:6">
      <c r="A15" s="36" t="s">
        <v>224</v>
      </c>
      <c r="B15" s="100">
        <f>B4*B14</f>
        <v>1.8325</v>
      </c>
      <c r="C15" s="98">
        <f t="shared" si="0"/>
        <v>9162.5</v>
      </c>
      <c r="D15" s="98">
        <f t="shared" si="0"/>
        <v>5864</v>
      </c>
      <c r="E15" s="99">
        <f t="shared" si="0"/>
        <v>2748.75</v>
      </c>
    </row>
    <row r="16" spans="1:6">
      <c r="A16" s="36" t="s">
        <v>225</v>
      </c>
      <c r="B16" s="37"/>
      <c r="C16" s="98">
        <f>SUM(C13:C15)</f>
        <v>296562.5</v>
      </c>
      <c r="D16" s="98">
        <f>SUM(D13:D15)</f>
        <v>189800</v>
      </c>
      <c r="E16" s="99">
        <f>SUM(E13:E15)</f>
        <v>88968.75</v>
      </c>
    </row>
    <row r="17" spans="1:5">
      <c r="A17" s="36"/>
      <c r="B17" s="37"/>
      <c r="C17" s="37"/>
      <c r="D17" s="37"/>
      <c r="E17" s="40"/>
    </row>
    <row r="18" spans="1:5">
      <c r="A18" s="36" t="s">
        <v>226</v>
      </c>
      <c r="B18" s="37">
        <f>10/B3</f>
        <v>5</v>
      </c>
      <c r="C18" s="101">
        <f>$B$3*$B18*C$7</f>
        <v>25000</v>
      </c>
      <c r="D18" s="101">
        <f>$B$3*$B18*D$7</f>
        <v>16000</v>
      </c>
      <c r="E18" s="102">
        <f>$B$3*$B18*E$7</f>
        <v>7500</v>
      </c>
    </row>
    <row r="19" spans="1:5" ht="13.5" thickBot="1">
      <c r="A19" s="48"/>
      <c r="B19" s="24"/>
      <c r="C19" s="24"/>
      <c r="D19" s="24"/>
      <c r="E19" s="25"/>
    </row>
    <row r="20" spans="1:5" ht="13.5" thickBot="1">
      <c r="A20" s="49" t="s">
        <v>227</v>
      </c>
      <c r="B20" s="50"/>
      <c r="C20" s="51">
        <f>C10-C16-C18</f>
        <v>178437.5</v>
      </c>
      <c r="D20" s="51">
        <f>D10-D16-D18</f>
        <v>154200</v>
      </c>
      <c r="E20" s="52">
        <f>E10-E16-E18</f>
        <v>91031.25</v>
      </c>
    </row>
    <row r="22" spans="1:5">
      <c r="A22" s="655" t="s">
        <v>759</v>
      </c>
      <c r="B22" s="662"/>
      <c r="C22" s="662"/>
      <c r="D22" s="662"/>
      <c r="E22" s="662"/>
    </row>
    <row r="23" spans="1:5">
      <c r="A23" s="662"/>
      <c r="B23" s="662"/>
      <c r="C23" s="662"/>
      <c r="D23" s="662"/>
      <c r="E23" s="662"/>
    </row>
    <row r="24" spans="1:5">
      <c r="A24" s="662"/>
      <c r="B24" s="662"/>
      <c r="C24" s="662"/>
      <c r="D24" s="662"/>
      <c r="E24" s="662"/>
    </row>
  </sheetData>
  <mergeCells count="4">
    <mergeCell ref="D3:E3"/>
    <mergeCell ref="A7:B7"/>
    <mergeCell ref="A8:B8"/>
    <mergeCell ref="A22:E24"/>
  </mergeCells>
  <pageMargins left="0.75" right="0.75" top="1" bottom="1" header="0.5" footer="0.5"/>
  <pageSetup orientation="portrait" r:id="rId1"/>
  <headerFooter alignWithMargins="0"/>
  <legacy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27"/>
  <dimension ref="A1:H37"/>
  <sheetViews>
    <sheetView workbookViewId="0">
      <selection activeCell="A3" sqref="A3:B3"/>
    </sheetView>
  </sheetViews>
  <sheetFormatPr defaultRowHeight="12.75"/>
  <cols>
    <col min="1" max="1" width="18.5703125" bestFit="1" customWidth="1"/>
    <col min="2" max="2" width="8.7109375" bestFit="1" customWidth="1"/>
    <col min="3" max="3" width="11.140625" customWidth="1"/>
    <col min="4" max="4" width="14.85546875" bestFit="1" customWidth="1"/>
    <col min="5" max="5" width="11.28515625" customWidth="1"/>
  </cols>
  <sheetData>
    <row r="1" spans="1:5" ht="18">
      <c r="A1" s="260" t="s">
        <v>713</v>
      </c>
    </row>
    <row r="2" spans="1:5" ht="13.5" thickBot="1"/>
    <row r="3" spans="1:5" ht="27" customHeight="1" thickBot="1">
      <c r="A3" s="14" t="s">
        <v>129</v>
      </c>
      <c r="B3" s="15">
        <v>2</v>
      </c>
      <c r="C3" s="16"/>
      <c r="D3" s="656" t="s">
        <v>208</v>
      </c>
      <c r="E3" s="657"/>
    </row>
    <row r="4" spans="1:5">
      <c r="A4" s="17" t="s">
        <v>209</v>
      </c>
      <c r="B4" s="18">
        <f>0.25</f>
        <v>0.25</v>
      </c>
      <c r="C4" s="19"/>
      <c r="D4" s="20"/>
      <c r="E4" s="21"/>
    </row>
    <row r="5" spans="1:5" ht="13.5" thickBot="1">
      <c r="A5" s="22"/>
      <c r="C5" s="23"/>
      <c r="D5" s="24"/>
      <c r="E5" s="25"/>
    </row>
    <row r="6" spans="1:5" ht="13.5" thickBot="1">
      <c r="A6" s="22"/>
      <c r="C6" s="26" t="s">
        <v>210</v>
      </c>
      <c r="D6" s="27" t="s">
        <v>211</v>
      </c>
      <c r="E6" s="28" t="s">
        <v>212</v>
      </c>
    </row>
    <row r="7" spans="1:5">
      <c r="A7" s="658" t="s">
        <v>213</v>
      </c>
      <c r="B7" s="659"/>
      <c r="C7" s="29">
        <v>1000</v>
      </c>
      <c r="D7" s="29">
        <v>750</v>
      </c>
      <c r="E7" s="30">
        <v>350</v>
      </c>
    </row>
    <row r="8" spans="1:5" ht="13.5" thickBot="1">
      <c r="A8" s="660" t="s">
        <v>214</v>
      </c>
      <c r="B8" s="661"/>
      <c r="C8" s="31">
        <v>200</v>
      </c>
      <c r="D8" s="31">
        <v>225</v>
      </c>
      <c r="E8" s="32">
        <v>250</v>
      </c>
    </row>
    <row r="9" spans="1:5" ht="25.5">
      <c r="A9" s="33" t="s">
        <v>215</v>
      </c>
      <c r="B9" s="34" t="s">
        <v>216</v>
      </c>
      <c r="C9" s="34" t="s">
        <v>217</v>
      </c>
      <c r="D9" s="34" t="s">
        <v>218</v>
      </c>
      <c r="E9" s="35" t="s">
        <v>219</v>
      </c>
    </row>
    <row r="10" spans="1:5">
      <c r="A10" s="36" t="s">
        <v>220</v>
      </c>
      <c r="B10" s="37"/>
      <c r="C10" s="38"/>
      <c r="D10" s="38"/>
      <c r="E10" s="39"/>
    </row>
    <row r="11" spans="1:5">
      <c r="A11" s="36"/>
      <c r="B11" s="37"/>
      <c r="C11" s="37"/>
      <c r="D11" s="37"/>
      <c r="E11" s="40"/>
    </row>
    <row r="12" spans="1:5">
      <c r="A12" s="36" t="s">
        <v>221</v>
      </c>
      <c r="B12" s="37"/>
      <c r="C12" s="37"/>
      <c r="D12" s="37"/>
      <c r="E12" s="40"/>
    </row>
    <row r="13" spans="1:5">
      <c r="A13" s="36" t="s">
        <v>222</v>
      </c>
      <c r="B13" s="41">
        <f>50.15</f>
        <v>50.15</v>
      </c>
      <c r="C13" s="42"/>
      <c r="D13" s="42"/>
      <c r="E13" s="43"/>
    </row>
    <row r="14" spans="1:5">
      <c r="A14" s="36" t="s">
        <v>223</v>
      </c>
      <c r="B14" s="44">
        <v>7.33</v>
      </c>
      <c r="C14" s="42"/>
      <c r="D14" s="42"/>
      <c r="E14" s="43"/>
    </row>
    <row r="15" spans="1:5">
      <c r="A15" s="36" t="s">
        <v>224</v>
      </c>
      <c r="B15" s="45">
        <f>B4*B14</f>
        <v>1.8325</v>
      </c>
      <c r="C15" s="42"/>
      <c r="D15" s="42"/>
      <c r="E15" s="43"/>
    </row>
    <row r="16" spans="1:5">
      <c r="A16" s="36" t="s">
        <v>225</v>
      </c>
      <c r="B16" s="37"/>
      <c r="C16" s="42"/>
      <c r="D16" s="42"/>
      <c r="E16" s="43"/>
    </row>
    <row r="17" spans="1:8">
      <c r="A17" s="36"/>
      <c r="B17" s="37"/>
      <c r="C17" s="37"/>
      <c r="D17" s="37"/>
      <c r="E17" s="40"/>
    </row>
    <row r="18" spans="1:8">
      <c r="A18" s="36" t="s">
        <v>226</v>
      </c>
      <c r="B18" s="44">
        <v>5</v>
      </c>
      <c r="C18" s="46"/>
      <c r="D18" s="46"/>
      <c r="E18" s="47"/>
    </row>
    <row r="19" spans="1:8" ht="13.5" thickBot="1">
      <c r="A19" s="48"/>
      <c r="B19" s="24"/>
      <c r="C19" s="24"/>
      <c r="D19" s="24"/>
      <c r="E19" s="25"/>
    </row>
    <row r="20" spans="1:8" ht="13.5" thickBot="1">
      <c r="A20" s="49" t="s">
        <v>227</v>
      </c>
      <c r="B20" s="50"/>
      <c r="C20" s="51"/>
      <c r="D20" s="51"/>
      <c r="E20" s="52"/>
    </row>
    <row r="22" spans="1:8">
      <c r="A22" s="655" t="s">
        <v>761</v>
      </c>
      <c r="B22" s="662"/>
      <c r="C22" s="662"/>
      <c r="D22" s="662"/>
      <c r="E22" s="662"/>
      <c r="F22" s="662"/>
      <c r="G22" s="662"/>
      <c r="H22" s="662"/>
    </row>
    <row r="23" spans="1:8">
      <c r="A23" s="662"/>
      <c r="B23" s="662"/>
      <c r="C23" s="662"/>
      <c r="D23" s="662"/>
      <c r="E23" s="662"/>
      <c r="F23" s="662"/>
      <c r="G23" s="662"/>
      <c r="H23" s="662"/>
    </row>
    <row r="24" spans="1:8">
      <c r="A24" s="662"/>
      <c r="B24" s="662"/>
      <c r="C24" s="662"/>
      <c r="D24" s="662"/>
      <c r="E24" s="662"/>
      <c r="F24" s="662"/>
      <c r="G24" s="662"/>
      <c r="H24" s="662"/>
    </row>
    <row r="25" spans="1:8">
      <c r="A25" s="662"/>
      <c r="B25" s="662"/>
      <c r="C25" s="662"/>
      <c r="D25" s="662"/>
      <c r="E25" s="662"/>
      <c r="F25" s="662"/>
      <c r="G25" s="662"/>
      <c r="H25" s="662"/>
    </row>
    <row r="26" spans="1:8">
      <c r="A26" s="662"/>
      <c r="B26" s="662"/>
      <c r="C26" s="662"/>
      <c r="D26" s="662"/>
      <c r="E26" s="662"/>
      <c r="F26" s="662"/>
      <c r="G26" s="662"/>
      <c r="H26" s="662"/>
    </row>
    <row r="27" spans="1:8">
      <c r="A27" s="662"/>
      <c r="B27" s="662"/>
      <c r="C27" s="662"/>
      <c r="D27" s="662"/>
      <c r="E27" s="662"/>
      <c r="F27" s="662"/>
      <c r="G27" s="662"/>
      <c r="H27" s="662"/>
    </row>
    <row r="28" spans="1:8">
      <c r="A28" s="662"/>
      <c r="B28" s="662"/>
      <c r="C28" s="662"/>
      <c r="D28" s="662"/>
      <c r="E28" s="662"/>
      <c r="F28" s="662"/>
      <c r="G28" s="662"/>
      <c r="H28" s="662"/>
    </row>
    <row r="29" spans="1:8">
      <c r="A29" s="662"/>
      <c r="B29" s="662"/>
      <c r="C29" s="662"/>
      <c r="D29" s="662"/>
      <c r="E29" s="662"/>
      <c r="F29" s="662"/>
      <c r="G29" s="662"/>
      <c r="H29" s="662"/>
    </row>
    <row r="30" spans="1:8">
      <c r="A30" s="662"/>
      <c r="B30" s="662"/>
      <c r="C30" s="662"/>
      <c r="D30" s="662"/>
      <c r="E30" s="662"/>
      <c r="F30" s="662"/>
      <c r="G30" s="662"/>
      <c r="H30" s="662"/>
    </row>
    <row r="31" spans="1:8">
      <c r="A31" s="662"/>
      <c r="B31" s="662"/>
      <c r="C31" s="662"/>
      <c r="D31" s="662"/>
      <c r="E31" s="662"/>
      <c r="F31" s="662"/>
      <c r="G31" s="662"/>
      <c r="H31" s="662"/>
    </row>
    <row r="32" spans="1:8">
      <c r="A32" s="662"/>
      <c r="B32" s="662"/>
      <c r="C32" s="662"/>
      <c r="D32" s="662"/>
      <c r="E32" s="662"/>
      <c r="F32" s="662"/>
      <c r="G32" s="662"/>
      <c r="H32" s="662"/>
    </row>
    <row r="33" spans="1:8">
      <c r="A33" s="662"/>
      <c r="B33" s="662"/>
      <c r="C33" s="662"/>
      <c r="D33" s="662"/>
      <c r="E33" s="662"/>
      <c r="F33" s="662"/>
      <c r="G33" s="662"/>
      <c r="H33" s="662"/>
    </row>
    <row r="34" spans="1:8">
      <c r="A34" s="662"/>
      <c r="B34" s="662"/>
      <c r="C34" s="662"/>
      <c r="D34" s="662"/>
      <c r="E34" s="662"/>
      <c r="F34" s="662"/>
      <c r="G34" s="662"/>
      <c r="H34" s="662"/>
    </row>
    <row r="35" spans="1:8">
      <c r="A35" s="662"/>
      <c r="B35" s="662"/>
      <c r="C35" s="662"/>
      <c r="D35" s="662"/>
      <c r="E35" s="662"/>
      <c r="F35" s="662"/>
      <c r="G35" s="662"/>
      <c r="H35" s="662"/>
    </row>
    <row r="36" spans="1:8">
      <c r="A36" s="662"/>
      <c r="B36" s="662"/>
      <c r="C36" s="662"/>
      <c r="D36" s="662"/>
      <c r="E36" s="662"/>
      <c r="F36" s="662"/>
      <c r="G36" s="662"/>
      <c r="H36" s="662"/>
    </row>
    <row r="37" spans="1:8">
      <c r="A37" s="662"/>
      <c r="B37" s="662"/>
      <c r="C37" s="662"/>
      <c r="D37" s="662"/>
      <c r="E37" s="662"/>
      <c r="F37" s="662"/>
      <c r="G37" s="662"/>
      <c r="H37" s="662"/>
    </row>
  </sheetData>
  <mergeCells count="4">
    <mergeCell ref="D3:E3"/>
    <mergeCell ref="A7:B7"/>
    <mergeCell ref="A8:B8"/>
    <mergeCell ref="A22:H37"/>
  </mergeCells>
  <phoneticPr fontId="0" type="noConversion"/>
  <pageMargins left="0.75" right="0.75" top="1" bottom="1" header="0.5" footer="0.5"/>
  <pageSetup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28"/>
  <dimension ref="A1:F20"/>
  <sheetViews>
    <sheetView workbookViewId="0">
      <selection activeCell="A3" sqref="A3:B3"/>
    </sheetView>
  </sheetViews>
  <sheetFormatPr defaultRowHeight="12.75"/>
  <cols>
    <col min="1" max="1" width="18.5703125" bestFit="1" customWidth="1"/>
    <col min="2" max="2" width="9" bestFit="1" customWidth="1"/>
    <col min="3" max="3" width="11.28515625" bestFit="1" customWidth="1"/>
    <col min="4" max="4" width="14.85546875" bestFit="1" customWidth="1"/>
    <col min="5" max="5" width="11.5703125" bestFit="1" customWidth="1"/>
  </cols>
  <sheetData>
    <row r="1" spans="1:6" ht="18">
      <c r="A1" s="260" t="s">
        <v>130</v>
      </c>
    </row>
    <row r="2" spans="1:6" ht="13.5" thickBot="1"/>
    <row r="3" spans="1:6" ht="27" customHeight="1" thickBot="1">
      <c r="A3" s="14" t="s">
        <v>228</v>
      </c>
      <c r="B3" s="15">
        <v>2</v>
      </c>
      <c r="C3" s="16"/>
      <c r="D3" s="656" t="s">
        <v>208</v>
      </c>
      <c r="E3" s="657"/>
      <c r="F3" s="53"/>
    </row>
    <row r="4" spans="1:6">
      <c r="A4" s="17" t="s">
        <v>209</v>
      </c>
      <c r="B4" s="18">
        <f>0.25</f>
        <v>0.25</v>
      </c>
      <c r="C4" s="19"/>
      <c r="D4" s="20"/>
      <c r="E4" s="21"/>
    </row>
    <row r="5" spans="1:6" ht="13.5" thickBot="1">
      <c r="A5" s="22"/>
      <c r="C5" s="23"/>
      <c r="D5" s="24"/>
      <c r="E5" s="25"/>
    </row>
    <row r="6" spans="1:6" ht="13.5" thickBot="1">
      <c r="A6" s="22"/>
      <c r="C6" s="26" t="s">
        <v>210</v>
      </c>
      <c r="D6" s="27" t="s">
        <v>211</v>
      </c>
      <c r="E6" s="28" t="s">
        <v>212</v>
      </c>
    </row>
    <row r="7" spans="1:6">
      <c r="A7" s="658" t="s">
        <v>213</v>
      </c>
      <c r="B7" s="659"/>
      <c r="C7" s="29">
        <v>1000</v>
      </c>
      <c r="D7" s="29">
        <v>750</v>
      </c>
      <c r="E7" s="30">
        <v>350</v>
      </c>
    </row>
    <row r="8" spans="1:6" ht="13.5" thickBot="1">
      <c r="A8" s="660" t="s">
        <v>214</v>
      </c>
      <c r="B8" s="661"/>
      <c r="C8" s="31">
        <v>200</v>
      </c>
      <c r="D8" s="31">
        <v>225</v>
      </c>
      <c r="E8" s="32">
        <v>250</v>
      </c>
    </row>
    <row r="9" spans="1:6" ht="25.5">
      <c r="A9" s="33" t="s">
        <v>215</v>
      </c>
      <c r="B9" s="34" t="s">
        <v>216</v>
      </c>
      <c r="C9" s="34" t="s">
        <v>217</v>
      </c>
      <c r="D9" s="34" t="s">
        <v>218</v>
      </c>
      <c r="E9" s="35" t="s">
        <v>219</v>
      </c>
    </row>
    <row r="10" spans="1:6">
      <c r="A10" s="36" t="s">
        <v>229</v>
      </c>
      <c r="B10" s="37"/>
      <c r="C10" s="38">
        <f>C7*C8</f>
        <v>200000</v>
      </c>
      <c r="D10" s="38">
        <f>D7*D8</f>
        <v>168750</v>
      </c>
      <c r="E10" s="39">
        <f>E7*E8</f>
        <v>87500</v>
      </c>
    </row>
    <row r="11" spans="1:6">
      <c r="A11" s="36"/>
      <c r="B11" s="37"/>
      <c r="C11" s="37"/>
      <c r="D11" s="37"/>
      <c r="E11" s="40"/>
    </row>
    <row r="12" spans="1:6">
      <c r="A12" s="36" t="s">
        <v>221</v>
      </c>
      <c r="B12" s="37"/>
      <c r="C12" s="37"/>
      <c r="D12" s="37"/>
      <c r="E12" s="40"/>
    </row>
    <row r="13" spans="1:6">
      <c r="A13" s="36" t="s">
        <v>222</v>
      </c>
      <c r="B13" s="41">
        <f>50.15</f>
        <v>50.15</v>
      </c>
      <c r="C13" s="42">
        <f>$B$3*$B13*C$7</f>
        <v>100300</v>
      </c>
      <c r="D13" s="42">
        <f>$B$3*$B13*D$7</f>
        <v>75225</v>
      </c>
      <c r="E13" s="43">
        <f>$B$3*$B13*E$7</f>
        <v>35105</v>
      </c>
    </row>
    <row r="14" spans="1:6">
      <c r="A14" s="36" t="s">
        <v>230</v>
      </c>
      <c r="B14" s="44">
        <v>7.33</v>
      </c>
      <c r="C14" s="42">
        <f t="shared" ref="C14:E15" si="0">$B$3*$B14*C$7</f>
        <v>14660</v>
      </c>
      <c r="D14" s="42">
        <f t="shared" si="0"/>
        <v>10995</v>
      </c>
      <c r="E14" s="43">
        <f t="shared" si="0"/>
        <v>5131</v>
      </c>
    </row>
    <row r="15" spans="1:6">
      <c r="A15" s="36" t="s">
        <v>224</v>
      </c>
      <c r="B15" s="54">
        <f>B4*B14</f>
        <v>1.8325</v>
      </c>
      <c r="C15" s="42">
        <f t="shared" si="0"/>
        <v>3665</v>
      </c>
      <c r="D15" s="42">
        <f t="shared" si="0"/>
        <v>2748.75</v>
      </c>
      <c r="E15" s="43">
        <f t="shared" si="0"/>
        <v>1282.75</v>
      </c>
    </row>
    <row r="16" spans="1:6">
      <c r="A16" s="36" t="s">
        <v>225</v>
      </c>
      <c r="B16" s="44"/>
      <c r="C16" s="42">
        <f>SUM(C13:C15)</f>
        <v>118625</v>
      </c>
      <c r="D16" s="42">
        <f>SUM(D13:D15)</f>
        <v>88968.75</v>
      </c>
      <c r="E16" s="43">
        <f>SUM(E13:E15)</f>
        <v>41518.75</v>
      </c>
    </row>
    <row r="17" spans="1:5">
      <c r="A17" s="36"/>
      <c r="B17" s="44"/>
      <c r="C17" s="37"/>
      <c r="D17" s="37"/>
      <c r="E17" s="40"/>
    </row>
    <row r="18" spans="1:5">
      <c r="A18" s="36" t="s">
        <v>226</v>
      </c>
      <c r="B18" s="44">
        <f>10/B3</f>
        <v>5</v>
      </c>
      <c r="C18" s="46">
        <f>$B$3*$B18*C$7</f>
        <v>10000</v>
      </c>
      <c r="D18" s="46">
        <f>$B$3*$B18*D$7</f>
        <v>7500</v>
      </c>
      <c r="E18" s="47">
        <f>$B$3*$B18*E$7</f>
        <v>3500</v>
      </c>
    </row>
    <row r="19" spans="1:5" ht="13.5" thickBot="1">
      <c r="A19" s="48"/>
      <c r="B19" s="24"/>
      <c r="C19" s="24"/>
      <c r="D19" s="24"/>
      <c r="E19" s="25"/>
    </row>
    <row r="20" spans="1:5" ht="13.5" thickBot="1">
      <c r="A20" s="49" t="s">
        <v>227</v>
      </c>
      <c r="B20" s="50"/>
      <c r="C20" s="51">
        <f>C10-C16-C18</f>
        <v>71375</v>
      </c>
      <c r="D20" s="51">
        <f>D10-D16-D18</f>
        <v>72281.25</v>
      </c>
      <c r="E20" s="52">
        <f>E10-E16-E18</f>
        <v>42481.25</v>
      </c>
    </row>
  </sheetData>
  <mergeCells count="3">
    <mergeCell ref="D3:E3"/>
    <mergeCell ref="A7:B7"/>
    <mergeCell ref="A8:B8"/>
  </mergeCells>
  <phoneticPr fontId="0" type="noConversion"/>
  <pageMargins left="0.75" right="0.75" top="1" bottom="1" header="0.5" footer="0.5"/>
  <pageSetup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29"/>
  <dimension ref="A1:F20"/>
  <sheetViews>
    <sheetView workbookViewId="0">
      <selection activeCell="A3" sqref="A3:B3"/>
    </sheetView>
  </sheetViews>
  <sheetFormatPr defaultRowHeight="12.75"/>
  <cols>
    <col min="1" max="1" width="18.5703125" bestFit="1" customWidth="1"/>
    <col min="2" max="2" width="9" bestFit="1" customWidth="1"/>
    <col min="3" max="3" width="11.28515625" bestFit="1" customWidth="1"/>
    <col min="4" max="4" width="14.85546875" bestFit="1" customWidth="1"/>
    <col min="5" max="5" width="11.5703125" bestFit="1" customWidth="1"/>
  </cols>
  <sheetData>
    <row r="1" spans="1:6" ht="18">
      <c r="A1" s="260" t="s">
        <v>130</v>
      </c>
    </row>
    <row r="2" spans="1:6" ht="13.5" thickBot="1"/>
    <row r="3" spans="1:6" ht="27" customHeight="1" thickBot="1">
      <c r="A3" s="14" t="s">
        <v>228</v>
      </c>
      <c r="B3" s="15">
        <v>2</v>
      </c>
      <c r="C3" s="16"/>
      <c r="D3" s="656" t="s">
        <v>231</v>
      </c>
      <c r="E3" s="657"/>
      <c r="F3" s="53"/>
    </row>
    <row r="4" spans="1:6">
      <c r="A4" s="17" t="s">
        <v>209</v>
      </c>
      <c r="B4" s="18">
        <f>0.25</f>
        <v>0.25</v>
      </c>
      <c r="C4" s="19"/>
      <c r="D4" s="20"/>
      <c r="E4" s="21"/>
    </row>
    <row r="5" spans="1:6" ht="13.5" thickBot="1">
      <c r="A5" s="22"/>
      <c r="C5" s="23"/>
      <c r="D5" s="24"/>
      <c r="E5" s="25"/>
    </row>
    <row r="6" spans="1:6" ht="13.5" thickBot="1">
      <c r="A6" s="22"/>
      <c r="C6" s="26" t="s">
        <v>210</v>
      </c>
      <c r="D6" s="27" t="s">
        <v>211</v>
      </c>
      <c r="E6" s="28" t="s">
        <v>212</v>
      </c>
    </row>
    <row r="7" spans="1:6">
      <c r="A7" s="658" t="s">
        <v>213</v>
      </c>
      <c r="B7" s="659"/>
      <c r="C7" s="29">
        <v>1500</v>
      </c>
      <c r="D7" s="29">
        <v>1000</v>
      </c>
      <c r="E7" s="30">
        <v>450</v>
      </c>
    </row>
    <row r="8" spans="1:6" ht="13.5" thickBot="1">
      <c r="A8" s="660" t="s">
        <v>214</v>
      </c>
      <c r="B8" s="661"/>
      <c r="C8" s="31">
        <v>200</v>
      </c>
      <c r="D8" s="31">
        <v>225</v>
      </c>
      <c r="E8" s="32">
        <v>250</v>
      </c>
    </row>
    <row r="9" spans="1:6" ht="25.5">
      <c r="A9" s="33" t="s">
        <v>215</v>
      </c>
      <c r="B9" s="34" t="s">
        <v>216</v>
      </c>
      <c r="C9" s="34" t="s">
        <v>217</v>
      </c>
      <c r="D9" s="34" t="s">
        <v>218</v>
      </c>
      <c r="E9" s="35" t="s">
        <v>219</v>
      </c>
    </row>
    <row r="10" spans="1:6">
      <c r="A10" s="36" t="s">
        <v>229</v>
      </c>
      <c r="B10" s="37"/>
      <c r="C10" s="38">
        <f>C7*C8</f>
        <v>300000</v>
      </c>
      <c r="D10" s="38">
        <f>D7*D8</f>
        <v>225000</v>
      </c>
      <c r="E10" s="39">
        <f>E7*E8</f>
        <v>112500</v>
      </c>
    </row>
    <row r="11" spans="1:6">
      <c r="A11" s="36"/>
      <c r="B11" s="37"/>
      <c r="C11" s="37"/>
      <c r="D11" s="37"/>
      <c r="E11" s="40"/>
    </row>
    <row r="12" spans="1:6">
      <c r="A12" s="36" t="s">
        <v>221</v>
      </c>
      <c r="B12" s="37"/>
      <c r="C12" s="37"/>
      <c r="D12" s="37"/>
      <c r="E12" s="40"/>
    </row>
    <row r="13" spans="1:6">
      <c r="A13" s="36" t="s">
        <v>222</v>
      </c>
      <c r="B13" s="41">
        <f>50.15</f>
        <v>50.15</v>
      </c>
      <c r="C13" s="42">
        <f>$B$3*$B13*C$7</f>
        <v>150450</v>
      </c>
      <c r="D13" s="42">
        <f>$B$3*$B13*D$7</f>
        <v>100300</v>
      </c>
      <c r="E13" s="43">
        <f>$B$3*$B13*E$7</f>
        <v>45135</v>
      </c>
    </row>
    <row r="14" spans="1:6">
      <c r="A14" s="36" t="s">
        <v>230</v>
      </c>
      <c r="B14" s="44">
        <v>7.33</v>
      </c>
      <c r="C14" s="42">
        <f t="shared" ref="C14:E15" si="0">$B$3*$B14*C$7</f>
        <v>21990</v>
      </c>
      <c r="D14" s="42">
        <f t="shared" si="0"/>
        <v>14660</v>
      </c>
      <c r="E14" s="43">
        <f t="shared" si="0"/>
        <v>6597</v>
      </c>
    </row>
    <row r="15" spans="1:6">
      <c r="A15" s="36" t="s">
        <v>224</v>
      </c>
      <c r="B15" s="54">
        <f>B4*B14</f>
        <v>1.8325</v>
      </c>
      <c r="C15" s="42">
        <f t="shared" si="0"/>
        <v>5497.5</v>
      </c>
      <c r="D15" s="42">
        <f t="shared" si="0"/>
        <v>3665</v>
      </c>
      <c r="E15" s="43">
        <f t="shared" si="0"/>
        <v>1649.25</v>
      </c>
    </row>
    <row r="16" spans="1:6">
      <c r="A16" s="36" t="s">
        <v>225</v>
      </c>
      <c r="B16" s="44"/>
      <c r="C16" s="42">
        <f>SUM(C13:C15)</f>
        <v>177937.5</v>
      </c>
      <c r="D16" s="42">
        <f>SUM(D13:D15)</f>
        <v>118625</v>
      </c>
      <c r="E16" s="43">
        <f>SUM(E13:E15)</f>
        <v>53381.25</v>
      </c>
    </row>
    <row r="17" spans="1:5">
      <c r="A17" s="36"/>
      <c r="B17" s="44"/>
      <c r="C17" s="37"/>
      <c r="D17" s="37"/>
      <c r="E17" s="40"/>
    </row>
    <row r="18" spans="1:5">
      <c r="A18" s="36" t="s">
        <v>226</v>
      </c>
      <c r="B18" s="44">
        <f>10/B3</f>
        <v>5</v>
      </c>
      <c r="C18" s="46">
        <f>$B$3*$B18*C$7</f>
        <v>15000</v>
      </c>
      <c r="D18" s="46">
        <f>$B$3*$B18*D$7</f>
        <v>10000</v>
      </c>
      <c r="E18" s="47">
        <f>$B$3*$B18*E$7</f>
        <v>4500</v>
      </c>
    </row>
    <row r="19" spans="1:5" ht="13.5" thickBot="1">
      <c r="A19" s="48"/>
      <c r="B19" s="24"/>
      <c r="C19" s="24"/>
      <c r="D19" s="24"/>
      <c r="E19" s="25"/>
    </row>
    <row r="20" spans="1:5" ht="13.5" thickBot="1">
      <c r="A20" s="49" t="s">
        <v>227</v>
      </c>
      <c r="B20" s="50"/>
      <c r="C20" s="51">
        <f>C10-C16-C18</f>
        <v>107062.5</v>
      </c>
      <c r="D20" s="51">
        <f>D10-D16-D18</f>
        <v>96375</v>
      </c>
      <c r="E20" s="52">
        <f>E10-E16-E18</f>
        <v>54618.75</v>
      </c>
    </row>
  </sheetData>
  <mergeCells count="3">
    <mergeCell ref="D3:E3"/>
    <mergeCell ref="A7:B7"/>
    <mergeCell ref="A8:B8"/>
  </mergeCells>
  <phoneticPr fontId="0" type="noConversion"/>
  <pageMargins left="0.75" right="0.75" top="1" bottom="1" header="0.5" footer="0.5"/>
  <pageSetup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30"/>
  <dimension ref="A1:F20"/>
  <sheetViews>
    <sheetView workbookViewId="0">
      <selection activeCell="A3" sqref="A3:B3"/>
    </sheetView>
  </sheetViews>
  <sheetFormatPr defaultRowHeight="12.75"/>
  <cols>
    <col min="1" max="1" width="18.5703125" bestFit="1" customWidth="1"/>
    <col min="2" max="2" width="9" bestFit="1" customWidth="1"/>
    <col min="3" max="3" width="11.28515625" bestFit="1" customWidth="1"/>
    <col min="4" max="4" width="14.85546875" bestFit="1" customWidth="1"/>
    <col min="5" max="5" width="11.5703125" bestFit="1" customWidth="1"/>
  </cols>
  <sheetData>
    <row r="1" spans="1:6" ht="18">
      <c r="A1" s="260" t="s">
        <v>130</v>
      </c>
    </row>
    <row r="2" spans="1:6" ht="13.5" thickBot="1"/>
    <row r="3" spans="1:6" ht="27" customHeight="1" thickBot="1">
      <c r="A3" s="14" t="s">
        <v>228</v>
      </c>
      <c r="B3" s="15">
        <v>2</v>
      </c>
      <c r="C3" s="16"/>
      <c r="D3" s="656" t="s">
        <v>232</v>
      </c>
      <c r="E3" s="657"/>
      <c r="F3" s="53"/>
    </row>
    <row r="4" spans="1:6">
      <c r="A4" s="17" t="s">
        <v>209</v>
      </c>
      <c r="B4" s="18">
        <f>0.25</f>
        <v>0.25</v>
      </c>
      <c r="C4" s="19"/>
      <c r="D4" s="20"/>
      <c r="E4" s="21"/>
    </row>
    <row r="5" spans="1:6" ht="13.5" thickBot="1">
      <c r="A5" s="22"/>
      <c r="C5" s="23"/>
      <c r="D5" s="24"/>
      <c r="E5" s="25"/>
    </row>
    <row r="6" spans="1:6" ht="13.5" thickBot="1">
      <c r="A6" s="22"/>
      <c r="C6" s="26" t="s">
        <v>210</v>
      </c>
      <c r="D6" s="27" t="s">
        <v>211</v>
      </c>
      <c r="E6" s="28" t="s">
        <v>212</v>
      </c>
    </row>
    <row r="7" spans="1:6">
      <c r="A7" s="658" t="s">
        <v>213</v>
      </c>
      <c r="B7" s="659"/>
      <c r="C7" s="29">
        <v>1700</v>
      </c>
      <c r="D7" s="29">
        <v>1100</v>
      </c>
      <c r="E7" s="30">
        <v>480</v>
      </c>
    </row>
    <row r="8" spans="1:6" ht="13.5" thickBot="1">
      <c r="A8" s="660" t="s">
        <v>214</v>
      </c>
      <c r="B8" s="661"/>
      <c r="C8" s="31">
        <v>200</v>
      </c>
      <c r="D8" s="31">
        <v>225</v>
      </c>
      <c r="E8" s="32">
        <v>250</v>
      </c>
    </row>
    <row r="9" spans="1:6" ht="25.5">
      <c r="A9" s="33" t="s">
        <v>215</v>
      </c>
      <c r="B9" s="34" t="s">
        <v>216</v>
      </c>
      <c r="C9" s="34" t="s">
        <v>217</v>
      </c>
      <c r="D9" s="34" t="s">
        <v>218</v>
      </c>
      <c r="E9" s="35" t="s">
        <v>219</v>
      </c>
    </row>
    <row r="10" spans="1:6">
      <c r="A10" s="36" t="s">
        <v>229</v>
      </c>
      <c r="B10" s="37"/>
      <c r="C10" s="38">
        <f>C7*C8</f>
        <v>340000</v>
      </c>
      <c r="D10" s="38">
        <f>D7*D8</f>
        <v>247500</v>
      </c>
      <c r="E10" s="39">
        <f>E7*E8</f>
        <v>120000</v>
      </c>
    </row>
    <row r="11" spans="1:6">
      <c r="A11" s="36"/>
      <c r="B11" s="37"/>
      <c r="C11" s="37"/>
      <c r="D11" s="37"/>
      <c r="E11" s="40"/>
    </row>
    <row r="12" spans="1:6">
      <c r="A12" s="36" t="s">
        <v>221</v>
      </c>
      <c r="B12" s="37"/>
      <c r="C12" s="37"/>
      <c r="D12" s="37"/>
      <c r="E12" s="40"/>
    </row>
    <row r="13" spans="1:6">
      <c r="A13" s="36" t="s">
        <v>222</v>
      </c>
      <c r="B13" s="41">
        <f>50.15</f>
        <v>50.15</v>
      </c>
      <c r="C13" s="42">
        <f>$B$3*$B13*C$7</f>
        <v>170510</v>
      </c>
      <c r="D13" s="42">
        <f>$B$3*$B13*D$7</f>
        <v>110330</v>
      </c>
      <c r="E13" s="43">
        <f>$B$3*$B13*E$7</f>
        <v>48144</v>
      </c>
    </row>
    <row r="14" spans="1:6">
      <c r="A14" s="36" t="s">
        <v>230</v>
      </c>
      <c r="B14" s="44">
        <v>7.33</v>
      </c>
      <c r="C14" s="42">
        <f t="shared" ref="C14:E15" si="0">$B$3*$B14*C$7</f>
        <v>24922</v>
      </c>
      <c r="D14" s="42">
        <f t="shared" si="0"/>
        <v>16126</v>
      </c>
      <c r="E14" s="43">
        <f t="shared" si="0"/>
        <v>7036.8</v>
      </c>
    </row>
    <row r="15" spans="1:6">
      <c r="A15" s="36" t="s">
        <v>224</v>
      </c>
      <c r="B15" s="54">
        <f>B4*B14</f>
        <v>1.8325</v>
      </c>
      <c r="C15" s="42">
        <f t="shared" si="0"/>
        <v>6230.5</v>
      </c>
      <c r="D15" s="42">
        <f t="shared" si="0"/>
        <v>4031.5</v>
      </c>
      <c r="E15" s="43">
        <f t="shared" si="0"/>
        <v>1759.2</v>
      </c>
    </row>
    <row r="16" spans="1:6">
      <c r="A16" s="36" t="s">
        <v>225</v>
      </c>
      <c r="B16" s="44"/>
      <c r="C16" s="42">
        <f>SUM(C13:C15)</f>
        <v>201662.5</v>
      </c>
      <c r="D16" s="42">
        <f>SUM(D13:D15)</f>
        <v>130487.5</v>
      </c>
      <c r="E16" s="43">
        <f>SUM(E13:E15)</f>
        <v>56940</v>
      </c>
    </row>
    <row r="17" spans="1:5">
      <c r="A17" s="36"/>
      <c r="B17" s="44"/>
      <c r="C17" s="37"/>
      <c r="D17" s="37"/>
      <c r="E17" s="40"/>
    </row>
    <row r="18" spans="1:5">
      <c r="A18" s="36" t="s">
        <v>226</v>
      </c>
      <c r="B18" s="44">
        <f>10/B3</f>
        <v>5</v>
      </c>
      <c r="C18" s="46">
        <f>$B$3*$B18*C$7</f>
        <v>17000</v>
      </c>
      <c r="D18" s="46">
        <f>$B$3*$B18*D$7</f>
        <v>11000</v>
      </c>
      <c r="E18" s="47">
        <f>$B$3*$B18*E$7</f>
        <v>4800</v>
      </c>
    </row>
    <row r="19" spans="1:5" ht="13.5" thickBot="1">
      <c r="A19" s="48"/>
      <c r="B19" s="24"/>
      <c r="C19" s="24"/>
      <c r="D19" s="24"/>
      <c r="E19" s="25"/>
    </row>
    <row r="20" spans="1:5" ht="13.5" thickBot="1">
      <c r="A20" s="49" t="s">
        <v>227</v>
      </c>
      <c r="B20" s="50"/>
      <c r="C20" s="51">
        <f>C10-C16-C18</f>
        <v>121337.5</v>
      </c>
      <c r="D20" s="51">
        <f>D10-D16-D18</f>
        <v>106012.5</v>
      </c>
      <c r="E20" s="52">
        <f>E10-E16-E18</f>
        <v>58260</v>
      </c>
    </row>
  </sheetData>
  <mergeCells count="3">
    <mergeCell ref="D3:E3"/>
    <mergeCell ref="A7:B7"/>
    <mergeCell ref="A8:B8"/>
  </mergeCells>
  <phoneticPr fontId="6" type="noConversion"/>
  <pageMargins left="0.75" right="0.75" top="1" bottom="1" header="0.5" footer="0.5"/>
  <pageSetup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31"/>
  <dimension ref="A1:F20"/>
  <sheetViews>
    <sheetView workbookViewId="0">
      <selection activeCell="A3" sqref="A3:B3"/>
    </sheetView>
  </sheetViews>
  <sheetFormatPr defaultRowHeight="12.75"/>
  <cols>
    <col min="1" max="1" width="18.5703125" bestFit="1" customWidth="1"/>
    <col min="2" max="2" width="9" bestFit="1" customWidth="1"/>
    <col min="3" max="3" width="11.28515625" bestFit="1" customWidth="1"/>
    <col min="4" max="4" width="14.85546875" bestFit="1" customWidth="1"/>
    <col min="5" max="5" width="11.5703125" bestFit="1" customWidth="1"/>
  </cols>
  <sheetData>
    <row r="1" spans="1:6" ht="18">
      <c r="A1" s="260" t="s">
        <v>130</v>
      </c>
    </row>
    <row r="2" spans="1:6" ht="13.5" thickBot="1"/>
    <row r="3" spans="1:6" ht="27" customHeight="1" thickBot="1">
      <c r="A3" s="14" t="s">
        <v>228</v>
      </c>
      <c r="B3" s="15">
        <v>2</v>
      </c>
      <c r="C3" s="16"/>
      <c r="D3" s="656" t="s">
        <v>233</v>
      </c>
      <c r="E3" s="657"/>
      <c r="F3" s="53"/>
    </row>
    <row r="4" spans="1:6">
      <c r="A4" s="17" t="s">
        <v>209</v>
      </c>
      <c r="B4" s="18">
        <f>0.25</f>
        <v>0.25</v>
      </c>
      <c r="C4" s="19"/>
      <c r="D4" s="20"/>
      <c r="E4" s="21"/>
    </row>
    <row r="5" spans="1:6" ht="13.5" thickBot="1">
      <c r="A5" s="22"/>
      <c r="C5" s="23"/>
      <c r="D5" s="24"/>
      <c r="E5" s="25"/>
    </row>
    <row r="6" spans="1:6" ht="13.5" thickBot="1">
      <c r="A6" s="22"/>
      <c r="C6" s="26" t="s">
        <v>210</v>
      </c>
      <c r="D6" s="27" t="s">
        <v>211</v>
      </c>
      <c r="E6" s="28" t="s">
        <v>212</v>
      </c>
    </row>
    <row r="7" spans="1:6">
      <c r="A7" s="658" t="s">
        <v>213</v>
      </c>
      <c r="B7" s="659"/>
      <c r="C7" s="29">
        <v>2500</v>
      </c>
      <c r="D7" s="29">
        <v>1600</v>
      </c>
      <c r="E7" s="30">
        <v>750</v>
      </c>
    </row>
    <row r="8" spans="1:6" ht="13.5" thickBot="1">
      <c r="A8" s="660" t="s">
        <v>214</v>
      </c>
      <c r="B8" s="661"/>
      <c r="C8" s="31">
        <v>200</v>
      </c>
      <c r="D8" s="31">
        <v>225</v>
      </c>
      <c r="E8" s="32">
        <v>250</v>
      </c>
    </row>
    <row r="9" spans="1:6" ht="25.5">
      <c r="A9" s="33" t="s">
        <v>215</v>
      </c>
      <c r="B9" s="34" t="s">
        <v>216</v>
      </c>
      <c r="C9" s="34" t="s">
        <v>217</v>
      </c>
      <c r="D9" s="34" t="s">
        <v>218</v>
      </c>
      <c r="E9" s="35" t="s">
        <v>219</v>
      </c>
    </row>
    <row r="10" spans="1:6">
      <c r="A10" s="36" t="s">
        <v>229</v>
      </c>
      <c r="B10" s="37"/>
      <c r="C10" s="38">
        <f>C7*C8</f>
        <v>500000</v>
      </c>
      <c r="D10" s="38">
        <f>D7*D8</f>
        <v>360000</v>
      </c>
      <c r="E10" s="39">
        <f>E7*E8</f>
        <v>187500</v>
      </c>
    </row>
    <row r="11" spans="1:6">
      <c r="A11" s="36"/>
      <c r="B11" s="37"/>
      <c r="C11" s="37"/>
      <c r="D11" s="37"/>
      <c r="E11" s="40"/>
    </row>
    <row r="12" spans="1:6">
      <c r="A12" s="36" t="s">
        <v>221</v>
      </c>
      <c r="B12" s="37"/>
      <c r="C12" s="37"/>
      <c r="D12" s="37"/>
      <c r="E12" s="40"/>
    </row>
    <row r="13" spans="1:6">
      <c r="A13" s="36" t="s">
        <v>222</v>
      </c>
      <c r="B13" s="41">
        <f>50.15</f>
        <v>50.15</v>
      </c>
      <c r="C13" s="42">
        <f>$B$3*$B13*C$7</f>
        <v>250750</v>
      </c>
      <c r="D13" s="42">
        <f>$B$3*$B13*D$7</f>
        <v>160480</v>
      </c>
      <c r="E13" s="43">
        <f>$B$3*$B13*E$7</f>
        <v>75225</v>
      </c>
    </row>
    <row r="14" spans="1:6">
      <c r="A14" s="36" t="s">
        <v>230</v>
      </c>
      <c r="B14" s="44">
        <v>7.33</v>
      </c>
      <c r="C14" s="42">
        <f t="shared" ref="C14:E15" si="0">$B$3*$B14*C$7</f>
        <v>36650</v>
      </c>
      <c r="D14" s="42">
        <f t="shared" si="0"/>
        <v>23456</v>
      </c>
      <c r="E14" s="43">
        <f t="shared" si="0"/>
        <v>10995</v>
      </c>
    </row>
    <row r="15" spans="1:6">
      <c r="A15" s="36" t="s">
        <v>224</v>
      </c>
      <c r="B15" s="54">
        <f>B4*B14</f>
        <v>1.8325</v>
      </c>
      <c r="C15" s="42">
        <f t="shared" si="0"/>
        <v>9162.5</v>
      </c>
      <c r="D15" s="42">
        <f t="shared" si="0"/>
        <v>5864</v>
      </c>
      <c r="E15" s="43">
        <f t="shared" si="0"/>
        <v>2748.75</v>
      </c>
    </row>
    <row r="16" spans="1:6">
      <c r="A16" s="36" t="s">
        <v>225</v>
      </c>
      <c r="B16" s="44"/>
      <c r="C16" s="42">
        <f>SUM(C13:C15)</f>
        <v>296562.5</v>
      </c>
      <c r="D16" s="42">
        <f>SUM(D13:D15)</f>
        <v>189800</v>
      </c>
      <c r="E16" s="43">
        <f>SUM(E13:E15)</f>
        <v>88968.75</v>
      </c>
    </row>
    <row r="17" spans="1:5">
      <c r="A17" s="36"/>
      <c r="B17" s="44"/>
      <c r="C17" s="37"/>
      <c r="D17" s="37"/>
      <c r="E17" s="40"/>
    </row>
    <row r="18" spans="1:5">
      <c r="A18" s="36" t="s">
        <v>226</v>
      </c>
      <c r="B18" s="44">
        <f>10/B3</f>
        <v>5</v>
      </c>
      <c r="C18" s="46">
        <f>$B$3*$B18*C$7</f>
        <v>25000</v>
      </c>
      <c r="D18" s="46">
        <f>$B$3*$B18*D$7</f>
        <v>16000</v>
      </c>
      <c r="E18" s="47">
        <f>$B$3*$B18*E$7</f>
        <v>7500</v>
      </c>
    </row>
    <row r="19" spans="1:5" ht="13.5" thickBot="1">
      <c r="A19" s="48"/>
      <c r="B19" s="24"/>
      <c r="C19" s="24"/>
      <c r="D19" s="24"/>
      <c r="E19" s="25"/>
    </row>
    <row r="20" spans="1:5" ht="13.5" thickBot="1">
      <c r="A20" s="49" t="s">
        <v>227</v>
      </c>
      <c r="B20" s="50"/>
      <c r="C20" s="51">
        <f>C10-C16-C18</f>
        <v>178437.5</v>
      </c>
      <c r="D20" s="51">
        <f>D10-D16-D18</f>
        <v>154200</v>
      </c>
      <c r="E20" s="52">
        <f>E10-E16-E18</f>
        <v>91031.25</v>
      </c>
    </row>
  </sheetData>
  <mergeCells count="3">
    <mergeCell ref="D3:E3"/>
    <mergeCell ref="A7:B7"/>
    <mergeCell ref="A8:B8"/>
  </mergeCells>
  <phoneticPr fontId="6" type="noConversion"/>
  <pageMargins left="0.75" right="0.75" top="1" bottom="1" header="0.5" footer="0.5"/>
  <pageSetup orientation="portrait" r:id="rId1"/>
  <headerFooter alignWithMargins="0"/>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2">
    <outlinePr summaryBelow="0"/>
    <pageSetUpPr autoPageBreaks="0"/>
  </sheetPr>
  <dimension ref="A1:IB494"/>
  <sheetViews>
    <sheetView zoomScale="145" zoomScaleNormal="145" workbookViewId="0">
      <selection activeCell="A2" sqref="A2"/>
    </sheetView>
  </sheetViews>
  <sheetFormatPr defaultColWidth="7.140625" defaultRowHeight="12.75" outlineLevelRow="3"/>
  <cols>
    <col min="1" max="1" width="6.42578125" style="155" customWidth="1"/>
    <col min="2" max="2" width="117.85546875" style="220" customWidth="1"/>
    <col min="3" max="3" width="7.7109375" style="158" customWidth="1"/>
    <col min="4" max="4" width="9.42578125" style="451" customWidth="1"/>
    <col min="5" max="7" width="7.140625" style="155" customWidth="1"/>
    <col min="8" max="8" width="7.140625" style="163" hidden="1" customWidth="1"/>
    <col min="9" max="36" width="7.140625" style="155" customWidth="1"/>
    <col min="37" max="37" width="7.140625" style="163" hidden="1" customWidth="1"/>
    <col min="38" max="65" width="7.140625" style="155" customWidth="1"/>
    <col min="66" max="66" width="7.140625" style="163" hidden="1" customWidth="1"/>
    <col min="67" max="110" width="7.140625" style="155" customWidth="1"/>
    <col min="111" max="111" width="7.140625" style="163" hidden="1" customWidth="1"/>
    <col min="112" max="236" width="7.140625" style="155" customWidth="1"/>
    <col min="237" max="16384" width="7.140625" style="155"/>
  </cols>
  <sheetData>
    <row r="1" spans="1:236" ht="23.25">
      <c r="A1" s="245" t="s">
        <v>2498</v>
      </c>
    </row>
    <row r="2" spans="1:236" s="530" customFormat="1" hidden="1">
      <c r="A2" s="535" t="s">
        <v>1474</v>
      </c>
      <c r="B2" s="588">
        <v>7.6388888888888893E-4</v>
      </c>
      <c r="C2" s="587"/>
      <c r="D2" s="451"/>
      <c r="H2" s="536"/>
      <c r="AK2" s="536"/>
      <c r="BN2" s="536"/>
      <c r="DG2" s="536"/>
    </row>
    <row r="3" spans="1:236" s="559" customFormat="1" ht="14.25">
      <c r="A3" s="575" t="str">
        <f>IF(A2="","",IF(Disable_Video_Hyperlinks,A2,HYPERLINK(Video_website&amp;A2,A2)))</f>
        <v>UNC_DAYT_EXCEL_1.7.5_LECTURE_KEY_POINTS.mp4</v>
      </c>
      <c r="B3" s="556"/>
      <c r="C3" s="557"/>
      <c r="D3" s="558"/>
      <c r="E3" s="557"/>
      <c r="G3" s="557"/>
      <c r="H3" s="560"/>
      <c r="AK3" s="560"/>
      <c r="BN3" s="560"/>
      <c r="DG3" s="560"/>
    </row>
    <row r="4" spans="1:236" s="409" customFormat="1" ht="14.25">
      <c r="A4" s="550">
        <f>IF(OR(B2="",B2=0),"",B2)</f>
        <v>7.6388888888888893E-4</v>
      </c>
      <c r="B4" s="408"/>
      <c r="C4" s="158"/>
      <c r="D4" s="453"/>
      <c r="E4" s="155"/>
      <c r="G4" s="155"/>
      <c r="H4" s="410"/>
      <c r="AK4" s="410"/>
      <c r="BN4" s="410"/>
      <c r="DG4" s="410"/>
    </row>
    <row r="7" spans="1:236" s="151" customFormat="1" ht="53.25" customHeight="1">
      <c r="A7" s="238"/>
      <c r="B7" s="238" t="s">
        <v>2499</v>
      </c>
      <c r="D7" s="221" t="s">
        <v>783</v>
      </c>
      <c r="E7" s="152" t="s">
        <v>936</v>
      </c>
      <c r="F7" s="152"/>
      <c r="G7" s="152"/>
      <c r="H7" s="153"/>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3"/>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2"/>
      <c r="BJ7" s="152"/>
      <c r="BK7" s="152"/>
      <c r="BL7" s="152"/>
      <c r="BM7" s="152"/>
      <c r="BN7" s="153"/>
      <c r="BO7" s="152"/>
      <c r="BP7" s="152"/>
      <c r="BQ7" s="152"/>
      <c r="BR7" s="152"/>
      <c r="BS7" s="152"/>
      <c r="BT7" s="152"/>
      <c r="BU7" s="152"/>
      <c r="BV7" s="152"/>
      <c r="BW7" s="152"/>
      <c r="BX7" s="152"/>
      <c r="BY7" s="152"/>
      <c r="BZ7" s="152"/>
      <c r="CA7" s="152"/>
      <c r="CB7" s="152"/>
      <c r="CC7" s="152"/>
      <c r="CD7" s="152"/>
      <c r="CE7" s="152"/>
      <c r="CF7" s="152"/>
      <c r="CG7" s="152"/>
      <c r="CH7" s="152"/>
      <c r="CI7" s="152"/>
      <c r="CJ7" s="152"/>
      <c r="CK7" s="152"/>
      <c r="CL7" s="152"/>
      <c r="CM7" s="152"/>
      <c r="CN7" s="152"/>
      <c r="CO7" s="152"/>
      <c r="CP7" s="152"/>
      <c r="CQ7" s="152"/>
      <c r="CR7" s="152"/>
      <c r="CS7" s="152"/>
      <c r="CT7" s="152"/>
      <c r="CU7" s="152"/>
      <c r="CV7" s="152"/>
      <c r="CW7" s="152"/>
      <c r="CX7" s="152"/>
      <c r="CY7" s="152"/>
      <c r="CZ7" s="152"/>
      <c r="DA7" s="152"/>
      <c r="DB7" s="152"/>
      <c r="DC7" s="152"/>
      <c r="DD7" s="152"/>
      <c r="DE7" s="152"/>
      <c r="DF7" s="152"/>
      <c r="DG7" s="153"/>
      <c r="DH7" s="152"/>
      <c r="DI7" s="152"/>
      <c r="DJ7" s="152"/>
      <c r="DK7" s="152"/>
      <c r="DL7" s="152"/>
      <c r="DM7" s="152"/>
      <c r="DN7" s="152"/>
      <c r="DO7" s="152"/>
      <c r="DP7" s="152"/>
      <c r="DQ7" s="152"/>
      <c r="DR7" s="152"/>
      <c r="DS7" s="152"/>
      <c r="DT7" s="152"/>
      <c r="DU7" s="152"/>
      <c r="DV7" s="152"/>
      <c r="DW7" s="152"/>
      <c r="DX7" s="152"/>
      <c r="DY7" s="152"/>
      <c r="DZ7" s="152"/>
      <c r="EA7" s="152"/>
      <c r="EB7" s="152"/>
      <c r="EC7" s="152"/>
      <c r="ED7" s="152"/>
      <c r="EE7" s="152"/>
      <c r="EF7" s="152"/>
      <c r="EG7" s="152"/>
      <c r="EH7" s="152"/>
      <c r="EI7" s="152"/>
      <c r="EJ7" s="152"/>
      <c r="EK7" s="152"/>
      <c r="EL7" s="152"/>
      <c r="EM7" s="152"/>
      <c r="EN7" s="152"/>
      <c r="EO7" s="152"/>
      <c r="EP7" s="152"/>
      <c r="EQ7" s="152"/>
      <c r="ER7" s="152"/>
      <c r="ES7" s="152"/>
      <c r="ET7" s="152"/>
      <c r="EU7" s="152"/>
      <c r="EV7" s="152"/>
      <c r="EW7" s="152"/>
      <c r="EX7" s="152"/>
      <c r="EY7" s="152"/>
      <c r="EZ7" s="152"/>
      <c r="FA7" s="152"/>
      <c r="FB7" s="152"/>
      <c r="FC7" s="152"/>
      <c r="FD7" s="152"/>
      <c r="FE7" s="152"/>
      <c r="FF7" s="152"/>
      <c r="FG7" s="152"/>
      <c r="FH7" s="152"/>
      <c r="FI7" s="152"/>
      <c r="FJ7" s="152"/>
      <c r="FK7" s="152"/>
      <c r="FL7" s="152"/>
      <c r="FM7" s="152"/>
      <c r="FN7" s="152"/>
      <c r="FO7" s="152"/>
      <c r="FP7" s="152"/>
      <c r="FQ7" s="152"/>
      <c r="FR7" s="152"/>
      <c r="FS7" s="152"/>
      <c r="FT7" s="152"/>
      <c r="FU7" s="152"/>
      <c r="FV7" s="152"/>
      <c r="FW7" s="152"/>
      <c r="FX7" s="152"/>
      <c r="FY7" s="152"/>
      <c r="FZ7" s="152"/>
      <c r="GA7" s="152"/>
      <c r="GB7" s="152"/>
      <c r="GC7" s="152"/>
      <c r="GD7" s="152"/>
      <c r="GE7" s="154"/>
      <c r="GF7" s="152"/>
      <c r="GG7" s="152"/>
      <c r="GH7" s="152"/>
      <c r="GI7" s="152"/>
      <c r="GJ7" s="152"/>
      <c r="GK7" s="152"/>
      <c r="GL7" s="152"/>
      <c r="GM7" s="152"/>
      <c r="GN7" s="152"/>
      <c r="GO7" s="152"/>
      <c r="GP7" s="152"/>
      <c r="GQ7" s="152"/>
      <c r="GR7" s="152"/>
      <c r="GS7" s="152"/>
      <c r="GT7" s="152"/>
      <c r="GU7" s="152"/>
      <c r="GV7" s="152"/>
      <c r="GW7" s="152"/>
      <c r="GX7" s="152"/>
      <c r="GY7" s="152"/>
      <c r="GZ7" s="152"/>
      <c r="HA7" s="152"/>
      <c r="HB7" s="152"/>
      <c r="HC7" s="152"/>
      <c r="HD7" s="152"/>
      <c r="HE7" s="152"/>
      <c r="HF7" s="152"/>
      <c r="HG7" s="152"/>
      <c r="HH7" s="152"/>
      <c r="HI7" s="152"/>
      <c r="HJ7" s="152"/>
      <c r="HK7" s="152"/>
      <c r="HL7" s="152"/>
      <c r="HM7" s="152"/>
      <c r="HN7" s="152"/>
      <c r="HO7" s="152"/>
      <c r="HP7" s="152"/>
      <c r="HQ7" s="152"/>
      <c r="HR7" s="152"/>
      <c r="HS7" s="152"/>
      <c r="HT7" s="152"/>
      <c r="HU7" s="152"/>
      <c r="HV7" s="152"/>
      <c r="HW7" s="152"/>
      <c r="HX7" s="152"/>
      <c r="HY7" s="152"/>
      <c r="HZ7" s="152"/>
      <c r="IA7" s="152"/>
      <c r="IB7" s="152"/>
    </row>
    <row r="8" spans="1:236" outlineLevel="1">
      <c r="B8" s="156" t="s">
        <v>784</v>
      </c>
      <c r="C8" s="155"/>
      <c r="D8" s="222" t="s">
        <v>785</v>
      </c>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c r="BA8" s="158"/>
      <c r="BB8" s="158"/>
      <c r="BC8" s="158"/>
      <c r="BD8" s="158"/>
      <c r="BE8" s="158"/>
      <c r="BF8" s="158"/>
      <c r="BG8" s="158"/>
      <c r="BH8" s="158"/>
      <c r="BI8" s="158"/>
      <c r="BJ8" s="158"/>
      <c r="BK8" s="158"/>
      <c r="BL8" s="158"/>
      <c r="BM8" s="158"/>
      <c r="BN8" s="158"/>
      <c r="BO8" s="158"/>
      <c r="BP8" s="158"/>
      <c r="BQ8" s="158"/>
      <c r="BR8" s="158"/>
      <c r="BS8" s="158"/>
      <c r="BT8" s="158"/>
      <c r="BU8" s="158"/>
      <c r="BV8" s="158"/>
      <c r="BW8" s="158"/>
      <c r="BX8" s="158"/>
      <c r="BY8" s="158"/>
      <c r="BZ8" s="158"/>
      <c r="CA8" s="158"/>
      <c r="CB8" s="158"/>
      <c r="CC8" s="158"/>
      <c r="CD8" s="158"/>
      <c r="CE8" s="158"/>
      <c r="CF8" s="158"/>
      <c r="CG8" s="158"/>
      <c r="CH8" s="158"/>
      <c r="CI8" s="158"/>
      <c r="CJ8" s="158"/>
      <c r="CK8" s="158"/>
      <c r="CL8" s="158"/>
      <c r="CM8" s="158"/>
      <c r="CN8" s="158"/>
      <c r="CO8" s="158"/>
      <c r="CP8" s="158"/>
      <c r="CQ8" s="158"/>
      <c r="CR8" s="158"/>
      <c r="CS8" s="158"/>
      <c r="CT8" s="158"/>
      <c r="CU8" s="158"/>
      <c r="CV8" s="158"/>
      <c r="CW8" s="158"/>
      <c r="CX8" s="158"/>
      <c r="CY8" s="158"/>
      <c r="CZ8" s="158"/>
      <c r="DA8" s="158"/>
      <c r="DB8" s="158"/>
      <c r="DC8" s="158"/>
      <c r="DD8" s="158"/>
      <c r="DE8" s="158"/>
      <c r="DF8" s="158"/>
      <c r="DG8" s="158"/>
      <c r="DH8" s="158"/>
      <c r="DI8" s="158"/>
      <c r="DJ8" s="158"/>
      <c r="DK8" s="158"/>
      <c r="DL8" s="158"/>
      <c r="DM8" s="158"/>
      <c r="DN8" s="158"/>
      <c r="DO8" s="158"/>
      <c r="DP8" s="158"/>
      <c r="DQ8" s="158"/>
      <c r="DR8" s="158"/>
      <c r="DS8" s="158"/>
      <c r="DT8" s="158"/>
      <c r="DU8" s="158"/>
      <c r="DV8" s="158"/>
      <c r="DW8" s="158"/>
      <c r="DX8" s="158"/>
      <c r="DY8" s="158"/>
      <c r="DZ8" s="158"/>
      <c r="EA8" s="158"/>
      <c r="EB8" s="158"/>
      <c r="EC8" s="158"/>
      <c r="ED8" s="158"/>
      <c r="EE8" s="158"/>
      <c r="EF8" s="158"/>
      <c r="EG8" s="158"/>
      <c r="EH8" s="158"/>
      <c r="EI8" s="158"/>
      <c r="EJ8" s="158"/>
      <c r="EK8" s="158"/>
      <c r="EL8" s="158"/>
      <c r="EM8" s="158"/>
      <c r="EN8" s="158"/>
      <c r="EO8" s="158"/>
      <c r="EP8" s="158"/>
      <c r="EQ8" s="158"/>
      <c r="ER8" s="158"/>
      <c r="ES8" s="158"/>
      <c r="ET8" s="158"/>
      <c r="EU8" s="158"/>
      <c r="EV8" s="158"/>
      <c r="EW8" s="158"/>
      <c r="EX8" s="158"/>
      <c r="EY8" s="158"/>
      <c r="EZ8" s="158"/>
      <c r="FA8" s="158"/>
      <c r="FB8" s="158"/>
      <c r="FC8" s="158"/>
      <c r="FD8" s="158"/>
      <c r="FE8" s="158"/>
      <c r="FF8" s="158"/>
      <c r="FG8" s="158"/>
      <c r="FH8" s="158"/>
      <c r="FI8" s="158"/>
      <c r="FJ8" s="158"/>
      <c r="FK8" s="158"/>
      <c r="FL8" s="158"/>
      <c r="FM8" s="158"/>
      <c r="FN8" s="158"/>
      <c r="FO8" s="158"/>
      <c r="FP8" s="158"/>
      <c r="FQ8" s="158"/>
      <c r="FR8" s="158"/>
      <c r="FS8" s="158"/>
      <c r="FT8" s="158"/>
      <c r="FU8" s="158"/>
      <c r="FV8" s="158"/>
      <c r="FW8" s="158"/>
      <c r="FX8" s="158"/>
      <c r="FY8" s="158"/>
      <c r="FZ8" s="158"/>
      <c r="GA8" s="158"/>
      <c r="GB8" s="158"/>
      <c r="GC8" s="158"/>
      <c r="GD8" s="158"/>
      <c r="GE8" s="159"/>
      <c r="GF8" s="158"/>
      <c r="GG8" s="158"/>
      <c r="GH8" s="158"/>
      <c r="GI8" s="158"/>
      <c r="GJ8" s="158"/>
      <c r="GK8" s="158"/>
      <c r="GL8" s="158"/>
      <c r="GM8" s="158"/>
      <c r="GN8" s="158"/>
      <c r="GO8" s="158"/>
      <c r="GP8" s="158"/>
      <c r="GQ8" s="158"/>
      <c r="GR8" s="158"/>
      <c r="GS8" s="158"/>
      <c r="GT8" s="158"/>
      <c r="GU8" s="158"/>
      <c r="GV8" s="158"/>
      <c r="GW8" s="158"/>
      <c r="GX8" s="158"/>
      <c r="GY8" s="158"/>
      <c r="GZ8" s="158"/>
      <c r="HA8" s="158"/>
      <c r="HB8" s="158"/>
      <c r="HC8" s="158"/>
      <c r="HD8" s="158"/>
      <c r="HE8" s="158"/>
      <c r="HF8" s="158"/>
      <c r="HG8" s="158"/>
      <c r="HH8" s="158"/>
      <c r="HI8" s="158"/>
      <c r="HJ8" s="158"/>
      <c r="HK8" s="158"/>
      <c r="HL8" s="158"/>
      <c r="HM8" s="158"/>
      <c r="HN8" s="158"/>
      <c r="HO8" s="158"/>
      <c r="HP8" s="158"/>
      <c r="HQ8" s="158"/>
      <c r="HR8" s="158"/>
      <c r="HS8" s="158"/>
      <c r="HT8" s="158"/>
      <c r="HU8" s="158"/>
      <c r="HV8" s="158"/>
      <c r="HW8" s="158"/>
      <c r="HX8" s="158"/>
      <c r="HY8" s="158"/>
      <c r="HZ8" s="158"/>
      <c r="IA8" s="158"/>
      <c r="IB8" s="158"/>
    </row>
    <row r="9" spans="1:236" s="162" customFormat="1" outlineLevel="1">
      <c r="A9" s="158"/>
      <c r="B9" s="156" t="s">
        <v>937</v>
      </c>
      <c r="C9" s="158"/>
      <c r="D9" s="222" t="s">
        <v>786</v>
      </c>
      <c r="E9" s="161"/>
      <c r="F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1"/>
      <c r="FV9" s="161"/>
      <c r="FW9" s="161"/>
      <c r="FX9" s="161"/>
      <c r="FY9" s="161"/>
      <c r="FZ9" s="161"/>
      <c r="GA9" s="161"/>
      <c r="GB9" s="161"/>
      <c r="GC9" s="161"/>
      <c r="GD9" s="161"/>
      <c r="GE9" s="159"/>
      <c r="GF9" s="161"/>
      <c r="GG9" s="161"/>
      <c r="GH9" s="161"/>
      <c r="GI9" s="161"/>
      <c r="GJ9" s="161"/>
      <c r="GK9" s="161"/>
      <c r="GL9" s="161"/>
      <c r="GM9" s="161"/>
      <c r="GN9" s="161"/>
      <c r="GO9" s="161"/>
      <c r="GP9" s="161"/>
      <c r="GQ9" s="161"/>
      <c r="GR9" s="161"/>
      <c r="GS9" s="161"/>
      <c r="GT9" s="161"/>
      <c r="GU9" s="161"/>
      <c r="GV9" s="161"/>
      <c r="GW9" s="161"/>
      <c r="GX9" s="161"/>
      <c r="GY9" s="161"/>
      <c r="GZ9" s="161"/>
      <c r="HA9" s="161"/>
      <c r="HB9" s="161"/>
      <c r="HC9" s="161"/>
      <c r="HD9" s="161"/>
      <c r="HE9" s="161"/>
      <c r="HF9" s="161"/>
      <c r="HG9" s="161"/>
      <c r="HH9" s="161"/>
      <c r="HI9" s="161"/>
      <c r="HJ9" s="161"/>
      <c r="HK9" s="161"/>
      <c r="HL9" s="161"/>
      <c r="HM9" s="161"/>
      <c r="HN9" s="161"/>
      <c r="HO9" s="161"/>
      <c r="HP9" s="161"/>
      <c r="HQ9" s="161"/>
      <c r="HR9" s="161"/>
      <c r="HS9" s="161"/>
      <c r="HT9" s="161"/>
      <c r="HU9" s="161"/>
      <c r="HV9" s="161"/>
      <c r="HW9" s="161"/>
      <c r="HX9" s="161"/>
      <c r="HY9" s="161"/>
      <c r="HZ9" s="161"/>
      <c r="IA9" s="161"/>
      <c r="IB9" s="161"/>
    </row>
    <row r="10" spans="1:236" outlineLevel="1">
      <c r="B10" s="156" t="s">
        <v>521</v>
      </c>
      <c r="C10" s="155"/>
      <c r="D10" s="222" t="s">
        <v>787</v>
      </c>
      <c r="E10" s="163"/>
      <c r="F10" s="163"/>
      <c r="G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L10" s="163"/>
      <c r="AM10" s="163"/>
      <c r="AN10" s="163"/>
      <c r="AO10" s="163"/>
      <c r="AP10" s="163"/>
      <c r="AQ10" s="163"/>
      <c r="AR10" s="163"/>
      <c r="AS10" s="163"/>
      <c r="AT10" s="163"/>
      <c r="AU10" s="163"/>
      <c r="AV10" s="163"/>
      <c r="AW10" s="163"/>
      <c r="AX10" s="163"/>
      <c r="AY10" s="163"/>
      <c r="AZ10" s="163"/>
      <c r="BA10" s="163"/>
      <c r="BB10" s="163"/>
      <c r="BC10" s="163"/>
      <c r="BD10" s="163"/>
      <c r="BE10" s="163"/>
      <c r="BF10" s="163"/>
      <c r="BG10" s="163"/>
      <c r="BH10" s="163"/>
      <c r="BI10" s="163"/>
      <c r="BJ10" s="163"/>
      <c r="BK10" s="163"/>
      <c r="BL10" s="163"/>
      <c r="BM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c r="CS10" s="163"/>
      <c r="CT10" s="163"/>
      <c r="CU10" s="163"/>
      <c r="CV10" s="163"/>
      <c r="CW10" s="163"/>
      <c r="CX10" s="163"/>
      <c r="CY10" s="163"/>
      <c r="CZ10" s="163"/>
      <c r="DA10" s="163"/>
      <c r="DB10" s="163"/>
      <c r="DC10" s="163"/>
      <c r="DD10" s="163"/>
      <c r="DE10" s="163"/>
      <c r="DF10" s="163"/>
      <c r="DH10" s="163"/>
      <c r="DI10" s="163"/>
      <c r="DJ10" s="163"/>
      <c r="DK10" s="163"/>
      <c r="DL10" s="163"/>
      <c r="DM10" s="163"/>
      <c r="DN10" s="163"/>
      <c r="DO10" s="163"/>
      <c r="DP10" s="163"/>
      <c r="DQ10" s="163"/>
      <c r="DR10" s="163"/>
      <c r="DS10" s="163"/>
      <c r="DT10" s="163"/>
      <c r="DU10" s="163"/>
      <c r="DV10" s="163"/>
      <c r="DW10" s="163"/>
      <c r="DX10" s="163"/>
      <c r="DY10" s="163"/>
      <c r="DZ10" s="163"/>
      <c r="EA10" s="163"/>
      <c r="EB10" s="163"/>
      <c r="EC10" s="163"/>
      <c r="ED10" s="163"/>
      <c r="EE10" s="163"/>
      <c r="EF10" s="163"/>
      <c r="EG10" s="163"/>
      <c r="EH10" s="163"/>
      <c r="EI10" s="163"/>
      <c r="EJ10" s="163"/>
      <c r="EK10" s="163"/>
      <c r="EL10" s="163"/>
      <c r="EM10" s="163"/>
      <c r="EN10" s="163"/>
      <c r="EO10" s="163"/>
      <c r="EP10" s="163"/>
      <c r="EQ10" s="163"/>
      <c r="ER10" s="163"/>
      <c r="ES10" s="163"/>
      <c r="ET10" s="163"/>
      <c r="EU10" s="163"/>
      <c r="EV10" s="163"/>
      <c r="EW10" s="163"/>
      <c r="EX10" s="163"/>
      <c r="EY10" s="163"/>
      <c r="EZ10" s="163"/>
      <c r="FA10" s="163"/>
      <c r="FB10" s="163"/>
      <c r="FC10" s="163"/>
      <c r="FD10" s="163"/>
      <c r="FE10" s="163"/>
      <c r="FF10" s="163"/>
      <c r="FG10" s="163"/>
      <c r="FH10" s="163"/>
      <c r="FI10" s="163"/>
      <c r="FJ10" s="163"/>
      <c r="FK10" s="163"/>
      <c r="FL10" s="163"/>
      <c r="FM10" s="163"/>
      <c r="FN10" s="163"/>
      <c r="FO10" s="163"/>
      <c r="FP10" s="163"/>
      <c r="FQ10" s="163"/>
      <c r="FR10" s="163"/>
      <c r="FS10" s="163"/>
      <c r="FT10" s="163"/>
      <c r="FU10" s="163"/>
      <c r="FV10" s="163"/>
      <c r="FW10" s="163"/>
      <c r="FX10" s="163"/>
      <c r="FY10" s="163"/>
      <c r="FZ10" s="163"/>
      <c r="GA10" s="163"/>
      <c r="GB10" s="163"/>
      <c r="GC10" s="163"/>
      <c r="GD10" s="163"/>
      <c r="GE10" s="159"/>
    </row>
    <row r="11" spans="1:236" outlineLevel="1">
      <c r="B11" s="243" t="s">
        <v>946</v>
      </c>
      <c r="C11" s="155"/>
      <c r="D11" s="222" t="s">
        <v>788</v>
      </c>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158"/>
      <c r="BJ11" s="158"/>
      <c r="BK11" s="158"/>
      <c r="BL11" s="158"/>
      <c r="BM11" s="158"/>
      <c r="BN11" s="158"/>
      <c r="BO11" s="158"/>
      <c r="BP11" s="158"/>
      <c r="BQ11" s="158"/>
      <c r="BR11" s="158"/>
      <c r="BS11" s="158"/>
      <c r="BT11" s="158"/>
      <c r="BU11" s="158"/>
      <c r="BV11" s="158"/>
      <c r="BW11" s="158"/>
      <c r="BX11" s="158"/>
      <c r="BY11" s="158"/>
      <c r="BZ11" s="158"/>
      <c r="CA11" s="158"/>
      <c r="CB11" s="158"/>
      <c r="CC11" s="158"/>
      <c r="CD11" s="158"/>
      <c r="CE11" s="158"/>
      <c r="CF11" s="158"/>
      <c r="CG11" s="158"/>
      <c r="CH11" s="158"/>
      <c r="CI11" s="158"/>
      <c r="CJ11" s="158"/>
      <c r="CK11" s="158"/>
      <c r="CL11" s="158"/>
      <c r="CM11" s="158"/>
      <c r="CN11" s="158"/>
      <c r="CO11" s="158"/>
      <c r="CP11" s="158"/>
      <c r="CQ11" s="158"/>
      <c r="CR11" s="158"/>
      <c r="CS11" s="158"/>
      <c r="CT11" s="158"/>
      <c r="CU11" s="158"/>
      <c r="CV11" s="158"/>
      <c r="CW11" s="158"/>
      <c r="CX11" s="158"/>
      <c r="CY11" s="158"/>
      <c r="CZ11" s="158"/>
      <c r="DA11" s="158"/>
      <c r="DB11" s="158"/>
      <c r="DC11" s="158"/>
      <c r="DD11" s="158"/>
      <c r="DE11" s="158"/>
      <c r="DF11" s="158"/>
      <c r="DG11" s="158"/>
      <c r="DH11" s="158"/>
      <c r="DI11" s="158"/>
      <c r="DJ11" s="158"/>
      <c r="DK11" s="158"/>
      <c r="DL11" s="158"/>
      <c r="DM11" s="158"/>
      <c r="DN11" s="158"/>
      <c r="DO11" s="158"/>
      <c r="DP11" s="158"/>
      <c r="DQ11" s="158"/>
      <c r="DR11" s="158"/>
      <c r="DS11" s="158"/>
      <c r="DT11" s="158"/>
      <c r="DU11" s="158"/>
      <c r="DV11" s="158"/>
      <c r="DW11" s="158"/>
      <c r="DX11" s="158"/>
      <c r="DY11" s="158"/>
      <c r="DZ11" s="158"/>
      <c r="EA11" s="158"/>
      <c r="EB11" s="158"/>
      <c r="EC11" s="158"/>
      <c r="ED11" s="158"/>
      <c r="EE11" s="158"/>
      <c r="EF11" s="158"/>
      <c r="EG11" s="158"/>
      <c r="EH11" s="158"/>
      <c r="EI11" s="158"/>
      <c r="EJ11" s="158"/>
      <c r="EK11" s="158"/>
      <c r="EL11" s="158"/>
      <c r="EM11" s="158"/>
      <c r="EN11" s="158"/>
      <c r="EO11" s="158"/>
      <c r="EP11" s="158"/>
      <c r="EQ11" s="158"/>
      <c r="ER11" s="158"/>
      <c r="ES11" s="158"/>
      <c r="ET11" s="158"/>
      <c r="EU11" s="158"/>
      <c r="EV11" s="158"/>
      <c r="EW11" s="158"/>
      <c r="EX11" s="158"/>
      <c r="EY11" s="158"/>
      <c r="EZ11" s="158"/>
      <c r="FA11" s="158"/>
      <c r="FB11" s="158"/>
      <c r="FC11" s="158"/>
      <c r="FD11" s="158"/>
      <c r="FE11" s="158"/>
      <c r="FF11" s="158"/>
      <c r="FG11" s="158"/>
      <c r="FH11" s="158"/>
      <c r="FI11" s="158"/>
      <c r="FJ11" s="158"/>
      <c r="FK11" s="158"/>
      <c r="FL11" s="158"/>
      <c r="FM11" s="158"/>
      <c r="FN11" s="158"/>
      <c r="FO11" s="158"/>
      <c r="FP11" s="158"/>
      <c r="FQ11" s="158"/>
      <c r="FR11" s="158"/>
      <c r="FS11" s="158"/>
      <c r="FT11" s="158"/>
      <c r="FU11" s="158"/>
      <c r="FV11" s="158"/>
      <c r="FW11" s="158"/>
      <c r="FX11" s="158"/>
      <c r="FY11" s="158"/>
      <c r="FZ11" s="158"/>
      <c r="GA11" s="158"/>
      <c r="GB11" s="158"/>
      <c r="GC11" s="158"/>
      <c r="GD11" s="158"/>
      <c r="GE11" s="159"/>
      <c r="GF11" s="158"/>
      <c r="GG11" s="158"/>
      <c r="GH11" s="158"/>
      <c r="GI11" s="158"/>
      <c r="GJ11" s="158"/>
      <c r="GK11" s="158"/>
      <c r="GL11" s="158"/>
      <c r="GM11" s="158"/>
      <c r="GN11" s="158"/>
      <c r="GO11" s="158"/>
      <c r="GP11" s="158"/>
      <c r="GQ11" s="158"/>
      <c r="GR11" s="158"/>
      <c r="GS11" s="158"/>
      <c r="GT11" s="158"/>
      <c r="GU11" s="158"/>
      <c r="GV11" s="158"/>
      <c r="GW11" s="158"/>
      <c r="GX11" s="158"/>
      <c r="GY11" s="158"/>
      <c r="GZ11" s="158"/>
      <c r="HA11" s="158"/>
      <c r="HB11" s="158"/>
      <c r="HC11" s="158"/>
      <c r="HD11" s="158"/>
      <c r="HE11" s="158"/>
      <c r="HF11" s="158"/>
      <c r="HG11" s="158"/>
      <c r="HH11" s="158"/>
      <c r="HI11" s="158"/>
      <c r="HJ11" s="158"/>
      <c r="HK11" s="158"/>
      <c r="HL11" s="158"/>
      <c r="HM11" s="158"/>
      <c r="HN11" s="158"/>
      <c r="HO11" s="158"/>
      <c r="HP11" s="158"/>
      <c r="HQ11" s="158"/>
      <c r="HR11" s="158"/>
      <c r="HS11" s="158"/>
      <c r="HT11" s="158"/>
      <c r="HU11" s="158"/>
      <c r="HV11" s="158"/>
      <c r="HW11" s="158"/>
      <c r="HX11" s="158"/>
      <c r="HY11" s="158"/>
      <c r="HZ11" s="158"/>
      <c r="IA11" s="158"/>
      <c r="IB11" s="158"/>
    </row>
    <row r="12" spans="1:236" outlineLevel="1">
      <c r="B12" s="243" t="s">
        <v>945</v>
      </c>
      <c r="C12" s="164"/>
      <c r="D12" s="222" t="s">
        <v>789</v>
      </c>
      <c r="E12" s="158"/>
      <c r="F12" s="158"/>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c r="AV12" s="158"/>
      <c r="AW12" s="158"/>
      <c r="AX12" s="158"/>
      <c r="AY12" s="158"/>
      <c r="AZ12" s="158"/>
      <c r="BA12" s="158"/>
      <c r="BB12" s="158"/>
      <c r="BC12" s="158"/>
      <c r="BD12" s="158"/>
      <c r="BE12" s="158"/>
      <c r="BF12" s="158"/>
      <c r="BG12" s="158"/>
      <c r="BH12" s="158"/>
      <c r="BI12" s="158"/>
      <c r="BJ12" s="158"/>
      <c r="BK12" s="158"/>
      <c r="BL12" s="158"/>
      <c r="BM12" s="158"/>
      <c r="BN12" s="158"/>
      <c r="BO12" s="158"/>
      <c r="BP12" s="158"/>
      <c r="BQ12" s="158"/>
      <c r="BR12" s="158"/>
      <c r="BS12" s="158"/>
      <c r="BT12" s="158"/>
      <c r="BU12" s="158"/>
      <c r="BV12" s="158"/>
      <c r="BW12" s="158"/>
      <c r="BX12" s="158"/>
      <c r="BY12" s="158"/>
      <c r="BZ12" s="158"/>
      <c r="CA12" s="158"/>
      <c r="CB12" s="158"/>
      <c r="CC12" s="158"/>
      <c r="CD12" s="158"/>
      <c r="CE12" s="158"/>
      <c r="CF12" s="158"/>
      <c r="CG12" s="158"/>
      <c r="CH12" s="158"/>
      <c r="CI12" s="158"/>
      <c r="CJ12" s="158"/>
      <c r="CK12" s="158"/>
      <c r="CL12" s="158"/>
      <c r="CM12" s="158"/>
      <c r="CN12" s="158"/>
      <c r="CO12" s="158"/>
      <c r="CP12" s="158"/>
      <c r="CQ12" s="158"/>
      <c r="CR12" s="158"/>
      <c r="CS12" s="158"/>
      <c r="CT12" s="158"/>
      <c r="CU12" s="158"/>
      <c r="CV12" s="158"/>
      <c r="CW12" s="158"/>
      <c r="CX12" s="158"/>
      <c r="CY12" s="158"/>
      <c r="CZ12" s="158"/>
      <c r="DA12" s="158"/>
      <c r="DB12" s="158"/>
      <c r="DC12" s="158"/>
      <c r="DD12" s="158"/>
      <c r="DE12" s="158"/>
      <c r="DF12" s="158"/>
      <c r="DG12" s="158"/>
      <c r="DH12" s="158"/>
      <c r="DI12" s="158"/>
      <c r="DJ12" s="158"/>
      <c r="DK12" s="158"/>
      <c r="DL12" s="158"/>
      <c r="DM12" s="158"/>
      <c r="DN12" s="158"/>
      <c r="DO12" s="158"/>
      <c r="DP12" s="158"/>
      <c r="DQ12" s="158"/>
      <c r="DR12" s="158"/>
      <c r="DS12" s="158"/>
      <c r="DT12" s="158"/>
      <c r="DU12" s="158"/>
      <c r="DV12" s="158"/>
      <c r="DW12" s="158"/>
      <c r="DX12" s="158"/>
      <c r="DY12" s="158"/>
      <c r="DZ12" s="158"/>
      <c r="EA12" s="158"/>
      <c r="EB12" s="158"/>
      <c r="EC12" s="158"/>
      <c r="ED12" s="158"/>
      <c r="EE12" s="158"/>
      <c r="EF12" s="158"/>
      <c r="EG12" s="158"/>
      <c r="EH12" s="158"/>
      <c r="EI12" s="158"/>
      <c r="EJ12" s="158"/>
      <c r="EK12" s="158"/>
      <c r="EL12" s="158"/>
      <c r="EM12" s="158"/>
      <c r="EN12" s="158"/>
      <c r="EO12" s="158"/>
      <c r="EP12" s="158"/>
      <c r="EQ12" s="158"/>
      <c r="ER12" s="158"/>
      <c r="ES12" s="158"/>
      <c r="ET12" s="158"/>
      <c r="EU12" s="158"/>
      <c r="EV12" s="158"/>
      <c r="EW12" s="158"/>
      <c r="EX12" s="158"/>
      <c r="EY12" s="158"/>
      <c r="EZ12" s="158"/>
      <c r="FA12" s="158"/>
      <c r="FB12" s="158"/>
      <c r="FC12" s="158"/>
      <c r="FD12" s="158"/>
      <c r="FE12" s="158"/>
      <c r="FF12" s="158"/>
      <c r="FG12" s="158"/>
      <c r="FH12" s="158"/>
      <c r="FI12" s="158"/>
      <c r="FJ12" s="158"/>
      <c r="FK12" s="158"/>
      <c r="FL12" s="158"/>
      <c r="FM12" s="158"/>
      <c r="FN12" s="158"/>
      <c r="FO12" s="158"/>
      <c r="FP12" s="158"/>
      <c r="FQ12" s="158"/>
      <c r="FR12" s="158"/>
      <c r="FS12" s="158"/>
      <c r="FT12" s="158"/>
      <c r="FU12" s="158"/>
      <c r="FV12" s="158"/>
      <c r="FW12" s="158"/>
      <c r="FX12" s="158"/>
      <c r="FY12" s="158"/>
      <c r="FZ12" s="158"/>
      <c r="GA12" s="158"/>
      <c r="GB12" s="158"/>
      <c r="GC12" s="158"/>
      <c r="GD12" s="158"/>
      <c r="GE12" s="159"/>
      <c r="GF12" s="158"/>
      <c r="GG12" s="158"/>
      <c r="GH12" s="158"/>
      <c r="GI12" s="158"/>
      <c r="GJ12" s="158"/>
      <c r="GK12" s="158"/>
      <c r="GL12" s="158"/>
      <c r="GM12" s="158"/>
      <c r="GN12" s="158"/>
      <c r="GO12" s="158"/>
      <c r="GP12" s="158"/>
      <c r="GQ12" s="158"/>
      <c r="GR12" s="158"/>
      <c r="GS12" s="158"/>
      <c r="GT12" s="158"/>
      <c r="GU12" s="158"/>
      <c r="GV12" s="158"/>
      <c r="GW12" s="158"/>
      <c r="GX12" s="158"/>
      <c r="GY12" s="158"/>
      <c r="GZ12" s="158"/>
      <c r="HA12" s="158"/>
      <c r="HB12" s="158"/>
      <c r="HC12" s="158"/>
      <c r="HD12" s="158"/>
      <c r="HE12" s="158"/>
      <c r="HF12" s="158"/>
      <c r="HG12" s="158"/>
      <c r="HH12" s="158"/>
      <c r="HI12" s="158"/>
      <c r="HJ12" s="158"/>
      <c r="HK12" s="158"/>
      <c r="HL12" s="158"/>
      <c r="HM12" s="158"/>
      <c r="HN12" s="158"/>
      <c r="HO12" s="158"/>
      <c r="HP12" s="158"/>
      <c r="HQ12" s="158"/>
      <c r="HR12" s="158"/>
      <c r="HS12" s="158"/>
      <c r="HT12" s="158"/>
      <c r="HU12" s="158"/>
      <c r="HV12" s="158"/>
      <c r="HW12" s="158"/>
      <c r="HX12" s="158"/>
      <c r="HY12" s="158"/>
      <c r="HZ12" s="158"/>
      <c r="IA12" s="158"/>
      <c r="IB12" s="158"/>
    </row>
    <row r="13" spans="1:236" outlineLevel="1">
      <c r="B13" s="156" t="s">
        <v>521</v>
      </c>
      <c r="C13" s="157"/>
      <c r="D13" s="222" t="s">
        <v>790</v>
      </c>
      <c r="E13" s="158"/>
      <c r="F13" s="158"/>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c r="AX13" s="158"/>
      <c r="AY13" s="158"/>
      <c r="AZ13" s="158"/>
      <c r="BA13" s="158"/>
      <c r="BB13" s="158"/>
      <c r="BC13" s="158"/>
      <c r="BD13" s="158"/>
      <c r="BE13" s="158"/>
      <c r="BF13" s="158"/>
      <c r="BG13" s="158"/>
      <c r="BH13" s="158"/>
      <c r="BI13" s="158"/>
      <c r="BJ13" s="158"/>
      <c r="BK13" s="158"/>
      <c r="BL13" s="158"/>
      <c r="BM13" s="158"/>
      <c r="BN13" s="158"/>
      <c r="BO13" s="158"/>
      <c r="BP13" s="158"/>
      <c r="BQ13" s="158"/>
      <c r="BR13" s="158"/>
      <c r="BS13" s="158"/>
      <c r="BT13" s="158"/>
      <c r="BU13" s="158"/>
      <c r="BV13" s="158"/>
      <c r="BW13" s="158"/>
      <c r="BX13" s="158"/>
      <c r="BY13" s="158"/>
      <c r="BZ13" s="158"/>
      <c r="CA13" s="158"/>
      <c r="CB13" s="158"/>
      <c r="CC13" s="158"/>
      <c r="CD13" s="158"/>
      <c r="CE13" s="158"/>
      <c r="CF13" s="158"/>
      <c r="CG13" s="158"/>
      <c r="CH13" s="158"/>
      <c r="CI13" s="158"/>
      <c r="CJ13" s="158"/>
      <c r="CK13" s="158"/>
      <c r="CL13" s="158"/>
      <c r="CM13" s="158"/>
      <c r="CN13" s="158"/>
      <c r="CO13" s="158"/>
      <c r="CP13" s="158"/>
      <c r="CQ13" s="158"/>
      <c r="CR13" s="158"/>
      <c r="CS13" s="158"/>
      <c r="CT13" s="158"/>
      <c r="CU13" s="158"/>
      <c r="CV13" s="158"/>
      <c r="CW13" s="158"/>
      <c r="CX13" s="158"/>
      <c r="CY13" s="158"/>
      <c r="CZ13" s="158"/>
      <c r="DA13" s="158"/>
      <c r="DB13" s="158"/>
      <c r="DC13" s="158"/>
      <c r="DD13" s="158"/>
      <c r="DE13" s="158"/>
      <c r="DF13" s="158"/>
      <c r="DG13" s="158"/>
      <c r="DH13" s="158"/>
      <c r="DI13" s="158"/>
      <c r="DJ13" s="158"/>
      <c r="DK13" s="158"/>
      <c r="DL13" s="158"/>
      <c r="DM13" s="158"/>
      <c r="DN13" s="158"/>
      <c r="DO13" s="158"/>
      <c r="DP13" s="158"/>
      <c r="DQ13" s="158"/>
      <c r="DR13" s="158"/>
      <c r="DS13" s="158"/>
      <c r="DT13" s="158"/>
      <c r="DU13" s="158"/>
      <c r="DV13" s="158"/>
      <c r="DW13" s="158"/>
      <c r="DX13" s="158"/>
      <c r="DY13" s="158"/>
      <c r="DZ13" s="158"/>
      <c r="EA13" s="158"/>
      <c r="EB13" s="158"/>
      <c r="EC13" s="158"/>
      <c r="ED13" s="158"/>
      <c r="EE13" s="158"/>
      <c r="EF13" s="158"/>
      <c r="EG13" s="158"/>
      <c r="EH13" s="158"/>
      <c r="EI13" s="158"/>
      <c r="EJ13" s="158"/>
      <c r="EK13" s="158"/>
      <c r="EL13" s="158"/>
      <c r="EM13" s="158"/>
      <c r="EN13" s="158"/>
      <c r="EO13" s="158"/>
      <c r="EP13" s="158"/>
      <c r="EQ13" s="158"/>
      <c r="ER13" s="158"/>
      <c r="ES13" s="158"/>
      <c r="ET13" s="158"/>
      <c r="EU13" s="158"/>
      <c r="EV13" s="158"/>
      <c r="EW13" s="158"/>
      <c r="EX13" s="158"/>
      <c r="EY13" s="158"/>
      <c r="EZ13" s="158"/>
      <c r="FA13" s="158"/>
      <c r="FB13" s="158"/>
      <c r="FC13" s="158"/>
      <c r="FD13" s="158"/>
      <c r="FE13" s="158"/>
      <c r="FF13" s="158"/>
      <c r="FG13" s="158"/>
      <c r="FH13" s="158"/>
      <c r="FI13" s="158"/>
      <c r="FJ13" s="158"/>
      <c r="FK13" s="158"/>
      <c r="FL13" s="158"/>
      <c r="FM13" s="158"/>
      <c r="FN13" s="158"/>
      <c r="FO13" s="158"/>
      <c r="FP13" s="158"/>
      <c r="FQ13" s="158"/>
      <c r="FR13" s="158"/>
      <c r="FS13" s="158"/>
      <c r="FT13" s="158"/>
      <c r="FU13" s="158"/>
      <c r="FV13" s="158"/>
      <c r="FW13" s="158"/>
      <c r="FX13" s="158"/>
      <c r="FY13" s="158"/>
      <c r="FZ13" s="158"/>
      <c r="GA13" s="158"/>
      <c r="GB13" s="158"/>
      <c r="GC13" s="158"/>
      <c r="GD13" s="158"/>
      <c r="GE13" s="159"/>
      <c r="GF13" s="158"/>
      <c r="GG13" s="158"/>
      <c r="GH13" s="158"/>
      <c r="GI13" s="158"/>
      <c r="GJ13" s="158"/>
      <c r="GK13" s="158"/>
      <c r="GL13" s="158"/>
      <c r="GM13" s="158"/>
      <c r="GN13" s="158"/>
      <c r="GO13" s="158"/>
      <c r="GP13" s="158"/>
      <c r="GQ13" s="158"/>
      <c r="GR13" s="158"/>
      <c r="GS13" s="158"/>
      <c r="GT13" s="158"/>
      <c r="GU13" s="158"/>
      <c r="GV13" s="158"/>
      <c r="GW13" s="158"/>
      <c r="GX13" s="158"/>
      <c r="GY13" s="158"/>
      <c r="GZ13" s="158"/>
      <c r="HA13" s="158"/>
      <c r="HB13" s="158"/>
      <c r="HC13" s="158"/>
      <c r="HD13" s="158"/>
      <c r="HE13" s="158"/>
      <c r="HF13" s="158"/>
      <c r="HG13" s="158"/>
      <c r="HH13" s="158"/>
      <c r="HI13" s="158"/>
      <c r="HJ13" s="158"/>
      <c r="HK13" s="158"/>
      <c r="HL13" s="158"/>
      <c r="HM13" s="158"/>
      <c r="HN13" s="158"/>
      <c r="HO13" s="158"/>
      <c r="HP13" s="158"/>
      <c r="HQ13" s="158"/>
      <c r="HR13" s="158"/>
      <c r="HS13" s="158"/>
      <c r="HT13" s="158"/>
      <c r="HU13" s="158"/>
      <c r="HV13" s="158"/>
      <c r="HW13" s="158"/>
      <c r="HX13" s="158"/>
      <c r="HY13" s="158"/>
      <c r="HZ13" s="158"/>
      <c r="IA13" s="158"/>
      <c r="IB13" s="158"/>
    </row>
    <row r="14" spans="1:236" s="165" customFormat="1" ht="33.75" outlineLevel="1">
      <c r="B14" s="166" t="s">
        <v>521</v>
      </c>
      <c r="C14" s="167" t="s">
        <v>2509</v>
      </c>
      <c r="D14" s="223" t="s">
        <v>934</v>
      </c>
      <c r="E14" s="168" t="s">
        <v>791</v>
      </c>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c r="AQ14" s="169"/>
      <c r="AR14" s="169"/>
      <c r="AS14" s="169"/>
      <c r="AT14" s="169"/>
      <c r="AU14" s="169"/>
      <c r="AV14" s="169"/>
      <c r="AW14" s="169"/>
      <c r="AX14" s="169"/>
      <c r="AY14" s="169"/>
      <c r="AZ14" s="169"/>
      <c r="BA14" s="169"/>
      <c r="BB14" s="169"/>
      <c r="BC14" s="169"/>
      <c r="BD14" s="169"/>
      <c r="BE14" s="169"/>
      <c r="BF14" s="169"/>
      <c r="BG14" s="169"/>
      <c r="BH14" s="169"/>
      <c r="BI14" s="169"/>
      <c r="BJ14" s="169"/>
      <c r="BK14" s="169"/>
      <c r="BL14" s="169"/>
      <c r="BM14" s="169"/>
      <c r="BN14" s="169"/>
      <c r="BO14" s="169"/>
      <c r="BP14" s="169"/>
      <c r="BQ14" s="169"/>
      <c r="BR14" s="169"/>
      <c r="BS14" s="169"/>
      <c r="BT14" s="169"/>
      <c r="BU14" s="169"/>
      <c r="BV14" s="169"/>
      <c r="BW14" s="169"/>
      <c r="BX14" s="169"/>
      <c r="BY14" s="169"/>
      <c r="BZ14" s="169"/>
      <c r="CA14" s="169"/>
      <c r="CB14" s="169"/>
      <c r="CC14" s="169"/>
      <c r="CD14" s="169"/>
      <c r="CE14" s="169"/>
      <c r="CF14" s="169"/>
      <c r="CG14" s="169"/>
      <c r="CH14" s="169"/>
      <c r="CI14" s="169"/>
      <c r="CJ14" s="169"/>
      <c r="CK14" s="169"/>
      <c r="CL14" s="169"/>
      <c r="CM14" s="169"/>
      <c r="CN14" s="169"/>
      <c r="CO14" s="169"/>
      <c r="CP14" s="169"/>
      <c r="CQ14" s="169"/>
      <c r="CR14" s="169"/>
      <c r="CS14" s="169"/>
      <c r="CT14" s="169"/>
      <c r="CU14" s="169"/>
      <c r="CV14" s="169"/>
      <c r="CW14" s="169"/>
      <c r="CX14" s="169"/>
      <c r="CY14" s="169"/>
      <c r="CZ14" s="169"/>
      <c r="DA14" s="169"/>
      <c r="DB14" s="169"/>
      <c r="DC14" s="169"/>
      <c r="DD14" s="169"/>
      <c r="DE14" s="169"/>
      <c r="DF14" s="169"/>
      <c r="DG14" s="169"/>
      <c r="DH14" s="169"/>
      <c r="DI14" s="169"/>
      <c r="DJ14" s="169"/>
      <c r="DK14" s="169"/>
      <c r="DL14" s="169"/>
      <c r="DM14" s="169"/>
      <c r="DN14" s="169"/>
      <c r="DO14" s="169"/>
      <c r="DP14" s="169"/>
      <c r="DQ14" s="169"/>
      <c r="DR14" s="169"/>
      <c r="DS14" s="169"/>
      <c r="DT14" s="169"/>
      <c r="DU14" s="169"/>
      <c r="DV14" s="169"/>
      <c r="DW14" s="169"/>
      <c r="DX14" s="169"/>
      <c r="DY14" s="169"/>
      <c r="DZ14" s="169"/>
      <c r="EA14" s="169"/>
      <c r="EB14" s="169"/>
      <c r="EC14" s="169"/>
      <c r="ED14" s="169"/>
      <c r="EE14" s="169"/>
      <c r="EF14" s="169"/>
      <c r="EG14" s="169"/>
      <c r="EH14" s="169"/>
      <c r="EI14" s="169"/>
      <c r="EJ14" s="169"/>
      <c r="EK14" s="169"/>
      <c r="EL14" s="169"/>
      <c r="EM14" s="169"/>
      <c r="EN14" s="169"/>
      <c r="EO14" s="169"/>
      <c r="EP14" s="169"/>
      <c r="EQ14" s="169"/>
      <c r="ER14" s="169"/>
      <c r="ES14" s="169"/>
      <c r="ET14" s="169"/>
      <c r="EU14" s="169"/>
      <c r="EV14" s="169"/>
      <c r="EW14" s="169"/>
      <c r="EX14" s="169"/>
      <c r="EY14" s="169"/>
      <c r="EZ14" s="169"/>
      <c r="FA14" s="169"/>
      <c r="FB14" s="169"/>
      <c r="FC14" s="169"/>
      <c r="FD14" s="169"/>
      <c r="FE14" s="169"/>
      <c r="FF14" s="169"/>
      <c r="FG14" s="169"/>
      <c r="FH14" s="169"/>
      <c r="FI14" s="169"/>
      <c r="FJ14" s="169"/>
      <c r="FK14" s="169"/>
      <c r="FL14" s="169"/>
      <c r="FM14" s="169"/>
      <c r="FN14" s="169"/>
      <c r="FO14" s="169"/>
      <c r="FP14" s="169"/>
      <c r="FQ14" s="169"/>
      <c r="FR14" s="169"/>
      <c r="FS14" s="169"/>
      <c r="FT14" s="169"/>
      <c r="FU14" s="169"/>
      <c r="FV14" s="169"/>
      <c r="FW14" s="169"/>
      <c r="FX14" s="169"/>
      <c r="FY14" s="169"/>
      <c r="FZ14" s="169"/>
      <c r="GA14" s="169"/>
      <c r="GB14" s="169"/>
      <c r="GC14" s="169"/>
      <c r="GD14" s="169"/>
      <c r="GE14" s="154"/>
      <c r="GF14" s="169"/>
      <c r="GG14" s="169"/>
      <c r="GH14" s="169"/>
      <c r="GI14" s="169"/>
      <c r="GJ14" s="169"/>
      <c r="GK14" s="169"/>
      <c r="GL14" s="169"/>
      <c r="GM14" s="169"/>
      <c r="GN14" s="169"/>
      <c r="GO14" s="169"/>
      <c r="GP14" s="169"/>
      <c r="GQ14" s="169"/>
      <c r="GR14" s="169"/>
      <c r="GS14" s="169"/>
      <c r="GT14" s="169"/>
      <c r="GU14" s="169"/>
      <c r="GV14" s="169"/>
      <c r="GW14" s="169"/>
      <c r="GX14" s="169"/>
      <c r="GY14" s="169"/>
      <c r="GZ14" s="169"/>
      <c r="HA14" s="169"/>
      <c r="HB14" s="169"/>
      <c r="HC14" s="169"/>
      <c r="HD14" s="169"/>
      <c r="HE14" s="169"/>
      <c r="HF14" s="169"/>
      <c r="HG14" s="169"/>
      <c r="HH14" s="169"/>
      <c r="HI14" s="169"/>
      <c r="HJ14" s="169"/>
      <c r="HK14" s="169"/>
      <c r="HL14" s="169"/>
      <c r="HM14" s="169"/>
      <c r="HN14" s="169"/>
      <c r="HO14" s="169"/>
      <c r="HP14" s="169"/>
      <c r="HQ14" s="169"/>
      <c r="HR14" s="169"/>
      <c r="HS14" s="169"/>
      <c r="HT14" s="169"/>
      <c r="HU14" s="169"/>
      <c r="HV14" s="169"/>
      <c r="HW14" s="169"/>
      <c r="HX14" s="169"/>
      <c r="HY14" s="169"/>
      <c r="HZ14" s="169"/>
      <c r="IA14" s="169"/>
      <c r="IB14" s="169"/>
    </row>
    <row r="15" spans="1:236" s="170" customFormat="1" ht="15">
      <c r="B15" s="171" t="s">
        <v>2490</v>
      </c>
      <c r="D15" s="449"/>
      <c r="GE15" s="154"/>
    </row>
    <row r="16" spans="1:236" s="184" customFormat="1" outlineLevel="1" collapsed="1">
      <c r="A16" s="180"/>
      <c r="B16" s="180" t="s">
        <v>792</v>
      </c>
      <c r="C16" s="181"/>
      <c r="D16" s="446"/>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c r="CH16" s="183"/>
      <c r="CI16" s="183"/>
      <c r="CJ16" s="183"/>
      <c r="CK16" s="183"/>
      <c r="CL16" s="183"/>
      <c r="CM16" s="183"/>
      <c r="CN16" s="183"/>
      <c r="CO16" s="183"/>
      <c r="CP16" s="183"/>
      <c r="CQ16" s="183"/>
      <c r="CR16" s="183"/>
      <c r="CS16" s="183"/>
      <c r="CT16" s="183"/>
      <c r="CU16" s="183"/>
      <c r="CV16" s="183"/>
      <c r="CW16" s="183"/>
      <c r="CX16" s="183"/>
      <c r="CY16" s="183"/>
      <c r="CZ16" s="183"/>
      <c r="DA16" s="183"/>
      <c r="DB16" s="183"/>
      <c r="DC16" s="183"/>
      <c r="DD16" s="183"/>
      <c r="DE16" s="183"/>
      <c r="DF16" s="183"/>
      <c r="DG16" s="183"/>
      <c r="DH16" s="183"/>
      <c r="DI16" s="183"/>
      <c r="DJ16" s="183"/>
      <c r="DK16" s="183"/>
      <c r="DL16" s="183"/>
      <c r="DM16" s="183"/>
      <c r="DN16" s="183"/>
      <c r="DO16" s="183"/>
      <c r="DP16" s="183"/>
      <c r="DQ16" s="183"/>
      <c r="DR16" s="183"/>
      <c r="DS16" s="183"/>
      <c r="DT16" s="183"/>
      <c r="DU16" s="183"/>
      <c r="DV16" s="183"/>
      <c r="DW16" s="183"/>
      <c r="DX16" s="183"/>
      <c r="DY16" s="183"/>
      <c r="DZ16" s="183"/>
      <c r="EA16" s="183"/>
      <c r="EB16" s="183"/>
      <c r="EC16" s="183"/>
      <c r="ED16" s="183"/>
      <c r="EE16" s="183"/>
      <c r="EF16" s="183"/>
      <c r="EG16" s="183"/>
      <c r="EH16" s="183"/>
      <c r="EI16" s="183"/>
      <c r="EJ16" s="183"/>
      <c r="EK16" s="183"/>
      <c r="EL16" s="183"/>
      <c r="EM16" s="183"/>
      <c r="EN16" s="183"/>
      <c r="EO16" s="183"/>
      <c r="EP16" s="183"/>
      <c r="EQ16" s="183"/>
      <c r="ER16" s="183"/>
      <c r="ES16" s="183"/>
      <c r="ET16" s="183"/>
      <c r="EU16" s="183"/>
      <c r="EV16" s="183"/>
      <c r="EW16" s="183"/>
      <c r="EX16" s="183"/>
      <c r="EY16" s="183"/>
      <c r="EZ16" s="183"/>
      <c r="FA16" s="183"/>
      <c r="FB16" s="183"/>
      <c r="FC16" s="183"/>
      <c r="FD16" s="183"/>
      <c r="FE16" s="183"/>
      <c r="FF16" s="183"/>
      <c r="FG16" s="183"/>
      <c r="FH16" s="183"/>
      <c r="FI16" s="183"/>
      <c r="FJ16" s="183"/>
      <c r="FK16" s="183"/>
      <c r="FL16" s="183"/>
      <c r="FM16" s="183"/>
      <c r="FN16" s="183"/>
      <c r="FO16" s="183"/>
      <c r="FP16" s="183"/>
      <c r="FQ16" s="183"/>
      <c r="FR16" s="183"/>
      <c r="FS16" s="183"/>
      <c r="FT16" s="183"/>
      <c r="FU16" s="183"/>
      <c r="FV16" s="183"/>
      <c r="FW16" s="183"/>
      <c r="FX16" s="183"/>
      <c r="FY16" s="183"/>
      <c r="FZ16" s="183"/>
      <c r="GA16" s="183"/>
      <c r="GB16" s="183"/>
      <c r="GC16" s="183"/>
      <c r="GD16" s="183"/>
      <c r="GE16" s="154"/>
      <c r="GF16" s="183"/>
      <c r="GG16" s="183"/>
      <c r="GH16" s="183"/>
      <c r="GI16" s="183"/>
      <c r="GJ16" s="183"/>
      <c r="GK16" s="183"/>
      <c r="GL16" s="183"/>
      <c r="GM16" s="183"/>
      <c r="GN16" s="183"/>
      <c r="GO16" s="183"/>
      <c r="GP16" s="183"/>
      <c r="GQ16" s="183"/>
      <c r="GR16" s="183"/>
      <c r="GS16" s="183"/>
      <c r="GT16" s="183"/>
      <c r="GU16" s="183"/>
      <c r="GV16" s="183"/>
    </row>
    <row r="17" spans="1:204" s="175" customFormat="1" ht="63.75" hidden="1" outlineLevel="3">
      <c r="A17" s="156"/>
      <c r="B17" s="220" t="s">
        <v>793</v>
      </c>
      <c r="C17" s="160"/>
      <c r="D17" s="451"/>
      <c r="E17" s="155"/>
      <c r="F17" s="155"/>
      <c r="G17" s="155"/>
      <c r="H17" s="176"/>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76"/>
      <c r="AL17" s="155"/>
      <c r="AM17" s="155"/>
      <c r="AN17" s="155"/>
      <c r="AO17" s="155"/>
      <c r="AP17" s="155"/>
      <c r="AQ17" s="155"/>
      <c r="AR17" s="155"/>
      <c r="AS17" s="155"/>
      <c r="AT17" s="155"/>
      <c r="AU17" s="155"/>
      <c r="AV17" s="155"/>
      <c r="AW17" s="155"/>
      <c r="AX17" s="155"/>
      <c r="AY17" s="155"/>
      <c r="AZ17" s="155"/>
      <c r="BA17" s="155"/>
      <c r="BB17" s="155"/>
      <c r="BC17" s="155"/>
      <c r="BD17" s="155"/>
      <c r="BE17" s="155"/>
      <c r="BF17" s="155"/>
      <c r="BG17" s="155"/>
      <c r="BH17" s="155"/>
      <c r="BI17" s="155"/>
      <c r="BJ17" s="155"/>
      <c r="BK17" s="155"/>
      <c r="BL17" s="155"/>
      <c r="BM17" s="155"/>
      <c r="BN17" s="176"/>
      <c r="BO17" s="155"/>
      <c r="BP17" s="155"/>
      <c r="BQ17" s="155"/>
      <c r="BR17" s="155"/>
      <c r="BS17" s="155"/>
      <c r="BT17" s="155"/>
      <c r="BU17" s="155"/>
      <c r="BV17" s="155"/>
      <c r="BW17" s="155"/>
      <c r="BX17" s="155"/>
      <c r="BY17" s="155"/>
      <c r="BZ17" s="155"/>
      <c r="CA17" s="155"/>
      <c r="CB17" s="155"/>
      <c r="CC17" s="155"/>
      <c r="CD17" s="155"/>
      <c r="CE17" s="155"/>
      <c r="CF17" s="155"/>
      <c r="CG17" s="155"/>
      <c r="CH17" s="155"/>
      <c r="CI17" s="155"/>
      <c r="CJ17" s="155"/>
      <c r="CK17" s="155"/>
      <c r="CL17" s="155"/>
      <c r="CM17" s="155"/>
      <c r="CN17" s="155"/>
      <c r="CO17" s="155"/>
      <c r="CP17" s="155"/>
      <c r="CQ17" s="155"/>
      <c r="CR17" s="155"/>
      <c r="CS17" s="155"/>
      <c r="CT17" s="155"/>
      <c r="CU17" s="155"/>
      <c r="CV17" s="155"/>
      <c r="CW17" s="155"/>
      <c r="CX17" s="155"/>
      <c r="CY17" s="155"/>
      <c r="CZ17" s="155"/>
      <c r="DA17" s="155"/>
      <c r="DB17" s="155"/>
      <c r="DC17" s="155"/>
      <c r="DD17" s="155"/>
      <c r="DE17" s="155"/>
      <c r="DF17" s="155"/>
      <c r="DG17" s="176"/>
      <c r="DH17" s="155"/>
      <c r="DI17" s="155"/>
      <c r="DJ17" s="155"/>
      <c r="DK17" s="155"/>
      <c r="DL17" s="155"/>
      <c r="DM17" s="155"/>
      <c r="DN17" s="155"/>
      <c r="DO17" s="155"/>
      <c r="DP17" s="155"/>
      <c r="DQ17" s="155"/>
      <c r="DR17" s="155"/>
      <c r="DS17" s="155"/>
      <c r="DT17" s="155"/>
      <c r="DU17" s="155"/>
      <c r="DV17" s="155"/>
      <c r="DW17" s="155"/>
      <c r="DX17" s="155"/>
      <c r="DY17" s="155"/>
      <c r="DZ17" s="155"/>
      <c r="EA17" s="155"/>
      <c r="EB17" s="155"/>
      <c r="EC17" s="155"/>
      <c r="ED17" s="155"/>
      <c r="EE17" s="155"/>
      <c r="EF17" s="155"/>
      <c r="EG17" s="155"/>
      <c r="EH17" s="155"/>
      <c r="EI17" s="155"/>
      <c r="EJ17" s="155"/>
      <c r="EK17" s="155"/>
      <c r="EL17" s="155"/>
      <c r="EM17" s="155"/>
      <c r="EN17" s="155"/>
      <c r="EO17" s="155"/>
      <c r="EP17" s="155"/>
      <c r="EQ17" s="155"/>
      <c r="ER17" s="155"/>
      <c r="ES17" s="155"/>
      <c r="ET17" s="155"/>
      <c r="EU17" s="155"/>
      <c r="EV17" s="155"/>
      <c r="EW17" s="155"/>
      <c r="EX17" s="155"/>
      <c r="EY17" s="155"/>
      <c r="EZ17" s="155"/>
      <c r="FA17" s="155"/>
      <c r="FB17" s="155"/>
      <c r="FC17" s="155"/>
      <c r="FD17" s="155"/>
      <c r="FE17" s="155"/>
      <c r="FF17" s="155"/>
      <c r="FG17" s="155"/>
      <c r="FH17" s="155"/>
      <c r="FI17" s="155"/>
      <c r="FJ17" s="155"/>
      <c r="FK17" s="155"/>
      <c r="FL17" s="155"/>
      <c r="FM17" s="155"/>
      <c r="FN17" s="155"/>
      <c r="FO17" s="155"/>
      <c r="FP17" s="155"/>
      <c r="FQ17" s="155"/>
      <c r="FR17" s="155"/>
      <c r="FS17" s="155"/>
      <c r="FT17" s="155"/>
      <c r="FU17" s="155"/>
      <c r="FV17" s="155"/>
      <c r="FW17" s="155"/>
      <c r="FX17" s="155"/>
      <c r="FY17" s="155"/>
      <c r="FZ17" s="155"/>
      <c r="GA17" s="155"/>
      <c r="GB17" s="155"/>
      <c r="GC17" s="155"/>
      <c r="GD17" s="155"/>
      <c r="GE17" s="159"/>
      <c r="GF17" s="155"/>
      <c r="GG17" s="155"/>
      <c r="GH17" s="155"/>
      <c r="GI17" s="155"/>
      <c r="GJ17" s="155"/>
      <c r="GK17" s="155"/>
      <c r="GL17" s="155"/>
      <c r="GM17" s="155"/>
      <c r="GN17" s="155"/>
      <c r="GO17" s="155"/>
      <c r="GP17" s="155"/>
      <c r="GQ17" s="155"/>
      <c r="GR17" s="155"/>
      <c r="GS17" s="155"/>
      <c r="GT17" s="155"/>
      <c r="GU17" s="155"/>
      <c r="GV17" s="155"/>
    </row>
    <row r="18" spans="1:204" s="175" customFormat="1" ht="25.5" hidden="1" outlineLevel="3">
      <c r="A18" s="156"/>
      <c r="B18" s="220" t="s">
        <v>794</v>
      </c>
      <c r="C18" s="160"/>
      <c r="D18" s="451"/>
      <c r="E18" s="155"/>
      <c r="F18" s="155"/>
      <c r="G18" s="155"/>
      <c r="H18" s="176"/>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76"/>
      <c r="AL18" s="155"/>
      <c r="AM18" s="155"/>
      <c r="AN18" s="155"/>
      <c r="AO18" s="155"/>
      <c r="AP18" s="155"/>
      <c r="AQ18" s="155"/>
      <c r="AR18" s="155"/>
      <c r="AS18" s="155"/>
      <c r="AT18" s="155"/>
      <c r="AU18" s="155"/>
      <c r="AV18" s="155"/>
      <c r="AW18" s="155"/>
      <c r="AX18" s="155"/>
      <c r="AY18" s="155"/>
      <c r="AZ18" s="155"/>
      <c r="BA18" s="155"/>
      <c r="BB18" s="155"/>
      <c r="BC18" s="155"/>
      <c r="BD18" s="155"/>
      <c r="BE18" s="155"/>
      <c r="BF18" s="155"/>
      <c r="BG18" s="155"/>
      <c r="BH18" s="155"/>
      <c r="BI18" s="155"/>
      <c r="BJ18" s="155"/>
      <c r="BK18" s="155"/>
      <c r="BL18" s="155"/>
      <c r="BM18" s="155"/>
      <c r="BN18" s="176"/>
      <c r="BO18" s="155"/>
      <c r="BP18" s="155"/>
      <c r="BQ18" s="155"/>
      <c r="BR18" s="155"/>
      <c r="BS18" s="155"/>
      <c r="BT18" s="155"/>
      <c r="BU18" s="155"/>
      <c r="BV18" s="155"/>
      <c r="BW18" s="155"/>
      <c r="BX18" s="155"/>
      <c r="BY18" s="155"/>
      <c r="BZ18" s="155"/>
      <c r="CA18" s="155"/>
      <c r="CB18" s="155"/>
      <c r="CC18" s="155"/>
      <c r="CD18" s="155"/>
      <c r="CE18" s="155"/>
      <c r="CF18" s="155"/>
      <c r="CG18" s="155"/>
      <c r="CH18" s="155"/>
      <c r="CI18" s="155"/>
      <c r="CJ18" s="155"/>
      <c r="CK18" s="155"/>
      <c r="CL18" s="155"/>
      <c r="CM18" s="155"/>
      <c r="CN18" s="155"/>
      <c r="CO18" s="155"/>
      <c r="CP18" s="155"/>
      <c r="CQ18" s="155"/>
      <c r="CR18" s="155"/>
      <c r="CS18" s="155"/>
      <c r="CT18" s="155"/>
      <c r="CU18" s="155"/>
      <c r="CV18" s="155"/>
      <c r="CW18" s="155"/>
      <c r="CX18" s="155"/>
      <c r="CY18" s="155"/>
      <c r="CZ18" s="155"/>
      <c r="DA18" s="155"/>
      <c r="DB18" s="155"/>
      <c r="DC18" s="155"/>
      <c r="DD18" s="155"/>
      <c r="DE18" s="155"/>
      <c r="DF18" s="155"/>
      <c r="DG18" s="176"/>
      <c r="DH18" s="155"/>
      <c r="DI18" s="155"/>
      <c r="DJ18" s="155"/>
      <c r="DK18" s="155"/>
      <c r="DL18" s="155"/>
      <c r="DM18" s="155"/>
      <c r="DN18" s="155"/>
      <c r="DO18" s="155"/>
      <c r="DP18" s="155"/>
      <c r="DQ18" s="155"/>
      <c r="DR18" s="155"/>
      <c r="DS18" s="155"/>
      <c r="DT18" s="155"/>
      <c r="DU18" s="155"/>
      <c r="DV18" s="155"/>
      <c r="DW18" s="155"/>
      <c r="DX18" s="155"/>
      <c r="DY18" s="155"/>
      <c r="DZ18" s="155"/>
      <c r="EA18" s="155"/>
      <c r="EB18" s="155"/>
      <c r="EC18" s="155"/>
      <c r="ED18" s="155"/>
      <c r="EE18" s="155"/>
      <c r="EF18" s="155"/>
      <c r="EG18" s="155"/>
      <c r="EH18" s="155"/>
      <c r="EI18" s="155"/>
      <c r="EJ18" s="155"/>
      <c r="EK18" s="155"/>
      <c r="EL18" s="155"/>
      <c r="EM18" s="155"/>
      <c r="EN18" s="155"/>
      <c r="EO18" s="155"/>
      <c r="EP18" s="155"/>
      <c r="EQ18" s="155"/>
      <c r="ER18" s="155"/>
      <c r="ES18" s="155"/>
      <c r="ET18" s="155"/>
      <c r="EU18" s="155"/>
      <c r="EV18" s="155"/>
      <c r="EW18" s="155"/>
      <c r="EX18" s="155"/>
      <c r="EY18" s="155"/>
      <c r="EZ18" s="155"/>
      <c r="FA18" s="155"/>
      <c r="FB18" s="155"/>
      <c r="FC18" s="155"/>
      <c r="FD18" s="155"/>
      <c r="FE18" s="155"/>
      <c r="FF18" s="155"/>
      <c r="FG18" s="155"/>
      <c r="FH18" s="155"/>
      <c r="FI18" s="155"/>
      <c r="FJ18" s="155"/>
      <c r="FK18" s="155"/>
      <c r="FL18" s="155"/>
      <c r="FM18" s="155"/>
      <c r="FN18" s="155"/>
      <c r="FO18" s="155"/>
      <c r="FP18" s="155"/>
      <c r="FQ18" s="155"/>
      <c r="FR18" s="155"/>
      <c r="FS18" s="155"/>
      <c r="FT18" s="155"/>
      <c r="FU18" s="155"/>
      <c r="FV18" s="155"/>
      <c r="FW18" s="155"/>
      <c r="FX18" s="155"/>
      <c r="FY18" s="155"/>
      <c r="FZ18" s="155"/>
      <c r="GA18" s="155"/>
      <c r="GB18" s="155"/>
      <c r="GC18" s="155"/>
      <c r="GD18" s="155"/>
      <c r="GE18" s="159"/>
      <c r="GF18" s="155"/>
      <c r="GG18" s="155"/>
      <c r="GH18" s="155"/>
      <c r="GI18" s="155"/>
      <c r="GJ18" s="155"/>
      <c r="GK18" s="155"/>
      <c r="GL18" s="155"/>
      <c r="GM18" s="155"/>
      <c r="GN18" s="155"/>
      <c r="GO18" s="155"/>
      <c r="GP18" s="155"/>
      <c r="GQ18" s="155"/>
      <c r="GR18" s="155"/>
      <c r="GS18" s="155"/>
      <c r="GT18" s="155"/>
      <c r="GU18" s="155"/>
      <c r="GV18" s="155"/>
    </row>
    <row r="19" spans="1:204" s="175" customFormat="1" ht="38.25" hidden="1" outlineLevel="3">
      <c r="A19" s="156"/>
      <c r="B19" s="220" t="s">
        <v>795</v>
      </c>
      <c r="C19" s="160"/>
      <c r="D19" s="451"/>
      <c r="E19" s="155"/>
      <c r="F19" s="155"/>
      <c r="G19" s="155"/>
      <c r="H19" s="176"/>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76"/>
      <c r="AL19" s="155"/>
      <c r="AM19" s="155"/>
      <c r="AN19" s="155"/>
      <c r="AO19" s="155"/>
      <c r="AP19" s="155"/>
      <c r="AQ19" s="155"/>
      <c r="AR19" s="155"/>
      <c r="AS19" s="155"/>
      <c r="AT19" s="155"/>
      <c r="AU19" s="155"/>
      <c r="AV19" s="155"/>
      <c r="AW19" s="155"/>
      <c r="AX19" s="155"/>
      <c r="AY19" s="155"/>
      <c r="AZ19" s="155"/>
      <c r="BA19" s="155"/>
      <c r="BB19" s="155"/>
      <c r="BC19" s="155"/>
      <c r="BD19" s="155"/>
      <c r="BE19" s="155"/>
      <c r="BF19" s="155"/>
      <c r="BG19" s="155"/>
      <c r="BH19" s="155"/>
      <c r="BI19" s="155"/>
      <c r="BJ19" s="155"/>
      <c r="BK19" s="155"/>
      <c r="BL19" s="155"/>
      <c r="BM19" s="155"/>
      <c r="BN19" s="176"/>
      <c r="BO19" s="155"/>
      <c r="BP19" s="155"/>
      <c r="BQ19" s="155"/>
      <c r="BR19" s="155"/>
      <c r="BS19" s="155"/>
      <c r="BT19" s="155"/>
      <c r="BU19" s="155"/>
      <c r="BV19" s="155"/>
      <c r="BW19" s="155"/>
      <c r="BX19" s="155"/>
      <c r="BY19" s="155"/>
      <c r="BZ19" s="155"/>
      <c r="CA19" s="155"/>
      <c r="CB19" s="155"/>
      <c r="CC19" s="155"/>
      <c r="CD19" s="155"/>
      <c r="CE19" s="155"/>
      <c r="CF19" s="155"/>
      <c r="CG19" s="155"/>
      <c r="CH19" s="155"/>
      <c r="CI19" s="155"/>
      <c r="CJ19" s="155"/>
      <c r="CK19" s="155"/>
      <c r="CL19" s="155"/>
      <c r="CM19" s="155"/>
      <c r="CN19" s="155"/>
      <c r="CO19" s="155"/>
      <c r="CP19" s="155"/>
      <c r="CQ19" s="155"/>
      <c r="CR19" s="155"/>
      <c r="CS19" s="155"/>
      <c r="CT19" s="155"/>
      <c r="CU19" s="155"/>
      <c r="CV19" s="155"/>
      <c r="CW19" s="155"/>
      <c r="CX19" s="155"/>
      <c r="CY19" s="155"/>
      <c r="CZ19" s="155"/>
      <c r="DA19" s="155"/>
      <c r="DB19" s="155"/>
      <c r="DC19" s="155"/>
      <c r="DD19" s="155"/>
      <c r="DE19" s="155"/>
      <c r="DF19" s="155"/>
      <c r="DG19" s="176"/>
      <c r="DH19" s="155"/>
      <c r="DI19" s="155"/>
      <c r="DJ19" s="155"/>
      <c r="DK19" s="155"/>
      <c r="DL19" s="155"/>
      <c r="DM19" s="155"/>
      <c r="DN19" s="155"/>
      <c r="DO19" s="155"/>
      <c r="DP19" s="155"/>
      <c r="DQ19" s="155"/>
      <c r="DR19" s="155"/>
      <c r="DS19" s="155"/>
      <c r="DT19" s="155"/>
      <c r="DU19" s="155"/>
      <c r="DV19" s="155"/>
      <c r="DW19" s="155"/>
      <c r="DX19" s="155"/>
      <c r="DY19" s="155"/>
      <c r="DZ19" s="155"/>
      <c r="EA19" s="155"/>
      <c r="EB19" s="155"/>
      <c r="EC19" s="155"/>
      <c r="ED19" s="155"/>
      <c r="EE19" s="155"/>
      <c r="EF19" s="155"/>
      <c r="EG19" s="155"/>
      <c r="EH19" s="155"/>
      <c r="EI19" s="155"/>
      <c r="EJ19" s="155"/>
      <c r="EK19" s="155"/>
      <c r="EL19" s="155"/>
      <c r="EM19" s="155"/>
      <c r="EN19" s="155"/>
      <c r="EO19" s="155"/>
      <c r="EP19" s="155"/>
      <c r="EQ19" s="155"/>
      <c r="ER19" s="155"/>
      <c r="ES19" s="155"/>
      <c r="ET19" s="155"/>
      <c r="EU19" s="155"/>
      <c r="EV19" s="155"/>
      <c r="EW19" s="155"/>
      <c r="EX19" s="155"/>
      <c r="EY19" s="155"/>
      <c r="EZ19" s="155"/>
      <c r="FA19" s="155"/>
      <c r="FB19" s="155"/>
      <c r="FC19" s="155"/>
      <c r="FD19" s="155"/>
      <c r="FE19" s="155"/>
      <c r="FF19" s="155"/>
      <c r="FG19" s="155"/>
      <c r="FH19" s="155"/>
      <c r="FI19" s="155"/>
      <c r="FJ19" s="155"/>
      <c r="FK19" s="155"/>
      <c r="FL19" s="155"/>
      <c r="FM19" s="155"/>
      <c r="FN19" s="155"/>
      <c r="FO19" s="155"/>
      <c r="FP19" s="155"/>
      <c r="FQ19" s="155"/>
      <c r="FR19" s="155"/>
      <c r="FS19" s="155"/>
      <c r="FT19" s="155"/>
      <c r="FU19" s="155"/>
      <c r="FV19" s="155"/>
      <c r="FW19" s="155"/>
      <c r="FX19" s="155"/>
      <c r="FY19" s="155"/>
      <c r="FZ19" s="155"/>
      <c r="GA19" s="155"/>
      <c r="GB19" s="155"/>
      <c r="GC19" s="155"/>
      <c r="GD19" s="155"/>
      <c r="GE19" s="159"/>
      <c r="GF19" s="155"/>
      <c r="GG19" s="155"/>
      <c r="GH19" s="155"/>
      <c r="GI19" s="155"/>
      <c r="GJ19" s="155"/>
      <c r="GK19" s="155"/>
      <c r="GL19" s="155"/>
      <c r="GM19" s="155"/>
      <c r="GN19" s="155"/>
      <c r="GO19" s="155"/>
      <c r="GP19" s="155"/>
      <c r="GQ19" s="155"/>
      <c r="GR19" s="155"/>
      <c r="GS19" s="155"/>
      <c r="GT19" s="155"/>
      <c r="GU19" s="155"/>
      <c r="GV19" s="155"/>
    </row>
    <row r="20" spans="1:204" s="175" customFormat="1" ht="38.25" hidden="1" outlineLevel="3">
      <c r="A20" s="156"/>
      <c r="B20" s="220" t="s">
        <v>796</v>
      </c>
      <c r="C20" s="160"/>
      <c r="D20" s="452">
        <v>-4</v>
      </c>
      <c r="E20" s="155"/>
      <c r="F20" s="155"/>
      <c r="G20" s="155"/>
      <c r="H20" s="176"/>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76"/>
      <c r="AL20" s="155"/>
      <c r="AM20" s="155"/>
      <c r="AN20" s="155"/>
      <c r="AO20" s="155"/>
      <c r="AP20" s="155"/>
      <c r="AQ20" s="155"/>
      <c r="AR20" s="155"/>
      <c r="AS20" s="155"/>
      <c r="AT20" s="155"/>
      <c r="AU20" s="155"/>
      <c r="AV20" s="155"/>
      <c r="AW20" s="155"/>
      <c r="AX20" s="155"/>
      <c r="AY20" s="155"/>
      <c r="AZ20" s="155"/>
      <c r="BA20" s="155"/>
      <c r="BB20" s="155"/>
      <c r="BC20" s="155"/>
      <c r="BD20" s="155"/>
      <c r="BE20" s="155"/>
      <c r="BF20" s="155"/>
      <c r="BG20" s="155"/>
      <c r="BH20" s="155"/>
      <c r="BI20" s="155"/>
      <c r="BJ20" s="155"/>
      <c r="BK20" s="155"/>
      <c r="BL20" s="155"/>
      <c r="BM20" s="155"/>
      <c r="BN20" s="176"/>
      <c r="BO20" s="155"/>
      <c r="BP20" s="155"/>
      <c r="BQ20" s="155"/>
      <c r="BR20" s="155"/>
      <c r="BS20" s="155"/>
      <c r="BT20" s="155"/>
      <c r="BU20" s="155"/>
      <c r="BV20" s="155"/>
      <c r="BW20" s="155"/>
      <c r="BX20" s="155"/>
      <c r="BY20" s="155"/>
      <c r="BZ20" s="155"/>
      <c r="CA20" s="155"/>
      <c r="CB20" s="155"/>
      <c r="CC20" s="155"/>
      <c r="CD20" s="155"/>
      <c r="CE20" s="155"/>
      <c r="CF20" s="155"/>
      <c r="CG20" s="155"/>
      <c r="CH20" s="155"/>
      <c r="CI20" s="155"/>
      <c r="CJ20" s="155"/>
      <c r="CK20" s="155"/>
      <c r="CL20" s="155"/>
      <c r="CM20" s="155"/>
      <c r="CN20" s="155"/>
      <c r="CO20" s="155"/>
      <c r="CP20" s="155"/>
      <c r="CQ20" s="155"/>
      <c r="CR20" s="155"/>
      <c r="CS20" s="155"/>
      <c r="CT20" s="155"/>
      <c r="CU20" s="155"/>
      <c r="CV20" s="155"/>
      <c r="CW20" s="155"/>
      <c r="CX20" s="155"/>
      <c r="CY20" s="155"/>
      <c r="CZ20" s="155"/>
      <c r="DA20" s="155"/>
      <c r="DB20" s="155"/>
      <c r="DC20" s="155"/>
      <c r="DD20" s="155"/>
      <c r="DE20" s="155"/>
      <c r="DF20" s="155"/>
      <c r="DG20" s="176"/>
      <c r="DH20" s="155"/>
      <c r="DI20" s="155"/>
      <c r="DJ20" s="155"/>
      <c r="DK20" s="155"/>
      <c r="DL20" s="155"/>
      <c r="DM20" s="155"/>
      <c r="DN20" s="155"/>
      <c r="DO20" s="155"/>
      <c r="DP20" s="155"/>
      <c r="DQ20" s="155"/>
      <c r="DR20" s="155"/>
      <c r="DS20" s="155"/>
      <c r="DT20" s="155"/>
      <c r="DU20" s="155"/>
      <c r="DV20" s="155"/>
      <c r="DW20" s="155"/>
      <c r="DX20" s="155"/>
      <c r="DY20" s="155"/>
      <c r="DZ20" s="155"/>
      <c r="EA20" s="155"/>
      <c r="EB20" s="155"/>
      <c r="EC20" s="155"/>
      <c r="ED20" s="155"/>
      <c r="EE20" s="155"/>
      <c r="EF20" s="155"/>
      <c r="EG20" s="155"/>
      <c r="EH20" s="155"/>
      <c r="EI20" s="155"/>
      <c r="EJ20" s="155"/>
      <c r="EK20" s="155"/>
      <c r="EL20" s="155"/>
      <c r="EM20" s="155"/>
      <c r="EN20" s="155"/>
      <c r="EO20" s="155"/>
      <c r="EP20" s="155"/>
      <c r="EQ20" s="155"/>
      <c r="ER20" s="155"/>
      <c r="ES20" s="155"/>
      <c r="ET20" s="155"/>
      <c r="EU20" s="155"/>
      <c r="EV20" s="155"/>
      <c r="EW20" s="155"/>
      <c r="EX20" s="155"/>
      <c r="EY20" s="155"/>
      <c r="EZ20" s="155"/>
      <c r="FA20" s="155"/>
      <c r="FB20" s="155"/>
      <c r="FC20" s="155"/>
      <c r="FD20" s="155"/>
      <c r="FE20" s="155"/>
      <c r="FF20" s="155"/>
      <c r="FG20" s="155"/>
      <c r="FH20" s="155"/>
      <c r="FI20" s="155"/>
      <c r="FJ20" s="155"/>
      <c r="FK20" s="155"/>
      <c r="FL20" s="155"/>
      <c r="FM20" s="155"/>
      <c r="FN20" s="155"/>
      <c r="FO20" s="155"/>
      <c r="FP20" s="155"/>
      <c r="FQ20" s="155"/>
      <c r="FR20" s="155"/>
      <c r="FS20" s="155"/>
      <c r="FT20" s="155"/>
      <c r="FU20" s="155"/>
      <c r="FV20" s="155"/>
      <c r="FW20" s="155"/>
      <c r="FX20" s="155"/>
      <c r="FY20" s="155"/>
      <c r="FZ20" s="155"/>
      <c r="GA20" s="155"/>
      <c r="GB20" s="155"/>
      <c r="GC20" s="155"/>
      <c r="GD20" s="155"/>
      <c r="GE20" s="159"/>
      <c r="GF20" s="155"/>
      <c r="GG20" s="155"/>
      <c r="GH20" s="155"/>
      <c r="GI20" s="155"/>
      <c r="GJ20" s="155"/>
      <c r="GK20" s="155"/>
      <c r="GL20" s="155"/>
      <c r="GM20" s="155"/>
      <c r="GN20" s="155"/>
      <c r="GO20" s="155"/>
      <c r="GP20" s="155"/>
      <c r="GQ20" s="155"/>
      <c r="GR20" s="155"/>
      <c r="GS20" s="155"/>
      <c r="GT20" s="155"/>
      <c r="GU20" s="155"/>
      <c r="GV20" s="155"/>
    </row>
    <row r="21" spans="1:204" s="175" customFormat="1" ht="38.25" hidden="1" outlineLevel="3">
      <c r="A21" s="156"/>
      <c r="B21" s="220" t="s">
        <v>797</v>
      </c>
      <c r="C21" s="160"/>
      <c r="D21" s="452">
        <v>-1</v>
      </c>
      <c r="E21" s="155"/>
      <c r="F21" s="155"/>
      <c r="G21" s="155"/>
      <c r="H21" s="176"/>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76"/>
      <c r="AL21" s="155"/>
      <c r="AM21" s="155"/>
      <c r="AN21" s="155"/>
      <c r="AO21" s="155"/>
      <c r="AP21" s="155"/>
      <c r="AQ21" s="155"/>
      <c r="AR21" s="155"/>
      <c r="AS21" s="155"/>
      <c r="AT21" s="155"/>
      <c r="AU21" s="155"/>
      <c r="AV21" s="155"/>
      <c r="AW21" s="155"/>
      <c r="AX21" s="155"/>
      <c r="AY21" s="155"/>
      <c r="AZ21" s="155"/>
      <c r="BA21" s="155"/>
      <c r="BB21" s="155"/>
      <c r="BC21" s="155"/>
      <c r="BD21" s="155"/>
      <c r="BE21" s="155"/>
      <c r="BF21" s="155"/>
      <c r="BG21" s="155"/>
      <c r="BH21" s="155"/>
      <c r="BI21" s="155"/>
      <c r="BJ21" s="155"/>
      <c r="BK21" s="155"/>
      <c r="BL21" s="155"/>
      <c r="BM21" s="155"/>
      <c r="BN21" s="176"/>
      <c r="BO21" s="155"/>
      <c r="BP21" s="155"/>
      <c r="BQ21" s="155"/>
      <c r="BR21" s="155"/>
      <c r="BS21" s="155"/>
      <c r="BT21" s="155"/>
      <c r="BU21" s="155"/>
      <c r="BV21" s="155"/>
      <c r="BW21" s="155"/>
      <c r="BX21" s="155"/>
      <c r="BY21" s="155"/>
      <c r="BZ21" s="155"/>
      <c r="CA21" s="155"/>
      <c r="CB21" s="155"/>
      <c r="CC21" s="155"/>
      <c r="CD21" s="155"/>
      <c r="CE21" s="155"/>
      <c r="CF21" s="155"/>
      <c r="CG21" s="155"/>
      <c r="CH21" s="155"/>
      <c r="CI21" s="155"/>
      <c r="CJ21" s="155"/>
      <c r="CK21" s="155"/>
      <c r="CL21" s="155"/>
      <c r="CM21" s="155"/>
      <c r="CN21" s="155"/>
      <c r="CO21" s="155"/>
      <c r="CP21" s="155"/>
      <c r="CQ21" s="155"/>
      <c r="CR21" s="155"/>
      <c r="CS21" s="155"/>
      <c r="CT21" s="155"/>
      <c r="CU21" s="155"/>
      <c r="CV21" s="155"/>
      <c r="CW21" s="155"/>
      <c r="CX21" s="155"/>
      <c r="CY21" s="155"/>
      <c r="CZ21" s="155"/>
      <c r="DA21" s="155"/>
      <c r="DB21" s="155"/>
      <c r="DC21" s="155"/>
      <c r="DD21" s="155"/>
      <c r="DE21" s="155"/>
      <c r="DF21" s="155"/>
      <c r="DG21" s="176"/>
      <c r="DH21" s="155"/>
      <c r="DI21" s="155"/>
      <c r="DJ21" s="155"/>
      <c r="DK21" s="155"/>
      <c r="DL21" s="155"/>
      <c r="DM21" s="155"/>
      <c r="DN21" s="155"/>
      <c r="DO21" s="155"/>
      <c r="DP21" s="155"/>
      <c r="DQ21" s="155"/>
      <c r="DR21" s="155"/>
      <c r="DS21" s="155"/>
      <c r="DT21" s="155"/>
      <c r="DU21" s="155"/>
      <c r="DV21" s="155"/>
      <c r="DW21" s="155"/>
      <c r="DX21" s="155"/>
      <c r="DY21" s="155"/>
      <c r="DZ21" s="155"/>
      <c r="EA21" s="155"/>
      <c r="EB21" s="155"/>
      <c r="EC21" s="155"/>
      <c r="ED21" s="155"/>
      <c r="EE21" s="155"/>
      <c r="EF21" s="155"/>
      <c r="EG21" s="155"/>
      <c r="EH21" s="155"/>
      <c r="EI21" s="155"/>
      <c r="EJ21" s="155"/>
      <c r="EK21" s="155"/>
      <c r="EL21" s="155"/>
      <c r="EM21" s="155"/>
      <c r="EN21" s="155"/>
      <c r="EO21" s="155"/>
      <c r="EP21" s="155"/>
      <c r="EQ21" s="155"/>
      <c r="ER21" s="155"/>
      <c r="ES21" s="155"/>
      <c r="ET21" s="155"/>
      <c r="EU21" s="155"/>
      <c r="EV21" s="155"/>
      <c r="EW21" s="155"/>
      <c r="EX21" s="155"/>
      <c r="EY21" s="155"/>
      <c r="EZ21" s="155"/>
      <c r="FA21" s="155"/>
      <c r="FB21" s="155"/>
      <c r="FC21" s="155"/>
      <c r="FD21" s="155"/>
      <c r="FE21" s="155"/>
      <c r="FF21" s="155"/>
      <c r="FG21" s="155"/>
      <c r="FH21" s="155"/>
      <c r="FI21" s="155"/>
      <c r="FJ21" s="155"/>
      <c r="FK21" s="155"/>
      <c r="FL21" s="155"/>
      <c r="FM21" s="155"/>
      <c r="FN21" s="155"/>
      <c r="FO21" s="155"/>
      <c r="FP21" s="155"/>
      <c r="FQ21" s="155"/>
      <c r="FR21" s="155"/>
      <c r="FS21" s="155"/>
      <c r="FT21" s="155"/>
      <c r="FU21" s="155"/>
      <c r="FV21" s="155"/>
      <c r="FW21" s="155"/>
      <c r="FX21" s="155"/>
      <c r="FY21" s="155"/>
      <c r="FZ21" s="155"/>
      <c r="GA21" s="155"/>
      <c r="GB21" s="155"/>
      <c r="GC21" s="155"/>
      <c r="GD21" s="155"/>
      <c r="GE21" s="159"/>
      <c r="GF21" s="155"/>
      <c r="GG21" s="155"/>
      <c r="GH21" s="155"/>
      <c r="GI21" s="155"/>
      <c r="GJ21" s="155"/>
      <c r="GK21" s="155"/>
      <c r="GL21" s="155"/>
      <c r="GM21" s="155"/>
      <c r="GN21" s="155"/>
      <c r="GO21" s="155"/>
      <c r="GP21" s="155"/>
      <c r="GQ21" s="155"/>
      <c r="GR21" s="155"/>
      <c r="GS21" s="155"/>
      <c r="GT21" s="155"/>
      <c r="GU21" s="155"/>
      <c r="GV21" s="155"/>
    </row>
    <row r="22" spans="1:204" s="175" customFormat="1" ht="25.5" hidden="1" outlineLevel="3">
      <c r="A22" s="156"/>
      <c r="B22" s="220" t="s">
        <v>798</v>
      </c>
      <c r="C22" s="160"/>
      <c r="D22" s="451"/>
      <c r="E22" s="155"/>
      <c r="F22" s="155"/>
      <c r="G22" s="155"/>
      <c r="H22" s="176"/>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76"/>
      <c r="AL22" s="155"/>
      <c r="AM22" s="155"/>
      <c r="AN22" s="155"/>
      <c r="AO22" s="155"/>
      <c r="AP22" s="155"/>
      <c r="AQ22" s="155"/>
      <c r="AR22" s="155"/>
      <c r="AS22" s="155"/>
      <c r="AT22" s="155"/>
      <c r="AU22" s="155"/>
      <c r="AV22" s="155"/>
      <c r="AW22" s="155"/>
      <c r="AX22" s="155"/>
      <c r="AY22" s="155"/>
      <c r="AZ22" s="155"/>
      <c r="BA22" s="155"/>
      <c r="BB22" s="155"/>
      <c r="BC22" s="155"/>
      <c r="BD22" s="155"/>
      <c r="BE22" s="155"/>
      <c r="BF22" s="155"/>
      <c r="BG22" s="155"/>
      <c r="BH22" s="155"/>
      <c r="BI22" s="155"/>
      <c r="BJ22" s="155"/>
      <c r="BK22" s="155"/>
      <c r="BL22" s="155"/>
      <c r="BM22" s="155"/>
      <c r="BN22" s="176"/>
      <c r="BO22" s="155"/>
      <c r="BP22" s="155"/>
      <c r="BQ22" s="155"/>
      <c r="BR22" s="155"/>
      <c r="BS22" s="155"/>
      <c r="BT22" s="155"/>
      <c r="BU22" s="155"/>
      <c r="BV22" s="155"/>
      <c r="BW22" s="155"/>
      <c r="BX22" s="155"/>
      <c r="BY22" s="155"/>
      <c r="BZ22" s="155"/>
      <c r="CA22" s="155"/>
      <c r="CB22" s="155"/>
      <c r="CC22" s="155"/>
      <c r="CD22" s="155"/>
      <c r="CE22" s="155"/>
      <c r="CF22" s="155"/>
      <c r="CG22" s="155"/>
      <c r="CH22" s="155"/>
      <c r="CI22" s="155"/>
      <c r="CJ22" s="155"/>
      <c r="CK22" s="155"/>
      <c r="CL22" s="155"/>
      <c r="CM22" s="155"/>
      <c r="CN22" s="155"/>
      <c r="CO22" s="155"/>
      <c r="CP22" s="155"/>
      <c r="CQ22" s="155"/>
      <c r="CR22" s="155"/>
      <c r="CS22" s="155"/>
      <c r="CT22" s="155"/>
      <c r="CU22" s="155"/>
      <c r="CV22" s="155"/>
      <c r="CW22" s="155"/>
      <c r="CX22" s="155"/>
      <c r="CY22" s="155"/>
      <c r="CZ22" s="155"/>
      <c r="DA22" s="155"/>
      <c r="DB22" s="155"/>
      <c r="DC22" s="155"/>
      <c r="DD22" s="155"/>
      <c r="DE22" s="155"/>
      <c r="DF22" s="155"/>
      <c r="DG22" s="176"/>
      <c r="DH22" s="155"/>
      <c r="DI22" s="155"/>
      <c r="DJ22" s="155"/>
      <c r="DK22" s="155"/>
      <c r="DL22" s="155"/>
      <c r="DM22" s="155"/>
      <c r="DN22" s="155"/>
      <c r="DO22" s="155"/>
      <c r="DP22" s="155"/>
      <c r="DQ22" s="155"/>
      <c r="DR22" s="155"/>
      <c r="DS22" s="155"/>
      <c r="DT22" s="155"/>
      <c r="DU22" s="155"/>
      <c r="DV22" s="155"/>
      <c r="DW22" s="155"/>
      <c r="DX22" s="155"/>
      <c r="DY22" s="155"/>
      <c r="DZ22" s="155"/>
      <c r="EA22" s="155"/>
      <c r="EB22" s="155"/>
      <c r="EC22" s="155"/>
      <c r="ED22" s="155"/>
      <c r="EE22" s="155"/>
      <c r="EF22" s="155"/>
      <c r="EG22" s="155"/>
      <c r="EH22" s="155"/>
      <c r="EI22" s="155"/>
      <c r="EJ22" s="155"/>
      <c r="EK22" s="155"/>
      <c r="EL22" s="155"/>
      <c r="EM22" s="155"/>
      <c r="EN22" s="155"/>
      <c r="EO22" s="155"/>
      <c r="EP22" s="155"/>
      <c r="EQ22" s="155"/>
      <c r="ER22" s="155"/>
      <c r="ES22" s="155"/>
      <c r="ET22" s="155"/>
      <c r="EU22" s="155"/>
      <c r="EV22" s="155"/>
      <c r="EW22" s="155"/>
      <c r="EX22" s="155"/>
      <c r="EY22" s="155"/>
      <c r="EZ22" s="155"/>
      <c r="FA22" s="155"/>
      <c r="FB22" s="155"/>
      <c r="FC22" s="155"/>
      <c r="FD22" s="155"/>
      <c r="FE22" s="155"/>
      <c r="FF22" s="155"/>
      <c r="FG22" s="155"/>
      <c r="FH22" s="155"/>
      <c r="FI22" s="155"/>
      <c r="FJ22" s="155"/>
      <c r="FK22" s="155"/>
      <c r="FL22" s="155"/>
      <c r="FM22" s="155"/>
      <c r="FN22" s="155"/>
      <c r="FO22" s="155"/>
      <c r="FP22" s="155"/>
      <c r="FQ22" s="155"/>
      <c r="FR22" s="155"/>
      <c r="FS22" s="155"/>
      <c r="FT22" s="155"/>
      <c r="FU22" s="155"/>
      <c r="FV22" s="155"/>
      <c r="FW22" s="155"/>
      <c r="FX22" s="155"/>
      <c r="FY22" s="155"/>
      <c r="FZ22" s="155"/>
      <c r="GA22" s="155"/>
      <c r="GB22" s="155"/>
      <c r="GC22" s="155"/>
      <c r="GD22" s="155"/>
      <c r="GE22" s="159"/>
      <c r="GF22" s="155"/>
      <c r="GG22" s="155"/>
      <c r="GH22" s="155"/>
      <c r="GI22" s="155"/>
      <c r="GJ22" s="155"/>
      <c r="GK22" s="155"/>
      <c r="GL22" s="155"/>
      <c r="GM22" s="155"/>
      <c r="GN22" s="155"/>
      <c r="GO22" s="155"/>
      <c r="GP22" s="155"/>
      <c r="GQ22" s="155"/>
      <c r="GR22" s="155"/>
      <c r="GS22" s="155"/>
      <c r="GT22" s="155"/>
      <c r="GU22" s="155"/>
      <c r="GV22" s="155"/>
    </row>
    <row r="23" spans="1:204" s="175" customFormat="1" ht="25.5" hidden="1" outlineLevel="3">
      <c r="A23" s="156"/>
      <c r="B23" s="220" t="s">
        <v>799</v>
      </c>
      <c r="C23" s="160"/>
      <c r="D23" s="451"/>
      <c r="E23" s="155"/>
      <c r="F23" s="155"/>
      <c r="G23" s="155"/>
      <c r="H23" s="176"/>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76"/>
      <c r="AL23" s="155"/>
      <c r="AM23" s="155"/>
      <c r="AN23" s="155"/>
      <c r="AO23" s="155"/>
      <c r="AP23" s="155"/>
      <c r="AQ23" s="155"/>
      <c r="AR23" s="155"/>
      <c r="AS23" s="155"/>
      <c r="AT23" s="155"/>
      <c r="AU23" s="155"/>
      <c r="AV23" s="155"/>
      <c r="AW23" s="155"/>
      <c r="AX23" s="155"/>
      <c r="AY23" s="155"/>
      <c r="AZ23" s="155"/>
      <c r="BA23" s="155"/>
      <c r="BB23" s="155"/>
      <c r="BC23" s="155"/>
      <c r="BD23" s="155"/>
      <c r="BE23" s="155"/>
      <c r="BF23" s="155"/>
      <c r="BG23" s="155"/>
      <c r="BH23" s="155"/>
      <c r="BI23" s="155"/>
      <c r="BJ23" s="155"/>
      <c r="BK23" s="155"/>
      <c r="BL23" s="155"/>
      <c r="BM23" s="155"/>
      <c r="BN23" s="176"/>
      <c r="BO23" s="155"/>
      <c r="BP23" s="155"/>
      <c r="BQ23" s="155"/>
      <c r="BR23" s="155"/>
      <c r="BS23" s="155"/>
      <c r="BT23" s="155"/>
      <c r="BU23" s="155"/>
      <c r="BV23" s="155"/>
      <c r="BW23" s="155"/>
      <c r="BX23" s="155"/>
      <c r="BY23" s="155"/>
      <c r="BZ23" s="155"/>
      <c r="CA23" s="155"/>
      <c r="CB23" s="155"/>
      <c r="CC23" s="155"/>
      <c r="CD23" s="155"/>
      <c r="CE23" s="155"/>
      <c r="CF23" s="155"/>
      <c r="CG23" s="155"/>
      <c r="CH23" s="155"/>
      <c r="CI23" s="155"/>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c r="DG23" s="176"/>
      <c r="DH23" s="155"/>
      <c r="DI23" s="155"/>
      <c r="DJ23" s="155"/>
      <c r="DK23" s="155"/>
      <c r="DL23" s="155"/>
      <c r="DM23" s="155"/>
      <c r="DN23" s="155"/>
      <c r="DO23" s="155"/>
      <c r="DP23" s="155"/>
      <c r="DQ23" s="155"/>
      <c r="DR23" s="155"/>
      <c r="DS23" s="155"/>
      <c r="DT23" s="155"/>
      <c r="DU23" s="155"/>
      <c r="DV23" s="155"/>
      <c r="DW23" s="155"/>
      <c r="DX23" s="155"/>
      <c r="DY23" s="155"/>
      <c r="DZ23" s="155"/>
      <c r="EA23" s="155"/>
      <c r="EB23" s="155"/>
      <c r="EC23" s="155"/>
      <c r="ED23" s="155"/>
      <c r="EE23" s="155"/>
      <c r="EF23" s="155"/>
      <c r="EG23" s="155"/>
      <c r="EH23" s="155"/>
      <c r="EI23" s="155"/>
      <c r="EJ23" s="155"/>
      <c r="EK23" s="155"/>
      <c r="EL23" s="155"/>
      <c r="EM23" s="155"/>
      <c r="EN23" s="155"/>
      <c r="EO23" s="155"/>
      <c r="EP23" s="155"/>
      <c r="EQ23" s="155"/>
      <c r="ER23" s="155"/>
      <c r="ES23" s="155"/>
      <c r="ET23" s="155"/>
      <c r="EU23" s="155"/>
      <c r="EV23" s="155"/>
      <c r="EW23" s="155"/>
      <c r="EX23" s="155"/>
      <c r="EY23" s="155"/>
      <c r="EZ23" s="155"/>
      <c r="FA23" s="155"/>
      <c r="FB23" s="155"/>
      <c r="FC23" s="155"/>
      <c r="FD23" s="155"/>
      <c r="FE23" s="155"/>
      <c r="FF23" s="155"/>
      <c r="FG23" s="155"/>
      <c r="FH23" s="155"/>
      <c r="FI23" s="155"/>
      <c r="FJ23" s="155"/>
      <c r="FK23" s="155"/>
      <c r="FL23" s="155"/>
      <c r="FM23" s="155"/>
      <c r="FN23" s="155"/>
      <c r="FO23" s="155"/>
      <c r="FP23" s="155"/>
      <c r="FQ23" s="155"/>
      <c r="FR23" s="155"/>
      <c r="FS23" s="155"/>
      <c r="FT23" s="155"/>
      <c r="FU23" s="155"/>
      <c r="FV23" s="155"/>
      <c r="FW23" s="155"/>
      <c r="FX23" s="155"/>
      <c r="FY23" s="155"/>
      <c r="FZ23" s="155"/>
      <c r="GA23" s="155"/>
      <c r="GB23" s="155"/>
      <c r="GC23" s="155"/>
      <c r="GD23" s="155"/>
      <c r="GE23" s="159"/>
      <c r="GF23" s="155"/>
      <c r="GG23" s="155"/>
      <c r="GH23" s="155"/>
      <c r="GI23" s="155"/>
      <c r="GJ23" s="155"/>
      <c r="GK23" s="155"/>
      <c r="GL23" s="155"/>
      <c r="GM23" s="155"/>
      <c r="GN23" s="155"/>
      <c r="GO23" s="155"/>
      <c r="GP23" s="155"/>
      <c r="GQ23" s="155"/>
      <c r="GR23" s="155"/>
      <c r="GS23" s="155"/>
      <c r="GT23" s="155"/>
      <c r="GU23" s="155"/>
      <c r="GV23" s="155"/>
    </row>
    <row r="24" spans="1:204" s="175" customFormat="1" hidden="1" outlineLevel="3">
      <c r="A24" s="156"/>
      <c r="B24" s="220"/>
      <c r="C24" s="158"/>
      <c r="D24" s="451"/>
      <c r="E24" s="178"/>
      <c r="F24" s="178"/>
      <c r="G24" s="178"/>
      <c r="H24" s="179"/>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9"/>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9"/>
      <c r="BO24" s="178"/>
      <c r="BP24" s="178"/>
      <c r="BQ24" s="178"/>
      <c r="BR24" s="178"/>
      <c r="BS24" s="178"/>
      <c r="BT24" s="178"/>
      <c r="BU24" s="178"/>
      <c r="BV24" s="178"/>
      <c r="BW24" s="178"/>
      <c r="BX24" s="178"/>
      <c r="BY24" s="178"/>
      <c r="BZ24" s="178"/>
      <c r="CA24" s="178"/>
      <c r="CB24" s="178"/>
      <c r="CC24" s="178"/>
      <c r="CD24" s="178"/>
      <c r="CE24" s="178"/>
      <c r="CF24" s="178"/>
      <c r="CG24" s="178"/>
      <c r="CH24" s="178"/>
      <c r="CI24" s="178"/>
      <c r="CJ24" s="178"/>
      <c r="CK24" s="178"/>
      <c r="CL24" s="178"/>
      <c r="CM24" s="178"/>
      <c r="CN24" s="178"/>
      <c r="CO24" s="178"/>
      <c r="CP24" s="178"/>
      <c r="CQ24" s="178"/>
      <c r="CR24" s="178"/>
      <c r="CS24" s="178"/>
      <c r="CT24" s="178"/>
      <c r="CU24" s="178"/>
      <c r="CV24" s="178"/>
      <c r="CW24" s="178"/>
      <c r="CX24" s="178"/>
      <c r="CY24" s="178"/>
      <c r="CZ24" s="178"/>
      <c r="DA24" s="178"/>
      <c r="DB24" s="178"/>
      <c r="DC24" s="178"/>
      <c r="DD24" s="178"/>
      <c r="DE24" s="178"/>
      <c r="DF24" s="178"/>
      <c r="DG24" s="179"/>
      <c r="DH24" s="178"/>
      <c r="DI24" s="178"/>
      <c r="DJ24" s="178"/>
      <c r="DK24" s="178"/>
      <c r="DL24" s="178"/>
      <c r="DM24" s="178"/>
      <c r="DN24" s="178"/>
      <c r="DO24" s="178"/>
      <c r="DP24" s="178"/>
      <c r="DQ24" s="178"/>
      <c r="DR24" s="178"/>
      <c r="DS24" s="178"/>
      <c r="DT24" s="178"/>
      <c r="DU24" s="178"/>
      <c r="DV24" s="178"/>
      <c r="DW24" s="178"/>
      <c r="DX24" s="178"/>
      <c r="DY24" s="178"/>
      <c r="DZ24" s="178"/>
      <c r="EA24" s="178"/>
      <c r="EB24" s="178"/>
      <c r="EC24" s="178"/>
      <c r="ED24" s="178"/>
      <c r="EE24" s="178"/>
      <c r="EF24" s="178"/>
      <c r="EG24" s="178"/>
      <c r="EH24" s="178"/>
      <c r="EI24" s="178"/>
      <c r="EJ24" s="178"/>
      <c r="EK24" s="178"/>
      <c r="EL24" s="178"/>
      <c r="EM24" s="178"/>
      <c r="EN24" s="178"/>
      <c r="EO24" s="178"/>
      <c r="EP24" s="178"/>
      <c r="EQ24" s="178"/>
      <c r="ER24" s="178"/>
      <c r="ES24" s="178"/>
      <c r="ET24" s="178"/>
      <c r="EU24" s="178"/>
      <c r="EV24" s="178"/>
      <c r="EW24" s="178"/>
      <c r="EX24" s="178"/>
      <c r="EY24" s="178"/>
      <c r="EZ24" s="178"/>
      <c r="FA24" s="178"/>
      <c r="FB24" s="178"/>
      <c r="FC24" s="178"/>
      <c r="FD24" s="178"/>
      <c r="FE24" s="178"/>
      <c r="FF24" s="178"/>
      <c r="FG24" s="178"/>
      <c r="FH24" s="178"/>
      <c r="FI24" s="178"/>
      <c r="FJ24" s="178"/>
      <c r="FK24" s="178"/>
      <c r="FL24" s="178"/>
      <c r="FM24" s="178"/>
      <c r="FN24" s="178"/>
      <c r="FO24" s="178"/>
      <c r="FP24" s="178"/>
      <c r="FQ24" s="178"/>
      <c r="FR24" s="178"/>
      <c r="FS24" s="178"/>
      <c r="FT24" s="178"/>
      <c r="FU24" s="178"/>
      <c r="FV24" s="178"/>
      <c r="FW24" s="178"/>
      <c r="FX24" s="178"/>
      <c r="FY24" s="178"/>
      <c r="FZ24" s="178"/>
      <c r="GA24" s="178"/>
      <c r="GB24" s="178"/>
      <c r="GC24" s="178"/>
      <c r="GD24" s="178"/>
      <c r="GE24" s="159"/>
      <c r="GF24" s="178"/>
      <c r="GG24" s="178"/>
      <c r="GH24" s="178"/>
      <c r="GI24" s="178"/>
      <c r="GJ24" s="178"/>
      <c r="GK24" s="178"/>
      <c r="GL24" s="178"/>
      <c r="GM24" s="178"/>
      <c r="GN24" s="178"/>
      <c r="GO24" s="178"/>
      <c r="GP24" s="178"/>
      <c r="GQ24" s="178"/>
      <c r="GR24" s="178"/>
      <c r="GS24" s="178"/>
      <c r="GT24" s="178"/>
      <c r="GU24" s="178"/>
      <c r="GV24" s="178"/>
    </row>
    <row r="25" spans="1:204" s="184" customFormat="1" hidden="1" outlineLevel="3">
      <c r="A25" s="185"/>
      <c r="B25" s="506"/>
      <c r="C25" s="186"/>
      <c r="D25" s="450"/>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c r="CE25" s="183"/>
      <c r="CF25" s="183"/>
      <c r="CG25" s="183"/>
      <c r="CH25" s="183"/>
      <c r="CI25" s="183"/>
      <c r="CJ25" s="183"/>
      <c r="CK25" s="183"/>
      <c r="CL25" s="183"/>
      <c r="CM25" s="183"/>
      <c r="CN25" s="183"/>
      <c r="CO25" s="183"/>
      <c r="CP25" s="183"/>
      <c r="CQ25" s="183"/>
      <c r="CR25" s="183"/>
      <c r="CS25" s="183"/>
      <c r="CT25" s="183"/>
      <c r="CU25" s="183"/>
      <c r="CV25" s="183"/>
      <c r="CW25" s="183"/>
      <c r="CX25" s="183"/>
      <c r="CY25" s="183"/>
      <c r="CZ25" s="183"/>
      <c r="DA25" s="183"/>
      <c r="DB25" s="183"/>
      <c r="DC25" s="183"/>
      <c r="DD25" s="183"/>
      <c r="DE25" s="183"/>
      <c r="DF25" s="183"/>
      <c r="DG25" s="183"/>
      <c r="DH25" s="183"/>
      <c r="DI25" s="183"/>
      <c r="DJ25" s="183"/>
      <c r="DK25" s="183"/>
      <c r="DL25" s="183"/>
      <c r="DM25" s="183"/>
      <c r="DN25" s="183"/>
      <c r="DO25" s="183"/>
      <c r="DP25" s="183"/>
      <c r="DQ25" s="183"/>
      <c r="DR25" s="183"/>
      <c r="DS25" s="183"/>
      <c r="DT25" s="183"/>
      <c r="DU25" s="183"/>
      <c r="DV25" s="183"/>
      <c r="DW25" s="183"/>
      <c r="DX25" s="183"/>
      <c r="DY25" s="183"/>
      <c r="DZ25" s="183"/>
      <c r="EA25" s="183"/>
      <c r="EB25" s="183"/>
      <c r="EC25" s="183"/>
      <c r="ED25" s="183"/>
      <c r="EE25" s="183"/>
      <c r="EF25" s="183"/>
      <c r="EG25" s="183"/>
      <c r="EH25" s="183"/>
      <c r="EI25" s="183"/>
      <c r="EJ25" s="183"/>
      <c r="EK25" s="183"/>
      <c r="EL25" s="183"/>
      <c r="EM25" s="183"/>
      <c r="EN25" s="183"/>
      <c r="EO25" s="183"/>
      <c r="EP25" s="183"/>
      <c r="EQ25" s="183"/>
      <c r="ER25" s="183"/>
      <c r="ES25" s="183"/>
      <c r="ET25" s="183"/>
      <c r="EU25" s="183"/>
      <c r="EV25" s="183"/>
      <c r="EW25" s="183"/>
      <c r="EX25" s="183"/>
      <c r="EY25" s="183"/>
      <c r="EZ25" s="183"/>
      <c r="FA25" s="183"/>
      <c r="FB25" s="183"/>
      <c r="FC25" s="183"/>
      <c r="FD25" s="183"/>
      <c r="FE25" s="183"/>
      <c r="FF25" s="183"/>
      <c r="FG25" s="183"/>
      <c r="FH25" s="183"/>
      <c r="FI25" s="183"/>
      <c r="FJ25" s="183"/>
      <c r="FK25" s="183"/>
      <c r="FL25" s="183"/>
      <c r="FM25" s="183"/>
      <c r="FN25" s="183"/>
      <c r="FO25" s="183"/>
      <c r="FP25" s="183"/>
      <c r="FQ25" s="183"/>
      <c r="FR25" s="183"/>
      <c r="FS25" s="183"/>
      <c r="FT25" s="183"/>
      <c r="FU25" s="183"/>
      <c r="FV25" s="183"/>
      <c r="FW25" s="183"/>
      <c r="FX25" s="183"/>
      <c r="FY25" s="183"/>
      <c r="FZ25" s="183"/>
      <c r="GA25" s="183"/>
      <c r="GB25" s="183"/>
      <c r="GC25" s="183"/>
      <c r="GD25" s="183"/>
      <c r="GE25" s="187"/>
      <c r="GF25" s="183"/>
      <c r="GG25" s="183"/>
      <c r="GH25" s="183"/>
      <c r="GI25" s="183"/>
      <c r="GJ25" s="183"/>
      <c r="GK25" s="183"/>
      <c r="GL25" s="183"/>
      <c r="GM25" s="183"/>
      <c r="GN25" s="183"/>
      <c r="GO25" s="183"/>
      <c r="GP25" s="183"/>
      <c r="GQ25" s="183"/>
      <c r="GR25" s="183"/>
      <c r="GS25" s="183"/>
      <c r="GT25" s="183"/>
      <c r="GU25" s="183"/>
      <c r="GV25" s="183"/>
    </row>
    <row r="26" spans="1:204" s="184" customFormat="1" outlineLevel="1" collapsed="1">
      <c r="A26" s="180"/>
      <c r="B26" s="180" t="s">
        <v>800</v>
      </c>
      <c r="C26" s="181"/>
      <c r="D26" s="446"/>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c r="CA26" s="183"/>
      <c r="CB26" s="183"/>
      <c r="CC26" s="183"/>
      <c r="CD26" s="183"/>
      <c r="CE26" s="183"/>
      <c r="CF26" s="183"/>
      <c r="CG26" s="183"/>
      <c r="CH26" s="183"/>
      <c r="CI26" s="183"/>
      <c r="CJ26" s="183"/>
      <c r="CK26" s="183"/>
      <c r="CL26" s="183"/>
      <c r="CM26" s="183"/>
      <c r="CN26" s="183"/>
      <c r="CO26" s="183"/>
      <c r="CP26" s="183"/>
      <c r="CQ26" s="183"/>
      <c r="CR26" s="183"/>
      <c r="CS26" s="183"/>
      <c r="CT26" s="183"/>
      <c r="CU26" s="183"/>
      <c r="CV26" s="183"/>
      <c r="CW26" s="183"/>
      <c r="CX26" s="183"/>
      <c r="CY26" s="183"/>
      <c r="CZ26" s="183"/>
      <c r="DA26" s="183"/>
      <c r="DB26" s="183"/>
      <c r="DC26" s="183"/>
      <c r="DD26" s="183"/>
      <c r="DE26" s="183"/>
      <c r="DF26" s="183"/>
      <c r="DG26" s="183"/>
      <c r="DH26" s="183"/>
      <c r="DI26" s="183"/>
      <c r="DJ26" s="183"/>
      <c r="DK26" s="183"/>
      <c r="DL26" s="183"/>
      <c r="DM26" s="183"/>
      <c r="DN26" s="183"/>
      <c r="DO26" s="183"/>
      <c r="DP26" s="183"/>
      <c r="DQ26" s="183"/>
      <c r="DR26" s="183"/>
      <c r="DS26" s="183"/>
      <c r="DT26" s="183"/>
      <c r="DU26" s="183"/>
      <c r="DV26" s="183"/>
      <c r="DW26" s="183"/>
      <c r="DX26" s="183"/>
      <c r="DY26" s="183"/>
      <c r="DZ26" s="183"/>
      <c r="EA26" s="183"/>
      <c r="EB26" s="183"/>
      <c r="EC26" s="183"/>
      <c r="ED26" s="183"/>
      <c r="EE26" s="183"/>
      <c r="EF26" s="183"/>
      <c r="EG26" s="183"/>
      <c r="EH26" s="183"/>
      <c r="EI26" s="183"/>
      <c r="EJ26" s="183"/>
      <c r="EK26" s="183"/>
      <c r="EL26" s="183"/>
      <c r="EM26" s="183"/>
      <c r="EN26" s="183"/>
      <c r="EO26" s="183"/>
      <c r="EP26" s="183"/>
      <c r="EQ26" s="183"/>
      <c r="ER26" s="183"/>
      <c r="ES26" s="183"/>
      <c r="ET26" s="183"/>
      <c r="EU26" s="183"/>
      <c r="EV26" s="183"/>
      <c r="EW26" s="183"/>
      <c r="EX26" s="183"/>
      <c r="EY26" s="183"/>
      <c r="EZ26" s="183"/>
      <c r="FA26" s="183"/>
      <c r="FB26" s="183"/>
      <c r="FC26" s="183"/>
      <c r="FD26" s="183"/>
      <c r="FE26" s="183"/>
      <c r="FF26" s="183"/>
      <c r="FG26" s="183"/>
      <c r="FH26" s="183"/>
      <c r="FI26" s="183"/>
      <c r="FJ26" s="183"/>
      <c r="FK26" s="183"/>
      <c r="FL26" s="183"/>
      <c r="FM26" s="183"/>
      <c r="FN26" s="183"/>
      <c r="FO26" s="183"/>
      <c r="FP26" s="183"/>
      <c r="FQ26" s="183"/>
      <c r="FR26" s="183"/>
      <c r="FS26" s="183"/>
      <c r="FT26" s="183"/>
      <c r="FU26" s="183"/>
      <c r="FV26" s="183"/>
      <c r="FW26" s="183"/>
      <c r="FX26" s="183"/>
      <c r="FY26" s="183"/>
      <c r="FZ26" s="183"/>
      <c r="GA26" s="183"/>
      <c r="GB26" s="183"/>
      <c r="GC26" s="183"/>
      <c r="GD26" s="183"/>
      <c r="GE26" s="154"/>
      <c r="GF26" s="183"/>
      <c r="GG26" s="183"/>
      <c r="GH26" s="183"/>
      <c r="GI26" s="183"/>
      <c r="GJ26" s="183"/>
      <c r="GK26" s="183"/>
      <c r="GL26" s="183"/>
      <c r="GM26" s="183"/>
      <c r="GN26" s="183"/>
      <c r="GO26" s="183"/>
      <c r="GP26" s="183"/>
      <c r="GQ26" s="183"/>
      <c r="GR26" s="183"/>
      <c r="GS26" s="183"/>
      <c r="GT26" s="183"/>
      <c r="GU26" s="183"/>
      <c r="GV26" s="183"/>
    </row>
    <row r="27" spans="1:204" s="175" customFormat="1" ht="38.25" hidden="1" outlineLevel="3">
      <c r="A27" s="156"/>
      <c r="B27" s="220" t="s">
        <v>801</v>
      </c>
      <c r="C27" s="160"/>
      <c r="D27" s="451">
        <v>-0.1</v>
      </c>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c r="BA27" s="155"/>
      <c r="BB27" s="155"/>
      <c r="BC27" s="155"/>
      <c r="BD27" s="155"/>
      <c r="BE27" s="155"/>
      <c r="BF27" s="155"/>
      <c r="BG27" s="155"/>
      <c r="BH27" s="155"/>
      <c r="BI27" s="155"/>
      <c r="BJ27" s="155"/>
      <c r="BK27" s="155"/>
      <c r="BL27" s="155"/>
      <c r="BM27" s="155"/>
      <c r="BN27" s="155"/>
      <c r="BO27" s="155"/>
      <c r="BP27" s="155"/>
      <c r="BQ27" s="155"/>
      <c r="BR27" s="155"/>
      <c r="BS27" s="155"/>
      <c r="BT27" s="155"/>
      <c r="BU27" s="155"/>
      <c r="BV27" s="155"/>
      <c r="BW27" s="155"/>
      <c r="BX27" s="155"/>
      <c r="BY27" s="155"/>
      <c r="BZ27" s="155"/>
      <c r="CA27" s="155"/>
      <c r="CB27" s="155"/>
      <c r="CC27" s="155"/>
      <c r="CD27" s="155"/>
      <c r="CE27" s="155"/>
      <c r="CF27" s="155"/>
      <c r="CG27" s="155"/>
      <c r="CH27" s="155"/>
      <c r="CI27" s="155"/>
      <c r="CJ27" s="155"/>
      <c r="CK27" s="155"/>
      <c r="CL27" s="155"/>
      <c r="CM27" s="155"/>
      <c r="CN27" s="155"/>
      <c r="CO27" s="155"/>
      <c r="CP27" s="155"/>
      <c r="CQ27" s="155"/>
      <c r="CR27" s="155"/>
      <c r="CS27" s="155"/>
      <c r="CT27" s="155"/>
      <c r="CU27" s="155"/>
      <c r="CV27" s="155"/>
      <c r="CW27" s="155"/>
      <c r="CX27" s="155"/>
      <c r="CY27" s="155"/>
      <c r="CZ27" s="155"/>
      <c r="DA27" s="155"/>
      <c r="DB27" s="155"/>
      <c r="DC27" s="155"/>
      <c r="DD27" s="155"/>
      <c r="DE27" s="155"/>
      <c r="DF27" s="155"/>
      <c r="DG27" s="155"/>
      <c r="DH27" s="155"/>
      <c r="DI27" s="155"/>
      <c r="DJ27" s="155"/>
      <c r="DK27" s="155"/>
      <c r="DL27" s="155"/>
      <c r="DM27" s="155"/>
      <c r="DN27" s="155"/>
      <c r="DO27" s="155"/>
      <c r="DP27" s="155"/>
      <c r="DQ27" s="155"/>
      <c r="DR27" s="155"/>
      <c r="DS27" s="155"/>
      <c r="DT27" s="155"/>
      <c r="DU27" s="155"/>
      <c r="DV27" s="155"/>
      <c r="DW27" s="155"/>
      <c r="DX27" s="155"/>
      <c r="DY27" s="155"/>
      <c r="DZ27" s="155"/>
      <c r="EA27" s="155"/>
      <c r="EB27" s="155"/>
      <c r="EC27" s="155"/>
      <c r="ED27" s="155"/>
      <c r="EE27" s="155"/>
      <c r="EF27" s="155"/>
      <c r="EG27" s="155"/>
      <c r="EH27" s="155"/>
      <c r="EI27" s="155"/>
      <c r="EJ27" s="155"/>
      <c r="EK27" s="155"/>
      <c r="EL27" s="155"/>
      <c r="EM27" s="155"/>
      <c r="EN27" s="155"/>
      <c r="EO27" s="155"/>
      <c r="EP27" s="155"/>
      <c r="EQ27" s="155"/>
      <c r="ER27" s="155"/>
      <c r="ES27" s="155"/>
      <c r="ET27" s="155"/>
      <c r="EU27" s="155"/>
      <c r="EV27" s="155"/>
      <c r="EW27" s="155"/>
      <c r="EX27" s="155"/>
      <c r="EY27" s="155"/>
      <c r="EZ27" s="155"/>
      <c r="FA27" s="155"/>
      <c r="FB27" s="155"/>
      <c r="FC27" s="155"/>
      <c r="FD27" s="155"/>
      <c r="FE27" s="155"/>
      <c r="FF27" s="155"/>
      <c r="FG27" s="155"/>
      <c r="FH27" s="155"/>
      <c r="FI27" s="155"/>
      <c r="FJ27" s="155"/>
      <c r="FK27" s="155"/>
      <c r="FL27" s="155"/>
      <c r="FM27" s="155"/>
      <c r="FN27" s="155"/>
      <c r="FO27" s="155"/>
      <c r="FP27" s="155"/>
      <c r="FQ27" s="155"/>
      <c r="FR27" s="155"/>
      <c r="FS27" s="155"/>
      <c r="FT27" s="155"/>
      <c r="FU27" s="155"/>
      <c r="FV27" s="155"/>
      <c r="FW27" s="155"/>
      <c r="FX27" s="155"/>
      <c r="FY27" s="155"/>
      <c r="FZ27" s="155"/>
      <c r="GA27" s="155"/>
      <c r="GB27" s="155"/>
      <c r="GC27" s="155"/>
      <c r="GD27" s="155"/>
      <c r="GE27" s="159"/>
      <c r="GF27" s="155"/>
      <c r="GG27" s="155"/>
      <c r="GH27" s="155"/>
      <c r="GI27" s="155"/>
      <c r="GJ27" s="155"/>
      <c r="GK27" s="155"/>
      <c r="GL27" s="155"/>
      <c r="GM27" s="155"/>
      <c r="GN27" s="155"/>
      <c r="GO27" s="155"/>
      <c r="GP27" s="155"/>
      <c r="GQ27" s="155"/>
      <c r="GR27" s="155"/>
      <c r="GS27" s="155"/>
      <c r="GT27" s="155"/>
      <c r="GU27" s="155"/>
      <c r="GV27" s="155"/>
    </row>
    <row r="28" spans="1:204" s="175" customFormat="1" ht="38.25" hidden="1" outlineLevel="3">
      <c r="A28" s="172"/>
      <c r="B28" s="507" t="s">
        <v>802</v>
      </c>
      <c r="C28" s="160"/>
      <c r="D28" s="451">
        <v>-0.01</v>
      </c>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c r="BD28" s="155"/>
      <c r="BE28" s="155"/>
      <c r="BF28" s="155"/>
      <c r="BG28" s="155"/>
      <c r="BH28" s="155"/>
      <c r="BI28" s="155"/>
      <c r="BJ28" s="155"/>
      <c r="BK28" s="155"/>
      <c r="BL28" s="155"/>
      <c r="BM28" s="155"/>
      <c r="BN28" s="155"/>
      <c r="BO28" s="155"/>
      <c r="BP28" s="155"/>
      <c r="BQ28" s="155"/>
      <c r="BR28" s="155"/>
      <c r="BS28" s="155"/>
      <c r="BT28" s="155"/>
      <c r="BU28" s="155"/>
      <c r="BV28" s="155"/>
      <c r="BW28" s="155"/>
      <c r="BX28" s="155"/>
      <c r="BY28" s="155"/>
      <c r="BZ28" s="155"/>
      <c r="CA28" s="155"/>
      <c r="CB28" s="155"/>
      <c r="CC28" s="155"/>
      <c r="CD28" s="155"/>
      <c r="CE28" s="155"/>
      <c r="CF28" s="155"/>
      <c r="CG28" s="155"/>
      <c r="CH28" s="155"/>
      <c r="CI28" s="155"/>
      <c r="CJ28" s="155"/>
      <c r="CK28" s="155"/>
      <c r="CL28" s="155"/>
      <c r="CM28" s="155"/>
      <c r="CN28" s="155"/>
      <c r="CO28" s="155"/>
      <c r="CP28" s="155"/>
      <c r="CQ28" s="155"/>
      <c r="CR28" s="155"/>
      <c r="CS28" s="155"/>
      <c r="CT28" s="155"/>
      <c r="CU28" s="155"/>
      <c r="CV28" s="155"/>
      <c r="CW28" s="155"/>
      <c r="CX28" s="155"/>
      <c r="CY28" s="155"/>
      <c r="CZ28" s="155"/>
      <c r="DA28" s="155"/>
      <c r="DB28" s="155"/>
      <c r="DC28" s="155"/>
      <c r="DD28" s="155"/>
      <c r="DE28" s="155"/>
      <c r="DF28" s="155"/>
      <c r="DG28" s="155"/>
      <c r="DH28" s="155"/>
      <c r="DI28" s="155"/>
      <c r="DJ28" s="155"/>
      <c r="DK28" s="155"/>
      <c r="DL28" s="155"/>
      <c r="DM28" s="155"/>
      <c r="DN28" s="155"/>
      <c r="DO28" s="155"/>
      <c r="DP28" s="155"/>
      <c r="DQ28" s="155"/>
      <c r="DR28" s="155"/>
      <c r="DS28" s="155"/>
      <c r="DT28" s="155"/>
      <c r="DU28" s="155"/>
      <c r="DV28" s="155"/>
      <c r="DW28" s="155"/>
      <c r="DX28" s="155"/>
      <c r="DY28" s="155"/>
      <c r="DZ28" s="155"/>
      <c r="EA28" s="155"/>
      <c r="EB28" s="155"/>
      <c r="EC28" s="155"/>
      <c r="ED28" s="155"/>
      <c r="EE28" s="155"/>
      <c r="EF28" s="155"/>
      <c r="EG28" s="155"/>
      <c r="EH28" s="155"/>
      <c r="EI28" s="155"/>
      <c r="EJ28" s="155"/>
      <c r="EK28" s="155"/>
      <c r="EL28" s="155"/>
      <c r="EM28" s="155"/>
      <c r="EN28" s="155"/>
      <c r="EO28" s="155"/>
      <c r="EP28" s="155"/>
      <c r="EQ28" s="155"/>
      <c r="ER28" s="155"/>
      <c r="ES28" s="155"/>
      <c r="ET28" s="155"/>
      <c r="EU28" s="155"/>
      <c r="EV28" s="155"/>
      <c r="EW28" s="155"/>
      <c r="EX28" s="155"/>
      <c r="EY28" s="155"/>
      <c r="EZ28" s="155"/>
      <c r="FA28" s="155"/>
      <c r="FB28" s="155"/>
      <c r="FC28" s="155"/>
      <c r="FD28" s="155"/>
      <c r="FE28" s="155"/>
      <c r="FF28" s="155"/>
      <c r="FG28" s="155"/>
      <c r="FH28" s="155"/>
      <c r="FI28" s="155"/>
      <c r="FJ28" s="155"/>
      <c r="FK28" s="155"/>
      <c r="FL28" s="155"/>
      <c r="FM28" s="155"/>
      <c r="FN28" s="155"/>
      <c r="FO28" s="155"/>
      <c r="FP28" s="155"/>
      <c r="FQ28" s="155"/>
      <c r="FR28" s="155"/>
      <c r="FS28" s="155"/>
      <c r="FT28" s="155"/>
      <c r="FU28" s="155"/>
      <c r="FV28" s="155"/>
      <c r="FW28" s="155"/>
      <c r="FX28" s="155"/>
      <c r="FY28" s="155"/>
      <c r="FZ28" s="155"/>
      <c r="GA28" s="155"/>
      <c r="GB28" s="155"/>
      <c r="GC28" s="155"/>
      <c r="GD28" s="155"/>
      <c r="GE28" s="159"/>
      <c r="GF28" s="155"/>
      <c r="GG28" s="155"/>
      <c r="GH28" s="155"/>
      <c r="GI28" s="155"/>
      <c r="GJ28" s="155"/>
      <c r="GK28" s="155"/>
      <c r="GL28" s="155"/>
      <c r="GM28" s="155"/>
      <c r="GN28" s="155"/>
      <c r="GO28" s="155"/>
      <c r="GP28" s="155"/>
      <c r="GQ28" s="155"/>
      <c r="GR28" s="155"/>
      <c r="GS28" s="155"/>
      <c r="GT28" s="155"/>
      <c r="GU28" s="155"/>
      <c r="GV28" s="155"/>
    </row>
    <row r="29" spans="1:204" s="175" customFormat="1" ht="25.5" hidden="1" outlineLevel="3">
      <c r="A29" s="156"/>
      <c r="B29" s="220" t="s">
        <v>935</v>
      </c>
      <c r="C29" s="160"/>
      <c r="D29" s="451">
        <v>-3</v>
      </c>
      <c r="E29" s="178"/>
      <c r="F29" s="178"/>
      <c r="G29" s="178"/>
      <c r="H29" s="178"/>
      <c r="I29" s="178"/>
      <c r="J29" s="178"/>
      <c r="K29" s="178"/>
      <c r="L29" s="178"/>
      <c r="M29" s="178"/>
      <c r="N29" s="178"/>
      <c r="O29" s="178"/>
      <c r="P29" s="178"/>
      <c r="Q29" s="178"/>
      <c r="R29" s="178"/>
      <c r="S29" s="178"/>
      <c r="T29" s="178"/>
      <c r="U29" s="178"/>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c r="CS29" s="178"/>
      <c r="CT29" s="178"/>
      <c r="CU29" s="178"/>
      <c r="CV29" s="178"/>
      <c r="CW29" s="178"/>
      <c r="CX29" s="178"/>
      <c r="CY29" s="178"/>
      <c r="CZ29" s="178"/>
      <c r="DA29" s="178"/>
      <c r="DB29" s="178"/>
      <c r="DC29" s="178"/>
      <c r="DD29" s="178"/>
      <c r="DE29" s="178"/>
      <c r="DF29" s="178"/>
      <c r="DG29" s="178"/>
      <c r="DH29" s="178"/>
      <c r="DI29" s="178"/>
      <c r="DJ29" s="178"/>
      <c r="DK29" s="178"/>
      <c r="DL29" s="178"/>
      <c r="DM29" s="178"/>
      <c r="DN29" s="178"/>
      <c r="DO29" s="178"/>
      <c r="DP29" s="178"/>
      <c r="DQ29" s="178"/>
      <c r="DR29" s="178"/>
      <c r="DS29" s="178"/>
      <c r="DT29" s="178"/>
      <c r="DU29" s="178"/>
      <c r="DV29" s="178"/>
      <c r="DW29" s="178"/>
      <c r="DX29" s="178"/>
      <c r="DY29" s="178"/>
      <c r="DZ29" s="178"/>
      <c r="EA29" s="178"/>
      <c r="EB29" s="178"/>
      <c r="EC29" s="178"/>
      <c r="ED29" s="178"/>
      <c r="EE29" s="178"/>
      <c r="EF29" s="178"/>
      <c r="EG29" s="178"/>
      <c r="EH29" s="178"/>
      <c r="EI29" s="178"/>
      <c r="EJ29" s="178"/>
      <c r="EK29" s="178"/>
      <c r="EL29" s="178"/>
      <c r="EM29" s="178"/>
      <c r="EN29" s="178"/>
      <c r="EO29" s="178"/>
      <c r="EP29" s="178"/>
      <c r="EQ29" s="178"/>
      <c r="ER29" s="178"/>
      <c r="ES29" s="178"/>
      <c r="ET29" s="178"/>
      <c r="EU29" s="178"/>
      <c r="EV29" s="178"/>
      <c r="EW29" s="178"/>
      <c r="EX29" s="178"/>
      <c r="EY29" s="178"/>
      <c r="EZ29" s="178"/>
      <c r="FA29" s="178"/>
      <c r="FB29" s="178"/>
      <c r="FC29" s="178"/>
      <c r="FD29" s="178"/>
      <c r="FE29" s="178"/>
      <c r="FF29" s="178"/>
      <c r="FG29" s="178"/>
      <c r="FH29" s="178"/>
      <c r="FI29" s="178"/>
      <c r="FJ29" s="178"/>
      <c r="FK29" s="178"/>
      <c r="FL29" s="178"/>
      <c r="FM29" s="178"/>
      <c r="FN29" s="178"/>
      <c r="FO29" s="178"/>
      <c r="FP29" s="178"/>
      <c r="FQ29" s="178"/>
      <c r="FR29" s="178"/>
      <c r="FS29" s="178"/>
      <c r="FT29" s="178"/>
      <c r="FU29" s="178"/>
      <c r="FV29" s="178"/>
      <c r="FW29" s="178"/>
      <c r="FX29" s="178"/>
      <c r="FY29" s="178"/>
      <c r="FZ29" s="178"/>
      <c r="GA29" s="178"/>
      <c r="GB29" s="178"/>
      <c r="GC29" s="178"/>
      <c r="GD29" s="178"/>
      <c r="GE29" s="159"/>
      <c r="GF29" s="178"/>
      <c r="GG29" s="178"/>
      <c r="GH29" s="178"/>
      <c r="GI29" s="178"/>
      <c r="GJ29" s="178"/>
      <c r="GK29" s="178"/>
      <c r="GL29" s="178"/>
      <c r="GM29" s="178"/>
      <c r="GN29" s="178"/>
      <c r="GO29" s="178"/>
      <c r="GP29" s="178"/>
      <c r="GQ29" s="178"/>
      <c r="GR29" s="178"/>
      <c r="GS29" s="178"/>
      <c r="GT29" s="178"/>
      <c r="GU29" s="178"/>
      <c r="GV29" s="178"/>
    </row>
    <row r="30" spans="1:204" s="175" customFormat="1" hidden="1" outlineLevel="3">
      <c r="A30" s="156"/>
      <c r="B30" s="220"/>
      <c r="C30" s="158"/>
      <c r="D30" s="451"/>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8"/>
      <c r="CF30" s="178"/>
      <c r="CG30" s="178"/>
      <c r="CH30" s="178"/>
      <c r="CI30" s="178"/>
      <c r="CJ30" s="178"/>
      <c r="CK30" s="178"/>
      <c r="CL30" s="178"/>
      <c r="CM30" s="178"/>
      <c r="CN30" s="178"/>
      <c r="CO30" s="178"/>
      <c r="CP30" s="178"/>
      <c r="CQ30" s="178"/>
      <c r="CR30" s="178"/>
      <c r="CS30" s="178"/>
      <c r="CT30" s="178"/>
      <c r="CU30" s="178"/>
      <c r="CV30" s="178"/>
      <c r="CW30" s="178"/>
      <c r="CX30" s="178"/>
      <c r="CY30" s="178"/>
      <c r="CZ30" s="178"/>
      <c r="DA30" s="178"/>
      <c r="DB30" s="178"/>
      <c r="DC30" s="178"/>
      <c r="DD30" s="178"/>
      <c r="DE30" s="178"/>
      <c r="DF30" s="178"/>
      <c r="DG30" s="178"/>
      <c r="DH30" s="178"/>
      <c r="DI30" s="178"/>
      <c r="DJ30" s="178"/>
      <c r="DK30" s="178"/>
      <c r="DL30" s="178"/>
      <c r="DM30" s="178"/>
      <c r="DN30" s="178"/>
      <c r="DO30" s="178"/>
      <c r="DP30" s="178"/>
      <c r="DQ30" s="178"/>
      <c r="DR30" s="178"/>
      <c r="DS30" s="178"/>
      <c r="DT30" s="178"/>
      <c r="DU30" s="178"/>
      <c r="DV30" s="178"/>
      <c r="DW30" s="178"/>
      <c r="DX30" s="178"/>
      <c r="DY30" s="178"/>
      <c r="DZ30" s="178"/>
      <c r="EA30" s="178"/>
      <c r="EB30" s="178"/>
      <c r="EC30" s="178"/>
      <c r="ED30" s="178"/>
      <c r="EE30" s="178"/>
      <c r="EF30" s="178"/>
      <c r="EG30" s="178"/>
      <c r="EH30" s="178"/>
      <c r="EI30" s="178"/>
      <c r="EJ30" s="178"/>
      <c r="EK30" s="178"/>
      <c r="EL30" s="178"/>
      <c r="EM30" s="178"/>
      <c r="EN30" s="178"/>
      <c r="EO30" s="178"/>
      <c r="EP30" s="178"/>
      <c r="EQ30" s="178"/>
      <c r="ER30" s="178"/>
      <c r="ES30" s="178"/>
      <c r="ET30" s="178"/>
      <c r="EU30" s="178"/>
      <c r="EV30" s="178"/>
      <c r="EW30" s="178"/>
      <c r="EX30" s="178"/>
      <c r="EY30" s="178"/>
      <c r="EZ30" s="178"/>
      <c r="FA30" s="178"/>
      <c r="FB30" s="178"/>
      <c r="FC30" s="178"/>
      <c r="FD30" s="178"/>
      <c r="FE30" s="178"/>
      <c r="FF30" s="178"/>
      <c r="FG30" s="178"/>
      <c r="FH30" s="178"/>
      <c r="FI30" s="178"/>
      <c r="FJ30" s="178"/>
      <c r="FK30" s="178"/>
      <c r="FL30" s="178"/>
      <c r="FM30" s="178"/>
      <c r="FN30" s="178"/>
      <c r="FO30" s="178"/>
      <c r="FP30" s="178"/>
      <c r="FQ30" s="178"/>
      <c r="FR30" s="178"/>
      <c r="FS30" s="178"/>
      <c r="FT30" s="178"/>
      <c r="FU30" s="178"/>
      <c r="FV30" s="178"/>
      <c r="FW30" s="178"/>
      <c r="FX30" s="178"/>
      <c r="FY30" s="178"/>
      <c r="FZ30" s="178"/>
      <c r="GA30" s="178"/>
      <c r="GB30" s="178"/>
      <c r="GC30" s="178"/>
      <c r="GD30" s="178"/>
      <c r="GE30" s="159"/>
      <c r="GF30" s="178"/>
      <c r="GG30" s="178"/>
      <c r="GH30" s="178"/>
      <c r="GI30" s="178"/>
      <c r="GJ30" s="178"/>
      <c r="GK30" s="178"/>
      <c r="GL30" s="178"/>
      <c r="GM30" s="178"/>
      <c r="GN30" s="178"/>
      <c r="GO30" s="178"/>
      <c r="GP30" s="178"/>
      <c r="GQ30" s="178"/>
      <c r="GR30" s="178"/>
      <c r="GS30" s="178"/>
      <c r="GT30" s="178"/>
      <c r="GU30" s="178"/>
      <c r="GV30" s="178"/>
    </row>
    <row r="31" spans="1:204" s="184" customFormat="1" hidden="1" outlineLevel="3">
      <c r="A31" s="185"/>
      <c r="B31" s="506"/>
      <c r="C31" s="181"/>
      <c r="D31" s="448"/>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3"/>
      <c r="BG31" s="183"/>
      <c r="BH31" s="183"/>
      <c r="BI31" s="183"/>
      <c r="BJ31" s="183"/>
      <c r="BK31" s="183"/>
      <c r="BL31" s="183"/>
      <c r="BM31" s="183"/>
      <c r="BN31" s="183"/>
      <c r="BO31" s="183"/>
      <c r="BP31" s="183"/>
      <c r="BQ31" s="183"/>
      <c r="BR31" s="183"/>
      <c r="BS31" s="183"/>
      <c r="BT31" s="183"/>
      <c r="BU31" s="183"/>
      <c r="BV31" s="183"/>
      <c r="BW31" s="183"/>
      <c r="BX31" s="183"/>
      <c r="BY31" s="183"/>
      <c r="BZ31" s="183"/>
      <c r="CA31" s="183"/>
      <c r="CB31" s="183"/>
      <c r="CC31" s="183"/>
      <c r="CD31" s="183"/>
      <c r="CE31" s="183"/>
      <c r="CF31" s="183"/>
      <c r="CG31" s="183"/>
      <c r="CH31" s="183"/>
      <c r="CI31" s="183"/>
      <c r="CJ31" s="183"/>
      <c r="CK31" s="183"/>
      <c r="CL31" s="183"/>
      <c r="CM31" s="183"/>
      <c r="CN31" s="183"/>
      <c r="CO31" s="183"/>
      <c r="CP31" s="183"/>
      <c r="CQ31" s="183"/>
      <c r="CR31" s="183"/>
      <c r="CS31" s="183"/>
      <c r="CT31" s="183"/>
      <c r="CU31" s="183"/>
      <c r="CV31" s="183"/>
      <c r="CW31" s="183"/>
      <c r="CX31" s="183"/>
      <c r="CY31" s="183"/>
      <c r="CZ31" s="183"/>
      <c r="DA31" s="183"/>
      <c r="DB31" s="183"/>
      <c r="DC31" s="183"/>
      <c r="DD31" s="183"/>
      <c r="DE31" s="183"/>
      <c r="DF31" s="183"/>
      <c r="DG31" s="183"/>
      <c r="DH31" s="183"/>
      <c r="DI31" s="183"/>
      <c r="DJ31" s="183"/>
      <c r="DK31" s="183"/>
      <c r="DL31" s="183"/>
      <c r="DM31" s="183"/>
      <c r="DN31" s="183"/>
      <c r="DO31" s="183"/>
      <c r="DP31" s="183"/>
      <c r="DQ31" s="183"/>
      <c r="DR31" s="183"/>
      <c r="DS31" s="183"/>
      <c r="DT31" s="183"/>
      <c r="DU31" s="183"/>
      <c r="DV31" s="183"/>
      <c r="DW31" s="183"/>
      <c r="DX31" s="183"/>
      <c r="DY31" s="183"/>
      <c r="DZ31" s="183"/>
      <c r="EA31" s="183"/>
      <c r="EB31" s="183"/>
      <c r="EC31" s="183"/>
      <c r="ED31" s="183"/>
      <c r="EE31" s="183"/>
      <c r="EF31" s="183"/>
      <c r="EG31" s="183"/>
      <c r="EH31" s="183"/>
      <c r="EI31" s="183"/>
      <c r="EJ31" s="183"/>
      <c r="EK31" s="183"/>
      <c r="EL31" s="183"/>
      <c r="EM31" s="183"/>
      <c r="EN31" s="183"/>
      <c r="EO31" s="183"/>
      <c r="EP31" s="183"/>
      <c r="EQ31" s="183"/>
      <c r="ER31" s="183"/>
      <c r="ES31" s="183"/>
      <c r="ET31" s="183"/>
      <c r="EU31" s="183"/>
      <c r="EV31" s="183"/>
      <c r="EW31" s="183"/>
      <c r="EX31" s="183"/>
      <c r="EY31" s="183"/>
      <c r="EZ31" s="183"/>
      <c r="FA31" s="183"/>
      <c r="FB31" s="183"/>
      <c r="FC31" s="183"/>
      <c r="FD31" s="183"/>
      <c r="FE31" s="183"/>
      <c r="FF31" s="183"/>
      <c r="FG31" s="183"/>
      <c r="FH31" s="183"/>
      <c r="FI31" s="183"/>
      <c r="FJ31" s="183"/>
      <c r="FK31" s="183"/>
      <c r="FL31" s="183"/>
      <c r="FM31" s="183"/>
      <c r="FN31" s="183"/>
      <c r="FO31" s="183"/>
      <c r="FP31" s="183"/>
      <c r="FQ31" s="183"/>
      <c r="FR31" s="183"/>
      <c r="FS31" s="183"/>
      <c r="FT31" s="183"/>
      <c r="FU31" s="183"/>
      <c r="FV31" s="183"/>
      <c r="FW31" s="183"/>
      <c r="FX31" s="183"/>
      <c r="FY31" s="183"/>
      <c r="FZ31" s="183"/>
      <c r="GA31" s="183"/>
      <c r="GB31" s="183"/>
      <c r="GC31" s="183"/>
      <c r="GD31" s="183"/>
      <c r="GE31" s="187"/>
      <c r="GF31" s="183"/>
      <c r="GG31" s="183"/>
      <c r="GH31" s="183"/>
      <c r="GI31" s="183"/>
      <c r="GJ31" s="183"/>
      <c r="GK31" s="183"/>
      <c r="GL31" s="183"/>
      <c r="GM31" s="183"/>
      <c r="GN31" s="183"/>
      <c r="GO31" s="183"/>
      <c r="GP31" s="183"/>
      <c r="GQ31" s="183"/>
      <c r="GR31" s="183"/>
      <c r="GS31" s="183"/>
      <c r="GT31" s="183"/>
      <c r="GU31" s="183"/>
      <c r="GV31" s="183"/>
    </row>
    <row r="32" spans="1:204" s="184" customFormat="1" outlineLevel="1" collapsed="1">
      <c r="A32" s="180"/>
      <c r="B32" s="180" t="s">
        <v>949</v>
      </c>
      <c r="C32" s="181"/>
      <c r="D32" s="446"/>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3"/>
      <c r="AT32" s="183"/>
      <c r="AU32" s="183"/>
      <c r="AV32" s="183"/>
      <c r="AW32" s="183"/>
      <c r="AX32" s="183"/>
      <c r="AY32" s="183"/>
      <c r="AZ32" s="183"/>
      <c r="BA32" s="183"/>
      <c r="BB32" s="183"/>
      <c r="BC32" s="183"/>
      <c r="BD32" s="183"/>
      <c r="BE32" s="183"/>
      <c r="BF32" s="183"/>
      <c r="BG32" s="183"/>
      <c r="BH32" s="183"/>
      <c r="BI32" s="183"/>
      <c r="BJ32" s="183"/>
      <c r="BK32" s="183"/>
      <c r="BL32" s="183"/>
      <c r="BM32" s="183"/>
      <c r="BN32" s="183"/>
      <c r="BO32" s="183"/>
      <c r="BP32" s="183"/>
      <c r="BQ32" s="183"/>
      <c r="BR32" s="183"/>
      <c r="BS32" s="183"/>
      <c r="BT32" s="183"/>
      <c r="BU32" s="183"/>
      <c r="BV32" s="183"/>
      <c r="BW32" s="183"/>
      <c r="BX32" s="183"/>
      <c r="BY32" s="183"/>
      <c r="BZ32" s="183"/>
      <c r="CA32" s="183"/>
      <c r="CB32" s="183"/>
      <c r="CC32" s="183"/>
      <c r="CD32" s="183"/>
      <c r="CE32" s="183"/>
      <c r="CF32" s="183"/>
      <c r="CG32" s="183"/>
      <c r="CH32" s="183"/>
      <c r="CI32" s="183"/>
      <c r="CJ32" s="183"/>
      <c r="CK32" s="183"/>
      <c r="CL32" s="183"/>
      <c r="CM32" s="183"/>
      <c r="CN32" s="183"/>
      <c r="CO32" s="183"/>
      <c r="CP32" s="183"/>
      <c r="CQ32" s="183"/>
      <c r="CR32" s="183"/>
      <c r="CS32" s="183"/>
      <c r="CT32" s="183"/>
      <c r="CU32" s="183"/>
      <c r="CV32" s="183"/>
      <c r="CW32" s="183"/>
      <c r="CX32" s="183"/>
      <c r="CY32" s="183"/>
      <c r="CZ32" s="183"/>
      <c r="DA32" s="183"/>
      <c r="DB32" s="183"/>
      <c r="DC32" s="183"/>
      <c r="DD32" s="183"/>
      <c r="DE32" s="183"/>
      <c r="DF32" s="183"/>
      <c r="DG32" s="183"/>
      <c r="DH32" s="183"/>
      <c r="DI32" s="183"/>
      <c r="DJ32" s="183"/>
      <c r="DK32" s="183"/>
      <c r="DL32" s="183"/>
      <c r="DM32" s="183"/>
      <c r="DN32" s="183"/>
      <c r="DO32" s="183"/>
      <c r="DP32" s="183"/>
      <c r="DQ32" s="183"/>
      <c r="DR32" s="183"/>
      <c r="DS32" s="183"/>
      <c r="DT32" s="183"/>
      <c r="DU32" s="183"/>
      <c r="DV32" s="183"/>
      <c r="DW32" s="183"/>
      <c r="DX32" s="183"/>
      <c r="DY32" s="183"/>
      <c r="DZ32" s="183"/>
      <c r="EA32" s="183"/>
      <c r="EB32" s="183"/>
      <c r="EC32" s="183"/>
      <c r="ED32" s="183"/>
      <c r="EE32" s="183"/>
      <c r="EF32" s="183"/>
      <c r="EG32" s="183"/>
      <c r="EH32" s="183"/>
      <c r="EI32" s="183"/>
      <c r="EJ32" s="183"/>
      <c r="EK32" s="183"/>
      <c r="EL32" s="183"/>
      <c r="EM32" s="183"/>
      <c r="EN32" s="183"/>
      <c r="EO32" s="183"/>
      <c r="EP32" s="183"/>
      <c r="EQ32" s="183"/>
      <c r="ER32" s="183"/>
      <c r="ES32" s="183"/>
      <c r="ET32" s="183"/>
      <c r="EU32" s="183"/>
      <c r="EV32" s="183"/>
      <c r="EW32" s="183"/>
      <c r="EX32" s="183"/>
      <c r="EY32" s="183"/>
      <c r="EZ32" s="183"/>
      <c r="FA32" s="183"/>
      <c r="FB32" s="183"/>
      <c r="FC32" s="183"/>
      <c r="FD32" s="183"/>
      <c r="FE32" s="183"/>
      <c r="FF32" s="183"/>
      <c r="FG32" s="183"/>
      <c r="FH32" s="183"/>
      <c r="FI32" s="183"/>
      <c r="FJ32" s="183"/>
      <c r="FK32" s="183"/>
      <c r="FL32" s="183"/>
      <c r="FM32" s="183"/>
      <c r="FN32" s="183"/>
      <c r="FO32" s="183"/>
      <c r="FP32" s="183"/>
      <c r="FQ32" s="183"/>
      <c r="FR32" s="183"/>
      <c r="FS32" s="183"/>
      <c r="FT32" s="183"/>
      <c r="FU32" s="183"/>
      <c r="FV32" s="183"/>
      <c r="FW32" s="183"/>
      <c r="FX32" s="183"/>
      <c r="FY32" s="183"/>
      <c r="FZ32" s="183"/>
      <c r="GA32" s="183"/>
      <c r="GB32" s="183"/>
      <c r="GC32" s="183"/>
      <c r="GD32" s="183"/>
      <c r="GE32" s="187"/>
      <c r="GF32" s="183"/>
      <c r="GG32" s="183"/>
      <c r="GH32" s="183"/>
      <c r="GI32" s="183"/>
      <c r="GJ32" s="183"/>
      <c r="GK32" s="183"/>
      <c r="GL32" s="183"/>
      <c r="GM32" s="183"/>
      <c r="GN32" s="183"/>
      <c r="GO32" s="183"/>
      <c r="GP32" s="183"/>
      <c r="GQ32" s="183"/>
      <c r="GR32" s="183"/>
      <c r="GS32" s="183"/>
      <c r="GT32" s="183"/>
      <c r="GU32" s="183"/>
      <c r="GV32" s="183"/>
    </row>
    <row r="33" spans="1:204" s="175" customFormat="1" ht="25.5" hidden="1" outlineLevel="3">
      <c r="A33" s="156"/>
      <c r="B33" s="508" t="s">
        <v>950</v>
      </c>
      <c r="C33" s="244"/>
      <c r="D33" s="451">
        <v>0</v>
      </c>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c r="BA33" s="155"/>
      <c r="BB33" s="155"/>
      <c r="BC33" s="155"/>
      <c r="BD33" s="155"/>
      <c r="BE33" s="155"/>
      <c r="BF33" s="155"/>
      <c r="BG33" s="155"/>
      <c r="BH33" s="155"/>
      <c r="BI33" s="155"/>
      <c r="BJ33" s="155"/>
      <c r="BK33" s="155"/>
      <c r="BL33" s="155"/>
      <c r="BM33" s="155"/>
      <c r="BN33" s="155"/>
      <c r="BO33" s="155"/>
      <c r="BP33" s="155"/>
      <c r="BQ33" s="155"/>
      <c r="BR33" s="155"/>
      <c r="BS33" s="155"/>
      <c r="BT33" s="155"/>
      <c r="BU33" s="155"/>
      <c r="BV33" s="155"/>
      <c r="BW33" s="155"/>
      <c r="BX33" s="155"/>
      <c r="BY33" s="155"/>
      <c r="BZ33" s="155"/>
      <c r="CA33" s="155"/>
      <c r="CB33" s="155"/>
      <c r="CC33" s="155"/>
      <c r="CD33" s="155"/>
      <c r="CE33" s="155"/>
      <c r="CF33" s="155"/>
      <c r="CG33" s="155"/>
      <c r="CH33" s="155"/>
      <c r="CI33" s="155"/>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H33" s="155"/>
      <c r="DI33" s="155"/>
      <c r="DJ33" s="155"/>
      <c r="DK33" s="155"/>
      <c r="DL33" s="155"/>
      <c r="DM33" s="155"/>
      <c r="DN33" s="155"/>
      <c r="DO33" s="155"/>
      <c r="DP33" s="155"/>
      <c r="DQ33" s="155"/>
      <c r="DR33" s="155"/>
      <c r="DS33" s="155"/>
      <c r="DT33" s="155"/>
      <c r="DU33" s="155"/>
      <c r="DV33" s="155"/>
      <c r="DW33" s="155"/>
      <c r="DX33" s="155"/>
      <c r="DY33" s="155"/>
      <c r="DZ33" s="155"/>
      <c r="EA33" s="155"/>
      <c r="EB33" s="155"/>
      <c r="EC33" s="155"/>
      <c r="ED33" s="155"/>
      <c r="EE33" s="155"/>
      <c r="EF33" s="155"/>
      <c r="EG33" s="155"/>
      <c r="EH33" s="155"/>
      <c r="EI33" s="155"/>
      <c r="EJ33" s="155"/>
      <c r="EK33" s="155"/>
      <c r="EL33" s="155"/>
      <c r="EM33" s="155"/>
      <c r="EN33" s="155"/>
      <c r="EO33" s="155"/>
      <c r="EP33" s="155"/>
      <c r="EQ33" s="155"/>
      <c r="ER33" s="155"/>
      <c r="ES33" s="155"/>
      <c r="ET33" s="155"/>
      <c r="EU33" s="155"/>
      <c r="EV33" s="155"/>
      <c r="EW33" s="155"/>
      <c r="EX33" s="155"/>
      <c r="EY33" s="155"/>
      <c r="EZ33" s="155"/>
      <c r="FA33" s="155"/>
      <c r="FB33" s="155"/>
      <c r="FC33" s="155"/>
      <c r="FD33" s="155"/>
      <c r="FE33" s="155"/>
      <c r="FF33" s="155"/>
      <c r="FG33" s="155"/>
      <c r="FH33" s="155"/>
      <c r="FI33" s="155"/>
      <c r="FJ33" s="155"/>
      <c r="FK33" s="155"/>
      <c r="FL33" s="155"/>
      <c r="FM33" s="155"/>
      <c r="FN33" s="155"/>
      <c r="FO33" s="155"/>
      <c r="FP33" s="155"/>
      <c r="FQ33" s="155"/>
      <c r="FR33" s="155"/>
      <c r="FS33" s="155"/>
      <c r="FT33" s="155"/>
      <c r="FU33" s="155"/>
      <c r="FV33" s="155"/>
      <c r="FW33" s="155"/>
      <c r="FX33" s="155"/>
      <c r="FY33" s="155"/>
      <c r="FZ33" s="155"/>
      <c r="GA33" s="155"/>
      <c r="GB33" s="155"/>
      <c r="GC33" s="155"/>
      <c r="GD33" s="155"/>
      <c r="GE33" s="159"/>
      <c r="GF33" s="155"/>
      <c r="GG33" s="155"/>
      <c r="GH33" s="155"/>
      <c r="GI33" s="155"/>
      <c r="GJ33" s="155"/>
      <c r="GK33" s="155"/>
      <c r="GL33" s="155"/>
      <c r="GM33" s="155"/>
      <c r="GN33" s="155"/>
      <c r="GO33" s="155"/>
      <c r="GP33" s="155"/>
      <c r="GQ33" s="155"/>
      <c r="GR33" s="155"/>
      <c r="GS33" s="155"/>
      <c r="GT33" s="155"/>
      <c r="GU33" s="155"/>
      <c r="GV33" s="155"/>
    </row>
    <row r="34" spans="1:204" s="175" customFormat="1" ht="51" hidden="1" outlineLevel="3">
      <c r="A34" s="156"/>
      <c r="B34" s="508" t="s">
        <v>953</v>
      </c>
      <c r="C34" s="244"/>
      <c r="D34" s="451">
        <v>-2</v>
      </c>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c r="AU34" s="155"/>
      <c r="AV34" s="155"/>
      <c r="AW34" s="155"/>
      <c r="AX34" s="155"/>
      <c r="AY34" s="155"/>
      <c r="AZ34" s="155"/>
      <c r="BA34" s="155"/>
      <c r="BB34" s="155"/>
      <c r="BC34" s="155"/>
      <c r="BD34" s="155"/>
      <c r="BE34" s="155"/>
      <c r="BF34" s="155"/>
      <c r="BG34" s="155"/>
      <c r="BH34" s="155"/>
      <c r="BI34" s="155"/>
      <c r="BJ34" s="155"/>
      <c r="BK34" s="155"/>
      <c r="BL34" s="155"/>
      <c r="BM34" s="155"/>
      <c r="BN34" s="155"/>
      <c r="BO34" s="155"/>
      <c r="BP34" s="155"/>
      <c r="BQ34" s="155"/>
      <c r="BR34" s="155"/>
      <c r="BS34" s="155"/>
      <c r="BT34" s="155"/>
      <c r="BU34" s="155"/>
      <c r="BV34" s="155"/>
      <c r="BW34" s="155"/>
      <c r="BX34" s="155"/>
      <c r="BY34" s="155"/>
      <c r="BZ34" s="155"/>
      <c r="CA34" s="155"/>
      <c r="CB34" s="155"/>
      <c r="CC34" s="155"/>
      <c r="CD34" s="155"/>
      <c r="CE34" s="155"/>
      <c r="CF34" s="155"/>
      <c r="CG34" s="155"/>
      <c r="CH34" s="155"/>
      <c r="CI34" s="155"/>
      <c r="CJ34" s="155"/>
      <c r="CK34" s="155"/>
      <c r="CL34" s="155"/>
      <c r="CM34" s="155"/>
      <c r="CN34" s="155"/>
      <c r="CO34" s="155"/>
      <c r="CP34" s="155"/>
      <c r="CQ34" s="155"/>
      <c r="CR34" s="155"/>
      <c r="CS34" s="155"/>
      <c r="CT34" s="155"/>
      <c r="CU34" s="155"/>
      <c r="CV34" s="155"/>
      <c r="CW34" s="155"/>
      <c r="CX34" s="155"/>
      <c r="CY34" s="155"/>
      <c r="CZ34" s="155"/>
      <c r="DA34" s="155"/>
      <c r="DB34" s="155"/>
      <c r="DC34" s="155"/>
      <c r="DD34" s="155"/>
      <c r="DE34" s="155"/>
      <c r="DF34" s="155"/>
      <c r="DG34" s="155"/>
      <c r="DH34" s="155"/>
      <c r="DI34" s="155"/>
      <c r="DJ34" s="155"/>
      <c r="DK34" s="155"/>
      <c r="DL34" s="155"/>
      <c r="DM34" s="155"/>
      <c r="DN34" s="155"/>
      <c r="DO34" s="155"/>
      <c r="DP34" s="155"/>
      <c r="DQ34" s="155"/>
      <c r="DR34" s="155"/>
      <c r="DS34" s="155"/>
      <c r="DT34" s="155"/>
      <c r="DU34" s="155"/>
      <c r="DV34" s="155"/>
      <c r="DW34" s="155"/>
      <c r="DX34" s="155"/>
      <c r="DY34" s="155"/>
      <c r="DZ34" s="155"/>
      <c r="EA34" s="155"/>
      <c r="EB34" s="155"/>
      <c r="EC34" s="155"/>
      <c r="ED34" s="155"/>
      <c r="EE34" s="155"/>
      <c r="EF34" s="155"/>
      <c r="EG34" s="155"/>
      <c r="EH34" s="155"/>
      <c r="EI34" s="155"/>
      <c r="EJ34" s="155"/>
      <c r="EK34" s="155"/>
      <c r="EL34" s="155"/>
      <c r="EM34" s="155"/>
      <c r="EN34" s="155"/>
      <c r="EO34" s="155"/>
      <c r="EP34" s="155"/>
      <c r="EQ34" s="155"/>
      <c r="ER34" s="155"/>
      <c r="ES34" s="155"/>
      <c r="ET34" s="155"/>
      <c r="EU34" s="155"/>
      <c r="EV34" s="155"/>
      <c r="EW34" s="155"/>
      <c r="EX34" s="155"/>
      <c r="EY34" s="155"/>
      <c r="EZ34" s="155"/>
      <c r="FA34" s="155"/>
      <c r="FB34" s="155"/>
      <c r="FC34" s="155"/>
      <c r="FD34" s="155"/>
      <c r="FE34" s="155"/>
      <c r="FF34" s="155"/>
      <c r="FG34" s="155"/>
      <c r="FH34" s="155"/>
      <c r="FI34" s="155"/>
      <c r="FJ34" s="155"/>
      <c r="FK34" s="155"/>
      <c r="FL34" s="155"/>
      <c r="FM34" s="155"/>
      <c r="FN34" s="155"/>
      <c r="FO34" s="155"/>
      <c r="FP34" s="155"/>
      <c r="FQ34" s="155"/>
      <c r="FR34" s="155"/>
      <c r="FS34" s="155"/>
      <c r="FT34" s="155"/>
      <c r="FU34" s="155"/>
      <c r="FV34" s="155"/>
      <c r="FW34" s="155"/>
      <c r="FX34" s="155"/>
      <c r="FY34" s="155"/>
      <c r="FZ34" s="155"/>
      <c r="GA34" s="155"/>
      <c r="GB34" s="155"/>
      <c r="GC34" s="155"/>
      <c r="GD34" s="155"/>
      <c r="GE34" s="159"/>
      <c r="GF34" s="155"/>
      <c r="GG34" s="155"/>
      <c r="GH34" s="155"/>
      <c r="GI34" s="155"/>
      <c r="GJ34" s="155"/>
      <c r="GK34" s="155"/>
      <c r="GL34" s="155"/>
      <c r="GM34" s="155"/>
      <c r="GN34" s="155"/>
      <c r="GO34" s="155"/>
      <c r="GP34" s="155"/>
      <c r="GQ34" s="155"/>
      <c r="GR34" s="155"/>
      <c r="GS34" s="155"/>
      <c r="GT34" s="155"/>
      <c r="GU34" s="155"/>
      <c r="GV34" s="155"/>
    </row>
    <row r="35" spans="1:204" s="175" customFormat="1" ht="51" hidden="1" outlineLevel="3">
      <c r="A35" s="156"/>
      <c r="B35" s="220" t="s">
        <v>803</v>
      </c>
      <c r="C35" s="160"/>
      <c r="D35" s="451">
        <v>-2</v>
      </c>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c r="AI35" s="155"/>
      <c r="AJ35" s="155"/>
      <c r="AK35" s="155"/>
      <c r="AL35" s="155"/>
      <c r="AM35" s="155"/>
      <c r="AN35" s="155"/>
      <c r="AO35" s="155"/>
      <c r="AP35" s="155"/>
      <c r="AQ35" s="155"/>
      <c r="AR35" s="155"/>
      <c r="AS35" s="155"/>
      <c r="AT35" s="155"/>
      <c r="AU35" s="155"/>
      <c r="AV35" s="155"/>
      <c r="AW35" s="155"/>
      <c r="AX35" s="155"/>
      <c r="AY35" s="155"/>
      <c r="AZ35" s="155"/>
      <c r="BA35" s="155"/>
      <c r="BB35" s="155"/>
      <c r="BC35" s="155"/>
      <c r="BD35" s="155"/>
      <c r="BE35" s="155"/>
      <c r="BF35" s="155"/>
      <c r="BG35" s="155"/>
      <c r="BH35" s="155"/>
      <c r="BI35" s="155"/>
      <c r="BJ35" s="155"/>
      <c r="BK35" s="155"/>
      <c r="BL35" s="155"/>
      <c r="BM35" s="155"/>
      <c r="BN35" s="155"/>
      <c r="BO35" s="155"/>
      <c r="BP35" s="155"/>
      <c r="BQ35" s="155"/>
      <c r="BR35" s="155"/>
      <c r="BS35" s="155"/>
      <c r="BT35" s="155"/>
      <c r="BU35" s="155"/>
      <c r="BV35" s="155"/>
      <c r="BW35" s="155"/>
      <c r="BX35" s="155"/>
      <c r="BY35" s="155"/>
      <c r="BZ35" s="155"/>
      <c r="CA35" s="155"/>
      <c r="CB35" s="155"/>
      <c r="CC35" s="155"/>
      <c r="CD35" s="155"/>
      <c r="CE35" s="155"/>
      <c r="CF35" s="155"/>
      <c r="CG35" s="155"/>
      <c r="CH35" s="155"/>
      <c r="CI35" s="155"/>
      <c r="CJ35" s="155"/>
      <c r="CK35" s="155"/>
      <c r="CL35" s="155"/>
      <c r="CM35" s="155"/>
      <c r="CN35" s="155"/>
      <c r="CO35" s="155"/>
      <c r="CP35" s="155"/>
      <c r="CQ35" s="155"/>
      <c r="CR35" s="155"/>
      <c r="CS35" s="155"/>
      <c r="CT35" s="155"/>
      <c r="CU35" s="155"/>
      <c r="CV35" s="155"/>
      <c r="CW35" s="155"/>
      <c r="CX35" s="155"/>
      <c r="CY35" s="155"/>
      <c r="CZ35" s="155"/>
      <c r="DA35" s="155"/>
      <c r="DB35" s="155"/>
      <c r="DC35" s="155"/>
      <c r="DD35" s="155"/>
      <c r="DE35" s="155"/>
      <c r="DF35" s="155"/>
      <c r="DG35" s="155"/>
      <c r="DH35" s="155"/>
      <c r="DI35" s="155"/>
      <c r="DJ35" s="155"/>
      <c r="DK35" s="155"/>
      <c r="DL35" s="155"/>
      <c r="DM35" s="155"/>
      <c r="DN35" s="155"/>
      <c r="DO35" s="155"/>
      <c r="DP35" s="155"/>
      <c r="DQ35" s="155"/>
      <c r="DR35" s="155"/>
      <c r="DS35" s="155"/>
      <c r="DT35" s="155"/>
      <c r="DU35" s="155"/>
      <c r="DV35" s="155"/>
      <c r="DW35" s="155"/>
      <c r="DX35" s="155"/>
      <c r="DY35" s="155"/>
      <c r="DZ35" s="155"/>
      <c r="EA35" s="155"/>
      <c r="EB35" s="155"/>
      <c r="EC35" s="155"/>
      <c r="ED35" s="155"/>
      <c r="EE35" s="155"/>
      <c r="EF35" s="155"/>
      <c r="EG35" s="155"/>
      <c r="EH35" s="155"/>
      <c r="EI35" s="155"/>
      <c r="EJ35" s="155"/>
      <c r="EK35" s="155"/>
      <c r="EL35" s="155"/>
      <c r="EM35" s="155"/>
      <c r="EN35" s="155"/>
      <c r="EO35" s="155"/>
      <c r="EP35" s="155"/>
      <c r="EQ35" s="155"/>
      <c r="ER35" s="155"/>
      <c r="ES35" s="155"/>
      <c r="ET35" s="155"/>
      <c r="EU35" s="155"/>
      <c r="EV35" s="155"/>
      <c r="EW35" s="155"/>
      <c r="EX35" s="155"/>
      <c r="EY35" s="155"/>
      <c r="EZ35" s="155"/>
      <c r="FA35" s="155"/>
      <c r="FB35" s="155"/>
      <c r="FC35" s="155"/>
      <c r="FD35" s="155"/>
      <c r="FE35" s="155"/>
      <c r="FF35" s="155"/>
      <c r="FG35" s="155"/>
      <c r="FH35" s="155"/>
      <c r="FI35" s="155"/>
      <c r="FJ35" s="155"/>
      <c r="FK35" s="155"/>
      <c r="FL35" s="155"/>
      <c r="FM35" s="155"/>
      <c r="FN35" s="155"/>
      <c r="FO35" s="155"/>
      <c r="FP35" s="155"/>
      <c r="FQ35" s="155"/>
      <c r="FR35" s="155"/>
      <c r="FS35" s="155"/>
      <c r="FT35" s="155"/>
      <c r="FU35" s="155"/>
      <c r="FV35" s="155"/>
      <c r="FW35" s="155"/>
      <c r="FX35" s="155"/>
      <c r="FY35" s="155"/>
      <c r="FZ35" s="155"/>
      <c r="GA35" s="155"/>
      <c r="GB35" s="155"/>
      <c r="GC35" s="155"/>
      <c r="GD35" s="155"/>
      <c r="GE35" s="159"/>
      <c r="GF35" s="155"/>
      <c r="GG35" s="155"/>
      <c r="GH35" s="155"/>
      <c r="GI35" s="155"/>
      <c r="GJ35" s="155"/>
      <c r="GK35" s="155"/>
      <c r="GL35" s="155"/>
      <c r="GM35" s="155"/>
      <c r="GN35" s="155"/>
      <c r="GO35" s="155"/>
      <c r="GP35" s="155"/>
      <c r="GQ35" s="155"/>
      <c r="GR35" s="155"/>
      <c r="GS35" s="155"/>
      <c r="GT35" s="155"/>
      <c r="GU35" s="155"/>
      <c r="GV35" s="155"/>
    </row>
    <row r="36" spans="1:204" s="175" customFormat="1" ht="25.5" hidden="1" outlineLevel="3">
      <c r="A36" s="156"/>
      <c r="B36" s="220" t="s">
        <v>804</v>
      </c>
      <c r="C36" s="160"/>
      <c r="D36" s="451">
        <v>-1</v>
      </c>
      <c r="E36" s="155"/>
      <c r="F36" s="155"/>
      <c r="G36" s="15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c r="AU36" s="155"/>
      <c r="AV36" s="155"/>
      <c r="AW36" s="155"/>
      <c r="AX36" s="155"/>
      <c r="AY36" s="155"/>
      <c r="AZ36" s="155"/>
      <c r="BA36" s="155"/>
      <c r="BB36" s="155"/>
      <c r="BC36" s="155"/>
      <c r="BD36" s="155"/>
      <c r="BE36" s="155"/>
      <c r="BF36" s="155"/>
      <c r="BG36" s="155"/>
      <c r="BH36" s="155"/>
      <c r="BI36" s="155"/>
      <c r="BJ36" s="155"/>
      <c r="BK36" s="155"/>
      <c r="BL36" s="155"/>
      <c r="BM36" s="155"/>
      <c r="BN36" s="155"/>
      <c r="BO36" s="155"/>
      <c r="BP36" s="155"/>
      <c r="BQ36" s="155"/>
      <c r="BR36" s="155"/>
      <c r="BS36" s="155"/>
      <c r="BT36" s="155"/>
      <c r="BU36" s="155"/>
      <c r="BV36" s="155"/>
      <c r="BW36" s="155"/>
      <c r="BX36" s="155"/>
      <c r="BY36" s="155"/>
      <c r="BZ36" s="155"/>
      <c r="CA36" s="155"/>
      <c r="CB36" s="155"/>
      <c r="CC36" s="155"/>
      <c r="CD36" s="155"/>
      <c r="CE36" s="155"/>
      <c r="CF36" s="155"/>
      <c r="CG36" s="155"/>
      <c r="CH36" s="155"/>
      <c r="CI36" s="155"/>
      <c r="CJ36" s="155"/>
      <c r="CK36" s="155"/>
      <c r="CL36" s="155"/>
      <c r="CM36" s="155"/>
      <c r="CN36" s="155"/>
      <c r="CO36" s="155"/>
      <c r="CP36" s="155"/>
      <c r="CQ36" s="155"/>
      <c r="CR36" s="155"/>
      <c r="CS36" s="155"/>
      <c r="CT36" s="155"/>
      <c r="CU36" s="155"/>
      <c r="CV36" s="155"/>
      <c r="CW36" s="155"/>
      <c r="CX36" s="155"/>
      <c r="CY36" s="155"/>
      <c r="CZ36" s="155"/>
      <c r="DA36" s="155"/>
      <c r="DB36" s="155"/>
      <c r="DC36" s="155"/>
      <c r="DD36" s="155"/>
      <c r="DE36" s="155"/>
      <c r="DF36" s="155"/>
      <c r="DG36" s="155"/>
      <c r="DH36" s="155"/>
      <c r="DI36" s="155"/>
      <c r="DJ36" s="155"/>
      <c r="DK36" s="155"/>
      <c r="DL36" s="155"/>
      <c r="DM36" s="155"/>
      <c r="DN36" s="155"/>
      <c r="DO36" s="155"/>
      <c r="DP36" s="155"/>
      <c r="DQ36" s="155"/>
      <c r="DR36" s="155"/>
      <c r="DS36" s="155"/>
      <c r="DT36" s="155"/>
      <c r="DU36" s="155"/>
      <c r="DV36" s="155"/>
      <c r="DW36" s="155"/>
      <c r="DX36" s="155"/>
      <c r="DY36" s="155"/>
      <c r="DZ36" s="155"/>
      <c r="EA36" s="155"/>
      <c r="EB36" s="155"/>
      <c r="EC36" s="155"/>
      <c r="ED36" s="155"/>
      <c r="EE36" s="155"/>
      <c r="EF36" s="155"/>
      <c r="EG36" s="155"/>
      <c r="EH36" s="155"/>
      <c r="EI36" s="155"/>
      <c r="EJ36" s="155"/>
      <c r="EK36" s="155"/>
      <c r="EL36" s="155"/>
      <c r="EM36" s="155"/>
      <c r="EN36" s="155"/>
      <c r="EO36" s="155"/>
      <c r="EP36" s="155"/>
      <c r="EQ36" s="155"/>
      <c r="ER36" s="155"/>
      <c r="ES36" s="155"/>
      <c r="ET36" s="155"/>
      <c r="EU36" s="155"/>
      <c r="EV36" s="155"/>
      <c r="EW36" s="155"/>
      <c r="EX36" s="155"/>
      <c r="EY36" s="155"/>
      <c r="EZ36" s="155"/>
      <c r="FA36" s="155"/>
      <c r="FB36" s="155"/>
      <c r="FC36" s="155"/>
      <c r="FD36" s="155"/>
      <c r="FE36" s="155"/>
      <c r="FF36" s="155"/>
      <c r="FG36" s="155"/>
      <c r="FH36" s="155"/>
      <c r="FI36" s="155"/>
      <c r="FJ36" s="155"/>
      <c r="FK36" s="155"/>
      <c r="FL36" s="155"/>
      <c r="FM36" s="155"/>
      <c r="FN36" s="155"/>
      <c r="FO36" s="155"/>
      <c r="FP36" s="155"/>
      <c r="FQ36" s="155"/>
      <c r="FR36" s="155"/>
      <c r="FS36" s="155"/>
      <c r="FT36" s="155"/>
      <c r="FU36" s="155"/>
      <c r="FV36" s="155"/>
      <c r="FW36" s="155"/>
      <c r="FX36" s="155"/>
      <c r="FY36" s="155"/>
      <c r="FZ36" s="155"/>
      <c r="GA36" s="155"/>
      <c r="GB36" s="155"/>
      <c r="GC36" s="155"/>
      <c r="GD36" s="155"/>
      <c r="GE36" s="159"/>
      <c r="GF36" s="155"/>
      <c r="GG36" s="155"/>
      <c r="GH36" s="155"/>
      <c r="GI36" s="155"/>
      <c r="GJ36" s="155"/>
      <c r="GK36" s="155"/>
      <c r="GL36" s="155"/>
      <c r="GM36" s="155"/>
      <c r="GN36" s="155"/>
      <c r="GO36" s="155"/>
      <c r="GP36" s="155"/>
      <c r="GQ36" s="155"/>
      <c r="GR36" s="155"/>
      <c r="GS36" s="155"/>
      <c r="GT36" s="155"/>
      <c r="GU36" s="155"/>
      <c r="GV36" s="155"/>
    </row>
    <row r="37" spans="1:204" s="175" customFormat="1" ht="51" hidden="1" outlineLevel="3">
      <c r="A37" s="156"/>
      <c r="B37" s="220" t="s">
        <v>805</v>
      </c>
      <c r="C37" s="158"/>
      <c r="D37" s="451">
        <v>-2</v>
      </c>
      <c r="E37" s="155"/>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c r="AU37" s="155"/>
      <c r="AV37" s="155"/>
      <c r="AW37" s="155"/>
      <c r="AX37" s="155"/>
      <c r="AY37" s="155"/>
      <c r="AZ37" s="155"/>
      <c r="BA37" s="155"/>
      <c r="BB37" s="155"/>
      <c r="BC37" s="155"/>
      <c r="BD37" s="155"/>
      <c r="BE37" s="155"/>
      <c r="BF37" s="155"/>
      <c r="BG37" s="155"/>
      <c r="BH37" s="155"/>
      <c r="BI37" s="155"/>
      <c r="BJ37" s="155"/>
      <c r="BK37" s="155"/>
      <c r="BL37" s="155"/>
      <c r="BM37" s="155"/>
      <c r="BN37" s="155"/>
      <c r="BO37" s="155"/>
      <c r="BP37" s="155"/>
      <c r="BQ37" s="155"/>
      <c r="BR37" s="155"/>
      <c r="BS37" s="155"/>
      <c r="BT37" s="155"/>
      <c r="BU37" s="155"/>
      <c r="BV37" s="155"/>
      <c r="BW37" s="155"/>
      <c r="BX37" s="155"/>
      <c r="BY37" s="155"/>
      <c r="BZ37" s="155"/>
      <c r="CA37" s="155"/>
      <c r="CB37" s="155"/>
      <c r="CC37" s="155"/>
      <c r="CD37" s="155"/>
      <c r="CE37" s="155"/>
      <c r="CF37" s="155"/>
      <c r="CG37" s="155"/>
      <c r="CH37" s="155"/>
      <c r="CI37" s="155"/>
      <c r="CJ37" s="155"/>
      <c r="CK37" s="155"/>
      <c r="CL37" s="155"/>
      <c r="CM37" s="155"/>
      <c r="CN37" s="155"/>
      <c r="CO37" s="155"/>
      <c r="CP37" s="155"/>
      <c r="CQ37" s="155"/>
      <c r="CR37" s="155"/>
      <c r="CS37" s="155"/>
      <c r="CT37" s="155"/>
      <c r="CU37" s="155"/>
      <c r="CV37" s="155"/>
      <c r="CW37" s="155"/>
      <c r="CX37" s="155"/>
      <c r="CY37" s="155"/>
      <c r="CZ37" s="155"/>
      <c r="DA37" s="155"/>
      <c r="DB37" s="155"/>
      <c r="DC37" s="155"/>
      <c r="DD37" s="155"/>
      <c r="DE37" s="155"/>
      <c r="DF37" s="155"/>
      <c r="DG37" s="155"/>
      <c r="DH37" s="155"/>
      <c r="DI37" s="155"/>
      <c r="DJ37" s="155"/>
      <c r="DK37" s="155"/>
      <c r="DL37" s="155"/>
      <c r="DM37" s="155"/>
      <c r="DN37" s="155"/>
      <c r="DO37" s="155"/>
      <c r="DP37" s="155"/>
      <c r="DQ37" s="155"/>
      <c r="DR37" s="155"/>
      <c r="DS37" s="155"/>
      <c r="DT37" s="155"/>
      <c r="DU37" s="155"/>
      <c r="DV37" s="155"/>
      <c r="DW37" s="155"/>
      <c r="DX37" s="155"/>
      <c r="DY37" s="155"/>
      <c r="DZ37" s="155"/>
      <c r="EA37" s="155"/>
      <c r="EB37" s="155"/>
      <c r="EC37" s="155"/>
      <c r="ED37" s="155"/>
      <c r="EE37" s="155"/>
      <c r="EF37" s="155"/>
      <c r="EG37" s="155"/>
      <c r="EH37" s="155"/>
      <c r="EI37" s="155"/>
      <c r="EJ37" s="155"/>
      <c r="EK37" s="155"/>
      <c r="EL37" s="155"/>
      <c r="EM37" s="155"/>
      <c r="EN37" s="155"/>
      <c r="EO37" s="155"/>
      <c r="EP37" s="155"/>
      <c r="EQ37" s="155"/>
      <c r="ER37" s="155"/>
      <c r="ES37" s="155"/>
      <c r="ET37" s="155"/>
      <c r="EU37" s="155"/>
      <c r="EV37" s="155"/>
      <c r="EW37" s="155"/>
      <c r="EX37" s="155"/>
      <c r="EY37" s="155"/>
      <c r="EZ37" s="155"/>
      <c r="FA37" s="155"/>
      <c r="FB37" s="155"/>
      <c r="FC37" s="155"/>
      <c r="FD37" s="155"/>
      <c r="FE37" s="155"/>
      <c r="FF37" s="155"/>
      <c r="FG37" s="155"/>
      <c r="FH37" s="155"/>
      <c r="FI37" s="155"/>
      <c r="FJ37" s="155"/>
      <c r="FK37" s="155"/>
      <c r="FL37" s="155"/>
      <c r="FM37" s="155"/>
      <c r="FN37" s="155"/>
      <c r="FO37" s="155"/>
      <c r="FP37" s="155"/>
      <c r="FQ37" s="155"/>
      <c r="FR37" s="155"/>
      <c r="FS37" s="155"/>
      <c r="FT37" s="155"/>
      <c r="FU37" s="155"/>
      <c r="FV37" s="155"/>
      <c r="FW37" s="155"/>
      <c r="FX37" s="155"/>
      <c r="FY37" s="155"/>
      <c r="FZ37" s="155"/>
      <c r="GA37" s="155"/>
      <c r="GB37" s="155"/>
      <c r="GC37" s="155"/>
      <c r="GD37" s="155"/>
      <c r="GE37" s="159"/>
      <c r="GF37" s="155"/>
      <c r="GG37" s="155"/>
      <c r="GH37" s="155"/>
      <c r="GI37" s="155"/>
      <c r="GJ37" s="155"/>
      <c r="GK37" s="155"/>
      <c r="GL37" s="155"/>
      <c r="GM37" s="155"/>
      <c r="GN37" s="155"/>
      <c r="GO37" s="155"/>
      <c r="GP37" s="155"/>
      <c r="GQ37" s="155"/>
      <c r="GR37" s="155"/>
      <c r="GS37" s="155"/>
      <c r="GT37" s="155"/>
      <c r="GU37" s="155"/>
      <c r="GV37" s="155"/>
    </row>
    <row r="38" spans="1:204" s="175" customFormat="1" hidden="1" outlineLevel="3">
      <c r="A38" s="156"/>
      <c r="B38" s="326" t="s">
        <v>947</v>
      </c>
      <c r="C38" s="158"/>
      <c r="D38" s="451">
        <v>-1</v>
      </c>
      <c r="E38" s="155"/>
      <c r="F38" s="155"/>
      <c r="G38" s="155"/>
      <c r="H38" s="155"/>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5"/>
      <c r="AW38" s="155"/>
      <c r="AX38" s="155"/>
      <c r="AY38" s="155"/>
      <c r="AZ38" s="155"/>
      <c r="BA38" s="155"/>
      <c r="BB38" s="155"/>
      <c r="BC38" s="155"/>
      <c r="BD38" s="155"/>
      <c r="BE38" s="155"/>
      <c r="BF38" s="155"/>
      <c r="BG38" s="155"/>
      <c r="BH38" s="155"/>
      <c r="BI38" s="155"/>
      <c r="BJ38" s="155"/>
      <c r="BK38" s="155"/>
      <c r="BL38" s="155"/>
      <c r="BM38" s="155"/>
      <c r="BN38" s="155"/>
      <c r="BO38" s="155"/>
      <c r="BP38" s="155"/>
      <c r="BQ38" s="155"/>
      <c r="BR38" s="155"/>
      <c r="BS38" s="155"/>
      <c r="BT38" s="155"/>
      <c r="BU38" s="155"/>
      <c r="BV38" s="155"/>
      <c r="BW38" s="155"/>
      <c r="BX38" s="155"/>
      <c r="BY38" s="155"/>
      <c r="BZ38" s="155"/>
      <c r="CA38" s="155"/>
      <c r="CB38" s="155"/>
      <c r="CC38" s="155"/>
      <c r="CD38" s="155"/>
      <c r="CE38" s="155"/>
      <c r="CF38" s="155"/>
      <c r="CG38" s="155"/>
      <c r="CH38" s="155"/>
      <c r="CI38" s="155"/>
      <c r="CJ38" s="155"/>
      <c r="CK38" s="155"/>
      <c r="CL38" s="155"/>
      <c r="CM38" s="155"/>
      <c r="CN38" s="155"/>
      <c r="CO38" s="155"/>
      <c r="CP38" s="155"/>
      <c r="CQ38" s="155"/>
      <c r="CR38" s="155"/>
      <c r="CS38" s="155"/>
      <c r="CT38" s="155"/>
      <c r="CU38" s="155"/>
      <c r="CV38" s="155"/>
      <c r="CW38" s="155"/>
      <c r="CX38" s="155"/>
      <c r="CY38" s="155"/>
      <c r="CZ38" s="155"/>
      <c r="DA38" s="155"/>
      <c r="DB38" s="155"/>
      <c r="DC38" s="155"/>
      <c r="DD38" s="155"/>
      <c r="DE38" s="155"/>
      <c r="DF38" s="155"/>
      <c r="DG38" s="155"/>
      <c r="DH38" s="155"/>
      <c r="DI38" s="155"/>
      <c r="DJ38" s="155"/>
      <c r="DK38" s="155"/>
      <c r="DL38" s="155"/>
      <c r="DM38" s="155"/>
      <c r="DN38" s="155"/>
      <c r="DO38" s="155"/>
      <c r="DP38" s="155"/>
      <c r="DQ38" s="155"/>
      <c r="DR38" s="155"/>
      <c r="DS38" s="155"/>
      <c r="DT38" s="155"/>
      <c r="DU38" s="155"/>
      <c r="DV38" s="155"/>
      <c r="DW38" s="155"/>
      <c r="DX38" s="155"/>
      <c r="DY38" s="155"/>
      <c r="DZ38" s="155"/>
      <c r="EA38" s="155"/>
      <c r="EB38" s="155"/>
      <c r="EC38" s="155"/>
      <c r="ED38" s="155"/>
      <c r="EE38" s="155"/>
      <c r="EF38" s="155"/>
      <c r="EG38" s="155"/>
      <c r="EH38" s="155"/>
      <c r="EI38" s="155"/>
      <c r="EJ38" s="155"/>
      <c r="EK38" s="155"/>
      <c r="EL38" s="155"/>
      <c r="EM38" s="155"/>
      <c r="EN38" s="155"/>
      <c r="EO38" s="155"/>
      <c r="EP38" s="155"/>
      <c r="EQ38" s="155"/>
      <c r="ER38" s="155"/>
      <c r="ES38" s="155"/>
      <c r="ET38" s="155"/>
      <c r="EU38" s="155"/>
      <c r="EV38" s="155"/>
      <c r="EW38" s="155"/>
      <c r="EX38" s="155"/>
      <c r="EY38" s="155"/>
      <c r="EZ38" s="155"/>
      <c r="FA38" s="155"/>
      <c r="FB38" s="155"/>
      <c r="FC38" s="155"/>
      <c r="FD38" s="155"/>
      <c r="FE38" s="155"/>
      <c r="FF38" s="155"/>
      <c r="FG38" s="155"/>
      <c r="FH38" s="155"/>
      <c r="FI38" s="155"/>
      <c r="FJ38" s="155"/>
      <c r="FK38" s="155"/>
      <c r="FL38" s="155"/>
      <c r="FM38" s="155"/>
      <c r="FN38" s="155"/>
      <c r="FO38" s="155"/>
      <c r="FP38" s="155"/>
      <c r="FQ38" s="155"/>
      <c r="FR38" s="155"/>
      <c r="FS38" s="155"/>
      <c r="FT38" s="155"/>
      <c r="FU38" s="155"/>
      <c r="FV38" s="155"/>
      <c r="FW38" s="155"/>
      <c r="FX38" s="155"/>
      <c r="FY38" s="155"/>
      <c r="FZ38" s="155"/>
      <c r="GA38" s="155"/>
      <c r="GB38" s="155"/>
      <c r="GC38" s="155"/>
      <c r="GD38" s="155"/>
      <c r="GE38" s="159"/>
      <c r="GF38" s="155"/>
      <c r="GG38" s="155"/>
      <c r="GH38" s="155"/>
      <c r="GI38" s="155"/>
      <c r="GJ38" s="155"/>
      <c r="GK38" s="155"/>
      <c r="GL38" s="155"/>
      <c r="GM38" s="155"/>
      <c r="GN38" s="155"/>
      <c r="GO38" s="155"/>
      <c r="GP38" s="155"/>
      <c r="GQ38" s="155"/>
      <c r="GR38" s="155"/>
      <c r="GS38" s="155"/>
      <c r="GT38" s="155"/>
      <c r="GU38" s="155"/>
      <c r="GV38" s="155"/>
    </row>
    <row r="39" spans="1:204" s="175" customFormat="1" ht="25.5" hidden="1" outlineLevel="3">
      <c r="A39" s="156"/>
      <c r="B39" s="508" t="s">
        <v>954</v>
      </c>
      <c r="C39" s="158"/>
      <c r="D39" s="451">
        <v>-2</v>
      </c>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5"/>
      <c r="AJ39" s="155"/>
      <c r="AK39" s="155"/>
      <c r="AL39" s="155"/>
      <c r="AM39" s="155"/>
      <c r="AN39" s="155"/>
      <c r="AO39" s="155"/>
      <c r="AP39" s="155"/>
      <c r="AQ39" s="155"/>
      <c r="AR39" s="155"/>
      <c r="AS39" s="155"/>
      <c r="AT39" s="155"/>
      <c r="AU39" s="155"/>
      <c r="AV39" s="155"/>
      <c r="AW39" s="155"/>
      <c r="AX39" s="155"/>
      <c r="AY39" s="155"/>
      <c r="AZ39" s="155"/>
      <c r="BA39" s="155"/>
      <c r="BB39" s="155"/>
      <c r="BC39" s="155"/>
      <c r="BD39" s="155"/>
      <c r="BE39" s="155"/>
      <c r="BF39" s="155"/>
      <c r="BG39" s="155"/>
      <c r="BH39" s="155"/>
      <c r="BI39" s="155"/>
      <c r="BJ39" s="155"/>
      <c r="BK39" s="155"/>
      <c r="BL39" s="155"/>
      <c r="BM39" s="155"/>
      <c r="BN39" s="155"/>
      <c r="BO39" s="155"/>
      <c r="BP39" s="155"/>
      <c r="BQ39" s="155"/>
      <c r="BR39" s="155"/>
      <c r="BS39" s="155"/>
      <c r="BT39" s="155"/>
      <c r="BU39" s="155"/>
      <c r="BV39" s="155"/>
      <c r="BW39" s="155"/>
      <c r="BX39" s="155"/>
      <c r="BY39" s="155"/>
      <c r="BZ39" s="155"/>
      <c r="CA39" s="155"/>
      <c r="CB39" s="155"/>
      <c r="CC39" s="155"/>
      <c r="CD39" s="155"/>
      <c r="CE39" s="155"/>
      <c r="CF39" s="155"/>
      <c r="CG39" s="155"/>
      <c r="CH39" s="155"/>
      <c r="CI39" s="155"/>
      <c r="CJ39" s="155"/>
      <c r="CK39" s="155"/>
      <c r="CL39" s="155"/>
      <c r="CM39" s="155"/>
      <c r="CN39" s="155"/>
      <c r="CO39" s="155"/>
      <c r="CP39" s="155"/>
      <c r="CQ39" s="155"/>
      <c r="CR39" s="155"/>
      <c r="CS39" s="155"/>
      <c r="CT39" s="155"/>
      <c r="CU39" s="155"/>
      <c r="CV39" s="155"/>
      <c r="CW39" s="155"/>
      <c r="CX39" s="155"/>
      <c r="CY39" s="155"/>
      <c r="CZ39" s="155"/>
      <c r="DA39" s="155"/>
      <c r="DB39" s="155"/>
      <c r="DC39" s="155"/>
      <c r="DD39" s="155"/>
      <c r="DE39" s="155"/>
      <c r="DF39" s="155"/>
      <c r="DG39" s="155"/>
      <c r="DH39" s="155"/>
      <c r="DI39" s="155"/>
      <c r="DJ39" s="155"/>
      <c r="DK39" s="155"/>
      <c r="DL39" s="155"/>
      <c r="DM39" s="155"/>
      <c r="DN39" s="155"/>
      <c r="DO39" s="155"/>
      <c r="DP39" s="155"/>
      <c r="DQ39" s="155"/>
      <c r="DR39" s="155"/>
      <c r="DS39" s="155"/>
      <c r="DT39" s="155"/>
      <c r="DU39" s="155"/>
      <c r="DV39" s="155"/>
      <c r="DW39" s="155"/>
      <c r="DX39" s="155"/>
      <c r="DY39" s="155"/>
      <c r="DZ39" s="155"/>
      <c r="EA39" s="155"/>
      <c r="EB39" s="155"/>
      <c r="EC39" s="155"/>
      <c r="ED39" s="155"/>
      <c r="EE39" s="155"/>
      <c r="EF39" s="155"/>
      <c r="EG39" s="155"/>
      <c r="EH39" s="155"/>
      <c r="EI39" s="155"/>
      <c r="EJ39" s="155"/>
      <c r="EK39" s="155"/>
      <c r="EL39" s="155"/>
      <c r="EM39" s="155"/>
      <c r="EN39" s="155"/>
      <c r="EO39" s="155"/>
      <c r="EP39" s="155"/>
      <c r="EQ39" s="155"/>
      <c r="ER39" s="155"/>
      <c r="ES39" s="155"/>
      <c r="ET39" s="155"/>
      <c r="EU39" s="155"/>
      <c r="EV39" s="155"/>
      <c r="EW39" s="155"/>
      <c r="EX39" s="155"/>
      <c r="EY39" s="155"/>
      <c r="EZ39" s="155"/>
      <c r="FA39" s="155"/>
      <c r="FB39" s="155"/>
      <c r="FC39" s="155"/>
      <c r="FD39" s="155"/>
      <c r="FE39" s="155"/>
      <c r="FF39" s="155"/>
      <c r="FG39" s="155"/>
      <c r="FH39" s="155"/>
      <c r="FI39" s="155"/>
      <c r="FJ39" s="155"/>
      <c r="FK39" s="155"/>
      <c r="FL39" s="155"/>
      <c r="FM39" s="155"/>
      <c r="FN39" s="155"/>
      <c r="FO39" s="155"/>
      <c r="FP39" s="155"/>
      <c r="FQ39" s="155"/>
      <c r="FR39" s="155"/>
      <c r="FS39" s="155"/>
      <c r="FT39" s="155"/>
      <c r="FU39" s="155"/>
      <c r="FV39" s="155"/>
      <c r="FW39" s="155"/>
      <c r="FX39" s="155"/>
      <c r="FY39" s="155"/>
      <c r="FZ39" s="155"/>
      <c r="GA39" s="155"/>
      <c r="GB39" s="155"/>
      <c r="GC39" s="155"/>
      <c r="GD39" s="155"/>
      <c r="GE39" s="159"/>
      <c r="GF39" s="155"/>
      <c r="GG39" s="155"/>
      <c r="GH39" s="155"/>
      <c r="GI39" s="155"/>
      <c r="GJ39" s="155"/>
      <c r="GK39" s="155"/>
      <c r="GL39" s="155"/>
      <c r="GM39" s="155"/>
      <c r="GN39" s="155"/>
      <c r="GO39" s="155"/>
      <c r="GP39" s="155"/>
      <c r="GQ39" s="155"/>
      <c r="GR39" s="155"/>
      <c r="GS39" s="155"/>
      <c r="GT39" s="155"/>
      <c r="GU39" s="155"/>
      <c r="GV39" s="155"/>
    </row>
    <row r="40" spans="1:204" s="175" customFormat="1" hidden="1" outlineLevel="3">
      <c r="A40" s="156"/>
      <c r="B40" s="509" t="s">
        <v>951</v>
      </c>
      <c r="C40" s="160"/>
      <c r="D40" s="451">
        <v>-1</v>
      </c>
      <c r="E40" s="155"/>
      <c r="F40" s="155"/>
      <c r="G40" s="155"/>
      <c r="H40" s="155"/>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5"/>
      <c r="AT40" s="155"/>
      <c r="AU40" s="155"/>
      <c r="AV40" s="155"/>
      <c r="AW40" s="155"/>
      <c r="AX40" s="155"/>
      <c r="AY40" s="155"/>
      <c r="AZ40" s="155"/>
      <c r="BA40" s="155"/>
      <c r="BB40" s="155"/>
      <c r="BC40" s="155"/>
      <c r="BD40" s="155"/>
      <c r="BE40" s="155"/>
      <c r="BF40" s="155"/>
      <c r="BG40" s="155"/>
      <c r="BH40" s="155"/>
      <c r="BI40" s="155"/>
      <c r="BJ40" s="155"/>
      <c r="BK40" s="155"/>
      <c r="BL40" s="155"/>
      <c r="BM40" s="155"/>
      <c r="BN40" s="155"/>
      <c r="BO40" s="155"/>
      <c r="BP40" s="155"/>
      <c r="BQ40" s="155"/>
      <c r="BR40" s="155"/>
      <c r="BS40" s="155"/>
      <c r="BT40" s="155"/>
      <c r="BU40" s="155"/>
      <c r="BV40" s="155"/>
      <c r="BW40" s="155"/>
      <c r="BX40" s="155"/>
      <c r="BY40" s="155"/>
      <c r="BZ40" s="155"/>
      <c r="CA40" s="155"/>
      <c r="CB40" s="155"/>
      <c r="CC40" s="155"/>
      <c r="CD40" s="155"/>
      <c r="CE40" s="155"/>
      <c r="CF40" s="155"/>
      <c r="CG40" s="155"/>
      <c r="CH40" s="155"/>
      <c r="CI40" s="155"/>
      <c r="CJ40" s="155"/>
      <c r="CK40" s="155"/>
      <c r="CL40" s="155"/>
      <c r="CM40" s="155"/>
      <c r="CN40" s="155"/>
      <c r="CO40" s="155"/>
      <c r="CP40" s="155"/>
      <c r="CQ40" s="155"/>
      <c r="CR40" s="155"/>
      <c r="CS40" s="155"/>
      <c r="CT40" s="155"/>
      <c r="CU40" s="155"/>
      <c r="CV40" s="155"/>
      <c r="CW40" s="155"/>
      <c r="CX40" s="155"/>
      <c r="CY40" s="155"/>
      <c r="CZ40" s="155"/>
      <c r="DA40" s="155"/>
      <c r="DB40" s="155"/>
      <c r="DC40" s="155"/>
      <c r="DD40" s="155"/>
      <c r="DE40" s="155"/>
      <c r="DF40" s="155"/>
      <c r="DG40" s="155"/>
      <c r="DH40" s="155"/>
      <c r="DI40" s="155"/>
      <c r="DJ40" s="155"/>
      <c r="DK40" s="155"/>
      <c r="DL40" s="155"/>
      <c r="DM40" s="155"/>
      <c r="DN40" s="155"/>
      <c r="DO40" s="155"/>
      <c r="DP40" s="155"/>
      <c r="DQ40" s="155"/>
      <c r="DR40" s="155"/>
      <c r="DS40" s="155"/>
      <c r="DT40" s="155"/>
      <c r="DU40" s="155"/>
      <c r="DV40" s="155"/>
      <c r="DW40" s="155"/>
      <c r="DX40" s="155"/>
      <c r="DY40" s="155"/>
      <c r="DZ40" s="155"/>
      <c r="EA40" s="155"/>
      <c r="EB40" s="155"/>
      <c r="EC40" s="155"/>
      <c r="ED40" s="155"/>
      <c r="EE40" s="155"/>
      <c r="EF40" s="155"/>
      <c r="EG40" s="155"/>
      <c r="EH40" s="155"/>
      <c r="EI40" s="155"/>
      <c r="EJ40" s="155"/>
      <c r="EK40" s="155"/>
      <c r="EL40" s="155"/>
      <c r="EM40" s="155"/>
      <c r="EN40" s="155"/>
      <c r="EO40" s="155"/>
      <c r="EP40" s="155"/>
      <c r="EQ40" s="155"/>
      <c r="ER40" s="155"/>
      <c r="ES40" s="155"/>
      <c r="ET40" s="155"/>
      <c r="EU40" s="155"/>
      <c r="EV40" s="155"/>
      <c r="EW40" s="155"/>
      <c r="EX40" s="155"/>
      <c r="EY40" s="155"/>
      <c r="EZ40" s="155"/>
      <c r="FA40" s="155"/>
      <c r="FB40" s="155"/>
      <c r="FC40" s="155"/>
      <c r="FD40" s="155"/>
      <c r="FE40" s="155"/>
      <c r="FF40" s="155"/>
      <c r="FG40" s="155"/>
      <c r="FH40" s="155"/>
      <c r="FI40" s="155"/>
      <c r="FJ40" s="155"/>
      <c r="FK40" s="155"/>
      <c r="FL40" s="155"/>
      <c r="FM40" s="155"/>
      <c r="FN40" s="155"/>
      <c r="FO40" s="155"/>
      <c r="FP40" s="155"/>
      <c r="FQ40" s="155"/>
      <c r="FR40" s="155"/>
      <c r="FS40" s="155"/>
      <c r="FT40" s="155"/>
      <c r="FU40" s="155"/>
      <c r="FV40" s="155"/>
      <c r="FW40" s="155"/>
      <c r="FX40" s="155"/>
      <c r="FY40" s="155"/>
      <c r="FZ40" s="155"/>
      <c r="GA40" s="155"/>
      <c r="GB40" s="155"/>
      <c r="GC40" s="155"/>
      <c r="GD40" s="155"/>
      <c r="GE40" s="159"/>
      <c r="GF40" s="155"/>
      <c r="GG40" s="155"/>
      <c r="GH40" s="155"/>
      <c r="GI40" s="155"/>
      <c r="GJ40" s="155"/>
      <c r="GK40" s="155"/>
      <c r="GL40" s="155"/>
      <c r="GM40" s="155"/>
      <c r="GN40" s="155"/>
      <c r="GO40" s="155"/>
      <c r="GP40" s="155"/>
      <c r="GQ40" s="155"/>
      <c r="GR40" s="155"/>
      <c r="GS40" s="155"/>
      <c r="GT40" s="155"/>
      <c r="GU40" s="155"/>
      <c r="GV40" s="155"/>
    </row>
    <row r="41" spans="1:204" s="175" customFormat="1" ht="25.5" hidden="1" outlineLevel="3">
      <c r="A41" s="156"/>
      <c r="B41" s="510" t="s">
        <v>952</v>
      </c>
      <c r="C41" s="158"/>
      <c r="D41" s="451">
        <v>0</v>
      </c>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5"/>
      <c r="AJ41" s="155"/>
      <c r="AK41" s="155"/>
      <c r="AL41" s="155"/>
      <c r="AM41" s="155"/>
      <c r="AN41" s="155"/>
      <c r="AO41" s="155"/>
      <c r="AP41" s="155"/>
      <c r="AQ41" s="155"/>
      <c r="AR41" s="155"/>
      <c r="AS41" s="155"/>
      <c r="AT41" s="155"/>
      <c r="AU41" s="155"/>
      <c r="AV41" s="155"/>
      <c r="AW41" s="155"/>
      <c r="AX41" s="155"/>
      <c r="AY41" s="155"/>
      <c r="AZ41" s="155"/>
      <c r="BA41" s="155"/>
      <c r="BB41" s="155"/>
      <c r="BC41" s="155"/>
      <c r="BD41" s="155"/>
      <c r="BE41" s="155"/>
      <c r="BF41" s="155"/>
      <c r="BG41" s="155"/>
      <c r="BH41" s="155"/>
      <c r="BI41" s="155"/>
      <c r="BJ41" s="155"/>
      <c r="BK41" s="155"/>
      <c r="BL41" s="155"/>
      <c r="BM41" s="155"/>
      <c r="BN41" s="155"/>
      <c r="BO41" s="155"/>
      <c r="BP41" s="155"/>
      <c r="BQ41" s="155"/>
      <c r="BR41" s="155"/>
      <c r="BS41" s="155"/>
      <c r="BT41" s="155"/>
      <c r="BU41" s="155"/>
      <c r="BV41" s="155"/>
      <c r="BW41" s="155"/>
      <c r="BX41" s="155"/>
      <c r="BY41" s="155"/>
      <c r="BZ41" s="155"/>
      <c r="CA41" s="155"/>
      <c r="CB41" s="155"/>
      <c r="CC41" s="155"/>
      <c r="CD41" s="155"/>
      <c r="CE41" s="155"/>
      <c r="CF41" s="155"/>
      <c r="CG41" s="155"/>
      <c r="CH41" s="155"/>
      <c r="CI41" s="155"/>
      <c r="CJ41" s="155"/>
      <c r="CK41" s="155"/>
      <c r="CL41" s="155"/>
      <c r="CM41" s="155"/>
      <c r="CN41" s="155"/>
      <c r="CO41" s="155"/>
      <c r="CP41" s="155"/>
      <c r="CQ41" s="155"/>
      <c r="CR41" s="155"/>
      <c r="CS41" s="155"/>
      <c r="CT41" s="155"/>
      <c r="CU41" s="155"/>
      <c r="CV41" s="155"/>
      <c r="CW41" s="155"/>
      <c r="CX41" s="155"/>
      <c r="CY41" s="155"/>
      <c r="CZ41" s="155"/>
      <c r="DA41" s="155"/>
      <c r="DB41" s="155"/>
      <c r="DC41" s="155"/>
      <c r="DD41" s="155"/>
      <c r="DE41" s="155"/>
      <c r="DF41" s="155"/>
      <c r="DG41" s="155"/>
      <c r="DH41" s="155"/>
      <c r="DI41" s="155"/>
      <c r="DJ41" s="155"/>
      <c r="DK41" s="155"/>
      <c r="DL41" s="155"/>
      <c r="DM41" s="155"/>
      <c r="DN41" s="155"/>
      <c r="DO41" s="155"/>
      <c r="DP41" s="155"/>
      <c r="DQ41" s="155"/>
      <c r="DR41" s="155"/>
      <c r="DS41" s="155"/>
      <c r="DT41" s="155"/>
      <c r="DU41" s="155"/>
      <c r="DV41" s="155"/>
      <c r="DW41" s="155"/>
      <c r="DX41" s="155"/>
      <c r="DY41" s="155"/>
      <c r="DZ41" s="155"/>
      <c r="EA41" s="155"/>
      <c r="EB41" s="155"/>
      <c r="EC41" s="155"/>
      <c r="ED41" s="155"/>
      <c r="EE41" s="155"/>
      <c r="EF41" s="155"/>
      <c r="EG41" s="155"/>
      <c r="EH41" s="155"/>
      <c r="EI41" s="155"/>
      <c r="EJ41" s="155"/>
      <c r="EK41" s="155"/>
      <c r="EL41" s="155"/>
      <c r="EM41" s="155"/>
      <c r="EN41" s="155"/>
      <c r="EO41" s="155"/>
      <c r="EP41" s="155"/>
      <c r="EQ41" s="155"/>
      <c r="ER41" s="155"/>
      <c r="ES41" s="155"/>
      <c r="ET41" s="155"/>
      <c r="EU41" s="155"/>
      <c r="EV41" s="155"/>
      <c r="EW41" s="155"/>
      <c r="EX41" s="155"/>
      <c r="EY41" s="155"/>
      <c r="EZ41" s="155"/>
      <c r="FA41" s="155"/>
      <c r="FB41" s="155"/>
      <c r="FC41" s="155"/>
      <c r="FD41" s="155"/>
      <c r="FE41" s="155"/>
      <c r="FF41" s="155"/>
      <c r="FG41" s="155"/>
      <c r="FH41" s="155"/>
      <c r="FI41" s="155"/>
      <c r="FJ41" s="155"/>
      <c r="FK41" s="155"/>
      <c r="FL41" s="155"/>
      <c r="FM41" s="155"/>
      <c r="FN41" s="155"/>
      <c r="FO41" s="155"/>
      <c r="FP41" s="155"/>
      <c r="FQ41" s="155"/>
      <c r="FR41" s="155"/>
      <c r="FS41" s="155"/>
      <c r="FT41" s="155"/>
      <c r="FU41" s="155"/>
      <c r="FV41" s="155"/>
      <c r="FW41" s="155"/>
      <c r="FX41" s="155"/>
      <c r="FY41" s="155"/>
      <c r="FZ41" s="155"/>
      <c r="GA41" s="155"/>
      <c r="GB41" s="155"/>
      <c r="GC41" s="155"/>
      <c r="GD41" s="155"/>
      <c r="GE41" s="159"/>
      <c r="GF41" s="155"/>
      <c r="GG41" s="155"/>
      <c r="GH41" s="155"/>
      <c r="GI41" s="155"/>
      <c r="GJ41" s="155"/>
      <c r="GK41" s="155"/>
      <c r="GL41" s="155"/>
      <c r="GM41" s="155"/>
      <c r="GN41" s="155"/>
      <c r="GO41" s="155"/>
      <c r="GP41" s="155"/>
      <c r="GQ41" s="155"/>
      <c r="GR41" s="155"/>
      <c r="GS41" s="155"/>
      <c r="GT41" s="155"/>
      <c r="GU41" s="155"/>
      <c r="GV41" s="155"/>
    </row>
    <row r="42" spans="1:204" s="175" customFormat="1" ht="25.5" hidden="1" outlineLevel="3">
      <c r="A42" s="156"/>
      <c r="B42" s="220" t="s">
        <v>807</v>
      </c>
      <c r="C42" s="158"/>
      <c r="D42" s="451">
        <v>-3</v>
      </c>
      <c r="E42" s="155"/>
      <c r="F42" s="155"/>
      <c r="G42" s="155"/>
      <c r="H42" s="155"/>
      <c r="I42" s="155"/>
      <c r="J42" s="155"/>
      <c r="K42" s="155"/>
      <c r="L42" s="155"/>
      <c r="M42" s="155"/>
      <c r="N42" s="155"/>
      <c r="O42" s="155"/>
      <c r="P42" s="155"/>
      <c r="Q42" s="155"/>
      <c r="R42" s="155"/>
      <c r="S42" s="155"/>
      <c r="T42" s="155"/>
      <c r="U42" s="155"/>
      <c r="V42" s="155"/>
      <c r="W42" s="155"/>
      <c r="X42" s="155"/>
      <c r="Y42" s="155"/>
      <c r="Z42" s="155"/>
      <c r="AA42" s="155"/>
      <c r="AB42" s="155"/>
      <c r="AC42" s="155"/>
      <c r="AD42" s="155"/>
      <c r="AE42" s="155"/>
      <c r="AF42" s="155"/>
      <c r="AG42" s="155"/>
      <c r="AH42" s="155"/>
      <c r="AI42" s="155"/>
      <c r="AJ42" s="155"/>
      <c r="AK42" s="155"/>
      <c r="AL42" s="155"/>
      <c r="AM42" s="155"/>
      <c r="AN42" s="155"/>
      <c r="AO42" s="155"/>
      <c r="AP42" s="155"/>
      <c r="AQ42" s="155"/>
      <c r="AR42" s="155"/>
      <c r="AS42" s="155"/>
      <c r="AT42" s="155"/>
      <c r="AU42" s="155"/>
      <c r="AV42" s="155"/>
      <c r="AW42" s="155"/>
      <c r="AX42" s="155"/>
      <c r="AY42" s="155"/>
      <c r="AZ42" s="155"/>
      <c r="BA42" s="155"/>
      <c r="BB42" s="155"/>
      <c r="BC42" s="155"/>
      <c r="BD42" s="155"/>
      <c r="BE42" s="155"/>
      <c r="BF42" s="155"/>
      <c r="BG42" s="155"/>
      <c r="BH42" s="155"/>
      <c r="BI42" s="155"/>
      <c r="BJ42" s="155"/>
      <c r="BK42" s="155"/>
      <c r="BL42" s="155"/>
      <c r="BM42" s="155"/>
      <c r="BN42" s="155"/>
      <c r="BO42" s="155"/>
      <c r="BP42" s="155"/>
      <c r="BQ42" s="155"/>
      <c r="BR42" s="155"/>
      <c r="BS42" s="155"/>
      <c r="BT42" s="155"/>
      <c r="BU42" s="155"/>
      <c r="BV42" s="155"/>
      <c r="BW42" s="155"/>
      <c r="BX42" s="155"/>
      <c r="BY42" s="155"/>
      <c r="BZ42" s="155"/>
      <c r="CA42" s="155"/>
      <c r="CB42" s="155"/>
      <c r="CC42" s="155"/>
      <c r="CD42" s="155"/>
      <c r="CE42" s="155"/>
      <c r="CF42" s="155"/>
      <c r="CG42" s="155"/>
      <c r="CH42" s="155"/>
      <c r="CI42" s="155"/>
      <c r="CJ42" s="155"/>
      <c r="CK42" s="155"/>
      <c r="CL42" s="155"/>
      <c r="CM42" s="155"/>
      <c r="CN42" s="155"/>
      <c r="CO42" s="155"/>
      <c r="CP42" s="155"/>
      <c r="CQ42" s="155"/>
      <c r="CR42" s="155"/>
      <c r="CS42" s="155"/>
      <c r="CT42" s="155"/>
      <c r="CU42" s="155"/>
      <c r="CV42" s="155"/>
      <c r="CW42" s="155"/>
      <c r="CX42" s="155"/>
      <c r="CY42" s="155"/>
      <c r="CZ42" s="155"/>
      <c r="DA42" s="155"/>
      <c r="DB42" s="155"/>
      <c r="DC42" s="155"/>
      <c r="DD42" s="155"/>
      <c r="DE42" s="155"/>
      <c r="DF42" s="155"/>
      <c r="DG42" s="155"/>
      <c r="DH42" s="155"/>
      <c r="DI42" s="155"/>
      <c r="DJ42" s="155"/>
      <c r="DK42" s="155"/>
      <c r="DL42" s="155"/>
      <c r="DM42" s="155"/>
      <c r="DN42" s="155"/>
      <c r="DO42" s="155"/>
      <c r="DP42" s="155"/>
      <c r="DQ42" s="155"/>
      <c r="DR42" s="155"/>
      <c r="DS42" s="155"/>
      <c r="DT42" s="155"/>
      <c r="DU42" s="155"/>
      <c r="DV42" s="155"/>
      <c r="DW42" s="155"/>
      <c r="DX42" s="155"/>
      <c r="DY42" s="155"/>
      <c r="DZ42" s="155"/>
      <c r="EA42" s="155"/>
      <c r="EB42" s="155"/>
      <c r="EC42" s="155"/>
      <c r="ED42" s="155"/>
      <c r="EE42" s="155"/>
      <c r="EF42" s="155"/>
      <c r="EG42" s="155"/>
      <c r="EH42" s="155"/>
      <c r="EI42" s="155"/>
      <c r="EJ42" s="155"/>
      <c r="EK42" s="155"/>
      <c r="EL42" s="155"/>
      <c r="EM42" s="155"/>
      <c r="EN42" s="155"/>
      <c r="EO42" s="155"/>
      <c r="EP42" s="155"/>
      <c r="EQ42" s="155"/>
      <c r="ER42" s="155"/>
      <c r="ES42" s="155"/>
      <c r="ET42" s="155"/>
      <c r="EU42" s="155"/>
      <c r="EV42" s="155"/>
      <c r="EW42" s="155"/>
      <c r="EX42" s="155"/>
      <c r="EY42" s="155"/>
      <c r="EZ42" s="155"/>
      <c r="FA42" s="155"/>
      <c r="FB42" s="155"/>
      <c r="FC42" s="155"/>
      <c r="FD42" s="155"/>
      <c r="FE42" s="155"/>
      <c r="FF42" s="155"/>
      <c r="FG42" s="155"/>
      <c r="FH42" s="155"/>
      <c r="FI42" s="155"/>
      <c r="FJ42" s="155"/>
      <c r="FK42" s="155"/>
      <c r="FL42" s="155"/>
      <c r="FM42" s="155"/>
      <c r="FN42" s="155"/>
      <c r="FO42" s="155"/>
      <c r="FP42" s="155"/>
      <c r="FQ42" s="155"/>
      <c r="FR42" s="155"/>
      <c r="FS42" s="155"/>
      <c r="FT42" s="155"/>
      <c r="FU42" s="155"/>
      <c r="FV42" s="155"/>
      <c r="FW42" s="155"/>
      <c r="FX42" s="155"/>
      <c r="FY42" s="155"/>
      <c r="FZ42" s="155"/>
      <c r="GA42" s="155"/>
      <c r="GB42" s="155"/>
      <c r="GC42" s="155"/>
      <c r="GD42" s="155"/>
      <c r="GE42" s="159"/>
      <c r="GF42" s="155"/>
      <c r="GG42" s="155"/>
      <c r="GH42" s="155"/>
      <c r="GI42" s="155"/>
      <c r="GJ42" s="155"/>
      <c r="GK42" s="155"/>
      <c r="GL42" s="155"/>
      <c r="GM42" s="155"/>
      <c r="GN42" s="155"/>
      <c r="GO42" s="155"/>
      <c r="GP42" s="155"/>
      <c r="GQ42" s="155"/>
      <c r="GR42" s="155"/>
      <c r="GS42" s="155"/>
      <c r="GT42" s="155"/>
      <c r="GU42" s="155"/>
      <c r="GV42" s="155"/>
    </row>
    <row r="43" spans="1:204" s="175" customFormat="1" ht="25.5" hidden="1" outlineLevel="3">
      <c r="A43" s="156"/>
      <c r="B43" s="220" t="s">
        <v>806</v>
      </c>
      <c r="C43" s="158"/>
      <c r="D43" s="451">
        <v>-3</v>
      </c>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c r="BI43" s="155"/>
      <c r="BJ43" s="155"/>
      <c r="BK43" s="155"/>
      <c r="BL43" s="155"/>
      <c r="BM43" s="155"/>
      <c r="BN43" s="155"/>
      <c r="BO43" s="155"/>
      <c r="BP43" s="155"/>
      <c r="BQ43" s="155"/>
      <c r="BR43" s="155"/>
      <c r="BS43" s="155"/>
      <c r="BT43" s="155"/>
      <c r="BU43" s="155"/>
      <c r="BV43" s="155"/>
      <c r="BW43" s="155"/>
      <c r="BX43" s="155"/>
      <c r="BY43" s="155"/>
      <c r="BZ43" s="155"/>
      <c r="CA43" s="155"/>
      <c r="CB43" s="155"/>
      <c r="CC43" s="155"/>
      <c r="CD43" s="155"/>
      <c r="CE43" s="155"/>
      <c r="CF43" s="155"/>
      <c r="CG43" s="155"/>
      <c r="CH43" s="155"/>
      <c r="CI43" s="155"/>
      <c r="CJ43" s="155"/>
      <c r="CK43" s="155"/>
      <c r="CL43" s="155"/>
      <c r="CM43" s="155"/>
      <c r="CN43" s="155"/>
      <c r="CO43" s="155"/>
      <c r="CP43" s="155"/>
      <c r="CQ43" s="155"/>
      <c r="CR43" s="155"/>
      <c r="CS43" s="155"/>
      <c r="CT43" s="155"/>
      <c r="CU43" s="155"/>
      <c r="CV43" s="155"/>
      <c r="CW43" s="155"/>
      <c r="CX43" s="155"/>
      <c r="CY43" s="155"/>
      <c r="CZ43" s="155"/>
      <c r="DA43" s="155"/>
      <c r="DB43" s="155"/>
      <c r="DC43" s="155"/>
      <c r="DD43" s="155"/>
      <c r="DE43" s="155"/>
      <c r="DF43" s="155"/>
      <c r="DG43" s="155"/>
      <c r="DH43" s="155"/>
      <c r="DI43" s="155"/>
      <c r="DJ43" s="155"/>
      <c r="DK43" s="155"/>
      <c r="DL43" s="155"/>
      <c r="DM43" s="155"/>
      <c r="DN43" s="155"/>
      <c r="DO43" s="155"/>
      <c r="DP43" s="155"/>
      <c r="DQ43" s="155"/>
      <c r="DR43" s="155"/>
      <c r="DS43" s="155"/>
      <c r="DT43" s="155"/>
      <c r="DU43" s="155"/>
      <c r="DV43" s="155"/>
      <c r="DW43" s="155"/>
      <c r="DX43" s="155"/>
      <c r="DY43" s="155"/>
      <c r="DZ43" s="155"/>
      <c r="EA43" s="155"/>
      <c r="EB43" s="155"/>
      <c r="EC43" s="155"/>
      <c r="ED43" s="155"/>
      <c r="EE43" s="155"/>
      <c r="EF43" s="155"/>
      <c r="EG43" s="155"/>
      <c r="EH43" s="155"/>
      <c r="EI43" s="155"/>
      <c r="EJ43" s="155"/>
      <c r="EK43" s="155"/>
      <c r="EL43" s="155"/>
      <c r="EM43" s="155"/>
      <c r="EN43" s="155"/>
      <c r="EO43" s="155"/>
      <c r="EP43" s="155"/>
      <c r="EQ43" s="155"/>
      <c r="ER43" s="155"/>
      <c r="ES43" s="155"/>
      <c r="ET43" s="155"/>
      <c r="EU43" s="155"/>
      <c r="EV43" s="155"/>
      <c r="EW43" s="155"/>
      <c r="EX43" s="155"/>
      <c r="EY43" s="155"/>
      <c r="EZ43" s="155"/>
      <c r="FA43" s="155"/>
      <c r="FB43" s="155"/>
      <c r="FC43" s="155"/>
      <c r="FD43" s="155"/>
      <c r="FE43" s="155"/>
      <c r="FF43" s="155"/>
      <c r="FG43" s="155"/>
      <c r="FH43" s="155"/>
      <c r="FI43" s="155"/>
      <c r="FJ43" s="155"/>
      <c r="FK43" s="155"/>
      <c r="FL43" s="155"/>
      <c r="FM43" s="155"/>
      <c r="FN43" s="155"/>
      <c r="FO43" s="155"/>
      <c r="FP43" s="155"/>
      <c r="FQ43" s="155"/>
      <c r="FR43" s="155"/>
      <c r="FS43" s="155"/>
      <c r="FT43" s="155"/>
      <c r="FU43" s="155"/>
      <c r="FV43" s="155"/>
      <c r="FW43" s="155"/>
      <c r="FX43" s="155"/>
      <c r="FY43" s="155"/>
      <c r="FZ43" s="155"/>
      <c r="GA43" s="155"/>
      <c r="GB43" s="155"/>
      <c r="GC43" s="155"/>
      <c r="GD43" s="155"/>
      <c r="GE43" s="159"/>
      <c r="GF43" s="155"/>
      <c r="GG43" s="155"/>
      <c r="GH43" s="155"/>
      <c r="GI43" s="155"/>
      <c r="GJ43" s="155"/>
      <c r="GK43" s="155"/>
      <c r="GL43" s="155"/>
      <c r="GM43" s="155"/>
      <c r="GN43" s="155"/>
      <c r="GO43" s="155"/>
      <c r="GP43" s="155"/>
      <c r="GQ43" s="155"/>
      <c r="GR43" s="155"/>
      <c r="GS43" s="155"/>
      <c r="GT43" s="155"/>
      <c r="GU43" s="155"/>
      <c r="GV43" s="155"/>
    </row>
    <row r="44" spans="1:204" s="175" customFormat="1" ht="25.5" hidden="1" outlineLevel="3">
      <c r="A44" s="156"/>
      <c r="B44" s="508" t="s">
        <v>955</v>
      </c>
      <c r="C44" s="244"/>
      <c r="D44" s="452">
        <v>-2</v>
      </c>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c r="BI44" s="155"/>
      <c r="BJ44" s="155"/>
      <c r="BK44" s="155"/>
      <c r="BL44" s="155"/>
      <c r="BM44" s="155"/>
      <c r="BN44" s="155"/>
      <c r="BO44" s="155"/>
      <c r="BP44" s="155"/>
      <c r="BQ44" s="155"/>
      <c r="BR44" s="155"/>
      <c r="BS44" s="155"/>
      <c r="BT44" s="155"/>
      <c r="BU44" s="155"/>
      <c r="BV44" s="155"/>
      <c r="BW44" s="155"/>
      <c r="BX44" s="155"/>
      <c r="BY44" s="155"/>
      <c r="BZ44" s="155"/>
      <c r="CA44" s="155"/>
      <c r="CB44" s="155"/>
      <c r="CC44" s="155"/>
      <c r="CD44" s="155"/>
      <c r="CE44" s="155"/>
      <c r="CF44" s="155"/>
      <c r="CG44" s="155"/>
      <c r="CH44" s="155"/>
      <c r="CI44" s="155"/>
      <c r="CJ44" s="155"/>
      <c r="CK44" s="155"/>
      <c r="CL44" s="155"/>
      <c r="CM44" s="155"/>
      <c r="CN44" s="155"/>
      <c r="CO44" s="155"/>
      <c r="CP44" s="155"/>
      <c r="CQ44" s="155"/>
      <c r="CR44" s="155"/>
      <c r="CS44" s="155"/>
      <c r="CT44" s="155"/>
      <c r="CU44" s="155"/>
      <c r="CV44" s="155"/>
      <c r="CW44" s="155"/>
      <c r="CX44" s="155"/>
      <c r="CY44" s="155"/>
      <c r="CZ44" s="155"/>
      <c r="DA44" s="155"/>
      <c r="DB44" s="155"/>
      <c r="DC44" s="155"/>
      <c r="DD44" s="155"/>
      <c r="DE44" s="155"/>
      <c r="DF44" s="155"/>
      <c r="DG44" s="155"/>
      <c r="DH44" s="155"/>
      <c r="DI44" s="155"/>
      <c r="DJ44" s="155"/>
      <c r="DK44" s="155"/>
      <c r="DL44" s="155"/>
      <c r="DM44" s="155"/>
      <c r="DN44" s="155"/>
      <c r="DO44" s="155"/>
      <c r="DP44" s="155"/>
      <c r="DQ44" s="155"/>
      <c r="DR44" s="155"/>
      <c r="DS44" s="155"/>
      <c r="DT44" s="155"/>
      <c r="DU44" s="155"/>
      <c r="DV44" s="155"/>
      <c r="DW44" s="155"/>
      <c r="DX44" s="155"/>
      <c r="DY44" s="155"/>
      <c r="DZ44" s="155"/>
      <c r="EA44" s="155"/>
      <c r="EB44" s="155"/>
      <c r="EC44" s="155"/>
      <c r="ED44" s="155"/>
      <c r="EE44" s="155"/>
      <c r="EF44" s="155"/>
      <c r="EG44" s="155"/>
      <c r="EH44" s="155"/>
      <c r="EI44" s="155"/>
      <c r="EJ44" s="155"/>
      <c r="EK44" s="155"/>
      <c r="EL44" s="155"/>
      <c r="EM44" s="155"/>
      <c r="EN44" s="155"/>
      <c r="EO44" s="155"/>
      <c r="EP44" s="155"/>
      <c r="EQ44" s="155"/>
      <c r="ER44" s="155"/>
      <c r="ES44" s="155"/>
      <c r="ET44" s="155"/>
      <c r="EU44" s="155"/>
      <c r="EV44" s="155"/>
      <c r="EW44" s="155"/>
      <c r="EX44" s="155"/>
      <c r="EY44" s="155"/>
      <c r="EZ44" s="155"/>
      <c r="FA44" s="155"/>
      <c r="FB44" s="155"/>
      <c r="FC44" s="155"/>
      <c r="FD44" s="155"/>
      <c r="FE44" s="155"/>
      <c r="FF44" s="155"/>
      <c r="FG44" s="155"/>
      <c r="FH44" s="155"/>
      <c r="FI44" s="155"/>
      <c r="FJ44" s="155"/>
      <c r="FK44" s="155"/>
      <c r="FL44" s="155"/>
      <c r="FM44" s="155"/>
      <c r="FN44" s="155"/>
      <c r="FO44" s="155"/>
      <c r="FP44" s="155"/>
      <c r="FQ44" s="155"/>
      <c r="FR44" s="155"/>
      <c r="FS44" s="155"/>
      <c r="FT44" s="155"/>
      <c r="FU44" s="155"/>
      <c r="FV44" s="155"/>
      <c r="FW44" s="155"/>
      <c r="FX44" s="155"/>
      <c r="FY44" s="155"/>
      <c r="FZ44" s="155"/>
      <c r="GA44" s="155"/>
      <c r="GB44" s="155"/>
      <c r="GC44" s="155"/>
      <c r="GD44" s="155"/>
      <c r="GE44" s="159"/>
      <c r="GF44" s="155"/>
      <c r="GG44" s="155"/>
      <c r="GH44" s="155"/>
      <c r="GI44" s="155"/>
      <c r="GJ44" s="155"/>
      <c r="GK44" s="155"/>
      <c r="GL44" s="155"/>
      <c r="GM44" s="155"/>
      <c r="GN44" s="155"/>
      <c r="GO44" s="155"/>
      <c r="GP44" s="155"/>
      <c r="GQ44" s="155"/>
      <c r="GR44" s="155"/>
      <c r="GS44" s="155"/>
      <c r="GT44" s="155"/>
      <c r="GU44" s="155"/>
      <c r="GV44" s="155"/>
    </row>
    <row r="45" spans="1:204" s="175" customFormat="1" ht="51" hidden="1" outlineLevel="3">
      <c r="A45" s="156"/>
      <c r="B45" s="511" t="s">
        <v>948</v>
      </c>
      <c r="C45" s="158"/>
      <c r="D45" s="447">
        <v>-0.1</v>
      </c>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c r="BI45" s="155"/>
      <c r="BJ45" s="155"/>
      <c r="BK45" s="155"/>
      <c r="BL45" s="155"/>
      <c r="BM45" s="155"/>
      <c r="BN45" s="155"/>
      <c r="BO45" s="155"/>
      <c r="BP45" s="155"/>
      <c r="BQ45" s="155"/>
      <c r="BR45" s="155"/>
      <c r="BS45" s="155"/>
      <c r="BT45" s="155"/>
      <c r="BU45" s="155"/>
      <c r="BV45" s="155"/>
      <c r="BW45" s="155"/>
      <c r="BX45" s="155"/>
      <c r="BY45" s="155"/>
      <c r="BZ45" s="155"/>
      <c r="CA45" s="155"/>
      <c r="CB45" s="155"/>
      <c r="CC45" s="155"/>
      <c r="CD45" s="155"/>
      <c r="CE45" s="155"/>
      <c r="CF45" s="155"/>
      <c r="CG45" s="155"/>
      <c r="CH45" s="155"/>
      <c r="CI45" s="155"/>
      <c r="CJ45" s="155"/>
      <c r="CK45" s="155"/>
      <c r="CL45" s="155"/>
      <c r="CM45" s="155"/>
      <c r="CN45" s="155"/>
      <c r="CO45" s="155"/>
      <c r="CP45" s="155"/>
      <c r="CQ45" s="155"/>
      <c r="CR45" s="155"/>
      <c r="CS45" s="155"/>
      <c r="CT45" s="155"/>
      <c r="CU45" s="155"/>
      <c r="CV45" s="155"/>
      <c r="CW45" s="155"/>
      <c r="CX45" s="155"/>
      <c r="CY45" s="155"/>
      <c r="CZ45" s="155"/>
      <c r="DA45" s="155"/>
      <c r="DB45" s="155"/>
      <c r="DC45" s="155"/>
      <c r="DD45" s="155"/>
      <c r="DE45" s="155"/>
      <c r="DF45" s="155"/>
      <c r="DG45" s="155"/>
      <c r="DH45" s="155"/>
      <c r="DI45" s="155"/>
      <c r="DJ45" s="155"/>
      <c r="DK45" s="155"/>
      <c r="DL45" s="155"/>
      <c r="DM45" s="155"/>
      <c r="DN45" s="155"/>
      <c r="DO45" s="155"/>
      <c r="DP45" s="155"/>
      <c r="DQ45" s="155"/>
      <c r="DR45" s="155"/>
      <c r="DS45" s="155"/>
      <c r="DT45" s="155"/>
      <c r="DU45" s="155"/>
      <c r="DV45" s="155"/>
      <c r="DW45" s="155"/>
      <c r="DX45" s="155"/>
      <c r="DY45" s="155"/>
      <c r="DZ45" s="155"/>
      <c r="EA45" s="155"/>
      <c r="EB45" s="155"/>
      <c r="EC45" s="155"/>
      <c r="ED45" s="155"/>
      <c r="EE45" s="155"/>
      <c r="EF45" s="155"/>
      <c r="EG45" s="155"/>
      <c r="EH45" s="155"/>
      <c r="EI45" s="155"/>
      <c r="EJ45" s="155"/>
      <c r="EK45" s="155"/>
      <c r="EL45" s="155"/>
      <c r="EM45" s="155"/>
      <c r="EN45" s="155"/>
      <c r="EO45" s="155"/>
      <c r="EP45" s="155"/>
      <c r="EQ45" s="155"/>
      <c r="ER45" s="155"/>
      <c r="ES45" s="155"/>
      <c r="ET45" s="155"/>
      <c r="EU45" s="155"/>
      <c r="EV45" s="155"/>
      <c r="EW45" s="155"/>
      <c r="EX45" s="155"/>
      <c r="EY45" s="155"/>
      <c r="EZ45" s="155"/>
      <c r="FA45" s="155"/>
      <c r="FB45" s="155"/>
      <c r="FC45" s="155"/>
      <c r="FD45" s="155"/>
      <c r="FE45" s="155"/>
      <c r="FF45" s="155"/>
      <c r="FG45" s="155"/>
      <c r="FH45" s="155"/>
      <c r="FI45" s="155"/>
      <c r="FJ45" s="155"/>
      <c r="FK45" s="155"/>
      <c r="FL45" s="155"/>
      <c r="FM45" s="155"/>
      <c r="FN45" s="155"/>
      <c r="FO45" s="155"/>
      <c r="FP45" s="155"/>
      <c r="FQ45" s="155"/>
      <c r="FR45" s="155"/>
      <c r="FS45" s="155"/>
      <c r="FT45" s="155"/>
      <c r="FU45" s="155"/>
      <c r="FV45" s="155"/>
      <c r="FW45" s="155"/>
      <c r="FX45" s="155"/>
      <c r="FY45" s="155"/>
      <c r="FZ45" s="155"/>
      <c r="GA45" s="155"/>
      <c r="GB45" s="155"/>
      <c r="GC45" s="155"/>
      <c r="GD45" s="155"/>
      <c r="GE45" s="159"/>
      <c r="GF45" s="155"/>
      <c r="GG45" s="155"/>
      <c r="GH45" s="155"/>
      <c r="GI45" s="155"/>
      <c r="GJ45" s="155"/>
      <c r="GK45" s="155"/>
      <c r="GL45" s="155"/>
      <c r="GM45" s="155"/>
      <c r="GN45" s="155"/>
      <c r="GO45" s="155"/>
      <c r="GP45" s="155"/>
      <c r="GQ45" s="155"/>
      <c r="GR45" s="155"/>
      <c r="GS45" s="155"/>
      <c r="GT45" s="155"/>
      <c r="GU45" s="155"/>
      <c r="GV45" s="155"/>
    </row>
    <row r="46" spans="1:204" s="175" customFormat="1" hidden="1" outlineLevel="3">
      <c r="A46" s="156"/>
      <c r="B46" s="220"/>
      <c r="C46" s="158"/>
      <c r="D46" s="451"/>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c r="CS46" s="178"/>
      <c r="CT46" s="178"/>
      <c r="CU46" s="178"/>
      <c r="CV46" s="178"/>
      <c r="CW46" s="178"/>
      <c r="CX46" s="178"/>
      <c r="CY46" s="178"/>
      <c r="CZ46" s="178"/>
      <c r="DA46" s="178"/>
      <c r="DB46" s="178"/>
      <c r="DC46" s="178"/>
      <c r="DD46" s="178"/>
      <c r="DE46" s="178"/>
      <c r="DF46" s="178"/>
      <c r="DG46" s="178"/>
      <c r="DH46" s="178"/>
      <c r="DI46" s="178"/>
      <c r="DJ46" s="178"/>
      <c r="DK46" s="178"/>
      <c r="DL46" s="178"/>
      <c r="DM46" s="178"/>
      <c r="DN46" s="178"/>
      <c r="DO46" s="178"/>
      <c r="DP46" s="178"/>
      <c r="DQ46" s="178"/>
      <c r="DR46" s="178"/>
      <c r="DS46" s="178"/>
      <c r="DT46" s="178"/>
      <c r="DU46" s="178"/>
      <c r="DV46" s="178"/>
      <c r="DW46" s="178"/>
      <c r="DX46" s="178"/>
      <c r="DY46" s="178"/>
      <c r="DZ46" s="178"/>
      <c r="EA46" s="178"/>
      <c r="EB46" s="178"/>
      <c r="EC46" s="178"/>
      <c r="ED46" s="178"/>
      <c r="EE46" s="178"/>
      <c r="EF46" s="178"/>
      <c r="EG46" s="178"/>
      <c r="EH46" s="178"/>
      <c r="EI46" s="178"/>
      <c r="EJ46" s="178"/>
      <c r="EK46" s="178"/>
      <c r="EL46" s="178"/>
      <c r="EM46" s="178"/>
      <c r="EN46" s="178"/>
      <c r="EO46" s="178"/>
      <c r="EP46" s="178"/>
      <c r="EQ46" s="178"/>
      <c r="ER46" s="178"/>
      <c r="ES46" s="178"/>
      <c r="ET46" s="178"/>
      <c r="EU46" s="178"/>
      <c r="EV46" s="178"/>
      <c r="EW46" s="178"/>
      <c r="EX46" s="178"/>
      <c r="EY46" s="178"/>
      <c r="EZ46" s="178"/>
      <c r="FA46" s="178"/>
      <c r="FB46" s="178"/>
      <c r="FC46" s="178"/>
      <c r="FD46" s="178"/>
      <c r="FE46" s="178"/>
      <c r="FF46" s="178"/>
      <c r="FG46" s="178"/>
      <c r="FH46" s="178"/>
      <c r="FI46" s="178"/>
      <c r="FJ46" s="178"/>
      <c r="FK46" s="178"/>
      <c r="FL46" s="178"/>
      <c r="FM46" s="178"/>
      <c r="FN46" s="178"/>
      <c r="FO46" s="178"/>
      <c r="FP46" s="178"/>
      <c r="FQ46" s="178"/>
      <c r="FR46" s="178"/>
      <c r="FS46" s="178"/>
      <c r="FT46" s="178"/>
      <c r="FU46" s="178"/>
      <c r="FV46" s="178"/>
      <c r="FW46" s="178"/>
      <c r="FX46" s="178"/>
      <c r="FY46" s="178"/>
      <c r="FZ46" s="178"/>
      <c r="GA46" s="178"/>
      <c r="GB46" s="178"/>
      <c r="GC46" s="178"/>
      <c r="GD46" s="178"/>
      <c r="GE46" s="159"/>
      <c r="GF46" s="178"/>
      <c r="GG46" s="178"/>
      <c r="GH46" s="178"/>
      <c r="GI46" s="178"/>
      <c r="GJ46" s="178"/>
      <c r="GK46" s="178"/>
      <c r="GL46" s="178"/>
      <c r="GM46" s="178"/>
      <c r="GN46" s="178"/>
      <c r="GO46" s="178"/>
      <c r="GP46" s="178"/>
      <c r="GQ46" s="178"/>
      <c r="GR46" s="178"/>
      <c r="GS46" s="178"/>
      <c r="GT46" s="178"/>
      <c r="GU46" s="178"/>
      <c r="GV46" s="178"/>
    </row>
    <row r="47" spans="1:204" s="184" customFormat="1" hidden="1" outlineLevel="3">
      <c r="A47" s="180"/>
      <c r="B47" s="180" t="s">
        <v>808</v>
      </c>
      <c r="C47" s="181"/>
      <c r="D47" s="446"/>
      <c r="E47" s="183"/>
      <c r="F47" s="183"/>
      <c r="G47" s="183"/>
      <c r="H47" s="183"/>
      <c r="I47" s="183"/>
      <c r="J47" s="183"/>
      <c r="K47" s="183"/>
      <c r="L47" s="183"/>
      <c r="M47" s="183"/>
      <c r="N47" s="183"/>
      <c r="O47" s="183"/>
      <c r="P47" s="183"/>
      <c r="Q47" s="183"/>
      <c r="R47" s="183"/>
      <c r="S47" s="183"/>
      <c r="T47" s="183"/>
      <c r="U47" s="183"/>
      <c r="V47" s="183"/>
      <c r="W47" s="183"/>
      <c r="X47" s="183"/>
      <c r="Y47" s="183"/>
      <c r="Z47" s="183"/>
      <c r="AA47" s="183"/>
      <c r="AB47" s="183"/>
      <c r="AC47" s="183"/>
      <c r="AD47" s="183"/>
      <c r="AE47" s="183"/>
      <c r="AF47" s="183"/>
      <c r="AG47" s="183"/>
      <c r="AH47" s="183"/>
      <c r="AI47" s="183"/>
      <c r="AJ47" s="183"/>
      <c r="AK47" s="183"/>
      <c r="AL47" s="183"/>
      <c r="AM47" s="183"/>
      <c r="AN47" s="183"/>
      <c r="AO47" s="183"/>
      <c r="AP47" s="183"/>
      <c r="AQ47" s="183"/>
      <c r="AR47" s="183"/>
      <c r="AS47" s="183"/>
      <c r="AT47" s="183"/>
      <c r="AU47" s="183"/>
      <c r="AV47" s="183"/>
      <c r="AW47" s="183"/>
      <c r="AX47" s="183"/>
      <c r="AY47" s="183"/>
      <c r="AZ47" s="183"/>
      <c r="BA47" s="183"/>
      <c r="BB47" s="183"/>
      <c r="BC47" s="183"/>
      <c r="BD47" s="183"/>
      <c r="BE47" s="183"/>
      <c r="BF47" s="183"/>
      <c r="BG47" s="183"/>
      <c r="BH47" s="183"/>
      <c r="BI47" s="183"/>
      <c r="BJ47" s="183"/>
      <c r="BK47" s="183"/>
      <c r="BL47" s="183"/>
      <c r="BM47" s="183"/>
      <c r="BN47" s="183"/>
      <c r="BO47" s="183"/>
      <c r="BP47" s="183"/>
      <c r="BQ47" s="183"/>
      <c r="BR47" s="183"/>
      <c r="BS47" s="183"/>
      <c r="BT47" s="183"/>
      <c r="BU47" s="183"/>
      <c r="BV47" s="183"/>
      <c r="BW47" s="183"/>
      <c r="BX47" s="183"/>
      <c r="BY47" s="183"/>
      <c r="BZ47" s="183"/>
      <c r="CA47" s="183"/>
      <c r="CB47" s="183"/>
      <c r="CC47" s="183"/>
      <c r="CD47" s="183"/>
      <c r="CE47" s="183"/>
      <c r="CF47" s="183"/>
      <c r="CG47" s="183"/>
      <c r="CH47" s="183"/>
      <c r="CI47" s="183"/>
      <c r="CJ47" s="183"/>
      <c r="CK47" s="183"/>
      <c r="CL47" s="183"/>
      <c r="CM47" s="183"/>
      <c r="CN47" s="183"/>
      <c r="CO47" s="183"/>
      <c r="CP47" s="183"/>
      <c r="CQ47" s="183"/>
      <c r="CR47" s="183"/>
      <c r="CS47" s="183"/>
      <c r="CT47" s="183"/>
      <c r="CU47" s="183"/>
      <c r="CV47" s="183"/>
      <c r="CW47" s="183"/>
      <c r="CX47" s="183"/>
      <c r="CY47" s="183"/>
      <c r="CZ47" s="183"/>
      <c r="DA47" s="183"/>
      <c r="DB47" s="183"/>
      <c r="DC47" s="183"/>
      <c r="DD47" s="183"/>
      <c r="DE47" s="183"/>
      <c r="DF47" s="183"/>
      <c r="DG47" s="183"/>
      <c r="DH47" s="183"/>
      <c r="DI47" s="183"/>
      <c r="DJ47" s="183"/>
      <c r="DK47" s="183"/>
      <c r="DL47" s="183"/>
      <c r="DM47" s="183"/>
      <c r="DN47" s="183"/>
      <c r="DO47" s="183"/>
      <c r="DP47" s="183"/>
      <c r="DQ47" s="183"/>
      <c r="DR47" s="183"/>
      <c r="DS47" s="183"/>
      <c r="DT47" s="183"/>
      <c r="DU47" s="183"/>
      <c r="DV47" s="183"/>
      <c r="DW47" s="183"/>
      <c r="DX47" s="183"/>
      <c r="DY47" s="183"/>
      <c r="DZ47" s="183"/>
      <c r="EA47" s="183"/>
      <c r="EB47" s="183"/>
      <c r="EC47" s="183"/>
      <c r="ED47" s="183"/>
      <c r="EE47" s="183"/>
      <c r="EF47" s="183"/>
      <c r="EG47" s="183"/>
      <c r="EH47" s="183"/>
      <c r="EI47" s="183"/>
      <c r="EJ47" s="183"/>
      <c r="EK47" s="183"/>
      <c r="EL47" s="183"/>
      <c r="EM47" s="183"/>
      <c r="EN47" s="183"/>
      <c r="EO47" s="183"/>
      <c r="EP47" s="183"/>
      <c r="EQ47" s="183"/>
      <c r="ER47" s="183"/>
      <c r="ES47" s="183"/>
      <c r="ET47" s="183"/>
      <c r="EU47" s="183"/>
      <c r="EV47" s="183"/>
      <c r="EW47" s="183"/>
      <c r="EX47" s="183"/>
      <c r="EY47" s="183"/>
      <c r="EZ47" s="183"/>
      <c r="FA47" s="183"/>
      <c r="FB47" s="183"/>
      <c r="FC47" s="183"/>
      <c r="FD47" s="183"/>
      <c r="FE47" s="183"/>
      <c r="FF47" s="183"/>
      <c r="FG47" s="183"/>
      <c r="FH47" s="183"/>
      <c r="FI47" s="183"/>
      <c r="FJ47" s="183"/>
      <c r="FK47" s="183"/>
      <c r="FL47" s="183"/>
      <c r="FM47" s="183"/>
      <c r="FN47" s="183"/>
      <c r="FO47" s="183"/>
      <c r="FP47" s="183"/>
      <c r="FQ47" s="183"/>
      <c r="FR47" s="183"/>
      <c r="FS47" s="183"/>
      <c r="FT47" s="183"/>
      <c r="FU47" s="183"/>
      <c r="FV47" s="183"/>
      <c r="FW47" s="183"/>
      <c r="FX47" s="183"/>
      <c r="FY47" s="183"/>
      <c r="FZ47" s="183"/>
      <c r="GA47" s="183"/>
      <c r="GB47" s="183"/>
      <c r="GC47" s="183"/>
      <c r="GD47" s="183"/>
      <c r="GE47" s="187"/>
      <c r="GF47" s="183"/>
      <c r="GG47" s="183"/>
      <c r="GH47" s="183"/>
      <c r="GI47" s="183"/>
      <c r="GJ47" s="183"/>
      <c r="GK47" s="183"/>
      <c r="GL47" s="183"/>
      <c r="GM47" s="183"/>
      <c r="GN47" s="183"/>
      <c r="GO47" s="183"/>
      <c r="GP47" s="183"/>
      <c r="GQ47" s="183"/>
      <c r="GR47" s="183"/>
      <c r="GS47" s="183"/>
      <c r="GT47" s="183"/>
      <c r="GU47" s="183"/>
      <c r="GV47" s="183"/>
    </row>
    <row r="48" spans="1:204" s="174" customFormat="1" outlineLevel="1">
      <c r="A48" s="188"/>
      <c r="B48" s="188" t="s">
        <v>808</v>
      </c>
      <c r="C48" s="151"/>
      <c r="D48" s="449"/>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173"/>
      <c r="BU48" s="173"/>
      <c r="BV48" s="173"/>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173"/>
      <c r="CS48" s="173"/>
      <c r="CT48" s="173"/>
      <c r="CU48" s="173"/>
      <c r="CV48" s="173"/>
      <c r="CW48" s="173"/>
      <c r="CX48" s="173"/>
      <c r="CY48" s="173"/>
      <c r="CZ48" s="173"/>
      <c r="DA48" s="173"/>
      <c r="DB48" s="173"/>
      <c r="DC48" s="173"/>
      <c r="DD48" s="173"/>
      <c r="DE48" s="173"/>
      <c r="DF48" s="173"/>
      <c r="DG48" s="173"/>
      <c r="DH48" s="173"/>
      <c r="DI48" s="173"/>
      <c r="DJ48" s="173"/>
      <c r="DK48" s="173"/>
      <c r="DL48" s="173"/>
      <c r="DM48" s="173"/>
      <c r="DN48" s="173"/>
      <c r="DO48" s="173"/>
      <c r="DP48" s="173"/>
      <c r="DQ48" s="173"/>
      <c r="DR48" s="173"/>
      <c r="DS48" s="173"/>
      <c r="DT48" s="173"/>
      <c r="DU48" s="173"/>
      <c r="DV48" s="173"/>
      <c r="DW48" s="173"/>
      <c r="DX48" s="173"/>
      <c r="DY48" s="173"/>
      <c r="DZ48" s="173"/>
      <c r="EA48" s="173"/>
      <c r="EB48" s="173"/>
      <c r="EC48" s="173"/>
      <c r="ED48" s="173"/>
      <c r="EE48" s="173"/>
      <c r="EF48" s="173"/>
      <c r="EG48" s="173"/>
      <c r="EH48" s="173"/>
      <c r="EI48" s="173"/>
      <c r="EJ48" s="173"/>
      <c r="EK48" s="173"/>
      <c r="EL48" s="173"/>
      <c r="EM48" s="173"/>
      <c r="EN48" s="173"/>
      <c r="EO48" s="173"/>
      <c r="EP48" s="173"/>
      <c r="EQ48" s="173"/>
      <c r="ER48" s="173"/>
      <c r="ES48" s="173"/>
      <c r="ET48" s="173"/>
      <c r="EU48" s="173"/>
      <c r="EV48" s="173"/>
      <c r="EW48" s="173"/>
      <c r="EX48" s="173"/>
      <c r="EY48" s="173"/>
      <c r="EZ48" s="173"/>
      <c r="FA48" s="173"/>
      <c r="FB48" s="173"/>
      <c r="FC48" s="173"/>
      <c r="FD48" s="173"/>
      <c r="FE48" s="173"/>
      <c r="FF48" s="173"/>
      <c r="FG48" s="173"/>
      <c r="FH48" s="173"/>
      <c r="FI48" s="173"/>
      <c r="FJ48" s="173"/>
      <c r="FK48" s="173"/>
      <c r="FL48" s="173"/>
      <c r="FM48" s="173"/>
      <c r="FN48" s="173"/>
      <c r="FO48" s="173"/>
      <c r="FP48" s="173"/>
      <c r="FQ48" s="173"/>
      <c r="FR48" s="173"/>
      <c r="FS48" s="173"/>
      <c r="FT48" s="173"/>
      <c r="FU48" s="173"/>
      <c r="FV48" s="173"/>
      <c r="FW48" s="173"/>
      <c r="FX48" s="173"/>
      <c r="FY48" s="173"/>
      <c r="FZ48" s="173"/>
      <c r="GA48" s="173"/>
      <c r="GB48" s="173"/>
      <c r="GC48" s="173"/>
      <c r="GD48" s="173"/>
      <c r="GE48" s="154"/>
      <c r="GF48" s="173"/>
      <c r="GG48" s="173"/>
      <c r="GH48" s="173"/>
      <c r="GI48" s="173"/>
      <c r="GJ48" s="173"/>
      <c r="GK48" s="173"/>
      <c r="GL48" s="173"/>
      <c r="GM48" s="173"/>
      <c r="GN48" s="173"/>
      <c r="GO48" s="173"/>
      <c r="GP48" s="173"/>
      <c r="GQ48" s="173"/>
      <c r="GR48" s="173"/>
      <c r="GS48" s="173"/>
      <c r="GT48" s="173"/>
      <c r="GU48" s="173"/>
      <c r="GV48" s="173"/>
    </row>
    <row r="49" spans="1:204" s="174" customFormat="1">
      <c r="A49" s="188"/>
      <c r="B49" s="188" t="s">
        <v>809</v>
      </c>
      <c r="C49" s="170">
        <v>5</v>
      </c>
      <c r="D49" s="449"/>
      <c r="E49" s="189"/>
      <c r="F49" s="189"/>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c r="AJ49" s="189"/>
      <c r="AK49" s="189"/>
      <c r="AL49" s="189"/>
      <c r="AM49" s="189"/>
      <c r="AN49" s="189"/>
      <c r="AO49" s="189"/>
      <c r="AP49" s="189"/>
      <c r="AQ49" s="189"/>
      <c r="AR49" s="189"/>
      <c r="AS49" s="189"/>
      <c r="AT49" s="189"/>
      <c r="AU49" s="189"/>
      <c r="AV49" s="189"/>
      <c r="AW49" s="189"/>
      <c r="AX49" s="189"/>
      <c r="AY49" s="189"/>
      <c r="AZ49" s="189"/>
      <c r="BA49" s="189"/>
      <c r="BB49" s="189"/>
      <c r="BC49" s="189"/>
      <c r="BD49" s="189"/>
      <c r="BE49" s="189"/>
      <c r="BF49" s="189"/>
      <c r="BG49" s="189"/>
      <c r="BH49" s="189"/>
      <c r="BI49" s="189"/>
      <c r="BJ49" s="189"/>
      <c r="BK49" s="189"/>
      <c r="BL49" s="189"/>
      <c r="BM49" s="189"/>
      <c r="BN49" s="189"/>
      <c r="BO49" s="189"/>
      <c r="BP49" s="189"/>
      <c r="BQ49" s="189"/>
      <c r="BR49" s="189"/>
      <c r="BS49" s="189"/>
      <c r="BT49" s="189"/>
      <c r="BU49" s="189"/>
      <c r="BV49" s="189"/>
      <c r="BW49" s="189"/>
      <c r="BX49" s="189"/>
      <c r="BY49" s="189"/>
      <c r="BZ49" s="189"/>
      <c r="CA49" s="189"/>
      <c r="CB49" s="189"/>
      <c r="CC49" s="189"/>
      <c r="CD49" s="189"/>
      <c r="CE49" s="189"/>
      <c r="CF49" s="189"/>
      <c r="CG49" s="189"/>
      <c r="CH49" s="189"/>
      <c r="CI49" s="189"/>
      <c r="CJ49" s="189"/>
      <c r="CK49" s="189"/>
      <c r="CL49" s="189"/>
      <c r="CM49" s="189"/>
      <c r="CN49" s="189"/>
      <c r="CO49" s="189"/>
      <c r="CP49" s="189"/>
      <c r="CQ49" s="189"/>
      <c r="CR49" s="189"/>
      <c r="CS49" s="189"/>
      <c r="CT49" s="189"/>
      <c r="CU49" s="189"/>
      <c r="CV49" s="189"/>
      <c r="CW49" s="189"/>
      <c r="CX49" s="189"/>
      <c r="CY49" s="189"/>
      <c r="CZ49" s="189"/>
      <c r="DA49" s="189"/>
      <c r="DB49" s="189"/>
      <c r="DC49" s="189"/>
      <c r="DD49" s="189"/>
      <c r="DE49" s="189"/>
      <c r="DF49" s="189"/>
      <c r="DG49" s="189"/>
      <c r="DH49" s="189"/>
      <c r="DI49" s="189"/>
      <c r="DJ49" s="189"/>
      <c r="DK49" s="189"/>
      <c r="DL49" s="189"/>
      <c r="DM49" s="189"/>
      <c r="DN49" s="189"/>
      <c r="DO49" s="189"/>
      <c r="DP49" s="189"/>
      <c r="DQ49" s="189"/>
      <c r="DR49" s="189"/>
      <c r="DS49" s="189"/>
      <c r="DT49" s="189"/>
      <c r="DU49" s="189"/>
      <c r="DV49" s="189"/>
      <c r="DW49" s="189"/>
      <c r="DX49" s="189"/>
      <c r="DY49" s="189"/>
      <c r="DZ49" s="189"/>
      <c r="EA49" s="189"/>
      <c r="EB49" s="189"/>
      <c r="EC49" s="189"/>
      <c r="ED49" s="189"/>
      <c r="EE49" s="189"/>
      <c r="EF49" s="189"/>
      <c r="EG49" s="189"/>
      <c r="EH49" s="189"/>
      <c r="EI49" s="189"/>
      <c r="EJ49" s="189"/>
      <c r="EK49" s="189"/>
      <c r="EL49" s="189"/>
      <c r="EM49" s="189"/>
      <c r="EN49" s="189"/>
      <c r="EO49" s="189"/>
      <c r="EP49" s="189"/>
      <c r="EQ49" s="189"/>
      <c r="ER49" s="189"/>
      <c r="ES49" s="189"/>
      <c r="ET49" s="189"/>
      <c r="EU49" s="189"/>
      <c r="EV49" s="189"/>
      <c r="EW49" s="189"/>
      <c r="EX49" s="189"/>
      <c r="EY49" s="189"/>
      <c r="EZ49" s="189"/>
      <c r="FA49" s="189"/>
      <c r="FB49" s="189"/>
      <c r="FC49" s="189"/>
      <c r="FD49" s="189"/>
      <c r="FE49" s="189"/>
      <c r="FF49" s="189"/>
      <c r="FG49" s="189"/>
      <c r="FH49" s="189"/>
      <c r="FI49" s="189"/>
      <c r="FJ49" s="189"/>
      <c r="FK49" s="189"/>
      <c r="FL49" s="189"/>
      <c r="FM49" s="189"/>
      <c r="FN49" s="189"/>
      <c r="FO49" s="189"/>
      <c r="FP49" s="189"/>
      <c r="FQ49" s="189"/>
      <c r="FR49" s="189"/>
      <c r="FS49" s="189"/>
      <c r="FT49" s="189"/>
      <c r="FU49" s="189"/>
      <c r="FV49" s="189"/>
      <c r="FW49" s="189"/>
      <c r="FX49" s="189"/>
      <c r="FY49" s="189"/>
      <c r="FZ49" s="189"/>
      <c r="GA49" s="189"/>
      <c r="GB49" s="189"/>
      <c r="GC49" s="189"/>
      <c r="GD49" s="189"/>
      <c r="GE49" s="154"/>
      <c r="GF49" s="189"/>
      <c r="GG49" s="189"/>
      <c r="GH49" s="189"/>
      <c r="GI49" s="189"/>
      <c r="GJ49" s="189"/>
      <c r="GK49" s="189"/>
      <c r="GL49" s="189"/>
      <c r="GM49" s="189"/>
      <c r="GN49" s="189"/>
      <c r="GO49" s="189"/>
      <c r="GP49" s="189"/>
      <c r="GQ49" s="189"/>
      <c r="GR49" s="189"/>
      <c r="GS49" s="189"/>
      <c r="GT49" s="189"/>
      <c r="GU49" s="189"/>
      <c r="GV49" s="189"/>
    </row>
    <row r="50" spans="1:204" s="184" customFormat="1" outlineLevel="1">
      <c r="A50" s="180"/>
      <c r="B50" s="516" t="s">
        <v>810</v>
      </c>
      <c r="C50" s="181"/>
      <c r="D50" s="450"/>
      <c r="E50" s="183"/>
      <c r="F50" s="183"/>
      <c r="G50" s="183"/>
      <c r="H50" s="183"/>
      <c r="I50" s="183"/>
      <c r="J50" s="183"/>
      <c r="K50" s="183"/>
      <c r="L50" s="183"/>
      <c r="M50" s="183"/>
      <c r="N50" s="183"/>
      <c r="O50" s="183"/>
      <c r="P50" s="183"/>
      <c r="Q50" s="183"/>
      <c r="R50" s="183"/>
      <c r="S50" s="183"/>
      <c r="T50" s="183"/>
      <c r="U50" s="183"/>
      <c r="V50" s="183"/>
      <c r="W50" s="183"/>
      <c r="X50" s="183"/>
      <c r="Y50" s="183"/>
      <c r="Z50" s="183"/>
      <c r="AA50" s="183"/>
      <c r="AB50" s="183"/>
      <c r="AC50" s="183"/>
      <c r="AD50" s="183"/>
      <c r="AE50" s="183"/>
      <c r="AF50" s="183"/>
      <c r="AG50" s="183"/>
      <c r="AH50" s="183"/>
      <c r="AI50" s="183"/>
      <c r="AJ50" s="183"/>
      <c r="AK50" s="183"/>
      <c r="AL50" s="183"/>
      <c r="AM50" s="183"/>
      <c r="AN50" s="183"/>
      <c r="AO50" s="183"/>
      <c r="AP50" s="183"/>
      <c r="AQ50" s="183"/>
      <c r="AR50" s="183"/>
      <c r="AS50" s="183"/>
      <c r="AT50" s="183"/>
      <c r="AU50" s="183"/>
      <c r="AV50" s="183"/>
      <c r="AW50" s="183"/>
      <c r="AX50" s="183"/>
      <c r="AY50" s="183"/>
      <c r="AZ50" s="183"/>
      <c r="BA50" s="183"/>
      <c r="BB50" s="183"/>
      <c r="BC50" s="183"/>
      <c r="BD50" s="183"/>
      <c r="BE50" s="183"/>
      <c r="BF50" s="183"/>
      <c r="BG50" s="183"/>
      <c r="BH50" s="183"/>
      <c r="BI50" s="183"/>
      <c r="BJ50" s="183"/>
      <c r="BK50" s="183"/>
      <c r="BL50" s="183"/>
      <c r="BM50" s="183"/>
      <c r="BN50" s="183"/>
      <c r="BO50" s="183"/>
      <c r="BP50" s="183"/>
      <c r="BQ50" s="183"/>
      <c r="BR50" s="183"/>
      <c r="BS50" s="183"/>
      <c r="BT50" s="183"/>
      <c r="BU50" s="183"/>
      <c r="BV50" s="183"/>
      <c r="BW50" s="183"/>
      <c r="BX50" s="183"/>
      <c r="BY50" s="183"/>
      <c r="BZ50" s="183"/>
      <c r="CA50" s="183"/>
      <c r="CB50" s="183"/>
      <c r="CC50" s="183"/>
      <c r="CD50" s="183"/>
      <c r="CE50" s="183"/>
      <c r="CF50" s="183"/>
      <c r="CG50" s="183"/>
      <c r="CH50" s="183"/>
      <c r="CI50" s="183"/>
      <c r="CJ50" s="183"/>
      <c r="CK50" s="183"/>
      <c r="CL50" s="183"/>
      <c r="CM50" s="183"/>
      <c r="CN50" s="183"/>
      <c r="CO50" s="183"/>
      <c r="CP50" s="183"/>
      <c r="CQ50" s="183"/>
      <c r="CR50" s="183"/>
      <c r="CS50" s="183"/>
      <c r="CT50" s="183"/>
      <c r="CU50" s="183"/>
      <c r="CV50" s="183"/>
      <c r="CW50" s="183"/>
      <c r="CX50" s="183"/>
      <c r="CY50" s="183"/>
      <c r="CZ50" s="183"/>
      <c r="DA50" s="183"/>
      <c r="DB50" s="183"/>
      <c r="DC50" s="183"/>
      <c r="DD50" s="183"/>
      <c r="DE50" s="183"/>
      <c r="DF50" s="183"/>
      <c r="DG50" s="183"/>
      <c r="DH50" s="183"/>
      <c r="DI50" s="183"/>
      <c r="DJ50" s="183"/>
      <c r="DK50" s="183"/>
      <c r="DL50" s="183"/>
      <c r="DM50" s="183"/>
      <c r="DN50" s="183"/>
      <c r="DO50" s="183"/>
      <c r="DP50" s="183"/>
      <c r="DQ50" s="183"/>
      <c r="DR50" s="183"/>
      <c r="DS50" s="183"/>
      <c r="DT50" s="183"/>
      <c r="DU50" s="183"/>
      <c r="DV50" s="183"/>
      <c r="DW50" s="183"/>
      <c r="DX50" s="183"/>
      <c r="DY50" s="183"/>
      <c r="DZ50" s="183"/>
      <c r="EA50" s="183"/>
      <c r="EB50" s="183"/>
      <c r="EC50" s="183"/>
      <c r="ED50" s="183"/>
      <c r="EE50" s="183"/>
      <c r="EF50" s="183"/>
      <c r="EG50" s="183"/>
      <c r="EH50" s="183"/>
      <c r="EI50" s="183"/>
      <c r="EJ50" s="183"/>
      <c r="EK50" s="183"/>
      <c r="EL50" s="183"/>
      <c r="EM50" s="183"/>
      <c r="EN50" s="183"/>
      <c r="EO50" s="183"/>
      <c r="EP50" s="183"/>
      <c r="EQ50" s="183"/>
      <c r="ER50" s="183"/>
      <c r="ES50" s="183"/>
      <c r="ET50" s="183"/>
      <c r="EU50" s="183"/>
      <c r="EV50" s="183"/>
      <c r="EW50" s="183"/>
      <c r="EX50" s="183"/>
      <c r="EY50" s="183"/>
      <c r="EZ50" s="183"/>
      <c r="FA50" s="183"/>
      <c r="FB50" s="183"/>
      <c r="FC50" s="183"/>
      <c r="FD50" s="183"/>
      <c r="FE50" s="183"/>
      <c r="FF50" s="183"/>
      <c r="FG50" s="183"/>
      <c r="FH50" s="183"/>
      <c r="FI50" s="183"/>
      <c r="FJ50" s="183"/>
      <c r="FK50" s="183"/>
      <c r="FL50" s="183"/>
      <c r="FM50" s="183"/>
      <c r="FN50" s="183"/>
      <c r="FO50" s="183"/>
      <c r="FP50" s="183"/>
      <c r="FQ50" s="183"/>
      <c r="FR50" s="183"/>
      <c r="FS50" s="183"/>
      <c r="FT50" s="183"/>
      <c r="FU50" s="183"/>
      <c r="FV50" s="183"/>
      <c r="FW50" s="183"/>
      <c r="FX50" s="183"/>
      <c r="FY50" s="183"/>
      <c r="FZ50" s="183"/>
      <c r="GA50" s="183"/>
      <c r="GB50" s="183"/>
      <c r="GC50" s="183"/>
      <c r="GD50" s="183"/>
      <c r="GE50" s="187"/>
      <c r="GF50" s="183"/>
      <c r="GG50" s="183"/>
      <c r="GH50" s="183"/>
      <c r="GI50" s="183"/>
      <c r="GJ50" s="183"/>
      <c r="GK50" s="183"/>
      <c r="GL50" s="183"/>
      <c r="GM50" s="183"/>
      <c r="GN50" s="183"/>
      <c r="GO50" s="183"/>
      <c r="GP50" s="183"/>
      <c r="GQ50" s="183"/>
      <c r="GR50" s="183"/>
      <c r="GS50" s="183"/>
      <c r="GT50" s="183"/>
      <c r="GU50" s="183"/>
      <c r="GV50" s="183"/>
    </row>
    <row r="51" spans="1:204" s="194" customFormat="1" outlineLevel="2" collapsed="1">
      <c r="A51" s="190"/>
      <c r="B51" s="512" t="s">
        <v>811</v>
      </c>
      <c r="C51" s="191"/>
      <c r="D51" s="457"/>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c r="AV51" s="192"/>
      <c r="AW51" s="192"/>
      <c r="AX51" s="192"/>
      <c r="AY51" s="192"/>
      <c r="AZ51" s="192"/>
      <c r="BA51" s="192"/>
      <c r="BB51" s="192"/>
      <c r="BC51" s="192"/>
      <c r="BD51" s="192"/>
      <c r="BE51" s="192"/>
      <c r="BF51" s="192"/>
      <c r="BG51" s="192"/>
      <c r="BH51" s="192"/>
      <c r="BI51" s="192"/>
      <c r="BJ51" s="192"/>
      <c r="BK51" s="192"/>
      <c r="BL51" s="192"/>
      <c r="BM51" s="192"/>
      <c r="BN51" s="192"/>
      <c r="BO51" s="192"/>
      <c r="BP51" s="192"/>
      <c r="BQ51" s="192"/>
      <c r="BR51" s="192"/>
      <c r="BS51" s="192"/>
      <c r="BT51" s="192"/>
      <c r="BU51" s="192"/>
      <c r="BV51" s="192"/>
      <c r="BW51" s="192"/>
      <c r="BX51" s="192"/>
      <c r="BY51" s="192"/>
      <c r="BZ51" s="192"/>
      <c r="CA51" s="192"/>
      <c r="CB51" s="192"/>
      <c r="CC51" s="192"/>
      <c r="CD51" s="192"/>
      <c r="CE51" s="192"/>
      <c r="CF51" s="192"/>
      <c r="CG51" s="192"/>
      <c r="CH51" s="192"/>
      <c r="CI51" s="192"/>
      <c r="CJ51" s="192"/>
      <c r="CK51" s="192"/>
      <c r="CL51" s="192"/>
      <c r="CM51" s="192"/>
      <c r="CN51" s="192"/>
      <c r="CO51" s="192"/>
      <c r="CP51" s="192"/>
      <c r="CQ51" s="192"/>
      <c r="CR51" s="192"/>
      <c r="CS51" s="192"/>
      <c r="CT51" s="192"/>
      <c r="CU51" s="192"/>
      <c r="CV51" s="192"/>
      <c r="CW51" s="192"/>
      <c r="CX51" s="192"/>
      <c r="CY51" s="192"/>
      <c r="CZ51" s="192"/>
      <c r="DA51" s="192"/>
      <c r="DB51" s="192"/>
      <c r="DC51" s="192"/>
      <c r="DD51" s="192"/>
      <c r="DE51" s="192"/>
      <c r="DF51" s="192"/>
      <c r="DG51" s="192"/>
      <c r="DH51" s="192"/>
      <c r="DI51" s="192"/>
      <c r="DJ51" s="192"/>
      <c r="DK51" s="192"/>
      <c r="DL51" s="192"/>
      <c r="DM51" s="192"/>
      <c r="DN51" s="192"/>
      <c r="DO51" s="192"/>
      <c r="DP51" s="192"/>
      <c r="DQ51" s="192"/>
      <c r="DR51" s="192"/>
      <c r="DS51" s="192"/>
      <c r="DT51" s="192"/>
      <c r="DU51" s="192"/>
      <c r="DV51" s="192"/>
      <c r="DW51" s="192"/>
      <c r="DX51" s="192"/>
      <c r="DY51" s="192"/>
      <c r="DZ51" s="192"/>
      <c r="EA51" s="192"/>
      <c r="EB51" s="192"/>
      <c r="EC51" s="192"/>
      <c r="ED51" s="192"/>
      <c r="EE51" s="192"/>
      <c r="EF51" s="192"/>
      <c r="EG51" s="192"/>
      <c r="EH51" s="192"/>
      <c r="EI51" s="192"/>
      <c r="EJ51" s="192"/>
      <c r="EK51" s="192"/>
      <c r="EL51" s="192"/>
      <c r="EM51" s="192"/>
      <c r="EN51" s="192"/>
      <c r="EO51" s="192"/>
      <c r="EP51" s="192"/>
      <c r="EQ51" s="192"/>
      <c r="ER51" s="192"/>
      <c r="ES51" s="192"/>
      <c r="ET51" s="192"/>
      <c r="EU51" s="192"/>
      <c r="EV51" s="192"/>
      <c r="EW51" s="192"/>
      <c r="EX51" s="192"/>
      <c r="EY51" s="192"/>
      <c r="EZ51" s="192"/>
      <c r="FA51" s="192"/>
      <c r="FB51" s="192"/>
      <c r="FC51" s="192"/>
      <c r="FD51" s="192"/>
      <c r="FE51" s="192"/>
      <c r="FF51" s="192"/>
      <c r="FG51" s="192"/>
      <c r="FH51" s="192"/>
      <c r="FI51" s="192"/>
      <c r="FJ51" s="192"/>
      <c r="FK51" s="192"/>
      <c r="FL51" s="192"/>
      <c r="FM51" s="192"/>
      <c r="FN51" s="192"/>
      <c r="FO51" s="192"/>
      <c r="FP51" s="192"/>
      <c r="FQ51" s="192"/>
      <c r="FR51" s="192"/>
      <c r="FS51" s="192"/>
      <c r="FT51" s="192"/>
      <c r="FU51" s="192"/>
      <c r="FV51" s="192"/>
      <c r="FW51" s="192"/>
      <c r="FX51" s="192"/>
      <c r="FY51" s="192"/>
      <c r="FZ51" s="192"/>
      <c r="GA51" s="192"/>
      <c r="GB51" s="192"/>
      <c r="GC51" s="192"/>
      <c r="GD51" s="192"/>
      <c r="GE51" s="193"/>
      <c r="GF51" s="192"/>
      <c r="GG51" s="192"/>
      <c r="GH51" s="192"/>
      <c r="GI51" s="192"/>
      <c r="GJ51" s="192"/>
      <c r="GK51" s="192"/>
      <c r="GL51" s="192"/>
      <c r="GM51" s="192"/>
      <c r="GN51" s="192"/>
      <c r="GO51" s="192"/>
      <c r="GP51" s="192"/>
      <c r="GQ51" s="192"/>
      <c r="GR51" s="192"/>
      <c r="GS51" s="192"/>
      <c r="GT51" s="192"/>
      <c r="GU51" s="192"/>
      <c r="GV51" s="192"/>
    </row>
    <row r="52" spans="1:204" s="175" customFormat="1" ht="63.75" hidden="1" outlineLevel="3">
      <c r="A52" s="156"/>
      <c r="B52" s="220" t="s">
        <v>812</v>
      </c>
      <c r="C52" s="158"/>
      <c r="D52" s="452">
        <v>-0.5</v>
      </c>
      <c r="E52" s="155"/>
      <c r="F52" s="155"/>
      <c r="G52" s="155"/>
      <c r="H52" s="176"/>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76"/>
      <c r="AL52" s="155"/>
      <c r="AM52" s="155"/>
      <c r="AN52" s="155"/>
      <c r="AO52" s="155"/>
      <c r="AP52" s="155"/>
      <c r="AQ52" s="155"/>
      <c r="AR52" s="155"/>
      <c r="AS52" s="155"/>
      <c r="AT52" s="155"/>
      <c r="AU52" s="155"/>
      <c r="AV52" s="155"/>
      <c r="AW52" s="155"/>
      <c r="AX52" s="155"/>
      <c r="AY52" s="155"/>
      <c r="AZ52" s="155"/>
      <c r="BA52" s="155"/>
      <c r="BB52" s="155"/>
      <c r="BC52" s="155"/>
      <c r="BD52" s="155"/>
      <c r="BE52" s="155"/>
      <c r="BF52" s="155"/>
      <c r="BG52" s="155"/>
      <c r="BH52" s="155"/>
      <c r="BI52" s="155"/>
      <c r="BJ52" s="155"/>
      <c r="BK52" s="155"/>
      <c r="BL52" s="155"/>
      <c r="BM52" s="155"/>
      <c r="BN52" s="176"/>
      <c r="BO52" s="155"/>
      <c r="BP52" s="155"/>
      <c r="BQ52" s="155"/>
      <c r="BR52" s="155"/>
      <c r="BS52" s="155"/>
      <c r="BT52" s="155"/>
      <c r="BU52" s="155"/>
      <c r="BV52" s="155"/>
      <c r="BW52" s="155"/>
      <c r="BX52" s="155"/>
      <c r="BY52" s="155"/>
      <c r="BZ52" s="155"/>
      <c r="CA52" s="155"/>
      <c r="CB52" s="155"/>
      <c r="CC52" s="155"/>
      <c r="CD52" s="155"/>
      <c r="CE52" s="155"/>
      <c r="CF52" s="155"/>
      <c r="CG52" s="155"/>
      <c r="CH52" s="155"/>
      <c r="CI52" s="155"/>
      <c r="CJ52" s="155"/>
      <c r="CK52" s="155"/>
      <c r="CL52" s="155"/>
      <c r="CM52" s="155"/>
      <c r="CN52" s="155"/>
      <c r="CO52" s="155"/>
      <c r="CP52" s="155"/>
      <c r="CQ52" s="155"/>
      <c r="CR52" s="155"/>
      <c r="CS52" s="155"/>
      <c r="CT52" s="155"/>
      <c r="CU52" s="155"/>
      <c r="CV52" s="155"/>
      <c r="CW52" s="155"/>
      <c r="CX52" s="155"/>
      <c r="CY52" s="155"/>
      <c r="CZ52" s="155"/>
      <c r="DA52" s="155"/>
      <c r="DB52" s="155"/>
      <c r="DC52" s="155"/>
      <c r="DD52" s="155"/>
      <c r="DE52" s="155"/>
      <c r="DF52" s="155"/>
      <c r="DG52" s="176"/>
      <c r="DH52" s="155"/>
      <c r="DI52" s="155"/>
      <c r="DJ52" s="155"/>
      <c r="DK52" s="155"/>
      <c r="DL52" s="155"/>
      <c r="DM52" s="155"/>
      <c r="DN52" s="155"/>
      <c r="DO52" s="155"/>
      <c r="DP52" s="155"/>
      <c r="DQ52" s="155"/>
      <c r="DR52" s="155"/>
      <c r="DS52" s="155"/>
      <c r="DT52" s="155"/>
      <c r="DU52" s="155"/>
      <c r="DV52" s="155"/>
      <c r="DW52" s="155"/>
      <c r="DX52" s="155"/>
      <c r="DY52" s="155"/>
      <c r="DZ52" s="155"/>
      <c r="EA52" s="155"/>
      <c r="EB52" s="155"/>
      <c r="EC52" s="155"/>
      <c r="ED52" s="155"/>
      <c r="EE52" s="155"/>
      <c r="EF52" s="155"/>
      <c r="EG52" s="155"/>
      <c r="EH52" s="155"/>
      <c r="EI52" s="155"/>
      <c r="EJ52" s="155"/>
      <c r="EK52" s="155"/>
      <c r="EL52" s="155"/>
      <c r="EM52" s="155"/>
      <c r="EN52" s="155"/>
      <c r="EO52" s="155"/>
      <c r="EP52" s="155"/>
      <c r="EQ52" s="155"/>
      <c r="ER52" s="155"/>
      <c r="ES52" s="155"/>
      <c r="ET52" s="155"/>
      <c r="EU52" s="155"/>
      <c r="EV52" s="155"/>
      <c r="EW52" s="155"/>
      <c r="EX52" s="155"/>
      <c r="EY52" s="155"/>
      <c r="EZ52" s="155"/>
      <c r="FA52" s="155"/>
      <c r="FB52" s="155"/>
      <c r="FC52" s="155"/>
      <c r="FD52" s="155"/>
      <c r="FE52" s="155"/>
      <c r="FF52" s="155"/>
      <c r="FG52" s="155"/>
      <c r="FH52" s="155"/>
      <c r="FI52" s="155"/>
      <c r="FJ52" s="155"/>
      <c r="FK52" s="155"/>
      <c r="FL52" s="155"/>
      <c r="FM52" s="155"/>
      <c r="FN52" s="155"/>
      <c r="FO52" s="155"/>
      <c r="FP52" s="155"/>
      <c r="FQ52" s="155"/>
      <c r="FR52" s="155"/>
      <c r="FS52" s="155"/>
      <c r="FT52" s="155"/>
      <c r="FU52" s="155"/>
      <c r="FV52" s="155"/>
      <c r="FW52" s="155"/>
      <c r="FX52" s="155"/>
      <c r="FY52" s="155"/>
      <c r="FZ52" s="155"/>
      <c r="GA52" s="155"/>
      <c r="GB52" s="155"/>
      <c r="GC52" s="155"/>
      <c r="GD52" s="155"/>
      <c r="GE52" s="159"/>
      <c r="GF52" s="155"/>
      <c r="GG52" s="155"/>
      <c r="GH52" s="155"/>
      <c r="GI52" s="155"/>
      <c r="GJ52" s="155"/>
      <c r="GK52" s="155"/>
      <c r="GL52" s="155"/>
      <c r="GM52" s="155"/>
      <c r="GN52" s="155"/>
      <c r="GO52" s="155"/>
      <c r="GP52" s="155"/>
      <c r="GQ52" s="155"/>
      <c r="GR52" s="155"/>
      <c r="GS52" s="155"/>
      <c r="GT52" s="155"/>
      <c r="GU52" s="155"/>
      <c r="GV52" s="155"/>
    </row>
    <row r="53" spans="1:204" s="175" customFormat="1" ht="51" hidden="1" outlineLevel="3">
      <c r="A53" s="156"/>
      <c r="B53" s="220" t="s">
        <v>813</v>
      </c>
      <c r="C53" s="158"/>
      <c r="D53" s="452">
        <v>-1</v>
      </c>
      <c r="E53" s="155"/>
      <c r="F53" s="155"/>
      <c r="G53" s="155"/>
      <c r="H53" s="176"/>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76"/>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155"/>
      <c r="BK53" s="155"/>
      <c r="BL53" s="155"/>
      <c r="BM53" s="155"/>
      <c r="BN53" s="176"/>
      <c r="BO53" s="155"/>
      <c r="BP53" s="155"/>
      <c r="BQ53" s="155"/>
      <c r="BR53" s="155"/>
      <c r="BS53" s="155"/>
      <c r="BT53" s="155"/>
      <c r="BU53" s="155"/>
      <c r="BV53" s="155"/>
      <c r="BW53" s="155"/>
      <c r="BX53" s="155"/>
      <c r="BY53" s="155"/>
      <c r="BZ53" s="155"/>
      <c r="CA53" s="155"/>
      <c r="CB53" s="155"/>
      <c r="CC53" s="155"/>
      <c r="CD53" s="155"/>
      <c r="CE53" s="155"/>
      <c r="CF53" s="155"/>
      <c r="CG53" s="155"/>
      <c r="CH53" s="155"/>
      <c r="CI53" s="155"/>
      <c r="CJ53" s="155"/>
      <c r="CK53" s="155"/>
      <c r="CL53" s="155"/>
      <c r="CM53" s="155"/>
      <c r="CN53" s="155"/>
      <c r="CO53" s="155"/>
      <c r="CP53" s="155"/>
      <c r="CQ53" s="155"/>
      <c r="CR53" s="155"/>
      <c r="CS53" s="155"/>
      <c r="CT53" s="155"/>
      <c r="CU53" s="155"/>
      <c r="CV53" s="155"/>
      <c r="CW53" s="155"/>
      <c r="CX53" s="155"/>
      <c r="CY53" s="155"/>
      <c r="CZ53" s="155"/>
      <c r="DA53" s="155"/>
      <c r="DB53" s="155"/>
      <c r="DC53" s="155"/>
      <c r="DD53" s="155"/>
      <c r="DE53" s="155"/>
      <c r="DF53" s="155"/>
      <c r="DG53" s="176"/>
      <c r="DH53" s="155"/>
      <c r="DI53" s="155"/>
      <c r="DJ53" s="155"/>
      <c r="DK53" s="155"/>
      <c r="DL53" s="155"/>
      <c r="DM53" s="155"/>
      <c r="DN53" s="155"/>
      <c r="DO53" s="155"/>
      <c r="DP53" s="155"/>
      <c r="DQ53" s="155"/>
      <c r="DR53" s="155"/>
      <c r="DS53" s="155"/>
      <c r="DT53" s="155"/>
      <c r="DU53" s="155"/>
      <c r="DV53" s="155"/>
      <c r="DW53" s="155"/>
      <c r="DX53" s="155"/>
      <c r="DY53" s="155"/>
      <c r="DZ53" s="155"/>
      <c r="EA53" s="155"/>
      <c r="EB53" s="155"/>
      <c r="EC53" s="155"/>
      <c r="ED53" s="155"/>
      <c r="EE53" s="155"/>
      <c r="EF53" s="155"/>
      <c r="EG53" s="155"/>
      <c r="EH53" s="155"/>
      <c r="EI53" s="155"/>
      <c r="EJ53" s="155"/>
      <c r="EK53" s="155"/>
      <c r="EL53" s="155"/>
      <c r="EM53" s="155"/>
      <c r="EN53" s="155"/>
      <c r="EO53" s="155"/>
      <c r="EP53" s="155"/>
      <c r="EQ53" s="155"/>
      <c r="ER53" s="155"/>
      <c r="ES53" s="155"/>
      <c r="ET53" s="155"/>
      <c r="EU53" s="155"/>
      <c r="EV53" s="155"/>
      <c r="EW53" s="155"/>
      <c r="EX53" s="155"/>
      <c r="EY53" s="155"/>
      <c r="EZ53" s="155"/>
      <c r="FA53" s="155"/>
      <c r="FB53" s="155"/>
      <c r="FC53" s="155"/>
      <c r="FD53" s="155"/>
      <c r="FE53" s="155"/>
      <c r="FF53" s="155"/>
      <c r="FG53" s="155"/>
      <c r="FH53" s="155"/>
      <c r="FI53" s="155"/>
      <c r="FJ53" s="155"/>
      <c r="FK53" s="155"/>
      <c r="FL53" s="155"/>
      <c r="FM53" s="155"/>
      <c r="FN53" s="155"/>
      <c r="FO53" s="155"/>
      <c r="FP53" s="155"/>
      <c r="FQ53" s="155"/>
      <c r="FR53" s="155"/>
      <c r="FS53" s="155"/>
      <c r="FT53" s="155"/>
      <c r="FU53" s="155"/>
      <c r="FV53" s="155"/>
      <c r="FW53" s="155"/>
      <c r="FX53" s="155"/>
      <c r="FY53" s="155"/>
      <c r="FZ53" s="155"/>
      <c r="GA53" s="155"/>
      <c r="GB53" s="155"/>
      <c r="GC53" s="155"/>
      <c r="GD53" s="155"/>
      <c r="GE53" s="159"/>
      <c r="GF53" s="155"/>
      <c r="GG53" s="155"/>
      <c r="GH53" s="155"/>
      <c r="GI53" s="155"/>
      <c r="GJ53" s="155"/>
      <c r="GK53" s="155"/>
      <c r="GL53" s="155"/>
      <c r="GM53" s="155"/>
      <c r="GN53" s="155"/>
      <c r="GO53" s="155"/>
      <c r="GP53" s="155"/>
      <c r="GQ53" s="155"/>
      <c r="GR53" s="155"/>
      <c r="GS53" s="155"/>
      <c r="GT53" s="155"/>
      <c r="GU53" s="155"/>
      <c r="GV53" s="155"/>
    </row>
    <row r="54" spans="1:204" s="175" customFormat="1" ht="76.5" hidden="1" outlineLevel="3">
      <c r="A54" s="156"/>
      <c r="B54" s="220" t="s">
        <v>814</v>
      </c>
      <c r="C54" s="158"/>
      <c r="D54" s="452">
        <v>0</v>
      </c>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158"/>
      <c r="AQ54" s="158"/>
      <c r="AR54" s="158"/>
      <c r="AS54" s="158"/>
      <c r="AT54" s="158"/>
      <c r="AU54" s="158"/>
      <c r="AV54" s="158"/>
      <c r="AW54" s="158"/>
      <c r="AX54" s="158"/>
      <c r="AY54" s="158"/>
      <c r="AZ54" s="158"/>
      <c r="BA54" s="158"/>
      <c r="BB54" s="158"/>
      <c r="BC54" s="158"/>
      <c r="BD54" s="158"/>
      <c r="BE54" s="158"/>
      <c r="BF54" s="158"/>
      <c r="BG54" s="158"/>
      <c r="BH54" s="158"/>
      <c r="BI54" s="158"/>
      <c r="BJ54" s="158"/>
      <c r="BK54" s="158"/>
      <c r="BL54" s="158"/>
      <c r="BM54" s="158"/>
      <c r="BN54" s="158"/>
      <c r="BO54" s="158"/>
      <c r="BP54" s="158"/>
      <c r="BQ54" s="158"/>
      <c r="BR54" s="158"/>
      <c r="BS54" s="158"/>
      <c r="BT54" s="158"/>
      <c r="BU54" s="158"/>
      <c r="BV54" s="158"/>
      <c r="BW54" s="158"/>
      <c r="BX54" s="158"/>
      <c r="BY54" s="158"/>
      <c r="BZ54" s="158"/>
      <c r="CA54" s="158"/>
      <c r="CB54" s="158"/>
      <c r="CC54" s="158"/>
      <c r="CD54" s="158"/>
      <c r="CE54" s="158"/>
      <c r="CF54" s="158"/>
      <c r="CG54" s="158"/>
      <c r="CH54" s="158"/>
      <c r="CI54" s="158"/>
      <c r="CJ54" s="158"/>
      <c r="CK54" s="158"/>
      <c r="CL54" s="158"/>
      <c r="CM54" s="158"/>
      <c r="CN54" s="158"/>
      <c r="CO54" s="158"/>
      <c r="CP54" s="158"/>
      <c r="CQ54" s="158"/>
      <c r="CR54" s="158"/>
      <c r="CS54" s="158"/>
      <c r="CT54" s="158"/>
      <c r="CU54" s="158"/>
      <c r="CV54" s="158"/>
      <c r="CW54" s="158"/>
      <c r="CX54" s="158"/>
      <c r="CY54" s="158"/>
      <c r="CZ54" s="158"/>
      <c r="DA54" s="158"/>
      <c r="DB54" s="158"/>
      <c r="DC54" s="158"/>
      <c r="DD54" s="158"/>
      <c r="DE54" s="158"/>
      <c r="DF54" s="158"/>
      <c r="DG54" s="158"/>
      <c r="DH54" s="158"/>
      <c r="DI54" s="158"/>
      <c r="DJ54" s="158"/>
      <c r="DK54" s="158"/>
      <c r="DL54" s="158"/>
      <c r="DM54" s="158"/>
      <c r="DN54" s="158"/>
      <c r="DO54" s="158"/>
      <c r="DP54" s="158"/>
      <c r="DQ54" s="158"/>
      <c r="DR54" s="158"/>
      <c r="DS54" s="158"/>
      <c r="DT54" s="158"/>
      <c r="DU54" s="158"/>
      <c r="DV54" s="158"/>
      <c r="DW54" s="158"/>
      <c r="DX54" s="158"/>
      <c r="DY54" s="158"/>
      <c r="DZ54" s="158"/>
      <c r="EA54" s="158"/>
      <c r="EB54" s="158"/>
      <c r="EC54" s="158"/>
      <c r="ED54" s="158"/>
      <c r="EE54" s="158"/>
      <c r="EF54" s="158"/>
      <c r="EG54" s="158"/>
      <c r="EH54" s="158"/>
      <c r="EI54" s="158"/>
      <c r="EJ54" s="158"/>
      <c r="EK54" s="158"/>
      <c r="EL54" s="158"/>
      <c r="EM54" s="158"/>
      <c r="EN54" s="158"/>
      <c r="EO54" s="158"/>
      <c r="EP54" s="158"/>
      <c r="EQ54" s="158"/>
      <c r="ER54" s="158"/>
      <c r="ES54" s="158"/>
      <c r="ET54" s="158"/>
      <c r="EU54" s="158"/>
      <c r="EV54" s="158"/>
      <c r="EW54" s="158"/>
      <c r="EX54" s="158"/>
      <c r="EY54" s="158"/>
      <c r="EZ54" s="158"/>
      <c r="FA54" s="158"/>
      <c r="FB54" s="158"/>
      <c r="FC54" s="158"/>
      <c r="FD54" s="158"/>
      <c r="FE54" s="158"/>
      <c r="FF54" s="158"/>
      <c r="FG54" s="158"/>
      <c r="FH54" s="158"/>
      <c r="FI54" s="158"/>
      <c r="FJ54" s="158"/>
      <c r="FK54" s="158"/>
      <c r="FL54" s="158"/>
      <c r="FM54" s="158"/>
      <c r="FN54" s="158"/>
      <c r="FO54" s="158"/>
      <c r="FP54" s="158"/>
      <c r="FQ54" s="158"/>
      <c r="FR54" s="158"/>
      <c r="FS54" s="158"/>
      <c r="FT54" s="158"/>
      <c r="FU54" s="158"/>
      <c r="FV54" s="158"/>
      <c r="FW54" s="158"/>
      <c r="FX54" s="158"/>
      <c r="FY54" s="158"/>
      <c r="FZ54" s="158"/>
      <c r="GA54" s="158"/>
      <c r="GB54" s="158"/>
      <c r="GC54" s="158"/>
      <c r="GD54" s="158"/>
      <c r="GE54" s="159"/>
      <c r="GF54" s="158"/>
      <c r="GG54" s="158"/>
      <c r="GH54" s="158"/>
      <c r="GI54" s="158"/>
      <c r="GJ54" s="158"/>
      <c r="GK54" s="158"/>
      <c r="GL54" s="158"/>
      <c r="GM54" s="158"/>
      <c r="GN54" s="158"/>
      <c r="GO54" s="158"/>
      <c r="GP54" s="158"/>
      <c r="GQ54" s="158"/>
      <c r="GR54" s="158"/>
      <c r="GS54" s="158"/>
      <c r="GT54" s="158"/>
      <c r="GU54" s="158"/>
      <c r="GV54" s="158"/>
    </row>
    <row r="55" spans="1:204" s="175" customFormat="1" hidden="1" outlineLevel="3">
      <c r="A55" s="196"/>
      <c r="B55" s="513"/>
      <c r="C55" s="158"/>
      <c r="D55" s="452">
        <v>-1</v>
      </c>
      <c r="E55" s="155"/>
      <c r="F55" s="155"/>
      <c r="G55" s="155"/>
      <c r="H55" s="176"/>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76"/>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c r="BI55" s="155"/>
      <c r="BJ55" s="155"/>
      <c r="BK55" s="155"/>
      <c r="BL55" s="155"/>
      <c r="BM55" s="155"/>
      <c r="BN55" s="176"/>
      <c r="BO55" s="155"/>
      <c r="BP55" s="155"/>
      <c r="BQ55" s="155"/>
      <c r="BR55" s="155"/>
      <c r="BS55" s="155"/>
      <c r="BT55" s="155"/>
      <c r="BU55" s="155"/>
      <c r="BV55" s="155"/>
      <c r="BW55" s="155"/>
      <c r="BX55" s="155"/>
      <c r="BY55" s="155"/>
      <c r="BZ55" s="155"/>
      <c r="CA55" s="155"/>
      <c r="CB55" s="155"/>
      <c r="CC55" s="155"/>
      <c r="CD55" s="155"/>
      <c r="CE55" s="155"/>
      <c r="CF55" s="155"/>
      <c r="CG55" s="155"/>
      <c r="CH55" s="155"/>
      <c r="CI55" s="155"/>
      <c r="CJ55" s="155"/>
      <c r="CK55" s="155"/>
      <c r="CL55" s="155"/>
      <c r="CM55" s="155"/>
      <c r="CN55" s="155"/>
      <c r="CO55" s="155"/>
      <c r="CP55" s="155"/>
      <c r="CQ55" s="155"/>
      <c r="CR55" s="155"/>
      <c r="CS55" s="155"/>
      <c r="CT55" s="155"/>
      <c r="CU55" s="155"/>
      <c r="CV55" s="155"/>
      <c r="CW55" s="155"/>
      <c r="CX55" s="155"/>
      <c r="CY55" s="155"/>
      <c r="CZ55" s="155"/>
      <c r="DA55" s="155"/>
      <c r="DB55" s="155"/>
      <c r="DC55" s="155"/>
      <c r="DD55" s="155"/>
      <c r="DE55" s="155"/>
      <c r="DF55" s="155"/>
      <c r="DG55" s="176"/>
      <c r="DH55" s="155"/>
      <c r="DI55" s="155"/>
      <c r="DJ55" s="155"/>
      <c r="DK55" s="155"/>
      <c r="DL55" s="155"/>
      <c r="DM55" s="155"/>
      <c r="DN55" s="155"/>
      <c r="DO55" s="155"/>
      <c r="DP55" s="155"/>
      <c r="DQ55" s="155"/>
      <c r="DR55" s="155"/>
      <c r="DS55" s="155"/>
      <c r="DT55" s="155"/>
      <c r="DU55" s="155"/>
      <c r="DV55" s="155"/>
      <c r="DW55" s="155"/>
      <c r="DX55" s="155"/>
      <c r="DY55" s="155"/>
      <c r="DZ55" s="155"/>
      <c r="EA55" s="155"/>
      <c r="EB55" s="155"/>
      <c r="EC55" s="155"/>
      <c r="ED55" s="155"/>
      <c r="EE55" s="155"/>
      <c r="EF55" s="155"/>
      <c r="EG55" s="155"/>
      <c r="EH55" s="155"/>
      <c r="EI55" s="155"/>
      <c r="EJ55" s="155"/>
      <c r="EK55" s="155"/>
      <c r="EL55" s="155"/>
      <c r="EM55" s="155"/>
      <c r="EN55" s="155"/>
      <c r="EO55" s="155"/>
      <c r="EP55" s="155"/>
      <c r="EQ55" s="155"/>
      <c r="ER55" s="155"/>
      <c r="ES55" s="155"/>
      <c r="ET55" s="155"/>
      <c r="EU55" s="155"/>
      <c r="EV55" s="155"/>
      <c r="EW55" s="155"/>
      <c r="EX55" s="155"/>
      <c r="EY55" s="155"/>
      <c r="EZ55" s="155"/>
      <c r="FA55" s="155"/>
      <c r="FB55" s="155"/>
      <c r="FC55" s="155"/>
      <c r="FD55" s="155"/>
      <c r="FE55" s="155"/>
      <c r="FF55" s="155"/>
      <c r="FG55" s="155"/>
      <c r="FH55" s="155"/>
      <c r="FI55" s="155"/>
      <c r="FJ55" s="155"/>
      <c r="FK55" s="155"/>
      <c r="FL55" s="155"/>
      <c r="FM55" s="155"/>
      <c r="FN55" s="155"/>
      <c r="FO55" s="155"/>
      <c r="FP55" s="155"/>
      <c r="FQ55" s="155"/>
      <c r="FR55" s="155"/>
      <c r="FS55" s="155"/>
      <c r="FT55" s="155"/>
      <c r="FU55" s="155"/>
      <c r="FV55" s="155"/>
      <c r="FW55" s="155"/>
      <c r="FX55" s="155"/>
      <c r="FY55" s="155"/>
      <c r="FZ55" s="155"/>
      <c r="GA55" s="155"/>
      <c r="GB55" s="155"/>
      <c r="GC55" s="155"/>
      <c r="GD55" s="155"/>
      <c r="GE55" s="159"/>
      <c r="GF55" s="155"/>
      <c r="GG55" s="155"/>
      <c r="GH55" s="155"/>
      <c r="GI55" s="155"/>
      <c r="GJ55" s="155"/>
      <c r="GK55" s="155"/>
      <c r="GL55" s="155"/>
      <c r="GM55" s="155"/>
      <c r="GN55" s="155"/>
      <c r="GO55" s="155"/>
      <c r="GP55" s="155"/>
      <c r="GQ55" s="155"/>
      <c r="GR55" s="155"/>
      <c r="GS55" s="155"/>
      <c r="GT55" s="155"/>
      <c r="GU55" s="155"/>
      <c r="GV55" s="155"/>
    </row>
    <row r="56" spans="1:204" s="197" customFormat="1" hidden="1" outlineLevel="3">
      <c r="A56" s="198"/>
      <c r="B56" s="514" t="s">
        <v>808</v>
      </c>
      <c r="D56" s="457"/>
      <c r="GE56" s="193"/>
    </row>
    <row r="57" spans="1:204" s="194" customFormat="1" outlineLevel="2" collapsed="1">
      <c r="A57" s="190"/>
      <c r="B57" s="512" t="s">
        <v>815</v>
      </c>
      <c r="C57" s="191"/>
      <c r="D57" s="457"/>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c r="AM57" s="192"/>
      <c r="AN57" s="192"/>
      <c r="AO57" s="192"/>
      <c r="AP57" s="192"/>
      <c r="AQ57" s="192"/>
      <c r="AR57" s="192"/>
      <c r="AS57" s="192"/>
      <c r="AT57" s="192"/>
      <c r="AU57" s="192"/>
      <c r="AV57" s="192"/>
      <c r="AW57" s="192"/>
      <c r="AX57" s="192"/>
      <c r="AY57" s="192"/>
      <c r="AZ57" s="192"/>
      <c r="BA57" s="192"/>
      <c r="BB57" s="192"/>
      <c r="BC57" s="192"/>
      <c r="BD57" s="192"/>
      <c r="BE57" s="192"/>
      <c r="BF57" s="192"/>
      <c r="BG57" s="192"/>
      <c r="BH57" s="192"/>
      <c r="BI57" s="192"/>
      <c r="BJ57" s="192"/>
      <c r="BK57" s="192"/>
      <c r="BL57" s="192"/>
      <c r="BM57" s="192"/>
      <c r="BN57" s="192"/>
      <c r="BO57" s="192"/>
      <c r="BP57" s="192"/>
      <c r="BQ57" s="192"/>
      <c r="BR57" s="192"/>
      <c r="BS57" s="192"/>
      <c r="BT57" s="192"/>
      <c r="BU57" s="192"/>
      <c r="BV57" s="192"/>
      <c r="BW57" s="192"/>
      <c r="BX57" s="192"/>
      <c r="BY57" s="192"/>
      <c r="BZ57" s="192"/>
      <c r="CA57" s="192"/>
      <c r="CB57" s="192"/>
      <c r="CC57" s="192"/>
      <c r="CD57" s="192"/>
      <c r="CE57" s="192"/>
      <c r="CF57" s="192"/>
      <c r="CG57" s="192"/>
      <c r="CH57" s="192"/>
      <c r="CI57" s="192"/>
      <c r="CJ57" s="192"/>
      <c r="CK57" s="192"/>
      <c r="CL57" s="192"/>
      <c r="CM57" s="192"/>
      <c r="CN57" s="192"/>
      <c r="CO57" s="192"/>
      <c r="CP57" s="192"/>
      <c r="CQ57" s="192"/>
      <c r="CR57" s="192"/>
      <c r="CS57" s="192"/>
      <c r="CT57" s="192"/>
      <c r="CU57" s="192"/>
      <c r="CV57" s="192"/>
      <c r="CW57" s="192"/>
      <c r="CX57" s="192"/>
      <c r="CY57" s="192"/>
      <c r="CZ57" s="192"/>
      <c r="DA57" s="192"/>
      <c r="DB57" s="192"/>
      <c r="DC57" s="192"/>
      <c r="DD57" s="192"/>
      <c r="DE57" s="192"/>
      <c r="DF57" s="192"/>
      <c r="DG57" s="192"/>
      <c r="DH57" s="192"/>
      <c r="DI57" s="192"/>
      <c r="DJ57" s="192"/>
      <c r="DK57" s="192"/>
      <c r="DL57" s="192"/>
      <c r="DM57" s="192"/>
      <c r="DN57" s="192"/>
      <c r="DO57" s="192"/>
      <c r="DP57" s="192"/>
      <c r="DQ57" s="192"/>
      <c r="DR57" s="192"/>
      <c r="DS57" s="192"/>
      <c r="DT57" s="192"/>
      <c r="DU57" s="192"/>
      <c r="DV57" s="192"/>
      <c r="DW57" s="192"/>
      <c r="DX57" s="192"/>
      <c r="DY57" s="192"/>
      <c r="DZ57" s="192"/>
      <c r="EA57" s="192"/>
      <c r="EB57" s="192"/>
      <c r="EC57" s="192"/>
      <c r="ED57" s="192"/>
      <c r="EE57" s="192"/>
      <c r="EF57" s="192"/>
      <c r="EG57" s="192"/>
      <c r="EH57" s="192"/>
      <c r="EI57" s="192"/>
      <c r="EJ57" s="192"/>
      <c r="EK57" s="192"/>
      <c r="EL57" s="192"/>
      <c r="EM57" s="192"/>
      <c r="EN57" s="192"/>
      <c r="EO57" s="192"/>
      <c r="EP57" s="192"/>
      <c r="EQ57" s="192"/>
      <c r="ER57" s="192"/>
      <c r="ES57" s="192"/>
      <c r="ET57" s="192"/>
      <c r="EU57" s="192"/>
      <c r="EV57" s="192"/>
      <c r="EW57" s="192"/>
      <c r="EX57" s="192"/>
      <c r="EY57" s="192"/>
      <c r="EZ57" s="192"/>
      <c r="FA57" s="192"/>
      <c r="FB57" s="192"/>
      <c r="FC57" s="192"/>
      <c r="FD57" s="192"/>
      <c r="FE57" s="192"/>
      <c r="FF57" s="192"/>
      <c r="FG57" s="192"/>
      <c r="FH57" s="192"/>
      <c r="FI57" s="192"/>
      <c r="FJ57" s="192"/>
      <c r="FK57" s="192"/>
      <c r="FL57" s="192"/>
      <c r="FM57" s="192"/>
      <c r="FN57" s="192"/>
      <c r="FO57" s="192"/>
      <c r="FP57" s="192"/>
      <c r="FQ57" s="192"/>
      <c r="FR57" s="192"/>
      <c r="FS57" s="192"/>
      <c r="FT57" s="192"/>
      <c r="FU57" s="192"/>
      <c r="FV57" s="192"/>
      <c r="FW57" s="192"/>
      <c r="FX57" s="192"/>
      <c r="FY57" s="192"/>
      <c r="FZ57" s="192"/>
      <c r="GA57" s="192"/>
      <c r="GB57" s="192"/>
      <c r="GC57" s="192"/>
      <c r="GD57" s="192"/>
      <c r="GE57" s="193"/>
      <c r="GF57" s="192"/>
      <c r="GG57" s="192"/>
      <c r="GH57" s="192"/>
      <c r="GI57" s="192"/>
      <c r="GJ57" s="192"/>
      <c r="GK57" s="192"/>
      <c r="GL57" s="192"/>
      <c r="GM57" s="192"/>
      <c r="GN57" s="192"/>
      <c r="GO57" s="192"/>
      <c r="GP57" s="192"/>
      <c r="GQ57" s="192"/>
      <c r="GR57" s="192"/>
      <c r="GS57" s="192"/>
      <c r="GT57" s="192"/>
      <c r="GU57" s="192"/>
      <c r="GV57" s="192"/>
    </row>
    <row r="58" spans="1:204" s="175" customFormat="1" ht="25.5" hidden="1" outlineLevel="3">
      <c r="A58" s="156"/>
      <c r="B58" s="220" t="s">
        <v>816</v>
      </c>
      <c r="C58" s="158"/>
      <c r="D58" s="451">
        <v>-2</v>
      </c>
      <c r="E58" s="155"/>
      <c r="F58" s="155"/>
      <c r="G58" s="155"/>
      <c r="H58" s="176"/>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76"/>
      <c r="AL58" s="155"/>
      <c r="AM58" s="155"/>
      <c r="AN58" s="155"/>
      <c r="AO58" s="155"/>
      <c r="AP58" s="155"/>
      <c r="AQ58" s="155"/>
      <c r="AR58" s="155"/>
      <c r="AS58" s="155"/>
      <c r="AT58" s="155"/>
      <c r="AU58" s="155"/>
      <c r="AV58" s="155"/>
      <c r="AW58" s="155"/>
      <c r="AX58" s="155"/>
      <c r="AY58" s="155"/>
      <c r="AZ58" s="155"/>
      <c r="BA58" s="155"/>
      <c r="BB58" s="155"/>
      <c r="BC58" s="155"/>
      <c r="BD58" s="155"/>
      <c r="BE58" s="155"/>
      <c r="BF58" s="155"/>
      <c r="BG58" s="155"/>
      <c r="BH58" s="155"/>
      <c r="BI58" s="155"/>
      <c r="BJ58" s="155"/>
      <c r="BK58" s="155"/>
      <c r="BL58" s="155"/>
      <c r="BM58" s="155"/>
      <c r="BN58" s="176"/>
      <c r="BO58" s="155"/>
      <c r="BP58" s="155"/>
      <c r="BQ58" s="155"/>
      <c r="BR58" s="155"/>
      <c r="BS58" s="155"/>
      <c r="BT58" s="155"/>
      <c r="BU58" s="155"/>
      <c r="BV58" s="155"/>
      <c r="BW58" s="155"/>
      <c r="BX58" s="155"/>
      <c r="BY58" s="155"/>
      <c r="BZ58" s="155"/>
      <c r="CA58" s="155"/>
      <c r="CB58" s="155"/>
      <c r="CC58" s="155"/>
      <c r="CD58" s="155"/>
      <c r="CE58" s="155"/>
      <c r="CF58" s="155"/>
      <c r="CG58" s="155"/>
      <c r="CH58" s="155"/>
      <c r="CI58" s="155"/>
      <c r="CJ58" s="155"/>
      <c r="CK58" s="155"/>
      <c r="CL58" s="155"/>
      <c r="CM58" s="155"/>
      <c r="CN58" s="155"/>
      <c r="CO58" s="155"/>
      <c r="CP58" s="155"/>
      <c r="CQ58" s="155"/>
      <c r="CR58" s="155"/>
      <c r="CS58" s="155"/>
      <c r="CT58" s="155"/>
      <c r="CU58" s="155"/>
      <c r="CV58" s="155"/>
      <c r="CW58" s="155"/>
      <c r="CX58" s="155"/>
      <c r="CY58" s="155"/>
      <c r="CZ58" s="155"/>
      <c r="DA58" s="155"/>
      <c r="DB58" s="155"/>
      <c r="DC58" s="155"/>
      <c r="DD58" s="155"/>
      <c r="DE58" s="155"/>
      <c r="DF58" s="155"/>
      <c r="DG58" s="176"/>
      <c r="DH58" s="155"/>
      <c r="DI58" s="155"/>
      <c r="DJ58" s="155"/>
      <c r="DK58" s="155"/>
      <c r="DL58" s="155"/>
      <c r="DM58" s="155"/>
      <c r="DN58" s="155"/>
      <c r="DO58" s="155"/>
      <c r="DP58" s="155"/>
      <c r="DQ58" s="155"/>
      <c r="DR58" s="155"/>
      <c r="DS58" s="155"/>
      <c r="DT58" s="155"/>
      <c r="DU58" s="155"/>
      <c r="DV58" s="155"/>
      <c r="DW58" s="155"/>
      <c r="DX58" s="155"/>
      <c r="DY58" s="155"/>
      <c r="DZ58" s="155"/>
      <c r="EA58" s="155"/>
      <c r="EB58" s="155"/>
      <c r="EC58" s="155"/>
      <c r="ED58" s="155"/>
      <c r="EE58" s="155"/>
      <c r="EF58" s="155"/>
      <c r="EG58" s="155"/>
      <c r="EH58" s="155"/>
      <c r="EI58" s="155"/>
      <c r="EJ58" s="155"/>
      <c r="EK58" s="155"/>
      <c r="EL58" s="155"/>
      <c r="EM58" s="155"/>
      <c r="EN58" s="155"/>
      <c r="EO58" s="155"/>
      <c r="EP58" s="155"/>
      <c r="EQ58" s="155"/>
      <c r="ER58" s="155"/>
      <c r="ES58" s="155"/>
      <c r="ET58" s="155"/>
      <c r="EU58" s="155"/>
      <c r="EV58" s="155"/>
      <c r="EW58" s="155"/>
      <c r="EX58" s="155"/>
      <c r="EY58" s="155"/>
      <c r="EZ58" s="155"/>
      <c r="FA58" s="155"/>
      <c r="FB58" s="155"/>
      <c r="FC58" s="155"/>
      <c r="FD58" s="155"/>
      <c r="FE58" s="155"/>
      <c r="FF58" s="155"/>
      <c r="FG58" s="155"/>
      <c r="FH58" s="155"/>
      <c r="FI58" s="155"/>
      <c r="FJ58" s="155"/>
      <c r="FK58" s="155"/>
      <c r="FL58" s="155"/>
      <c r="FM58" s="155"/>
      <c r="FN58" s="155"/>
      <c r="FO58" s="155"/>
      <c r="FP58" s="155"/>
      <c r="FQ58" s="155"/>
      <c r="FR58" s="155"/>
      <c r="FS58" s="155"/>
      <c r="FT58" s="155"/>
      <c r="FU58" s="155"/>
      <c r="FV58" s="155"/>
      <c r="FW58" s="155"/>
      <c r="FX58" s="155"/>
      <c r="FY58" s="155"/>
      <c r="FZ58" s="155"/>
      <c r="GA58" s="155"/>
      <c r="GB58" s="155"/>
      <c r="GC58" s="155"/>
      <c r="GD58" s="155"/>
      <c r="GE58" s="159"/>
      <c r="GF58" s="155"/>
      <c r="GG58" s="155"/>
      <c r="GH58" s="155"/>
      <c r="GI58" s="155"/>
      <c r="GJ58" s="155"/>
      <c r="GK58" s="155"/>
      <c r="GL58" s="155"/>
      <c r="GM58" s="155"/>
      <c r="GN58" s="155"/>
      <c r="GO58" s="155"/>
      <c r="GP58" s="155"/>
      <c r="GQ58" s="155"/>
      <c r="GR58" s="155"/>
      <c r="GS58" s="155"/>
      <c r="GT58" s="155"/>
      <c r="GU58" s="155"/>
      <c r="GV58" s="155"/>
    </row>
    <row r="59" spans="1:204" s="175" customFormat="1" hidden="1" outlineLevel="3">
      <c r="A59" s="156"/>
      <c r="B59" s="220" t="s">
        <v>817</v>
      </c>
      <c r="C59" s="158"/>
      <c r="D59" s="451">
        <v>-1</v>
      </c>
      <c r="E59" s="155"/>
      <c r="F59" s="155"/>
      <c r="G59" s="155"/>
      <c r="H59" s="176"/>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76"/>
      <c r="AL59" s="155"/>
      <c r="AM59" s="155"/>
      <c r="AN59" s="155"/>
      <c r="AO59" s="155"/>
      <c r="AP59" s="155"/>
      <c r="AQ59" s="155"/>
      <c r="AR59" s="155"/>
      <c r="AS59" s="155"/>
      <c r="AT59" s="155"/>
      <c r="AU59" s="155"/>
      <c r="AV59" s="155"/>
      <c r="AW59" s="155"/>
      <c r="AX59" s="155"/>
      <c r="AY59" s="155"/>
      <c r="AZ59" s="155"/>
      <c r="BA59" s="155"/>
      <c r="BB59" s="155"/>
      <c r="BC59" s="155"/>
      <c r="BD59" s="155"/>
      <c r="BE59" s="155"/>
      <c r="BF59" s="155"/>
      <c r="BG59" s="155"/>
      <c r="BH59" s="155"/>
      <c r="BI59" s="155"/>
      <c r="BJ59" s="155"/>
      <c r="BK59" s="155"/>
      <c r="BL59" s="155"/>
      <c r="BM59" s="155"/>
      <c r="BN59" s="176"/>
      <c r="BO59" s="155"/>
      <c r="BP59" s="155"/>
      <c r="BQ59" s="155"/>
      <c r="BR59" s="155"/>
      <c r="BS59" s="155"/>
      <c r="BT59" s="155"/>
      <c r="BU59" s="155"/>
      <c r="BV59" s="155"/>
      <c r="BW59" s="155"/>
      <c r="BX59" s="155"/>
      <c r="BY59" s="155"/>
      <c r="BZ59" s="155"/>
      <c r="CA59" s="155"/>
      <c r="CB59" s="155"/>
      <c r="CC59" s="155"/>
      <c r="CD59" s="155"/>
      <c r="CE59" s="155"/>
      <c r="CF59" s="155"/>
      <c r="CG59" s="155"/>
      <c r="CH59" s="155"/>
      <c r="CI59" s="155"/>
      <c r="CJ59" s="155"/>
      <c r="CK59" s="155"/>
      <c r="CL59" s="155"/>
      <c r="CM59" s="155"/>
      <c r="CN59" s="155"/>
      <c r="CO59" s="155"/>
      <c r="CP59" s="155"/>
      <c r="CQ59" s="155"/>
      <c r="CR59" s="155"/>
      <c r="CS59" s="155"/>
      <c r="CT59" s="155"/>
      <c r="CU59" s="155"/>
      <c r="CV59" s="155"/>
      <c r="CW59" s="155"/>
      <c r="CX59" s="155"/>
      <c r="CY59" s="155"/>
      <c r="CZ59" s="155"/>
      <c r="DA59" s="155"/>
      <c r="DB59" s="155"/>
      <c r="DC59" s="155"/>
      <c r="DD59" s="155"/>
      <c r="DE59" s="155"/>
      <c r="DF59" s="155"/>
      <c r="DG59" s="176"/>
      <c r="DH59" s="155"/>
      <c r="DI59" s="155"/>
      <c r="DJ59" s="155"/>
      <c r="DK59" s="155"/>
      <c r="DL59" s="155"/>
      <c r="DM59" s="155"/>
      <c r="DN59" s="155"/>
      <c r="DO59" s="155"/>
      <c r="DP59" s="155"/>
      <c r="DQ59" s="155"/>
      <c r="DR59" s="155"/>
      <c r="DS59" s="155"/>
      <c r="DT59" s="155"/>
      <c r="DU59" s="155"/>
      <c r="DV59" s="155"/>
      <c r="DW59" s="155"/>
      <c r="DX59" s="155"/>
      <c r="DY59" s="155"/>
      <c r="DZ59" s="155"/>
      <c r="EA59" s="155"/>
      <c r="EB59" s="155"/>
      <c r="EC59" s="155"/>
      <c r="ED59" s="155"/>
      <c r="EE59" s="155"/>
      <c r="EF59" s="155"/>
      <c r="EG59" s="155"/>
      <c r="EH59" s="155"/>
      <c r="EI59" s="155"/>
      <c r="EJ59" s="155"/>
      <c r="EK59" s="155"/>
      <c r="EL59" s="155"/>
      <c r="EM59" s="155"/>
      <c r="EN59" s="155"/>
      <c r="EO59" s="155"/>
      <c r="EP59" s="155"/>
      <c r="EQ59" s="155"/>
      <c r="ER59" s="155"/>
      <c r="ES59" s="155"/>
      <c r="ET59" s="155"/>
      <c r="EU59" s="155"/>
      <c r="EV59" s="155"/>
      <c r="EW59" s="155"/>
      <c r="EX59" s="155"/>
      <c r="EY59" s="155"/>
      <c r="EZ59" s="155"/>
      <c r="FA59" s="155"/>
      <c r="FB59" s="155"/>
      <c r="FC59" s="155"/>
      <c r="FD59" s="155"/>
      <c r="FE59" s="155"/>
      <c r="FF59" s="155"/>
      <c r="FG59" s="155"/>
      <c r="FH59" s="155"/>
      <c r="FI59" s="155"/>
      <c r="FJ59" s="155"/>
      <c r="FK59" s="155"/>
      <c r="FL59" s="155"/>
      <c r="FM59" s="155"/>
      <c r="FN59" s="155"/>
      <c r="FO59" s="155"/>
      <c r="FP59" s="155"/>
      <c r="FQ59" s="155"/>
      <c r="FR59" s="155"/>
      <c r="FS59" s="155"/>
      <c r="FT59" s="155"/>
      <c r="FU59" s="155"/>
      <c r="FV59" s="155"/>
      <c r="FW59" s="155"/>
      <c r="FX59" s="155"/>
      <c r="FY59" s="155"/>
      <c r="FZ59" s="155"/>
      <c r="GA59" s="155"/>
      <c r="GB59" s="155"/>
      <c r="GC59" s="155"/>
      <c r="GD59" s="155"/>
      <c r="GE59" s="159"/>
      <c r="GF59" s="155"/>
      <c r="GG59" s="155"/>
      <c r="GH59" s="155"/>
      <c r="GI59" s="155"/>
      <c r="GJ59" s="155"/>
      <c r="GK59" s="155"/>
      <c r="GL59" s="155"/>
      <c r="GM59" s="155"/>
      <c r="GN59" s="155"/>
      <c r="GO59" s="155"/>
      <c r="GP59" s="155"/>
      <c r="GQ59" s="155"/>
      <c r="GR59" s="155"/>
      <c r="GS59" s="155"/>
      <c r="GT59" s="155"/>
      <c r="GU59" s="155"/>
      <c r="GV59" s="155"/>
    </row>
    <row r="60" spans="1:204" s="175" customFormat="1" ht="25.5" hidden="1" outlineLevel="3">
      <c r="A60" s="196"/>
      <c r="B60" s="513" t="s">
        <v>818</v>
      </c>
      <c r="C60" s="158"/>
      <c r="D60" s="451">
        <v>-1</v>
      </c>
      <c r="E60" s="155"/>
      <c r="F60" s="155"/>
      <c r="G60" s="155"/>
      <c r="H60" s="176"/>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76"/>
      <c r="AL60" s="155"/>
      <c r="AM60" s="155"/>
      <c r="AN60" s="155"/>
      <c r="AO60" s="155"/>
      <c r="AP60" s="155"/>
      <c r="AQ60" s="155"/>
      <c r="AR60" s="155"/>
      <c r="AS60" s="155"/>
      <c r="AT60" s="155"/>
      <c r="AU60" s="155"/>
      <c r="AV60" s="155"/>
      <c r="AW60" s="155"/>
      <c r="AX60" s="155"/>
      <c r="AY60" s="155"/>
      <c r="AZ60" s="155"/>
      <c r="BA60" s="155"/>
      <c r="BB60" s="155"/>
      <c r="BC60" s="155"/>
      <c r="BD60" s="155"/>
      <c r="BE60" s="155"/>
      <c r="BF60" s="155"/>
      <c r="BG60" s="155"/>
      <c r="BH60" s="155"/>
      <c r="BI60" s="155"/>
      <c r="BJ60" s="155"/>
      <c r="BK60" s="155"/>
      <c r="BL60" s="155"/>
      <c r="BM60" s="155"/>
      <c r="BN60" s="176"/>
      <c r="BO60" s="155"/>
      <c r="BP60" s="155"/>
      <c r="BQ60" s="155"/>
      <c r="BR60" s="155"/>
      <c r="BS60" s="155"/>
      <c r="BT60" s="155"/>
      <c r="BU60" s="155"/>
      <c r="BV60" s="155"/>
      <c r="BW60" s="155"/>
      <c r="BX60" s="155"/>
      <c r="BY60" s="155"/>
      <c r="BZ60" s="155"/>
      <c r="CA60" s="155"/>
      <c r="CB60" s="155"/>
      <c r="CC60" s="155"/>
      <c r="CD60" s="155"/>
      <c r="CE60" s="155"/>
      <c r="CF60" s="155"/>
      <c r="CG60" s="155"/>
      <c r="CH60" s="155"/>
      <c r="CI60" s="155"/>
      <c r="CJ60" s="155"/>
      <c r="CK60" s="155"/>
      <c r="CL60" s="155"/>
      <c r="CM60" s="155"/>
      <c r="CN60" s="155"/>
      <c r="CO60" s="155"/>
      <c r="CP60" s="155"/>
      <c r="CQ60" s="155"/>
      <c r="CR60" s="155"/>
      <c r="CS60" s="155"/>
      <c r="CT60" s="155"/>
      <c r="CU60" s="155"/>
      <c r="CV60" s="155"/>
      <c r="CW60" s="155"/>
      <c r="CX60" s="155"/>
      <c r="CY60" s="155"/>
      <c r="CZ60" s="155"/>
      <c r="DA60" s="155"/>
      <c r="DB60" s="155"/>
      <c r="DC60" s="155"/>
      <c r="DD60" s="155"/>
      <c r="DE60" s="155"/>
      <c r="DF60" s="155"/>
      <c r="DG60" s="176"/>
      <c r="DH60" s="155"/>
      <c r="DI60" s="155"/>
      <c r="DJ60" s="155"/>
      <c r="DK60" s="155"/>
      <c r="DL60" s="155"/>
      <c r="DM60" s="155"/>
      <c r="DN60" s="155"/>
      <c r="DO60" s="155"/>
      <c r="DP60" s="155"/>
      <c r="DQ60" s="155"/>
      <c r="DR60" s="155"/>
      <c r="DS60" s="155"/>
      <c r="DT60" s="155"/>
      <c r="DU60" s="155"/>
      <c r="DV60" s="155"/>
      <c r="DW60" s="155"/>
      <c r="DX60" s="155"/>
      <c r="DY60" s="155"/>
      <c r="DZ60" s="155"/>
      <c r="EA60" s="155"/>
      <c r="EB60" s="155"/>
      <c r="EC60" s="155"/>
      <c r="ED60" s="155"/>
      <c r="EE60" s="155"/>
      <c r="EF60" s="155"/>
      <c r="EG60" s="155"/>
      <c r="EH60" s="155"/>
      <c r="EI60" s="155"/>
      <c r="EJ60" s="155"/>
      <c r="EK60" s="155"/>
      <c r="EL60" s="155"/>
      <c r="EM60" s="155"/>
      <c r="EN60" s="155"/>
      <c r="EO60" s="155"/>
      <c r="EP60" s="155"/>
      <c r="EQ60" s="155"/>
      <c r="ER60" s="155"/>
      <c r="ES60" s="155"/>
      <c r="ET60" s="155"/>
      <c r="EU60" s="155"/>
      <c r="EV60" s="155"/>
      <c r="EW60" s="155"/>
      <c r="EX60" s="155"/>
      <c r="EY60" s="155"/>
      <c r="EZ60" s="155"/>
      <c r="FA60" s="155"/>
      <c r="FB60" s="155"/>
      <c r="FC60" s="155"/>
      <c r="FD60" s="155"/>
      <c r="FE60" s="155"/>
      <c r="FF60" s="155"/>
      <c r="FG60" s="155"/>
      <c r="FH60" s="155"/>
      <c r="FI60" s="155"/>
      <c r="FJ60" s="155"/>
      <c r="FK60" s="155"/>
      <c r="FL60" s="155"/>
      <c r="FM60" s="155"/>
      <c r="FN60" s="155"/>
      <c r="FO60" s="155"/>
      <c r="FP60" s="155"/>
      <c r="FQ60" s="155"/>
      <c r="FR60" s="155"/>
      <c r="FS60" s="155"/>
      <c r="FT60" s="155"/>
      <c r="FU60" s="155"/>
      <c r="FV60" s="155"/>
      <c r="FW60" s="155"/>
      <c r="FX60" s="155"/>
      <c r="FY60" s="155"/>
      <c r="FZ60" s="155"/>
      <c r="GA60" s="155"/>
      <c r="GB60" s="155"/>
      <c r="GC60" s="155"/>
      <c r="GD60" s="155"/>
      <c r="GE60" s="159"/>
      <c r="GF60" s="155"/>
      <c r="GG60" s="155"/>
      <c r="GH60" s="155"/>
      <c r="GI60" s="155"/>
      <c r="GJ60" s="155"/>
      <c r="GK60" s="155"/>
      <c r="GL60" s="155"/>
      <c r="GM60" s="155"/>
      <c r="GN60" s="155"/>
      <c r="GO60" s="155"/>
      <c r="GP60" s="155"/>
      <c r="GQ60" s="155"/>
      <c r="GR60" s="155"/>
      <c r="GS60" s="155"/>
      <c r="GT60" s="155"/>
      <c r="GU60" s="155"/>
      <c r="GV60" s="155"/>
    </row>
    <row r="61" spans="1:204" s="175" customFormat="1" ht="25.5" hidden="1" outlineLevel="3">
      <c r="A61" s="156"/>
      <c r="B61" s="220" t="s">
        <v>819</v>
      </c>
      <c r="C61" s="158"/>
      <c r="D61" s="451">
        <v>-2</v>
      </c>
      <c r="E61" s="155"/>
      <c r="F61" s="155"/>
      <c r="G61" s="155"/>
      <c r="H61" s="176"/>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76"/>
      <c r="AL61" s="155"/>
      <c r="AM61" s="155"/>
      <c r="AN61" s="155"/>
      <c r="AO61" s="155"/>
      <c r="AP61" s="155"/>
      <c r="AQ61" s="155"/>
      <c r="AR61" s="155"/>
      <c r="AS61" s="155"/>
      <c r="AT61" s="155"/>
      <c r="AU61" s="155"/>
      <c r="AV61" s="155"/>
      <c r="AW61" s="155"/>
      <c r="AX61" s="155"/>
      <c r="AY61" s="155"/>
      <c r="AZ61" s="155"/>
      <c r="BA61" s="155"/>
      <c r="BB61" s="155"/>
      <c r="BC61" s="155"/>
      <c r="BD61" s="155"/>
      <c r="BE61" s="155"/>
      <c r="BF61" s="155"/>
      <c r="BG61" s="155"/>
      <c r="BH61" s="155"/>
      <c r="BI61" s="155"/>
      <c r="BJ61" s="155"/>
      <c r="BK61" s="155"/>
      <c r="BL61" s="155"/>
      <c r="BM61" s="155"/>
      <c r="BN61" s="176"/>
      <c r="BO61" s="155"/>
      <c r="BP61" s="155"/>
      <c r="BQ61" s="155"/>
      <c r="BR61" s="155"/>
      <c r="BS61" s="155"/>
      <c r="BT61" s="155"/>
      <c r="BU61" s="155"/>
      <c r="BV61" s="155"/>
      <c r="BW61" s="155"/>
      <c r="BX61" s="155"/>
      <c r="BY61" s="155"/>
      <c r="BZ61" s="155"/>
      <c r="CA61" s="155"/>
      <c r="CB61" s="155"/>
      <c r="CC61" s="155"/>
      <c r="CD61" s="155"/>
      <c r="CE61" s="155"/>
      <c r="CF61" s="155"/>
      <c r="CG61" s="155"/>
      <c r="CH61" s="155"/>
      <c r="CI61" s="155"/>
      <c r="CJ61" s="155"/>
      <c r="CK61" s="155"/>
      <c r="CL61" s="155"/>
      <c r="CM61" s="155"/>
      <c r="CN61" s="155"/>
      <c r="CO61" s="155"/>
      <c r="CP61" s="155"/>
      <c r="CQ61" s="155"/>
      <c r="CR61" s="155"/>
      <c r="CS61" s="155"/>
      <c r="CT61" s="155"/>
      <c r="CU61" s="155"/>
      <c r="CV61" s="155"/>
      <c r="CW61" s="155"/>
      <c r="CX61" s="155"/>
      <c r="CY61" s="155"/>
      <c r="CZ61" s="155"/>
      <c r="DA61" s="155"/>
      <c r="DB61" s="155"/>
      <c r="DC61" s="155"/>
      <c r="DD61" s="155"/>
      <c r="DE61" s="155"/>
      <c r="DF61" s="155"/>
      <c r="DG61" s="176"/>
      <c r="DH61" s="155"/>
      <c r="DI61" s="155"/>
      <c r="DJ61" s="155"/>
      <c r="DK61" s="155"/>
      <c r="DL61" s="155"/>
      <c r="DM61" s="155"/>
      <c r="DN61" s="155"/>
      <c r="DO61" s="155"/>
      <c r="DP61" s="155"/>
      <c r="DQ61" s="155"/>
      <c r="DR61" s="155"/>
      <c r="DS61" s="155"/>
      <c r="DT61" s="155"/>
      <c r="DU61" s="155"/>
      <c r="DV61" s="155"/>
      <c r="DW61" s="155"/>
      <c r="DX61" s="155"/>
      <c r="DY61" s="155"/>
      <c r="DZ61" s="155"/>
      <c r="EA61" s="155"/>
      <c r="EB61" s="155"/>
      <c r="EC61" s="155"/>
      <c r="ED61" s="155"/>
      <c r="EE61" s="155"/>
      <c r="EF61" s="155"/>
      <c r="EG61" s="155"/>
      <c r="EH61" s="155"/>
      <c r="EI61" s="155"/>
      <c r="EJ61" s="155"/>
      <c r="EK61" s="155"/>
      <c r="EL61" s="155"/>
      <c r="EM61" s="155"/>
      <c r="EN61" s="155"/>
      <c r="EO61" s="155"/>
      <c r="EP61" s="155"/>
      <c r="EQ61" s="155"/>
      <c r="ER61" s="155"/>
      <c r="ES61" s="155"/>
      <c r="ET61" s="155"/>
      <c r="EU61" s="155"/>
      <c r="EV61" s="155"/>
      <c r="EW61" s="155"/>
      <c r="EX61" s="155"/>
      <c r="EY61" s="155"/>
      <c r="EZ61" s="155"/>
      <c r="FA61" s="155"/>
      <c r="FB61" s="155"/>
      <c r="FC61" s="155"/>
      <c r="FD61" s="155"/>
      <c r="FE61" s="155"/>
      <c r="FF61" s="155"/>
      <c r="FG61" s="155"/>
      <c r="FH61" s="155"/>
      <c r="FI61" s="155"/>
      <c r="FJ61" s="155"/>
      <c r="FK61" s="155"/>
      <c r="FL61" s="155"/>
      <c r="FM61" s="155"/>
      <c r="FN61" s="155"/>
      <c r="FO61" s="155"/>
      <c r="FP61" s="155"/>
      <c r="FQ61" s="155"/>
      <c r="FR61" s="155"/>
      <c r="FS61" s="155"/>
      <c r="FT61" s="155"/>
      <c r="FU61" s="155"/>
      <c r="FV61" s="155"/>
      <c r="FW61" s="155"/>
      <c r="FX61" s="155"/>
      <c r="FY61" s="155"/>
      <c r="FZ61" s="155"/>
      <c r="GA61" s="155"/>
      <c r="GB61" s="155"/>
      <c r="GC61" s="155"/>
      <c r="GD61" s="155"/>
      <c r="GE61" s="159"/>
      <c r="GF61" s="155"/>
      <c r="GG61" s="155"/>
      <c r="GH61" s="155"/>
      <c r="GI61" s="155"/>
      <c r="GJ61" s="155"/>
      <c r="GK61" s="155"/>
      <c r="GL61" s="155"/>
      <c r="GM61" s="155"/>
      <c r="GN61" s="155"/>
      <c r="GO61" s="155"/>
      <c r="GP61" s="155"/>
      <c r="GQ61" s="155"/>
      <c r="GR61" s="155"/>
      <c r="GS61" s="155"/>
      <c r="GT61" s="155"/>
      <c r="GU61" s="155"/>
      <c r="GV61" s="155"/>
    </row>
    <row r="62" spans="1:204" s="175" customFormat="1" hidden="1" outlineLevel="3">
      <c r="A62" s="196"/>
      <c r="B62" s="220" t="s">
        <v>2491</v>
      </c>
      <c r="C62" s="158"/>
      <c r="D62" s="452">
        <v>-2</v>
      </c>
      <c r="E62" s="155"/>
      <c r="F62" s="155"/>
      <c r="G62" s="155"/>
      <c r="H62" s="176"/>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76"/>
      <c r="AL62" s="155"/>
      <c r="AM62" s="155"/>
      <c r="AN62" s="155"/>
      <c r="AO62" s="155"/>
      <c r="AP62" s="155"/>
      <c r="AQ62" s="155"/>
      <c r="AR62" s="155"/>
      <c r="AS62" s="155"/>
      <c r="AT62" s="155"/>
      <c r="AU62" s="155"/>
      <c r="AV62" s="155"/>
      <c r="AW62" s="155"/>
      <c r="AX62" s="155"/>
      <c r="AY62" s="155"/>
      <c r="AZ62" s="155"/>
      <c r="BA62" s="155"/>
      <c r="BB62" s="155"/>
      <c r="BC62" s="155"/>
      <c r="BD62" s="155"/>
      <c r="BE62" s="155"/>
      <c r="BF62" s="155"/>
      <c r="BG62" s="155"/>
      <c r="BH62" s="155"/>
      <c r="BI62" s="155"/>
      <c r="BJ62" s="155"/>
      <c r="BK62" s="155"/>
      <c r="BL62" s="155"/>
      <c r="BM62" s="155"/>
      <c r="BN62" s="176"/>
      <c r="BO62" s="155"/>
      <c r="BP62" s="155"/>
      <c r="BQ62" s="155"/>
      <c r="BR62" s="155"/>
      <c r="BS62" s="155"/>
      <c r="BT62" s="155"/>
      <c r="BU62" s="155"/>
      <c r="BV62" s="155"/>
      <c r="BW62" s="155"/>
      <c r="BX62" s="155"/>
      <c r="BY62" s="155"/>
      <c r="BZ62" s="155"/>
      <c r="CA62" s="155"/>
      <c r="CB62" s="155"/>
      <c r="CC62" s="155"/>
      <c r="CD62" s="155"/>
      <c r="CE62" s="155"/>
      <c r="CF62" s="155"/>
      <c r="CG62" s="155"/>
      <c r="CH62" s="155"/>
      <c r="CI62" s="155"/>
      <c r="CJ62" s="155"/>
      <c r="CK62" s="155"/>
      <c r="CL62" s="155"/>
      <c r="CM62" s="155"/>
      <c r="CN62" s="155"/>
      <c r="CO62" s="155"/>
      <c r="CP62" s="155"/>
      <c r="CQ62" s="155"/>
      <c r="CR62" s="155"/>
      <c r="CS62" s="155"/>
      <c r="CT62" s="155"/>
      <c r="CU62" s="155"/>
      <c r="CV62" s="155"/>
      <c r="CW62" s="155"/>
      <c r="CX62" s="155"/>
      <c r="CY62" s="155"/>
      <c r="CZ62" s="155"/>
      <c r="DA62" s="155"/>
      <c r="DB62" s="155"/>
      <c r="DC62" s="155"/>
      <c r="DD62" s="155"/>
      <c r="DE62" s="155"/>
      <c r="DF62" s="155"/>
      <c r="DG62" s="176"/>
      <c r="DH62" s="155"/>
      <c r="DI62" s="155"/>
      <c r="DJ62" s="155"/>
      <c r="DK62" s="155"/>
      <c r="DL62" s="155"/>
      <c r="DM62" s="155"/>
      <c r="DN62" s="155"/>
      <c r="DO62" s="155"/>
      <c r="DP62" s="155"/>
      <c r="DQ62" s="155"/>
      <c r="DR62" s="155"/>
      <c r="DS62" s="155"/>
      <c r="DT62" s="155"/>
      <c r="DU62" s="155"/>
      <c r="DV62" s="155"/>
      <c r="DW62" s="155"/>
      <c r="DX62" s="155"/>
      <c r="DY62" s="155"/>
      <c r="DZ62" s="155"/>
      <c r="EA62" s="155"/>
      <c r="EB62" s="155"/>
      <c r="EC62" s="155"/>
      <c r="ED62" s="155"/>
      <c r="EE62" s="155"/>
      <c r="EF62" s="155"/>
      <c r="EG62" s="155"/>
      <c r="EH62" s="155"/>
      <c r="EI62" s="155"/>
      <c r="EJ62" s="155"/>
      <c r="EK62" s="155"/>
      <c r="EL62" s="155"/>
      <c r="EM62" s="155"/>
      <c r="EN62" s="155"/>
      <c r="EO62" s="155"/>
      <c r="EP62" s="155"/>
      <c r="EQ62" s="155"/>
      <c r="ER62" s="155"/>
      <c r="ES62" s="155"/>
      <c r="ET62" s="155"/>
      <c r="EU62" s="155"/>
      <c r="EV62" s="155"/>
      <c r="EW62" s="155"/>
      <c r="EX62" s="155"/>
      <c r="EY62" s="155"/>
      <c r="EZ62" s="155"/>
      <c r="FA62" s="155"/>
      <c r="FB62" s="155"/>
      <c r="FC62" s="155"/>
      <c r="FD62" s="155"/>
      <c r="FE62" s="155"/>
      <c r="FF62" s="155"/>
      <c r="FG62" s="155"/>
      <c r="FH62" s="155"/>
      <c r="FI62" s="155"/>
      <c r="FJ62" s="155"/>
      <c r="FK62" s="155"/>
      <c r="FL62" s="155"/>
      <c r="FM62" s="155"/>
      <c r="FN62" s="155"/>
      <c r="FO62" s="155"/>
      <c r="FP62" s="155"/>
      <c r="FQ62" s="155"/>
      <c r="FR62" s="155"/>
      <c r="FS62" s="155"/>
      <c r="FT62" s="155"/>
      <c r="FU62" s="155"/>
      <c r="FV62" s="155"/>
      <c r="FW62" s="155"/>
      <c r="FX62" s="155"/>
      <c r="FY62" s="155"/>
      <c r="FZ62" s="155"/>
      <c r="GA62" s="155"/>
      <c r="GB62" s="155"/>
      <c r="GC62" s="155"/>
      <c r="GD62" s="155"/>
      <c r="GE62" s="159"/>
      <c r="GF62" s="155"/>
      <c r="GG62" s="155"/>
      <c r="GH62" s="155"/>
      <c r="GI62" s="155"/>
      <c r="GJ62" s="155"/>
      <c r="GK62" s="155"/>
      <c r="GL62" s="155"/>
      <c r="GM62" s="155"/>
      <c r="GN62" s="155"/>
      <c r="GO62" s="155"/>
      <c r="GP62" s="155"/>
      <c r="GQ62" s="155"/>
      <c r="GR62" s="155"/>
      <c r="GS62" s="155"/>
      <c r="GT62" s="155"/>
      <c r="GU62" s="155"/>
      <c r="GV62" s="155"/>
    </row>
    <row r="63" spans="1:204" s="175" customFormat="1" hidden="1" outlineLevel="3">
      <c r="A63" s="196"/>
      <c r="B63" s="515" t="s">
        <v>2557</v>
      </c>
      <c r="C63" s="158"/>
      <c r="D63" s="452">
        <v>-2</v>
      </c>
      <c r="E63" s="155"/>
      <c r="F63" s="155"/>
      <c r="G63" s="155"/>
      <c r="H63" s="176"/>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76"/>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155"/>
      <c r="BJ63" s="155"/>
      <c r="BK63" s="155"/>
      <c r="BL63" s="155"/>
      <c r="BM63" s="155"/>
      <c r="BN63" s="176"/>
      <c r="BO63" s="155"/>
      <c r="BP63" s="155"/>
      <c r="BQ63" s="155"/>
      <c r="BR63" s="155"/>
      <c r="BS63" s="155"/>
      <c r="BT63" s="155"/>
      <c r="BU63" s="155"/>
      <c r="BV63" s="155"/>
      <c r="BW63" s="155"/>
      <c r="BX63" s="155"/>
      <c r="BY63" s="155"/>
      <c r="BZ63" s="155"/>
      <c r="CA63" s="155"/>
      <c r="CB63" s="155"/>
      <c r="CC63" s="155"/>
      <c r="CD63" s="155"/>
      <c r="CE63" s="155"/>
      <c r="CF63" s="155"/>
      <c r="CG63" s="155"/>
      <c r="CH63" s="155"/>
      <c r="CI63" s="155"/>
      <c r="CJ63" s="155"/>
      <c r="CK63" s="155"/>
      <c r="CL63" s="155"/>
      <c r="CM63" s="155"/>
      <c r="CN63" s="155"/>
      <c r="CO63" s="155"/>
      <c r="CP63" s="155"/>
      <c r="CQ63" s="155"/>
      <c r="CR63" s="155"/>
      <c r="CS63" s="155"/>
      <c r="CT63" s="155"/>
      <c r="CU63" s="155"/>
      <c r="CV63" s="155"/>
      <c r="CW63" s="155"/>
      <c r="CX63" s="155"/>
      <c r="CY63" s="155"/>
      <c r="CZ63" s="155"/>
      <c r="DA63" s="155"/>
      <c r="DB63" s="155"/>
      <c r="DC63" s="155"/>
      <c r="DD63" s="155"/>
      <c r="DE63" s="155"/>
      <c r="DF63" s="155"/>
      <c r="DG63" s="176"/>
      <c r="DH63" s="155"/>
      <c r="DI63" s="155"/>
      <c r="DJ63" s="155"/>
      <c r="DK63" s="155"/>
      <c r="DL63" s="155"/>
      <c r="DM63" s="155"/>
      <c r="DN63" s="155"/>
      <c r="DO63" s="155"/>
      <c r="DP63" s="155"/>
      <c r="DQ63" s="155"/>
      <c r="DR63" s="155"/>
      <c r="DS63" s="155"/>
      <c r="DT63" s="155"/>
      <c r="DU63" s="155"/>
      <c r="DV63" s="155"/>
      <c r="DW63" s="155"/>
      <c r="DX63" s="155"/>
      <c r="DY63" s="155"/>
      <c r="DZ63" s="155"/>
      <c r="EA63" s="155"/>
      <c r="EB63" s="155"/>
      <c r="EC63" s="155"/>
      <c r="ED63" s="155"/>
      <c r="EE63" s="155"/>
      <c r="EF63" s="155"/>
      <c r="EG63" s="155"/>
      <c r="EH63" s="155"/>
      <c r="EI63" s="155"/>
      <c r="EJ63" s="155"/>
      <c r="EK63" s="155"/>
      <c r="EL63" s="155"/>
      <c r="EM63" s="155"/>
      <c r="EN63" s="155"/>
      <c r="EO63" s="155"/>
      <c r="EP63" s="155"/>
      <c r="EQ63" s="155"/>
      <c r="ER63" s="155"/>
      <c r="ES63" s="155"/>
      <c r="ET63" s="155"/>
      <c r="EU63" s="155"/>
      <c r="EV63" s="155"/>
      <c r="EW63" s="155"/>
      <c r="EX63" s="155"/>
      <c r="EY63" s="155"/>
      <c r="EZ63" s="155"/>
      <c r="FA63" s="155"/>
      <c r="FB63" s="155"/>
      <c r="FC63" s="155"/>
      <c r="FD63" s="155"/>
      <c r="FE63" s="155"/>
      <c r="FF63" s="155"/>
      <c r="FG63" s="155"/>
      <c r="FH63" s="155"/>
      <c r="FI63" s="155"/>
      <c r="FJ63" s="155"/>
      <c r="FK63" s="155"/>
      <c r="FL63" s="155"/>
      <c r="FM63" s="155"/>
      <c r="FN63" s="155"/>
      <c r="FO63" s="155"/>
      <c r="FP63" s="155"/>
      <c r="FQ63" s="155"/>
      <c r="FR63" s="155"/>
      <c r="FS63" s="155"/>
      <c r="FT63" s="155"/>
      <c r="FU63" s="155"/>
      <c r="FV63" s="155"/>
      <c r="FW63" s="155"/>
      <c r="FX63" s="155"/>
      <c r="FY63" s="155"/>
      <c r="FZ63" s="155"/>
      <c r="GA63" s="155"/>
      <c r="GB63" s="155"/>
      <c r="GC63" s="155"/>
      <c r="GD63" s="155"/>
      <c r="GE63" s="159"/>
      <c r="GF63" s="155"/>
      <c r="GG63" s="155"/>
      <c r="GH63" s="155"/>
      <c r="GI63" s="155"/>
      <c r="GJ63" s="155"/>
      <c r="GK63" s="155"/>
      <c r="GL63" s="155"/>
      <c r="GM63" s="155"/>
      <c r="GN63" s="155"/>
      <c r="GO63" s="155"/>
      <c r="GP63" s="155"/>
      <c r="GQ63" s="155"/>
      <c r="GR63" s="155"/>
      <c r="GS63" s="155"/>
      <c r="GT63" s="155"/>
      <c r="GU63" s="155"/>
      <c r="GV63" s="155"/>
    </row>
    <row r="64" spans="1:204" s="175" customFormat="1" hidden="1" outlineLevel="3">
      <c r="A64" s="196"/>
      <c r="B64" s="513"/>
      <c r="C64" s="158"/>
      <c r="D64" s="452"/>
      <c r="E64" s="155"/>
      <c r="F64" s="155"/>
      <c r="G64" s="155"/>
      <c r="H64" s="176"/>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76"/>
      <c r="AL64" s="155"/>
      <c r="AM64" s="155"/>
      <c r="AN64" s="155"/>
      <c r="AO64" s="155"/>
      <c r="AP64" s="155"/>
      <c r="AQ64" s="155"/>
      <c r="AR64" s="155"/>
      <c r="AS64" s="155"/>
      <c r="AT64" s="155"/>
      <c r="AU64" s="155"/>
      <c r="AV64" s="155"/>
      <c r="AW64" s="155"/>
      <c r="AX64" s="155"/>
      <c r="AY64" s="155"/>
      <c r="AZ64" s="155"/>
      <c r="BA64" s="155"/>
      <c r="BB64" s="155"/>
      <c r="BC64" s="155"/>
      <c r="BD64" s="155"/>
      <c r="BE64" s="155"/>
      <c r="BF64" s="155"/>
      <c r="BG64" s="155"/>
      <c r="BH64" s="155"/>
      <c r="BI64" s="155"/>
      <c r="BJ64" s="155"/>
      <c r="BK64" s="155"/>
      <c r="BL64" s="155"/>
      <c r="BM64" s="155"/>
      <c r="BN64" s="176"/>
      <c r="BO64" s="155"/>
      <c r="BP64" s="155"/>
      <c r="BQ64" s="155"/>
      <c r="BR64" s="155"/>
      <c r="BS64" s="155"/>
      <c r="BT64" s="155"/>
      <c r="BU64" s="155"/>
      <c r="BV64" s="155"/>
      <c r="BW64" s="155"/>
      <c r="BX64" s="155"/>
      <c r="BY64" s="155"/>
      <c r="BZ64" s="155"/>
      <c r="CA64" s="155"/>
      <c r="CB64" s="155"/>
      <c r="CC64" s="155"/>
      <c r="CD64" s="155"/>
      <c r="CE64" s="155"/>
      <c r="CF64" s="155"/>
      <c r="CG64" s="155"/>
      <c r="CH64" s="155"/>
      <c r="CI64" s="155"/>
      <c r="CJ64" s="155"/>
      <c r="CK64" s="155"/>
      <c r="CL64" s="155"/>
      <c r="CM64" s="155"/>
      <c r="CN64" s="155"/>
      <c r="CO64" s="155"/>
      <c r="CP64" s="155"/>
      <c r="CQ64" s="155"/>
      <c r="CR64" s="155"/>
      <c r="CS64" s="155"/>
      <c r="CT64" s="155"/>
      <c r="CU64" s="155"/>
      <c r="CV64" s="155"/>
      <c r="CW64" s="155"/>
      <c r="CX64" s="155"/>
      <c r="CY64" s="155"/>
      <c r="CZ64" s="155"/>
      <c r="DA64" s="155"/>
      <c r="DB64" s="155"/>
      <c r="DC64" s="155"/>
      <c r="DD64" s="155"/>
      <c r="DE64" s="155"/>
      <c r="DF64" s="155"/>
      <c r="DG64" s="176"/>
      <c r="DH64" s="155"/>
      <c r="DI64" s="155"/>
      <c r="DJ64" s="155"/>
      <c r="DK64" s="155"/>
      <c r="DL64" s="155"/>
      <c r="DM64" s="155"/>
      <c r="DN64" s="155"/>
      <c r="DO64" s="155"/>
      <c r="DP64" s="155"/>
      <c r="DQ64" s="155"/>
      <c r="DR64" s="155"/>
      <c r="DS64" s="155"/>
      <c r="DT64" s="155"/>
      <c r="DU64" s="155"/>
      <c r="DV64" s="155"/>
      <c r="DW64" s="155"/>
      <c r="DX64" s="155"/>
      <c r="DY64" s="155"/>
      <c r="DZ64" s="155"/>
      <c r="EA64" s="155"/>
      <c r="EB64" s="155"/>
      <c r="EC64" s="155"/>
      <c r="ED64" s="155"/>
      <c r="EE64" s="155"/>
      <c r="EF64" s="155"/>
      <c r="EG64" s="155"/>
      <c r="EH64" s="155"/>
      <c r="EI64" s="155"/>
      <c r="EJ64" s="155"/>
      <c r="EK64" s="155"/>
      <c r="EL64" s="155"/>
      <c r="EM64" s="155"/>
      <c r="EN64" s="155"/>
      <c r="EO64" s="155"/>
      <c r="EP64" s="155"/>
      <c r="EQ64" s="155"/>
      <c r="ER64" s="155"/>
      <c r="ES64" s="155"/>
      <c r="ET64" s="155"/>
      <c r="EU64" s="155"/>
      <c r="EV64" s="155"/>
      <c r="EW64" s="155"/>
      <c r="EX64" s="155"/>
      <c r="EY64" s="155"/>
      <c r="EZ64" s="155"/>
      <c r="FA64" s="155"/>
      <c r="FB64" s="155"/>
      <c r="FC64" s="155"/>
      <c r="FD64" s="155"/>
      <c r="FE64" s="155"/>
      <c r="FF64" s="155"/>
      <c r="FG64" s="155"/>
      <c r="FH64" s="155"/>
      <c r="FI64" s="155"/>
      <c r="FJ64" s="155"/>
      <c r="FK64" s="155"/>
      <c r="FL64" s="155"/>
      <c r="FM64" s="155"/>
      <c r="FN64" s="155"/>
      <c r="FO64" s="155"/>
      <c r="FP64" s="155"/>
      <c r="FQ64" s="155"/>
      <c r="FR64" s="155"/>
      <c r="FS64" s="155"/>
      <c r="FT64" s="155"/>
      <c r="FU64" s="155"/>
      <c r="FV64" s="155"/>
      <c r="FW64" s="155"/>
      <c r="FX64" s="155"/>
      <c r="FY64" s="155"/>
      <c r="FZ64" s="155"/>
      <c r="GA64" s="155"/>
      <c r="GB64" s="155"/>
      <c r="GC64" s="155"/>
      <c r="GD64" s="155"/>
      <c r="GE64" s="159"/>
      <c r="GF64" s="155"/>
      <c r="GG64" s="155"/>
      <c r="GH64" s="155"/>
      <c r="GI64" s="155"/>
      <c r="GJ64" s="155"/>
      <c r="GK64" s="155"/>
      <c r="GL64" s="155"/>
      <c r="GM64" s="155"/>
      <c r="GN64" s="155"/>
      <c r="GO64" s="155"/>
      <c r="GP64" s="155"/>
      <c r="GQ64" s="155"/>
      <c r="GR64" s="155"/>
      <c r="GS64" s="155"/>
      <c r="GT64" s="155"/>
      <c r="GU64" s="155"/>
      <c r="GV64" s="155"/>
    </row>
    <row r="65" spans="1:204" s="197" customFormat="1" hidden="1" outlineLevel="3">
      <c r="A65" s="198"/>
      <c r="B65" s="514" t="s">
        <v>521</v>
      </c>
      <c r="C65" s="197" t="s">
        <v>521</v>
      </c>
      <c r="D65" s="457" t="s">
        <v>521</v>
      </c>
      <c r="GE65" s="193"/>
    </row>
    <row r="66" spans="1:204" s="197" customFormat="1" outlineLevel="2" collapsed="1">
      <c r="A66" s="198"/>
      <c r="B66" s="512" t="s">
        <v>284</v>
      </c>
      <c r="C66" s="197" t="s">
        <v>521</v>
      </c>
      <c r="D66" s="457" t="s">
        <v>521</v>
      </c>
      <c r="GE66" s="193"/>
    </row>
    <row r="67" spans="1:204" s="175" customFormat="1" ht="25.5" hidden="1" outlineLevel="3">
      <c r="A67" s="196"/>
      <c r="B67" s="513" t="s">
        <v>820</v>
      </c>
      <c r="C67" s="158"/>
      <c r="D67" s="451">
        <v>-4</v>
      </c>
      <c r="E67" s="155"/>
      <c r="F67" s="155"/>
      <c r="G67" s="155"/>
      <c r="H67" s="176"/>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c r="AI67" s="155"/>
      <c r="AJ67" s="155"/>
      <c r="AK67" s="176"/>
      <c r="AL67" s="155"/>
      <c r="AM67" s="155"/>
      <c r="AN67" s="155"/>
      <c r="AO67" s="155"/>
      <c r="AP67" s="155"/>
      <c r="AQ67" s="155"/>
      <c r="AR67" s="155"/>
      <c r="AS67" s="155"/>
      <c r="AT67" s="155"/>
      <c r="AU67" s="155"/>
      <c r="AV67" s="155"/>
      <c r="AW67" s="155"/>
      <c r="AX67" s="155"/>
      <c r="AY67" s="155"/>
      <c r="AZ67" s="155"/>
      <c r="BA67" s="155"/>
      <c r="BB67" s="155"/>
      <c r="BC67" s="155"/>
      <c r="BD67" s="155"/>
      <c r="BE67" s="155"/>
      <c r="BF67" s="155"/>
      <c r="BG67" s="155"/>
      <c r="BH67" s="155"/>
      <c r="BI67" s="155"/>
      <c r="BJ67" s="155"/>
      <c r="BK67" s="155"/>
      <c r="BL67" s="155"/>
      <c r="BM67" s="155"/>
      <c r="BN67" s="176"/>
      <c r="BO67" s="155"/>
      <c r="BP67" s="155"/>
      <c r="BQ67" s="155"/>
      <c r="BR67" s="155"/>
      <c r="BS67" s="155"/>
      <c r="BT67" s="155"/>
      <c r="BU67" s="155"/>
      <c r="BV67" s="155"/>
      <c r="BW67" s="155"/>
      <c r="BX67" s="155"/>
      <c r="BY67" s="155"/>
      <c r="BZ67" s="155"/>
      <c r="CA67" s="155"/>
      <c r="CB67" s="155"/>
      <c r="CC67" s="155"/>
      <c r="CD67" s="155"/>
      <c r="CE67" s="155"/>
      <c r="CF67" s="155"/>
      <c r="CG67" s="155"/>
      <c r="CH67" s="155"/>
      <c r="CI67" s="155"/>
      <c r="CJ67" s="155"/>
      <c r="CK67" s="155"/>
      <c r="CL67" s="155"/>
      <c r="CM67" s="155"/>
      <c r="CN67" s="155"/>
      <c r="CO67" s="155"/>
      <c r="CP67" s="155"/>
      <c r="CQ67" s="155"/>
      <c r="CR67" s="155"/>
      <c r="CS67" s="155"/>
      <c r="CT67" s="155"/>
      <c r="CU67" s="155"/>
      <c r="CV67" s="155"/>
      <c r="CW67" s="155"/>
      <c r="CX67" s="155"/>
      <c r="CY67" s="155"/>
      <c r="CZ67" s="155"/>
      <c r="DA67" s="155"/>
      <c r="DB67" s="155"/>
      <c r="DC67" s="155"/>
      <c r="DD67" s="155"/>
      <c r="DE67" s="155"/>
      <c r="DF67" s="155"/>
      <c r="DG67" s="176"/>
      <c r="DH67" s="155"/>
      <c r="DI67" s="155"/>
      <c r="DJ67" s="155"/>
      <c r="DK67" s="155"/>
      <c r="DL67" s="155"/>
      <c r="DM67" s="155"/>
      <c r="DN67" s="155"/>
      <c r="DO67" s="155"/>
      <c r="DP67" s="155"/>
      <c r="DQ67" s="155"/>
      <c r="DR67" s="155"/>
      <c r="DS67" s="155"/>
      <c r="DT67" s="155"/>
      <c r="DU67" s="155"/>
      <c r="DV67" s="155"/>
      <c r="DW67" s="155"/>
      <c r="DX67" s="155"/>
      <c r="DY67" s="155"/>
      <c r="DZ67" s="155"/>
      <c r="EA67" s="155"/>
      <c r="EB67" s="155"/>
      <c r="EC67" s="155"/>
      <c r="ED67" s="155"/>
      <c r="EE67" s="155"/>
      <c r="EF67" s="155"/>
      <c r="EG67" s="155"/>
      <c r="EH67" s="155"/>
      <c r="EI67" s="155"/>
      <c r="EJ67" s="155"/>
      <c r="EK67" s="155"/>
      <c r="EL67" s="155"/>
      <c r="EM67" s="155"/>
      <c r="EN67" s="155"/>
      <c r="EO67" s="155"/>
      <c r="EP67" s="155"/>
      <c r="EQ67" s="155"/>
      <c r="ER67" s="155"/>
      <c r="ES67" s="155"/>
      <c r="ET67" s="155"/>
      <c r="EU67" s="155"/>
      <c r="EV67" s="155"/>
      <c r="EW67" s="155"/>
      <c r="EX67" s="155"/>
      <c r="EY67" s="155"/>
      <c r="EZ67" s="155"/>
      <c r="FA67" s="155"/>
      <c r="FB67" s="155"/>
      <c r="FC67" s="155"/>
      <c r="FD67" s="155"/>
      <c r="FE67" s="155"/>
      <c r="FF67" s="155"/>
      <c r="FG67" s="155"/>
      <c r="FH67" s="155"/>
      <c r="FI67" s="155"/>
      <c r="FJ67" s="155"/>
      <c r="FK67" s="155"/>
      <c r="FL67" s="155"/>
      <c r="FM67" s="155"/>
      <c r="FN67" s="155"/>
      <c r="FO67" s="155"/>
      <c r="FP67" s="155"/>
      <c r="FQ67" s="155"/>
      <c r="FR67" s="155"/>
      <c r="FS67" s="155"/>
      <c r="FT67" s="155"/>
      <c r="FU67" s="155"/>
      <c r="FV67" s="155"/>
      <c r="FW67" s="155"/>
      <c r="FX67" s="155"/>
      <c r="FY67" s="155"/>
      <c r="FZ67" s="155"/>
      <c r="GA67" s="155"/>
      <c r="GB67" s="155"/>
      <c r="GC67" s="155"/>
      <c r="GD67" s="155"/>
      <c r="GE67" s="159"/>
      <c r="GF67" s="155"/>
      <c r="GG67" s="155"/>
      <c r="GH67" s="155"/>
      <c r="GI67" s="155"/>
      <c r="GJ67" s="155"/>
      <c r="GK67" s="155"/>
      <c r="GL67" s="155"/>
      <c r="GM67" s="155"/>
      <c r="GN67" s="155"/>
      <c r="GO67" s="155"/>
      <c r="GP67" s="155"/>
      <c r="GQ67" s="155"/>
      <c r="GR67" s="155"/>
      <c r="GS67" s="155"/>
      <c r="GT67" s="155"/>
      <c r="GU67" s="155"/>
      <c r="GV67" s="155"/>
    </row>
    <row r="68" spans="1:204" s="175" customFormat="1" hidden="1" outlineLevel="3">
      <c r="A68" s="199"/>
      <c r="B68" s="515" t="s">
        <v>578</v>
      </c>
      <c r="C68" s="158"/>
      <c r="D68" s="451">
        <v>-1</v>
      </c>
      <c r="E68" s="155"/>
      <c r="F68" s="155"/>
      <c r="G68" s="155"/>
      <c r="H68" s="176"/>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76"/>
      <c r="AL68" s="155"/>
      <c r="AM68" s="155"/>
      <c r="AN68" s="155"/>
      <c r="AO68" s="155"/>
      <c r="AP68" s="155"/>
      <c r="AQ68" s="155"/>
      <c r="AR68" s="155"/>
      <c r="AS68" s="155"/>
      <c r="AT68" s="155"/>
      <c r="AU68" s="155"/>
      <c r="AV68" s="155"/>
      <c r="AW68" s="155"/>
      <c r="AX68" s="155"/>
      <c r="AY68" s="155"/>
      <c r="AZ68" s="155"/>
      <c r="BA68" s="155"/>
      <c r="BB68" s="155"/>
      <c r="BC68" s="155"/>
      <c r="BD68" s="155"/>
      <c r="BE68" s="155"/>
      <c r="BF68" s="155"/>
      <c r="BG68" s="155"/>
      <c r="BH68" s="155"/>
      <c r="BI68" s="155"/>
      <c r="BJ68" s="155"/>
      <c r="BK68" s="155"/>
      <c r="BL68" s="155"/>
      <c r="BM68" s="155"/>
      <c r="BN68" s="176"/>
      <c r="BO68" s="155"/>
      <c r="BP68" s="155"/>
      <c r="BQ68" s="155"/>
      <c r="BR68" s="155"/>
      <c r="BS68" s="155"/>
      <c r="BT68" s="155"/>
      <c r="BU68" s="155"/>
      <c r="BV68" s="155"/>
      <c r="BW68" s="155"/>
      <c r="BX68" s="155"/>
      <c r="BY68" s="155"/>
      <c r="BZ68" s="155"/>
      <c r="CA68" s="155"/>
      <c r="CB68" s="155"/>
      <c r="CC68" s="155"/>
      <c r="CD68" s="155"/>
      <c r="CE68" s="155"/>
      <c r="CF68" s="155"/>
      <c r="CG68" s="155"/>
      <c r="CH68" s="155"/>
      <c r="CI68" s="155"/>
      <c r="CJ68" s="155"/>
      <c r="CK68" s="155"/>
      <c r="CL68" s="155"/>
      <c r="CM68" s="155"/>
      <c r="CN68" s="155"/>
      <c r="CO68" s="155"/>
      <c r="CP68" s="155"/>
      <c r="CQ68" s="155"/>
      <c r="CR68" s="155"/>
      <c r="CS68" s="155"/>
      <c r="CT68" s="155"/>
      <c r="CU68" s="155"/>
      <c r="CV68" s="155"/>
      <c r="CW68" s="155"/>
      <c r="CX68" s="155"/>
      <c r="CY68" s="155"/>
      <c r="CZ68" s="155"/>
      <c r="DA68" s="155"/>
      <c r="DB68" s="155"/>
      <c r="DC68" s="155"/>
      <c r="DD68" s="155"/>
      <c r="DE68" s="155"/>
      <c r="DF68" s="155"/>
      <c r="DG68" s="176"/>
      <c r="DH68" s="155"/>
      <c r="DI68" s="155"/>
      <c r="DJ68" s="155"/>
      <c r="DK68" s="155"/>
      <c r="DL68" s="155"/>
      <c r="DM68" s="155"/>
      <c r="DN68" s="155"/>
      <c r="DO68" s="155"/>
      <c r="DP68" s="155"/>
      <c r="DQ68" s="155"/>
      <c r="DR68" s="155"/>
      <c r="DS68" s="155"/>
      <c r="DT68" s="155"/>
      <c r="DU68" s="155"/>
      <c r="DV68" s="155"/>
      <c r="DW68" s="155"/>
      <c r="DX68" s="155"/>
      <c r="DY68" s="155"/>
      <c r="DZ68" s="155"/>
      <c r="EA68" s="155"/>
      <c r="EB68" s="155"/>
      <c r="EC68" s="155"/>
      <c r="ED68" s="155"/>
      <c r="EE68" s="155"/>
      <c r="EF68" s="155"/>
      <c r="EG68" s="155"/>
      <c r="EH68" s="155"/>
      <c r="EI68" s="155"/>
      <c r="EJ68" s="155"/>
      <c r="EK68" s="155"/>
      <c r="EL68" s="155"/>
      <c r="EM68" s="155"/>
      <c r="EN68" s="155"/>
      <c r="EO68" s="155"/>
      <c r="EP68" s="155"/>
      <c r="EQ68" s="155"/>
      <c r="ER68" s="155"/>
      <c r="ES68" s="155"/>
      <c r="ET68" s="155"/>
      <c r="EU68" s="155"/>
      <c r="EV68" s="155"/>
      <c r="EW68" s="155"/>
      <c r="EX68" s="155"/>
      <c r="EY68" s="155"/>
      <c r="EZ68" s="155"/>
      <c r="FA68" s="155"/>
      <c r="FB68" s="155"/>
      <c r="FC68" s="155"/>
      <c r="FD68" s="155"/>
      <c r="FE68" s="155"/>
      <c r="FF68" s="155"/>
      <c r="FG68" s="155"/>
      <c r="FH68" s="155"/>
      <c r="FI68" s="155"/>
      <c r="FJ68" s="155"/>
      <c r="FK68" s="155"/>
      <c r="FL68" s="155"/>
      <c r="FM68" s="155"/>
      <c r="FN68" s="155"/>
      <c r="FO68" s="155"/>
      <c r="FP68" s="155"/>
      <c r="FQ68" s="155"/>
      <c r="FR68" s="155"/>
      <c r="FS68" s="155"/>
      <c r="FT68" s="155"/>
      <c r="FU68" s="155"/>
      <c r="FV68" s="155"/>
      <c r="FW68" s="155"/>
      <c r="FX68" s="155"/>
      <c r="FY68" s="155"/>
      <c r="FZ68" s="155"/>
      <c r="GA68" s="155"/>
      <c r="GB68" s="155"/>
      <c r="GC68" s="155"/>
      <c r="GD68" s="155"/>
      <c r="GE68" s="159"/>
      <c r="GF68" s="155"/>
      <c r="GG68" s="155"/>
      <c r="GH68" s="155"/>
      <c r="GI68" s="155"/>
      <c r="GJ68" s="155"/>
      <c r="GK68" s="155"/>
      <c r="GL68" s="155"/>
      <c r="GM68" s="155"/>
      <c r="GN68" s="155"/>
      <c r="GO68" s="155"/>
      <c r="GP68" s="155"/>
      <c r="GQ68" s="155"/>
      <c r="GR68" s="155"/>
      <c r="GS68" s="155"/>
      <c r="GT68" s="155"/>
      <c r="GU68" s="155"/>
      <c r="GV68" s="155"/>
    </row>
    <row r="69" spans="1:204" s="175" customFormat="1" ht="25.5" hidden="1" outlineLevel="3">
      <c r="A69" s="199"/>
      <c r="B69" s="515" t="s">
        <v>579</v>
      </c>
      <c r="C69" s="158"/>
      <c r="D69" s="452">
        <v>0</v>
      </c>
      <c r="E69" s="155"/>
      <c r="F69" s="155"/>
      <c r="G69" s="155"/>
      <c r="H69" s="176"/>
      <c r="I69" s="155"/>
      <c r="J69" s="155"/>
      <c r="K69" s="155"/>
      <c r="L69" s="155"/>
      <c r="M69" s="155"/>
      <c r="N69" s="155"/>
      <c r="O69" s="155"/>
      <c r="P69" s="155"/>
      <c r="Q69" s="155"/>
      <c r="R69" s="155"/>
      <c r="S69" s="155"/>
      <c r="T69" s="155"/>
      <c r="U69" s="155"/>
      <c r="V69" s="155"/>
      <c r="W69" s="155"/>
      <c r="X69" s="155"/>
      <c r="Y69" s="155"/>
      <c r="Z69" s="155"/>
      <c r="AA69" s="155"/>
      <c r="AB69" s="155"/>
      <c r="AC69" s="155"/>
      <c r="AD69" s="155"/>
      <c r="AE69" s="155"/>
      <c r="AF69" s="155"/>
      <c r="AG69" s="155"/>
      <c r="AH69" s="155"/>
      <c r="AI69" s="155"/>
      <c r="AJ69" s="155"/>
      <c r="AK69" s="176"/>
      <c r="AL69" s="155"/>
      <c r="AM69" s="155"/>
      <c r="AN69" s="155"/>
      <c r="AO69" s="155"/>
      <c r="AP69" s="155"/>
      <c r="AQ69" s="155"/>
      <c r="AR69" s="155"/>
      <c r="AS69" s="155"/>
      <c r="AT69" s="155"/>
      <c r="AU69" s="155"/>
      <c r="AV69" s="155"/>
      <c r="AW69" s="155"/>
      <c r="AX69" s="155"/>
      <c r="AY69" s="155"/>
      <c r="AZ69" s="155"/>
      <c r="BA69" s="155"/>
      <c r="BB69" s="155"/>
      <c r="BC69" s="155"/>
      <c r="BD69" s="155"/>
      <c r="BE69" s="155"/>
      <c r="BF69" s="155"/>
      <c r="BG69" s="155"/>
      <c r="BH69" s="155"/>
      <c r="BI69" s="155"/>
      <c r="BJ69" s="155"/>
      <c r="BK69" s="155"/>
      <c r="BL69" s="155"/>
      <c r="BM69" s="155"/>
      <c r="BN69" s="176"/>
      <c r="BO69" s="155"/>
      <c r="BP69" s="155"/>
      <c r="BQ69" s="155"/>
      <c r="BR69" s="155"/>
      <c r="BS69" s="155"/>
      <c r="BT69" s="155"/>
      <c r="BU69" s="155"/>
      <c r="BV69" s="155"/>
      <c r="BW69" s="155"/>
      <c r="BX69" s="155"/>
      <c r="BY69" s="155"/>
      <c r="BZ69" s="155"/>
      <c r="CA69" s="155"/>
      <c r="CB69" s="155"/>
      <c r="CC69" s="155"/>
      <c r="CD69" s="155"/>
      <c r="CE69" s="155"/>
      <c r="CF69" s="155"/>
      <c r="CG69" s="155"/>
      <c r="CH69" s="155"/>
      <c r="CI69" s="155"/>
      <c r="CJ69" s="155"/>
      <c r="CK69" s="155"/>
      <c r="CL69" s="155"/>
      <c r="CM69" s="155"/>
      <c r="CN69" s="155"/>
      <c r="CO69" s="155"/>
      <c r="CP69" s="155"/>
      <c r="CQ69" s="155"/>
      <c r="CR69" s="155"/>
      <c r="CS69" s="155"/>
      <c r="CT69" s="155"/>
      <c r="CU69" s="155"/>
      <c r="CV69" s="155"/>
      <c r="CW69" s="155"/>
      <c r="CX69" s="155"/>
      <c r="CY69" s="155"/>
      <c r="CZ69" s="155"/>
      <c r="DA69" s="155"/>
      <c r="DB69" s="155"/>
      <c r="DC69" s="155"/>
      <c r="DD69" s="155"/>
      <c r="DE69" s="155"/>
      <c r="DF69" s="155"/>
      <c r="DG69" s="176"/>
      <c r="DH69" s="155"/>
      <c r="DI69" s="155"/>
      <c r="DJ69" s="155"/>
      <c r="DK69" s="155"/>
      <c r="DL69" s="155"/>
      <c r="DM69" s="155"/>
      <c r="DN69" s="155"/>
      <c r="DO69" s="155"/>
      <c r="DP69" s="155"/>
      <c r="DQ69" s="155"/>
      <c r="DR69" s="155"/>
      <c r="DS69" s="155"/>
      <c r="DT69" s="155"/>
      <c r="DU69" s="155"/>
      <c r="DV69" s="155"/>
      <c r="DW69" s="155"/>
      <c r="DX69" s="155"/>
      <c r="DY69" s="155"/>
      <c r="DZ69" s="155"/>
      <c r="EA69" s="155"/>
      <c r="EB69" s="155"/>
      <c r="EC69" s="155"/>
      <c r="ED69" s="155"/>
      <c r="EE69" s="155"/>
      <c r="EF69" s="155"/>
      <c r="EG69" s="155"/>
      <c r="EH69" s="155"/>
      <c r="EI69" s="155"/>
      <c r="EJ69" s="155"/>
      <c r="EK69" s="155"/>
      <c r="EL69" s="155"/>
      <c r="EM69" s="155"/>
      <c r="EN69" s="155"/>
      <c r="EO69" s="155"/>
      <c r="EP69" s="155"/>
      <c r="EQ69" s="155"/>
      <c r="ER69" s="155"/>
      <c r="ES69" s="155"/>
      <c r="ET69" s="155"/>
      <c r="EU69" s="155"/>
      <c r="EV69" s="155"/>
      <c r="EW69" s="155"/>
      <c r="EX69" s="155"/>
      <c r="EY69" s="155"/>
      <c r="EZ69" s="155"/>
      <c r="FA69" s="155"/>
      <c r="FB69" s="155"/>
      <c r="FC69" s="155"/>
      <c r="FD69" s="155"/>
      <c r="FE69" s="155"/>
      <c r="FF69" s="155"/>
      <c r="FG69" s="155"/>
      <c r="FH69" s="155"/>
      <c r="FI69" s="155"/>
      <c r="FJ69" s="155"/>
      <c r="FK69" s="155"/>
      <c r="FL69" s="155"/>
      <c r="FM69" s="155"/>
      <c r="FN69" s="155"/>
      <c r="FO69" s="155"/>
      <c r="FP69" s="155"/>
      <c r="FQ69" s="155"/>
      <c r="FR69" s="155"/>
      <c r="FS69" s="155"/>
      <c r="FT69" s="155"/>
      <c r="FU69" s="155"/>
      <c r="FV69" s="155"/>
      <c r="FW69" s="155"/>
      <c r="FX69" s="155"/>
      <c r="FY69" s="155"/>
      <c r="FZ69" s="155"/>
      <c r="GA69" s="155"/>
      <c r="GB69" s="155"/>
      <c r="GC69" s="155"/>
      <c r="GD69" s="155"/>
      <c r="GE69" s="159"/>
      <c r="GF69" s="155"/>
      <c r="GG69" s="155"/>
      <c r="GH69" s="155"/>
      <c r="GI69" s="155"/>
      <c r="GJ69" s="155"/>
      <c r="GK69" s="155"/>
      <c r="GL69" s="155"/>
      <c r="GM69" s="155"/>
      <c r="GN69" s="155"/>
      <c r="GO69" s="155"/>
      <c r="GP69" s="155"/>
      <c r="GQ69" s="155"/>
      <c r="GR69" s="155"/>
      <c r="GS69" s="155"/>
      <c r="GT69" s="155"/>
      <c r="GU69" s="155"/>
      <c r="GV69" s="155"/>
    </row>
    <row r="70" spans="1:204" s="175" customFormat="1" ht="25.5" hidden="1" outlineLevel="3">
      <c r="A70" s="156"/>
      <c r="B70" s="220" t="s">
        <v>821</v>
      </c>
      <c r="C70" s="158"/>
      <c r="D70" s="452">
        <v>0</v>
      </c>
      <c r="E70" s="155"/>
      <c r="F70" s="155"/>
      <c r="G70" s="155"/>
      <c r="H70" s="176"/>
      <c r="I70" s="155"/>
      <c r="J70" s="155"/>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c r="AI70" s="155"/>
      <c r="AJ70" s="155"/>
      <c r="AK70" s="176"/>
      <c r="AL70" s="155"/>
      <c r="AM70" s="155"/>
      <c r="AN70" s="155"/>
      <c r="AO70" s="155"/>
      <c r="AP70" s="155"/>
      <c r="AQ70" s="155"/>
      <c r="AR70" s="155"/>
      <c r="AS70" s="155"/>
      <c r="AT70" s="155"/>
      <c r="AU70" s="155"/>
      <c r="AV70" s="155"/>
      <c r="AW70" s="155"/>
      <c r="AX70" s="155"/>
      <c r="AY70" s="155"/>
      <c r="AZ70" s="155"/>
      <c r="BA70" s="155"/>
      <c r="BB70" s="155"/>
      <c r="BC70" s="155"/>
      <c r="BD70" s="155"/>
      <c r="BE70" s="155"/>
      <c r="BF70" s="155"/>
      <c r="BG70" s="155"/>
      <c r="BH70" s="155"/>
      <c r="BI70" s="155"/>
      <c r="BJ70" s="155"/>
      <c r="BK70" s="155"/>
      <c r="BL70" s="155"/>
      <c r="BM70" s="155"/>
      <c r="BN70" s="176"/>
      <c r="BO70" s="155"/>
      <c r="BP70" s="155"/>
      <c r="BQ70" s="155"/>
      <c r="BR70" s="155"/>
      <c r="BS70" s="155"/>
      <c r="BT70" s="155"/>
      <c r="BU70" s="155"/>
      <c r="BV70" s="155"/>
      <c r="BW70" s="155"/>
      <c r="BX70" s="155"/>
      <c r="BY70" s="155"/>
      <c r="BZ70" s="155"/>
      <c r="CA70" s="155"/>
      <c r="CB70" s="155"/>
      <c r="CC70" s="155"/>
      <c r="CD70" s="155"/>
      <c r="CE70" s="155"/>
      <c r="CF70" s="155"/>
      <c r="CG70" s="155"/>
      <c r="CH70" s="155"/>
      <c r="CI70" s="155"/>
      <c r="CJ70" s="155"/>
      <c r="CK70" s="155"/>
      <c r="CL70" s="155"/>
      <c r="CM70" s="155"/>
      <c r="CN70" s="155"/>
      <c r="CO70" s="155"/>
      <c r="CP70" s="155"/>
      <c r="CQ70" s="155"/>
      <c r="CR70" s="155"/>
      <c r="CS70" s="155"/>
      <c r="CT70" s="155"/>
      <c r="CU70" s="155"/>
      <c r="CV70" s="155"/>
      <c r="CW70" s="155"/>
      <c r="CX70" s="155"/>
      <c r="CY70" s="155"/>
      <c r="CZ70" s="155"/>
      <c r="DA70" s="155"/>
      <c r="DB70" s="155"/>
      <c r="DC70" s="155"/>
      <c r="DD70" s="155"/>
      <c r="DE70" s="155"/>
      <c r="DF70" s="155"/>
      <c r="DG70" s="176"/>
      <c r="DH70" s="155"/>
      <c r="DI70" s="155"/>
      <c r="DJ70" s="155"/>
      <c r="DK70" s="155"/>
      <c r="DL70" s="155"/>
      <c r="DM70" s="155"/>
      <c r="DN70" s="155"/>
      <c r="DO70" s="155"/>
      <c r="DP70" s="155"/>
      <c r="DQ70" s="155"/>
      <c r="DR70" s="155"/>
      <c r="DS70" s="155"/>
      <c r="DT70" s="155"/>
      <c r="DU70" s="155"/>
      <c r="DV70" s="155"/>
      <c r="DW70" s="155"/>
      <c r="DX70" s="155"/>
      <c r="DY70" s="155"/>
      <c r="DZ70" s="155"/>
      <c r="EA70" s="155"/>
      <c r="EB70" s="155"/>
      <c r="EC70" s="155"/>
      <c r="ED70" s="155"/>
      <c r="EE70" s="155"/>
      <c r="EF70" s="155"/>
      <c r="EG70" s="155"/>
      <c r="EH70" s="155"/>
      <c r="EI70" s="155"/>
      <c r="EJ70" s="155"/>
      <c r="EK70" s="155"/>
      <c r="EL70" s="155"/>
      <c r="EM70" s="155"/>
      <c r="EN70" s="155"/>
      <c r="EO70" s="155"/>
      <c r="EP70" s="155"/>
      <c r="EQ70" s="155"/>
      <c r="ER70" s="155"/>
      <c r="ES70" s="155"/>
      <c r="ET70" s="155"/>
      <c r="EU70" s="155"/>
      <c r="EV70" s="155"/>
      <c r="EW70" s="155"/>
      <c r="EX70" s="155"/>
      <c r="EY70" s="155"/>
      <c r="EZ70" s="155"/>
      <c r="FA70" s="155"/>
      <c r="FB70" s="155"/>
      <c r="FC70" s="155"/>
      <c r="FD70" s="155"/>
      <c r="FE70" s="155"/>
      <c r="FF70" s="155"/>
      <c r="FG70" s="155"/>
      <c r="FH70" s="155"/>
      <c r="FI70" s="155"/>
      <c r="FJ70" s="155"/>
      <c r="FK70" s="155"/>
      <c r="FL70" s="155"/>
      <c r="FM70" s="155"/>
      <c r="FN70" s="155"/>
      <c r="FO70" s="155"/>
      <c r="FP70" s="155"/>
      <c r="FQ70" s="155"/>
      <c r="FR70" s="155"/>
      <c r="FS70" s="155"/>
      <c r="FT70" s="155"/>
      <c r="FU70" s="155"/>
      <c r="FV70" s="155"/>
      <c r="FW70" s="155"/>
      <c r="FX70" s="155"/>
      <c r="FY70" s="155"/>
      <c r="FZ70" s="155"/>
      <c r="GA70" s="155"/>
      <c r="GB70" s="155"/>
      <c r="GC70" s="155"/>
      <c r="GD70" s="155"/>
      <c r="GE70" s="159"/>
      <c r="GF70" s="155"/>
      <c r="GG70" s="155"/>
      <c r="GH70" s="155"/>
      <c r="GI70" s="155"/>
      <c r="GJ70" s="155"/>
      <c r="GK70" s="155"/>
      <c r="GL70" s="155"/>
      <c r="GM70" s="155"/>
      <c r="GN70" s="155"/>
      <c r="GO70" s="155"/>
      <c r="GP70" s="155"/>
      <c r="GQ70" s="155"/>
      <c r="GR70" s="155"/>
      <c r="GS70" s="155"/>
      <c r="GT70" s="155"/>
      <c r="GU70" s="155"/>
      <c r="GV70" s="155"/>
    </row>
    <row r="71" spans="1:204" s="175" customFormat="1" ht="25.5" hidden="1" outlineLevel="3">
      <c r="A71" s="156"/>
      <c r="B71" s="220" t="s">
        <v>822</v>
      </c>
      <c r="C71" s="158"/>
      <c r="D71" s="451">
        <v>-1</v>
      </c>
      <c r="E71" s="155"/>
      <c r="F71" s="155"/>
      <c r="G71" s="155"/>
      <c r="H71" s="176"/>
      <c r="I71" s="155"/>
      <c r="J71" s="155"/>
      <c r="K71" s="155"/>
      <c r="L71" s="155"/>
      <c r="M71" s="155"/>
      <c r="N71" s="155"/>
      <c r="O71" s="155"/>
      <c r="P71" s="155"/>
      <c r="Q71" s="155"/>
      <c r="R71" s="155"/>
      <c r="S71" s="155"/>
      <c r="T71" s="155"/>
      <c r="U71" s="155"/>
      <c r="V71" s="155"/>
      <c r="W71" s="155"/>
      <c r="X71" s="155"/>
      <c r="Y71" s="155"/>
      <c r="Z71" s="155"/>
      <c r="AA71" s="155"/>
      <c r="AB71" s="155"/>
      <c r="AC71" s="155"/>
      <c r="AD71" s="155"/>
      <c r="AE71" s="155"/>
      <c r="AF71" s="155"/>
      <c r="AG71" s="155"/>
      <c r="AH71" s="155"/>
      <c r="AI71" s="155"/>
      <c r="AJ71" s="155"/>
      <c r="AK71" s="176"/>
      <c r="AL71" s="155"/>
      <c r="AM71" s="155"/>
      <c r="AN71" s="155"/>
      <c r="AO71" s="155"/>
      <c r="AP71" s="155"/>
      <c r="AQ71" s="155"/>
      <c r="AR71" s="155"/>
      <c r="AS71" s="155"/>
      <c r="AT71" s="155"/>
      <c r="AU71" s="155"/>
      <c r="AV71" s="155"/>
      <c r="AW71" s="155"/>
      <c r="AX71" s="155"/>
      <c r="AY71" s="155"/>
      <c r="AZ71" s="155"/>
      <c r="BA71" s="155"/>
      <c r="BB71" s="155"/>
      <c r="BC71" s="155"/>
      <c r="BD71" s="155"/>
      <c r="BE71" s="155"/>
      <c r="BF71" s="155"/>
      <c r="BG71" s="155"/>
      <c r="BH71" s="155"/>
      <c r="BI71" s="155"/>
      <c r="BJ71" s="155"/>
      <c r="BK71" s="155"/>
      <c r="BL71" s="155"/>
      <c r="BM71" s="155"/>
      <c r="BN71" s="176"/>
      <c r="BO71" s="155"/>
      <c r="BP71" s="155"/>
      <c r="BQ71" s="155"/>
      <c r="BR71" s="155"/>
      <c r="BS71" s="155"/>
      <c r="BT71" s="155"/>
      <c r="BU71" s="155"/>
      <c r="BV71" s="155"/>
      <c r="BW71" s="155"/>
      <c r="BX71" s="155"/>
      <c r="BY71" s="155"/>
      <c r="BZ71" s="155"/>
      <c r="CA71" s="155"/>
      <c r="CB71" s="155"/>
      <c r="CC71" s="155"/>
      <c r="CD71" s="155"/>
      <c r="CE71" s="155"/>
      <c r="CF71" s="155"/>
      <c r="CG71" s="155"/>
      <c r="CH71" s="155"/>
      <c r="CI71" s="155"/>
      <c r="CJ71" s="155"/>
      <c r="CK71" s="155"/>
      <c r="CL71" s="155"/>
      <c r="CM71" s="155"/>
      <c r="CN71" s="155"/>
      <c r="CO71" s="155"/>
      <c r="CP71" s="155"/>
      <c r="CQ71" s="155"/>
      <c r="CR71" s="155"/>
      <c r="CS71" s="155"/>
      <c r="CT71" s="155"/>
      <c r="CU71" s="155"/>
      <c r="CV71" s="155"/>
      <c r="CW71" s="155"/>
      <c r="CX71" s="155"/>
      <c r="CY71" s="155"/>
      <c r="CZ71" s="155"/>
      <c r="DA71" s="155"/>
      <c r="DB71" s="155"/>
      <c r="DC71" s="155"/>
      <c r="DD71" s="155"/>
      <c r="DE71" s="155"/>
      <c r="DF71" s="155"/>
      <c r="DG71" s="176"/>
      <c r="DH71" s="155"/>
      <c r="DI71" s="155"/>
      <c r="DJ71" s="155"/>
      <c r="DK71" s="155"/>
      <c r="DL71" s="155"/>
      <c r="DM71" s="155"/>
      <c r="DN71" s="155"/>
      <c r="DO71" s="155"/>
      <c r="DP71" s="155"/>
      <c r="DQ71" s="155"/>
      <c r="DR71" s="155"/>
      <c r="DS71" s="155"/>
      <c r="DT71" s="155"/>
      <c r="DU71" s="155"/>
      <c r="DV71" s="155"/>
      <c r="DW71" s="155"/>
      <c r="DX71" s="155"/>
      <c r="DY71" s="155"/>
      <c r="DZ71" s="155"/>
      <c r="EA71" s="155"/>
      <c r="EB71" s="155"/>
      <c r="EC71" s="155"/>
      <c r="ED71" s="155"/>
      <c r="EE71" s="155"/>
      <c r="EF71" s="155"/>
      <c r="EG71" s="155"/>
      <c r="EH71" s="155"/>
      <c r="EI71" s="155"/>
      <c r="EJ71" s="155"/>
      <c r="EK71" s="155"/>
      <c r="EL71" s="155"/>
      <c r="EM71" s="155"/>
      <c r="EN71" s="155"/>
      <c r="EO71" s="155"/>
      <c r="EP71" s="155"/>
      <c r="EQ71" s="155"/>
      <c r="ER71" s="155"/>
      <c r="ES71" s="155"/>
      <c r="ET71" s="155"/>
      <c r="EU71" s="155"/>
      <c r="EV71" s="155"/>
      <c r="EW71" s="155"/>
      <c r="EX71" s="155"/>
      <c r="EY71" s="155"/>
      <c r="EZ71" s="155"/>
      <c r="FA71" s="155"/>
      <c r="FB71" s="155"/>
      <c r="FC71" s="155"/>
      <c r="FD71" s="155"/>
      <c r="FE71" s="155"/>
      <c r="FF71" s="155"/>
      <c r="FG71" s="155"/>
      <c r="FH71" s="155"/>
      <c r="FI71" s="155"/>
      <c r="FJ71" s="155"/>
      <c r="FK71" s="155"/>
      <c r="FL71" s="155"/>
      <c r="FM71" s="155"/>
      <c r="FN71" s="155"/>
      <c r="FO71" s="155"/>
      <c r="FP71" s="155"/>
      <c r="FQ71" s="155"/>
      <c r="FR71" s="155"/>
      <c r="FS71" s="155"/>
      <c r="FT71" s="155"/>
      <c r="FU71" s="155"/>
      <c r="FV71" s="155"/>
      <c r="FW71" s="155"/>
      <c r="FX71" s="155"/>
      <c r="FY71" s="155"/>
      <c r="FZ71" s="155"/>
      <c r="GA71" s="155"/>
      <c r="GB71" s="155"/>
      <c r="GC71" s="155"/>
      <c r="GD71" s="155"/>
      <c r="GE71" s="159"/>
      <c r="GF71" s="155"/>
      <c r="GG71" s="155"/>
      <c r="GH71" s="155"/>
      <c r="GI71" s="155"/>
      <c r="GJ71" s="155"/>
      <c r="GK71" s="155"/>
      <c r="GL71" s="155"/>
      <c r="GM71" s="155"/>
      <c r="GN71" s="155"/>
      <c r="GO71" s="155"/>
      <c r="GP71" s="155"/>
      <c r="GQ71" s="155"/>
      <c r="GR71" s="155"/>
      <c r="GS71" s="155"/>
      <c r="GT71" s="155"/>
      <c r="GU71" s="155"/>
      <c r="GV71" s="155"/>
    </row>
    <row r="72" spans="1:204" s="175" customFormat="1" hidden="1" outlineLevel="3">
      <c r="A72" s="196"/>
      <c r="B72" s="513" t="s">
        <v>823</v>
      </c>
      <c r="C72" s="158"/>
      <c r="D72" s="451">
        <v>-1</v>
      </c>
      <c r="E72" s="155"/>
      <c r="F72" s="155"/>
      <c r="G72" s="155"/>
      <c r="H72" s="176"/>
      <c r="I72" s="155"/>
      <c r="J72" s="155"/>
      <c r="K72" s="155"/>
      <c r="L72" s="155"/>
      <c r="M72" s="155"/>
      <c r="N72" s="155"/>
      <c r="O72" s="155"/>
      <c r="P72" s="155"/>
      <c r="Q72" s="155"/>
      <c r="R72" s="155"/>
      <c r="S72" s="155"/>
      <c r="T72" s="155"/>
      <c r="U72" s="155"/>
      <c r="V72" s="155"/>
      <c r="W72" s="155"/>
      <c r="X72" s="155"/>
      <c r="Y72" s="155"/>
      <c r="Z72" s="155"/>
      <c r="AA72" s="155"/>
      <c r="AB72" s="155"/>
      <c r="AC72" s="155"/>
      <c r="AD72" s="155"/>
      <c r="AE72" s="155"/>
      <c r="AF72" s="155"/>
      <c r="AG72" s="155"/>
      <c r="AH72" s="155"/>
      <c r="AI72" s="155"/>
      <c r="AJ72" s="155"/>
      <c r="AK72" s="176"/>
      <c r="AL72" s="155"/>
      <c r="AM72" s="155"/>
      <c r="AN72" s="155"/>
      <c r="AO72" s="155"/>
      <c r="AP72" s="155"/>
      <c r="AQ72" s="155"/>
      <c r="AR72" s="155"/>
      <c r="AS72" s="155"/>
      <c r="AT72" s="155"/>
      <c r="AU72" s="155"/>
      <c r="AV72" s="155"/>
      <c r="AW72" s="155"/>
      <c r="AX72" s="155"/>
      <c r="AY72" s="155"/>
      <c r="AZ72" s="155"/>
      <c r="BA72" s="155"/>
      <c r="BB72" s="155"/>
      <c r="BC72" s="155"/>
      <c r="BD72" s="155"/>
      <c r="BE72" s="155"/>
      <c r="BF72" s="155"/>
      <c r="BG72" s="155"/>
      <c r="BH72" s="155"/>
      <c r="BI72" s="155"/>
      <c r="BJ72" s="155"/>
      <c r="BK72" s="155"/>
      <c r="BL72" s="155"/>
      <c r="BM72" s="155"/>
      <c r="BN72" s="176"/>
      <c r="BO72" s="155"/>
      <c r="BP72" s="155"/>
      <c r="BQ72" s="155"/>
      <c r="BR72" s="155"/>
      <c r="BS72" s="155"/>
      <c r="BT72" s="155"/>
      <c r="BU72" s="155"/>
      <c r="BV72" s="155"/>
      <c r="BW72" s="155"/>
      <c r="BX72" s="155"/>
      <c r="BY72" s="155"/>
      <c r="BZ72" s="155"/>
      <c r="CA72" s="155"/>
      <c r="CB72" s="155"/>
      <c r="CC72" s="155"/>
      <c r="CD72" s="155"/>
      <c r="CE72" s="155"/>
      <c r="CF72" s="155"/>
      <c r="CG72" s="155"/>
      <c r="CH72" s="155"/>
      <c r="CI72" s="155"/>
      <c r="CJ72" s="155"/>
      <c r="CK72" s="155"/>
      <c r="CL72" s="155"/>
      <c r="CM72" s="155"/>
      <c r="CN72" s="155"/>
      <c r="CO72" s="155"/>
      <c r="CP72" s="155"/>
      <c r="CQ72" s="155"/>
      <c r="CR72" s="155"/>
      <c r="CS72" s="155"/>
      <c r="CT72" s="155"/>
      <c r="CU72" s="155"/>
      <c r="CV72" s="155"/>
      <c r="CW72" s="155"/>
      <c r="CX72" s="155"/>
      <c r="CY72" s="155"/>
      <c r="CZ72" s="155"/>
      <c r="DA72" s="155"/>
      <c r="DB72" s="155"/>
      <c r="DC72" s="155"/>
      <c r="DD72" s="155"/>
      <c r="DE72" s="155"/>
      <c r="DF72" s="155"/>
      <c r="DG72" s="176"/>
      <c r="DH72" s="155"/>
      <c r="DI72" s="155"/>
      <c r="DJ72" s="155"/>
      <c r="DK72" s="155"/>
      <c r="DL72" s="155"/>
      <c r="DM72" s="155"/>
      <c r="DN72" s="155"/>
      <c r="DO72" s="155"/>
      <c r="DP72" s="155"/>
      <c r="DQ72" s="155"/>
      <c r="DR72" s="155"/>
      <c r="DS72" s="155"/>
      <c r="DT72" s="155"/>
      <c r="DU72" s="155"/>
      <c r="DV72" s="155"/>
      <c r="DW72" s="155"/>
      <c r="DX72" s="155"/>
      <c r="DY72" s="155"/>
      <c r="DZ72" s="155"/>
      <c r="EA72" s="155"/>
      <c r="EB72" s="155"/>
      <c r="EC72" s="155"/>
      <c r="ED72" s="155"/>
      <c r="EE72" s="155"/>
      <c r="EF72" s="155"/>
      <c r="EG72" s="155"/>
      <c r="EH72" s="155"/>
      <c r="EI72" s="155"/>
      <c r="EJ72" s="155"/>
      <c r="EK72" s="155"/>
      <c r="EL72" s="155"/>
      <c r="EM72" s="155"/>
      <c r="EN72" s="155"/>
      <c r="EO72" s="155"/>
      <c r="EP72" s="155"/>
      <c r="EQ72" s="155"/>
      <c r="ER72" s="155"/>
      <c r="ES72" s="155"/>
      <c r="ET72" s="155"/>
      <c r="EU72" s="155"/>
      <c r="EV72" s="155"/>
      <c r="EW72" s="155"/>
      <c r="EX72" s="155"/>
      <c r="EY72" s="155"/>
      <c r="EZ72" s="155"/>
      <c r="FA72" s="155"/>
      <c r="FB72" s="155"/>
      <c r="FC72" s="155"/>
      <c r="FD72" s="155"/>
      <c r="FE72" s="155"/>
      <c r="FF72" s="155"/>
      <c r="FG72" s="155"/>
      <c r="FH72" s="155"/>
      <c r="FI72" s="155"/>
      <c r="FJ72" s="155"/>
      <c r="FK72" s="155"/>
      <c r="FL72" s="155"/>
      <c r="FM72" s="155"/>
      <c r="FN72" s="155"/>
      <c r="FO72" s="155"/>
      <c r="FP72" s="155"/>
      <c r="FQ72" s="155"/>
      <c r="FR72" s="155"/>
      <c r="FS72" s="155"/>
      <c r="FT72" s="155"/>
      <c r="FU72" s="155"/>
      <c r="FV72" s="155"/>
      <c r="FW72" s="155"/>
      <c r="FX72" s="155"/>
      <c r="FY72" s="155"/>
      <c r="FZ72" s="155"/>
      <c r="GA72" s="155"/>
      <c r="GB72" s="155"/>
      <c r="GC72" s="155"/>
      <c r="GD72" s="155"/>
      <c r="GE72" s="159"/>
      <c r="GF72" s="155"/>
      <c r="GG72" s="155"/>
      <c r="GH72" s="155"/>
      <c r="GI72" s="155"/>
      <c r="GJ72" s="155"/>
      <c r="GK72" s="155"/>
      <c r="GL72" s="155"/>
      <c r="GM72" s="155"/>
      <c r="GN72" s="155"/>
      <c r="GO72" s="155"/>
      <c r="GP72" s="155"/>
      <c r="GQ72" s="155"/>
      <c r="GR72" s="155"/>
      <c r="GS72" s="155"/>
      <c r="GT72" s="155"/>
      <c r="GU72" s="155"/>
      <c r="GV72" s="155"/>
    </row>
    <row r="73" spans="1:204" s="175" customFormat="1" hidden="1" outlineLevel="3">
      <c r="A73" s="156"/>
      <c r="B73" s="220" t="s">
        <v>824</v>
      </c>
      <c r="C73" s="158"/>
      <c r="D73" s="451">
        <v>-1</v>
      </c>
      <c r="E73" s="155"/>
      <c r="F73" s="155"/>
      <c r="G73" s="155"/>
      <c r="H73" s="176"/>
      <c r="I73" s="155"/>
      <c r="J73" s="155"/>
      <c r="K73" s="155"/>
      <c r="L73" s="155"/>
      <c r="M73" s="155"/>
      <c r="N73" s="155"/>
      <c r="O73" s="155"/>
      <c r="P73" s="155"/>
      <c r="Q73" s="155"/>
      <c r="R73" s="155"/>
      <c r="S73" s="155"/>
      <c r="T73" s="155"/>
      <c r="U73" s="155"/>
      <c r="V73" s="155"/>
      <c r="W73" s="155"/>
      <c r="X73" s="155"/>
      <c r="Y73" s="155"/>
      <c r="Z73" s="155"/>
      <c r="AA73" s="155"/>
      <c r="AB73" s="155"/>
      <c r="AC73" s="155"/>
      <c r="AD73" s="155"/>
      <c r="AE73" s="155"/>
      <c r="AF73" s="155"/>
      <c r="AG73" s="155"/>
      <c r="AH73" s="155"/>
      <c r="AI73" s="155"/>
      <c r="AJ73" s="155"/>
      <c r="AK73" s="176"/>
      <c r="AL73" s="155"/>
      <c r="AM73" s="155"/>
      <c r="AN73" s="155"/>
      <c r="AO73" s="155"/>
      <c r="AP73" s="155"/>
      <c r="AQ73" s="155"/>
      <c r="AR73" s="155"/>
      <c r="AS73" s="155"/>
      <c r="AT73" s="155"/>
      <c r="AU73" s="155"/>
      <c r="AV73" s="155"/>
      <c r="AW73" s="155"/>
      <c r="AX73" s="155"/>
      <c r="AY73" s="155"/>
      <c r="AZ73" s="155"/>
      <c r="BA73" s="155"/>
      <c r="BB73" s="155"/>
      <c r="BC73" s="155"/>
      <c r="BD73" s="155"/>
      <c r="BE73" s="155"/>
      <c r="BF73" s="155"/>
      <c r="BG73" s="155"/>
      <c r="BH73" s="155"/>
      <c r="BI73" s="155"/>
      <c r="BJ73" s="155"/>
      <c r="BK73" s="155"/>
      <c r="BL73" s="155"/>
      <c r="BM73" s="155"/>
      <c r="BN73" s="176"/>
      <c r="BO73" s="155"/>
      <c r="BP73" s="155"/>
      <c r="BQ73" s="155"/>
      <c r="BR73" s="155"/>
      <c r="BS73" s="155"/>
      <c r="BT73" s="155"/>
      <c r="BU73" s="155"/>
      <c r="BV73" s="155"/>
      <c r="BW73" s="155"/>
      <c r="BX73" s="155"/>
      <c r="BY73" s="155"/>
      <c r="BZ73" s="155"/>
      <c r="CA73" s="155"/>
      <c r="CB73" s="155"/>
      <c r="CC73" s="155"/>
      <c r="CD73" s="155"/>
      <c r="CE73" s="155"/>
      <c r="CF73" s="155"/>
      <c r="CG73" s="155"/>
      <c r="CH73" s="155"/>
      <c r="CI73" s="155"/>
      <c r="CJ73" s="155"/>
      <c r="CK73" s="155"/>
      <c r="CL73" s="155"/>
      <c r="CM73" s="155"/>
      <c r="CN73" s="155"/>
      <c r="CO73" s="155"/>
      <c r="CP73" s="155"/>
      <c r="CQ73" s="155"/>
      <c r="CR73" s="155"/>
      <c r="CS73" s="155"/>
      <c r="CT73" s="155"/>
      <c r="CU73" s="155"/>
      <c r="CV73" s="155"/>
      <c r="CW73" s="155"/>
      <c r="CX73" s="155"/>
      <c r="CY73" s="155"/>
      <c r="CZ73" s="155"/>
      <c r="DA73" s="155"/>
      <c r="DB73" s="155"/>
      <c r="DC73" s="155"/>
      <c r="DD73" s="155"/>
      <c r="DE73" s="155"/>
      <c r="DF73" s="155"/>
      <c r="DG73" s="176"/>
      <c r="DH73" s="155"/>
      <c r="DI73" s="155"/>
      <c r="DJ73" s="155"/>
      <c r="DK73" s="155"/>
      <c r="DL73" s="155"/>
      <c r="DM73" s="155"/>
      <c r="DN73" s="155"/>
      <c r="DO73" s="155"/>
      <c r="DP73" s="155"/>
      <c r="DQ73" s="155"/>
      <c r="DR73" s="155"/>
      <c r="DS73" s="155"/>
      <c r="DT73" s="155"/>
      <c r="DU73" s="155"/>
      <c r="DV73" s="155"/>
      <c r="DW73" s="155"/>
      <c r="DX73" s="155"/>
      <c r="DY73" s="155"/>
      <c r="DZ73" s="155"/>
      <c r="EA73" s="155"/>
      <c r="EB73" s="155"/>
      <c r="EC73" s="155"/>
      <c r="ED73" s="155"/>
      <c r="EE73" s="155"/>
      <c r="EF73" s="155"/>
      <c r="EG73" s="155"/>
      <c r="EH73" s="155"/>
      <c r="EI73" s="155"/>
      <c r="EJ73" s="155"/>
      <c r="EK73" s="155"/>
      <c r="EL73" s="155"/>
      <c r="EM73" s="155"/>
      <c r="EN73" s="155"/>
      <c r="EO73" s="155"/>
      <c r="EP73" s="155"/>
      <c r="EQ73" s="155"/>
      <c r="ER73" s="155"/>
      <c r="ES73" s="155"/>
      <c r="ET73" s="155"/>
      <c r="EU73" s="155"/>
      <c r="EV73" s="155"/>
      <c r="EW73" s="155"/>
      <c r="EX73" s="155"/>
      <c r="EY73" s="155"/>
      <c r="EZ73" s="155"/>
      <c r="FA73" s="155"/>
      <c r="FB73" s="155"/>
      <c r="FC73" s="155"/>
      <c r="FD73" s="155"/>
      <c r="FE73" s="155"/>
      <c r="FF73" s="155"/>
      <c r="FG73" s="155"/>
      <c r="FH73" s="155"/>
      <c r="FI73" s="155"/>
      <c r="FJ73" s="155"/>
      <c r="FK73" s="155"/>
      <c r="FL73" s="155"/>
      <c r="FM73" s="155"/>
      <c r="FN73" s="155"/>
      <c r="FO73" s="155"/>
      <c r="FP73" s="155"/>
      <c r="FQ73" s="155"/>
      <c r="FR73" s="155"/>
      <c r="FS73" s="155"/>
      <c r="FT73" s="155"/>
      <c r="FU73" s="155"/>
      <c r="FV73" s="155"/>
      <c r="FW73" s="155"/>
      <c r="FX73" s="155"/>
      <c r="FY73" s="155"/>
      <c r="FZ73" s="155"/>
      <c r="GA73" s="155"/>
      <c r="GB73" s="155"/>
      <c r="GC73" s="155"/>
      <c r="GD73" s="155"/>
      <c r="GE73" s="159"/>
      <c r="GF73" s="155"/>
      <c r="GG73" s="155"/>
      <c r="GH73" s="155"/>
      <c r="GI73" s="155"/>
      <c r="GJ73" s="155"/>
      <c r="GK73" s="155"/>
      <c r="GL73" s="155"/>
      <c r="GM73" s="155"/>
      <c r="GN73" s="155"/>
      <c r="GO73" s="155"/>
      <c r="GP73" s="155"/>
      <c r="GQ73" s="155"/>
      <c r="GR73" s="155"/>
      <c r="GS73" s="155"/>
      <c r="GT73" s="155"/>
      <c r="GU73" s="155"/>
      <c r="GV73" s="155"/>
    </row>
    <row r="74" spans="1:204" s="175" customFormat="1" hidden="1" outlineLevel="3">
      <c r="A74" s="196"/>
      <c r="B74" s="513" t="s">
        <v>2558</v>
      </c>
      <c r="C74" s="158"/>
      <c r="D74" s="451">
        <v>-1</v>
      </c>
      <c r="E74" s="155"/>
      <c r="F74" s="155"/>
      <c r="G74" s="155"/>
      <c r="H74" s="176"/>
      <c r="I74" s="155"/>
      <c r="J74" s="155"/>
      <c r="K74" s="155"/>
      <c r="L74" s="155"/>
      <c r="M74" s="155"/>
      <c r="N74" s="155"/>
      <c r="O74" s="155"/>
      <c r="P74" s="155"/>
      <c r="Q74" s="155"/>
      <c r="R74" s="155"/>
      <c r="S74" s="155"/>
      <c r="T74" s="155"/>
      <c r="U74" s="155"/>
      <c r="V74" s="155"/>
      <c r="W74" s="155"/>
      <c r="X74" s="155"/>
      <c r="Y74" s="155"/>
      <c r="Z74" s="155"/>
      <c r="AA74" s="155"/>
      <c r="AB74" s="155"/>
      <c r="AC74" s="155"/>
      <c r="AD74" s="155"/>
      <c r="AE74" s="155"/>
      <c r="AF74" s="155"/>
      <c r="AG74" s="155"/>
      <c r="AH74" s="155"/>
      <c r="AI74" s="155"/>
      <c r="AJ74" s="155"/>
      <c r="AK74" s="176"/>
      <c r="AL74" s="155"/>
      <c r="AM74" s="155"/>
      <c r="AN74" s="155"/>
      <c r="AO74" s="155"/>
      <c r="AP74" s="155"/>
      <c r="AQ74" s="155"/>
      <c r="AR74" s="155"/>
      <c r="AS74" s="155"/>
      <c r="AT74" s="155"/>
      <c r="AU74" s="155"/>
      <c r="AV74" s="155"/>
      <c r="AW74" s="155"/>
      <c r="AX74" s="155"/>
      <c r="AY74" s="155"/>
      <c r="AZ74" s="155"/>
      <c r="BA74" s="155"/>
      <c r="BB74" s="155"/>
      <c r="BC74" s="155"/>
      <c r="BD74" s="155"/>
      <c r="BE74" s="155"/>
      <c r="BF74" s="155"/>
      <c r="BG74" s="155"/>
      <c r="BH74" s="155"/>
      <c r="BI74" s="155"/>
      <c r="BJ74" s="155"/>
      <c r="BK74" s="155"/>
      <c r="BL74" s="155"/>
      <c r="BM74" s="155"/>
      <c r="BN74" s="176"/>
      <c r="BO74" s="155"/>
      <c r="BP74" s="155"/>
      <c r="BQ74" s="155"/>
      <c r="BR74" s="155"/>
      <c r="BS74" s="155"/>
      <c r="BT74" s="155"/>
      <c r="BU74" s="155"/>
      <c r="BV74" s="155"/>
      <c r="BW74" s="155"/>
      <c r="BX74" s="155"/>
      <c r="BY74" s="155"/>
      <c r="BZ74" s="155"/>
      <c r="CA74" s="155"/>
      <c r="CB74" s="155"/>
      <c r="CC74" s="155"/>
      <c r="CD74" s="155"/>
      <c r="CE74" s="155"/>
      <c r="CF74" s="155"/>
      <c r="CG74" s="155"/>
      <c r="CH74" s="155"/>
      <c r="CI74" s="155"/>
      <c r="CJ74" s="155"/>
      <c r="CK74" s="155"/>
      <c r="CL74" s="155"/>
      <c r="CM74" s="155"/>
      <c r="CN74" s="155"/>
      <c r="CO74" s="155"/>
      <c r="CP74" s="155"/>
      <c r="CQ74" s="155"/>
      <c r="CR74" s="155"/>
      <c r="CS74" s="155"/>
      <c r="CT74" s="155"/>
      <c r="CU74" s="155"/>
      <c r="CV74" s="155"/>
      <c r="CW74" s="155"/>
      <c r="CX74" s="155"/>
      <c r="CY74" s="155"/>
      <c r="CZ74" s="155"/>
      <c r="DA74" s="155"/>
      <c r="DB74" s="155"/>
      <c r="DC74" s="155"/>
      <c r="DD74" s="155"/>
      <c r="DE74" s="155"/>
      <c r="DF74" s="155"/>
      <c r="DG74" s="176"/>
      <c r="DH74" s="155"/>
      <c r="DI74" s="155"/>
      <c r="DJ74" s="155"/>
      <c r="DK74" s="155"/>
      <c r="DL74" s="155"/>
      <c r="DM74" s="155"/>
      <c r="DN74" s="155"/>
      <c r="DO74" s="155"/>
      <c r="DP74" s="155"/>
      <c r="DQ74" s="155"/>
      <c r="DR74" s="155"/>
      <c r="DS74" s="155"/>
      <c r="DT74" s="155"/>
      <c r="DU74" s="155"/>
      <c r="DV74" s="155"/>
      <c r="DW74" s="155"/>
      <c r="DX74" s="155"/>
      <c r="DY74" s="155"/>
      <c r="DZ74" s="155"/>
      <c r="EA74" s="155"/>
      <c r="EB74" s="155"/>
      <c r="EC74" s="155"/>
      <c r="ED74" s="155"/>
      <c r="EE74" s="155"/>
      <c r="EF74" s="155"/>
      <c r="EG74" s="155"/>
      <c r="EH74" s="155"/>
      <c r="EI74" s="155"/>
      <c r="EJ74" s="155"/>
      <c r="EK74" s="155"/>
      <c r="EL74" s="155"/>
      <c r="EM74" s="155"/>
      <c r="EN74" s="155"/>
      <c r="EO74" s="155"/>
      <c r="EP74" s="155"/>
      <c r="EQ74" s="155"/>
      <c r="ER74" s="155"/>
      <c r="ES74" s="155"/>
      <c r="ET74" s="155"/>
      <c r="EU74" s="155"/>
      <c r="EV74" s="155"/>
      <c r="EW74" s="155"/>
      <c r="EX74" s="155"/>
      <c r="EY74" s="155"/>
      <c r="EZ74" s="155"/>
      <c r="FA74" s="155"/>
      <c r="FB74" s="155"/>
      <c r="FC74" s="155"/>
      <c r="FD74" s="155"/>
      <c r="FE74" s="155"/>
      <c r="FF74" s="155"/>
      <c r="FG74" s="155"/>
      <c r="FH74" s="155"/>
      <c r="FI74" s="155"/>
      <c r="FJ74" s="155"/>
      <c r="FK74" s="155"/>
      <c r="FL74" s="155"/>
      <c r="FM74" s="155"/>
      <c r="FN74" s="155"/>
      <c r="FO74" s="155"/>
      <c r="FP74" s="155"/>
      <c r="FQ74" s="155"/>
      <c r="FR74" s="155"/>
      <c r="FS74" s="155"/>
      <c r="FT74" s="155"/>
      <c r="FU74" s="155"/>
      <c r="FV74" s="155"/>
      <c r="FW74" s="155"/>
      <c r="FX74" s="155"/>
      <c r="FY74" s="155"/>
      <c r="FZ74" s="155"/>
      <c r="GA74" s="155"/>
      <c r="GB74" s="155"/>
      <c r="GC74" s="155"/>
      <c r="GD74" s="155"/>
      <c r="GE74" s="159"/>
      <c r="GF74" s="155"/>
      <c r="GG74" s="155"/>
      <c r="GH74" s="155"/>
      <c r="GI74" s="155"/>
      <c r="GJ74" s="155"/>
      <c r="GK74" s="155"/>
      <c r="GL74" s="155"/>
      <c r="GM74" s="155"/>
      <c r="GN74" s="155"/>
      <c r="GO74" s="155"/>
      <c r="GP74" s="155"/>
      <c r="GQ74" s="155"/>
      <c r="GR74" s="155"/>
      <c r="GS74" s="155"/>
      <c r="GT74" s="155"/>
      <c r="GU74" s="155"/>
      <c r="GV74" s="155"/>
    </row>
    <row r="75" spans="1:204" s="175" customFormat="1" hidden="1" outlineLevel="3">
      <c r="A75" s="196"/>
      <c r="B75" s="513" t="s">
        <v>825</v>
      </c>
      <c r="C75" s="158"/>
      <c r="D75" s="451">
        <v>-1</v>
      </c>
      <c r="E75" s="155"/>
      <c r="F75" s="155"/>
      <c r="G75" s="155"/>
      <c r="H75" s="176"/>
      <c r="I75" s="155"/>
      <c r="J75" s="155"/>
      <c r="K75" s="155"/>
      <c r="L75" s="155"/>
      <c r="M75" s="155"/>
      <c r="N75" s="155"/>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76"/>
      <c r="AL75" s="155"/>
      <c r="AM75" s="155"/>
      <c r="AN75" s="155"/>
      <c r="AO75" s="155"/>
      <c r="AP75" s="155"/>
      <c r="AQ75" s="155"/>
      <c r="AR75" s="155"/>
      <c r="AS75" s="155"/>
      <c r="AT75" s="155"/>
      <c r="AU75" s="155"/>
      <c r="AV75" s="155"/>
      <c r="AW75" s="155"/>
      <c r="AX75" s="155"/>
      <c r="AY75" s="155"/>
      <c r="AZ75" s="155"/>
      <c r="BA75" s="155"/>
      <c r="BB75" s="155"/>
      <c r="BC75" s="155"/>
      <c r="BD75" s="155"/>
      <c r="BE75" s="155"/>
      <c r="BF75" s="155"/>
      <c r="BG75" s="155"/>
      <c r="BH75" s="155"/>
      <c r="BI75" s="155"/>
      <c r="BJ75" s="155"/>
      <c r="BK75" s="155"/>
      <c r="BL75" s="155"/>
      <c r="BM75" s="155"/>
      <c r="BN75" s="176"/>
      <c r="BO75" s="155"/>
      <c r="BP75" s="155"/>
      <c r="BQ75" s="155"/>
      <c r="BR75" s="155"/>
      <c r="BS75" s="155"/>
      <c r="BT75" s="155"/>
      <c r="BU75" s="155"/>
      <c r="BV75" s="155"/>
      <c r="BW75" s="155"/>
      <c r="BX75" s="155"/>
      <c r="BY75" s="155"/>
      <c r="BZ75" s="155"/>
      <c r="CA75" s="155"/>
      <c r="CB75" s="155"/>
      <c r="CC75" s="155"/>
      <c r="CD75" s="155"/>
      <c r="CE75" s="155"/>
      <c r="CF75" s="155"/>
      <c r="CG75" s="155"/>
      <c r="CH75" s="155"/>
      <c r="CI75" s="155"/>
      <c r="CJ75" s="155"/>
      <c r="CK75" s="155"/>
      <c r="CL75" s="155"/>
      <c r="CM75" s="155"/>
      <c r="CN75" s="155"/>
      <c r="CO75" s="155"/>
      <c r="CP75" s="155"/>
      <c r="CQ75" s="155"/>
      <c r="CR75" s="155"/>
      <c r="CS75" s="155"/>
      <c r="CT75" s="155"/>
      <c r="CU75" s="155"/>
      <c r="CV75" s="155"/>
      <c r="CW75" s="155"/>
      <c r="CX75" s="155"/>
      <c r="CY75" s="155"/>
      <c r="CZ75" s="155"/>
      <c r="DA75" s="155"/>
      <c r="DB75" s="155"/>
      <c r="DC75" s="155"/>
      <c r="DD75" s="155"/>
      <c r="DE75" s="155"/>
      <c r="DF75" s="155"/>
      <c r="DG75" s="176"/>
      <c r="DH75" s="155"/>
      <c r="DI75" s="155"/>
      <c r="DJ75" s="155"/>
      <c r="DK75" s="155"/>
      <c r="DL75" s="155"/>
      <c r="DM75" s="155"/>
      <c r="DN75" s="155"/>
      <c r="DO75" s="155"/>
      <c r="DP75" s="155"/>
      <c r="DQ75" s="155"/>
      <c r="DR75" s="155"/>
      <c r="DS75" s="155"/>
      <c r="DT75" s="155"/>
      <c r="DU75" s="155"/>
      <c r="DV75" s="155"/>
      <c r="DW75" s="155"/>
      <c r="DX75" s="155"/>
      <c r="DY75" s="155"/>
      <c r="DZ75" s="155"/>
      <c r="EA75" s="155"/>
      <c r="EB75" s="155"/>
      <c r="EC75" s="155"/>
      <c r="ED75" s="155"/>
      <c r="EE75" s="155"/>
      <c r="EF75" s="155"/>
      <c r="EG75" s="155"/>
      <c r="EH75" s="155"/>
      <c r="EI75" s="155"/>
      <c r="EJ75" s="155"/>
      <c r="EK75" s="155"/>
      <c r="EL75" s="155"/>
      <c r="EM75" s="155"/>
      <c r="EN75" s="155"/>
      <c r="EO75" s="155"/>
      <c r="EP75" s="155"/>
      <c r="EQ75" s="155"/>
      <c r="ER75" s="155"/>
      <c r="ES75" s="155"/>
      <c r="ET75" s="155"/>
      <c r="EU75" s="155"/>
      <c r="EV75" s="155"/>
      <c r="EW75" s="155"/>
      <c r="EX75" s="155"/>
      <c r="EY75" s="155"/>
      <c r="EZ75" s="155"/>
      <c r="FA75" s="155"/>
      <c r="FB75" s="155"/>
      <c r="FC75" s="155"/>
      <c r="FD75" s="155"/>
      <c r="FE75" s="155"/>
      <c r="FF75" s="155"/>
      <c r="FG75" s="155"/>
      <c r="FH75" s="155"/>
      <c r="FI75" s="155"/>
      <c r="FJ75" s="155"/>
      <c r="FK75" s="155"/>
      <c r="FL75" s="155"/>
      <c r="FM75" s="155"/>
      <c r="FN75" s="155"/>
      <c r="FO75" s="155"/>
      <c r="FP75" s="155"/>
      <c r="FQ75" s="155"/>
      <c r="FR75" s="155"/>
      <c r="FS75" s="155"/>
      <c r="FT75" s="155"/>
      <c r="FU75" s="155"/>
      <c r="FV75" s="155"/>
      <c r="FW75" s="155"/>
      <c r="FX75" s="155"/>
      <c r="FY75" s="155"/>
      <c r="FZ75" s="155"/>
      <c r="GA75" s="155"/>
      <c r="GB75" s="155"/>
      <c r="GC75" s="155"/>
      <c r="GD75" s="155"/>
      <c r="GE75" s="159"/>
      <c r="GF75" s="155"/>
      <c r="GG75" s="155"/>
      <c r="GH75" s="155"/>
      <c r="GI75" s="155"/>
      <c r="GJ75" s="155"/>
      <c r="GK75" s="155"/>
      <c r="GL75" s="155"/>
      <c r="GM75" s="155"/>
      <c r="GN75" s="155"/>
      <c r="GO75" s="155"/>
      <c r="GP75" s="155"/>
      <c r="GQ75" s="155"/>
      <c r="GR75" s="155"/>
      <c r="GS75" s="155"/>
      <c r="GT75" s="155"/>
      <c r="GU75" s="155"/>
      <c r="GV75" s="155"/>
    </row>
    <row r="76" spans="1:204" s="175" customFormat="1" hidden="1" outlineLevel="3">
      <c r="A76" s="196"/>
      <c r="B76" s="513" t="s">
        <v>826</v>
      </c>
      <c r="C76" s="158"/>
      <c r="D76" s="451">
        <v>-1</v>
      </c>
      <c r="E76" s="155"/>
      <c r="F76" s="155"/>
      <c r="G76" s="155"/>
      <c r="H76" s="176"/>
      <c r="I76" s="155"/>
      <c r="J76" s="155"/>
      <c r="K76" s="155"/>
      <c r="L76" s="155"/>
      <c r="M76" s="155"/>
      <c r="N76" s="155"/>
      <c r="O76" s="155"/>
      <c r="P76" s="155"/>
      <c r="Q76" s="155"/>
      <c r="R76" s="155"/>
      <c r="S76" s="155"/>
      <c r="T76" s="155"/>
      <c r="U76" s="155"/>
      <c r="V76" s="155"/>
      <c r="W76" s="155"/>
      <c r="X76" s="155"/>
      <c r="Y76" s="155"/>
      <c r="Z76" s="155"/>
      <c r="AA76" s="155"/>
      <c r="AB76" s="155"/>
      <c r="AC76" s="155"/>
      <c r="AD76" s="155"/>
      <c r="AE76" s="155"/>
      <c r="AF76" s="155"/>
      <c r="AG76" s="155"/>
      <c r="AH76" s="155"/>
      <c r="AI76" s="155"/>
      <c r="AJ76" s="155"/>
      <c r="AK76" s="176"/>
      <c r="AL76" s="155"/>
      <c r="AM76" s="155"/>
      <c r="AN76" s="155"/>
      <c r="AO76" s="155"/>
      <c r="AP76" s="155"/>
      <c r="AQ76" s="155"/>
      <c r="AR76" s="155"/>
      <c r="AS76" s="155"/>
      <c r="AT76" s="155"/>
      <c r="AU76" s="155"/>
      <c r="AV76" s="155"/>
      <c r="AW76" s="155"/>
      <c r="AX76" s="155"/>
      <c r="AY76" s="155"/>
      <c r="AZ76" s="155"/>
      <c r="BA76" s="155"/>
      <c r="BB76" s="155"/>
      <c r="BC76" s="155"/>
      <c r="BD76" s="155"/>
      <c r="BE76" s="155"/>
      <c r="BF76" s="155"/>
      <c r="BG76" s="155"/>
      <c r="BH76" s="155"/>
      <c r="BI76" s="155"/>
      <c r="BJ76" s="155"/>
      <c r="BK76" s="155"/>
      <c r="BL76" s="155"/>
      <c r="BM76" s="155"/>
      <c r="BN76" s="176"/>
      <c r="BO76" s="155"/>
      <c r="BP76" s="155"/>
      <c r="BQ76" s="155"/>
      <c r="BR76" s="155"/>
      <c r="BS76" s="155"/>
      <c r="BT76" s="155"/>
      <c r="BU76" s="155"/>
      <c r="BV76" s="155"/>
      <c r="BW76" s="155"/>
      <c r="BX76" s="155"/>
      <c r="BY76" s="155"/>
      <c r="BZ76" s="155"/>
      <c r="CA76" s="155"/>
      <c r="CB76" s="155"/>
      <c r="CC76" s="155"/>
      <c r="CD76" s="155"/>
      <c r="CE76" s="155"/>
      <c r="CF76" s="155"/>
      <c r="CG76" s="155"/>
      <c r="CH76" s="155"/>
      <c r="CI76" s="155"/>
      <c r="CJ76" s="155"/>
      <c r="CK76" s="155"/>
      <c r="CL76" s="155"/>
      <c r="CM76" s="155"/>
      <c r="CN76" s="155"/>
      <c r="CO76" s="155"/>
      <c r="CP76" s="155"/>
      <c r="CQ76" s="155"/>
      <c r="CR76" s="155"/>
      <c r="CS76" s="155"/>
      <c r="CT76" s="155"/>
      <c r="CU76" s="155"/>
      <c r="CV76" s="155"/>
      <c r="CW76" s="155"/>
      <c r="CX76" s="155"/>
      <c r="CY76" s="155"/>
      <c r="CZ76" s="155"/>
      <c r="DA76" s="155"/>
      <c r="DB76" s="155"/>
      <c r="DC76" s="155"/>
      <c r="DD76" s="155"/>
      <c r="DE76" s="155"/>
      <c r="DF76" s="155"/>
      <c r="DG76" s="176"/>
      <c r="DH76" s="155"/>
      <c r="DI76" s="155"/>
      <c r="DJ76" s="155"/>
      <c r="DK76" s="155"/>
      <c r="DL76" s="155"/>
      <c r="DM76" s="155"/>
      <c r="DN76" s="155"/>
      <c r="DO76" s="155"/>
      <c r="DP76" s="155"/>
      <c r="DQ76" s="155"/>
      <c r="DR76" s="155"/>
      <c r="DS76" s="155"/>
      <c r="DT76" s="155"/>
      <c r="DU76" s="155"/>
      <c r="DV76" s="155"/>
      <c r="DW76" s="155"/>
      <c r="DX76" s="155"/>
      <c r="DY76" s="155"/>
      <c r="DZ76" s="155"/>
      <c r="EA76" s="155"/>
      <c r="EB76" s="155"/>
      <c r="EC76" s="155"/>
      <c r="ED76" s="155"/>
      <c r="EE76" s="155"/>
      <c r="EF76" s="155"/>
      <c r="EG76" s="155"/>
      <c r="EH76" s="155"/>
      <c r="EI76" s="155"/>
      <c r="EJ76" s="155"/>
      <c r="EK76" s="155"/>
      <c r="EL76" s="155"/>
      <c r="EM76" s="155"/>
      <c r="EN76" s="155"/>
      <c r="EO76" s="155"/>
      <c r="EP76" s="155"/>
      <c r="EQ76" s="155"/>
      <c r="ER76" s="155"/>
      <c r="ES76" s="155"/>
      <c r="ET76" s="155"/>
      <c r="EU76" s="155"/>
      <c r="EV76" s="155"/>
      <c r="EW76" s="155"/>
      <c r="EX76" s="155"/>
      <c r="EY76" s="155"/>
      <c r="EZ76" s="155"/>
      <c r="FA76" s="155"/>
      <c r="FB76" s="155"/>
      <c r="FC76" s="155"/>
      <c r="FD76" s="155"/>
      <c r="FE76" s="155"/>
      <c r="FF76" s="155"/>
      <c r="FG76" s="155"/>
      <c r="FH76" s="155"/>
      <c r="FI76" s="155"/>
      <c r="FJ76" s="155"/>
      <c r="FK76" s="155"/>
      <c r="FL76" s="155"/>
      <c r="FM76" s="155"/>
      <c r="FN76" s="155"/>
      <c r="FO76" s="155"/>
      <c r="FP76" s="155"/>
      <c r="FQ76" s="155"/>
      <c r="FR76" s="155"/>
      <c r="FS76" s="155"/>
      <c r="FT76" s="155"/>
      <c r="FU76" s="155"/>
      <c r="FV76" s="155"/>
      <c r="FW76" s="155"/>
      <c r="FX76" s="155"/>
      <c r="FY76" s="155"/>
      <c r="FZ76" s="155"/>
      <c r="GA76" s="155"/>
      <c r="GB76" s="155"/>
      <c r="GC76" s="155"/>
      <c r="GD76" s="155"/>
      <c r="GE76" s="159"/>
      <c r="GF76" s="155"/>
      <c r="GG76" s="155"/>
      <c r="GH76" s="155"/>
      <c r="GI76" s="155"/>
      <c r="GJ76" s="155"/>
      <c r="GK76" s="155"/>
      <c r="GL76" s="155"/>
      <c r="GM76" s="155"/>
      <c r="GN76" s="155"/>
      <c r="GO76" s="155"/>
      <c r="GP76" s="155"/>
      <c r="GQ76" s="155"/>
      <c r="GR76" s="155"/>
      <c r="GS76" s="155"/>
      <c r="GT76" s="155"/>
      <c r="GU76" s="155"/>
      <c r="GV76" s="155"/>
    </row>
    <row r="77" spans="1:204" s="175" customFormat="1" hidden="1" outlineLevel="3">
      <c r="A77" s="156"/>
      <c r="B77" s="220" t="s">
        <v>827</v>
      </c>
      <c r="C77" s="158"/>
      <c r="D77" s="451">
        <v>-1</v>
      </c>
      <c r="E77" s="155"/>
      <c r="F77" s="155"/>
      <c r="G77" s="155"/>
      <c r="H77" s="176"/>
      <c r="I77" s="155"/>
      <c r="J77" s="155"/>
      <c r="K77" s="155"/>
      <c r="L77" s="155"/>
      <c r="M77" s="155"/>
      <c r="N77" s="155"/>
      <c r="O77" s="155"/>
      <c r="P77" s="155"/>
      <c r="Q77" s="155"/>
      <c r="R77" s="155"/>
      <c r="S77" s="155"/>
      <c r="T77" s="155"/>
      <c r="U77" s="155"/>
      <c r="V77" s="155"/>
      <c r="W77" s="155"/>
      <c r="X77" s="155"/>
      <c r="Y77" s="155"/>
      <c r="Z77" s="155"/>
      <c r="AA77" s="155"/>
      <c r="AB77" s="155"/>
      <c r="AC77" s="155"/>
      <c r="AD77" s="155"/>
      <c r="AE77" s="155"/>
      <c r="AF77" s="155"/>
      <c r="AG77" s="155"/>
      <c r="AH77" s="155"/>
      <c r="AI77" s="155"/>
      <c r="AJ77" s="155"/>
      <c r="AK77" s="176"/>
      <c r="AL77" s="155"/>
      <c r="AM77" s="155"/>
      <c r="AN77" s="155"/>
      <c r="AO77" s="155"/>
      <c r="AP77" s="155"/>
      <c r="AQ77" s="155"/>
      <c r="AR77" s="155"/>
      <c r="AS77" s="155"/>
      <c r="AT77" s="155"/>
      <c r="AU77" s="155"/>
      <c r="AV77" s="155"/>
      <c r="AW77" s="155"/>
      <c r="AX77" s="155"/>
      <c r="AY77" s="155"/>
      <c r="AZ77" s="155"/>
      <c r="BA77" s="155"/>
      <c r="BB77" s="155"/>
      <c r="BC77" s="155"/>
      <c r="BD77" s="155"/>
      <c r="BE77" s="155"/>
      <c r="BF77" s="155"/>
      <c r="BG77" s="155"/>
      <c r="BH77" s="155"/>
      <c r="BI77" s="155"/>
      <c r="BJ77" s="155"/>
      <c r="BK77" s="155"/>
      <c r="BL77" s="155"/>
      <c r="BM77" s="155"/>
      <c r="BN77" s="176"/>
      <c r="BO77" s="155"/>
      <c r="BP77" s="155"/>
      <c r="BQ77" s="155"/>
      <c r="BR77" s="155"/>
      <c r="BS77" s="155"/>
      <c r="BT77" s="155"/>
      <c r="BU77" s="155"/>
      <c r="BV77" s="155"/>
      <c r="BW77" s="155"/>
      <c r="BX77" s="155"/>
      <c r="BY77" s="155"/>
      <c r="BZ77" s="155"/>
      <c r="CA77" s="155"/>
      <c r="CB77" s="155"/>
      <c r="CC77" s="155"/>
      <c r="CD77" s="155"/>
      <c r="CE77" s="155"/>
      <c r="CF77" s="155"/>
      <c r="CG77" s="155"/>
      <c r="CH77" s="155"/>
      <c r="CI77" s="155"/>
      <c r="CJ77" s="155"/>
      <c r="CK77" s="155"/>
      <c r="CL77" s="155"/>
      <c r="CM77" s="155"/>
      <c r="CN77" s="155"/>
      <c r="CO77" s="155"/>
      <c r="CP77" s="155"/>
      <c r="CQ77" s="155"/>
      <c r="CR77" s="155"/>
      <c r="CS77" s="155"/>
      <c r="CT77" s="155"/>
      <c r="CU77" s="155"/>
      <c r="CV77" s="155"/>
      <c r="CW77" s="155"/>
      <c r="CX77" s="155"/>
      <c r="CY77" s="155"/>
      <c r="CZ77" s="155"/>
      <c r="DA77" s="155"/>
      <c r="DB77" s="155"/>
      <c r="DC77" s="155"/>
      <c r="DD77" s="155"/>
      <c r="DE77" s="155"/>
      <c r="DF77" s="155"/>
      <c r="DG77" s="176"/>
      <c r="DH77" s="155"/>
      <c r="DI77" s="155"/>
      <c r="DJ77" s="155"/>
      <c r="DK77" s="155"/>
      <c r="DL77" s="155"/>
      <c r="DM77" s="155"/>
      <c r="DN77" s="155"/>
      <c r="DO77" s="155"/>
      <c r="DP77" s="155"/>
      <c r="DQ77" s="155"/>
      <c r="DR77" s="155"/>
      <c r="DS77" s="155"/>
      <c r="DT77" s="155"/>
      <c r="DU77" s="155"/>
      <c r="DV77" s="155"/>
      <c r="DW77" s="155"/>
      <c r="DX77" s="155"/>
      <c r="DY77" s="155"/>
      <c r="DZ77" s="155"/>
      <c r="EA77" s="155"/>
      <c r="EB77" s="155"/>
      <c r="EC77" s="155"/>
      <c r="ED77" s="155"/>
      <c r="EE77" s="155"/>
      <c r="EF77" s="155"/>
      <c r="EG77" s="155"/>
      <c r="EH77" s="155"/>
      <c r="EI77" s="155"/>
      <c r="EJ77" s="155"/>
      <c r="EK77" s="155"/>
      <c r="EL77" s="155"/>
      <c r="EM77" s="155"/>
      <c r="EN77" s="155"/>
      <c r="EO77" s="155"/>
      <c r="EP77" s="155"/>
      <c r="EQ77" s="155"/>
      <c r="ER77" s="155"/>
      <c r="ES77" s="155"/>
      <c r="ET77" s="155"/>
      <c r="EU77" s="155"/>
      <c r="EV77" s="155"/>
      <c r="EW77" s="155"/>
      <c r="EX77" s="155"/>
      <c r="EY77" s="155"/>
      <c r="EZ77" s="155"/>
      <c r="FA77" s="155"/>
      <c r="FB77" s="155"/>
      <c r="FC77" s="155"/>
      <c r="FD77" s="155"/>
      <c r="FE77" s="155"/>
      <c r="FF77" s="155"/>
      <c r="FG77" s="155"/>
      <c r="FH77" s="155"/>
      <c r="FI77" s="155"/>
      <c r="FJ77" s="155"/>
      <c r="FK77" s="155"/>
      <c r="FL77" s="155"/>
      <c r="FM77" s="155"/>
      <c r="FN77" s="155"/>
      <c r="FO77" s="155"/>
      <c r="FP77" s="155"/>
      <c r="FQ77" s="155"/>
      <c r="FR77" s="155"/>
      <c r="FS77" s="155"/>
      <c r="FT77" s="155"/>
      <c r="FU77" s="155"/>
      <c r="FV77" s="155"/>
      <c r="FW77" s="155"/>
      <c r="FX77" s="155"/>
      <c r="FY77" s="155"/>
      <c r="FZ77" s="155"/>
      <c r="GA77" s="155"/>
      <c r="GB77" s="155"/>
      <c r="GC77" s="155"/>
      <c r="GD77" s="155"/>
      <c r="GE77" s="159"/>
      <c r="GF77" s="155"/>
      <c r="GG77" s="155"/>
      <c r="GH77" s="155"/>
      <c r="GI77" s="155"/>
      <c r="GJ77" s="155"/>
      <c r="GK77" s="155"/>
      <c r="GL77" s="155"/>
      <c r="GM77" s="155"/>
      <c r="GN77" s="155"/>
      <c r="GO77" s="155"/>
      <c r="GP77" s="155"/>
      <c r="GQ77" s="155"/>
      <c r="GR77" s="155"/>
      <c r="GS77" s="155"/>
      <c r="GT77" s="155"/>
      <c r="GU77" s="155"/>
      <c r="GV77" s="155"/>
    </row>
    <row r="78" spans="1:204" s="175" customFormat="1" ht="25.5" hidden="1" outlineLevel="3">
      <c r="A78" s="156"/>
      <c r="B78" s="220" t="s">
        <v>828</v>
      </c>
      <c r="C78" s="158"/>
      <c r="D78" s="451">
        <v>-1</v>
      </c>
      <c r="E78" s="155"/>
      <c r="F78" s="155"/>
      <c r="G78" s="155"/>
      <c r="H78" s="176"/>
      <c r="I78" s="155"/>
      <c r="J78" s="155"/>
      <c r="K78" s="155"/>
      <c r="L78" s="155"/>
      <c r="M78" s="155"/>
      <c r="N78" s="155"/>
      <c r="O78" s="155"/>
      <c r="P78" s="155"/>
      <c r="Q78" s="155"/>
      <c r="R78" s="155"/>
      <c r="S78" s="155"/>
      <c r="T78" s="155"/>
      <c r="U78" s="155"/>
      <c r="V78" s="155"/>
      <c r="W78" s="155"/>
      <c r="X78" s="155"/>
      <c r="Y78" s="155"/>
      <c r="Z78" s="155"/>
      <c r="AA78" s="155"/>
      <c r="AB78" s="155"/>
      <c r="AC78" s="155"/>
      <c r="AD78" s="155"/>
      <c r="AE78" s="155"/>
      <c r="AF78" s="155"/>
      <c r="AG78" s="155"/>
      <c r="AH78" s="155"/>
      <c r="AI78" s="155"/>
      <c r="AJ78" s="155"/>
      <c r="AK78" s="176"/>
      <c r="AL78" s="155"/>
      <c r="AM78" s="155"/>
      <c r="AN78" s="155"/>
      <c r="AO78" s="155"/>
      <c r="AP78" s="155"/>
      <c r="AQ78" s="155"/>
      <c r="AR78" s="155"/>
      <c r="AS78" s="155"/>
      <c r="AT78" s="155"/>
      <c r="AU78" s="155"/>
      <c r="AV78" s="155"/>
      <c r="AW78" s="155"/>
      <c r="AX78" s="155"/>
      <c r="AY78" s="155"/>
      <c r="AZ78" s="155"/>
      <c r="BA78" s="155"/>
      <c r="BB78" s="155"/>
      <c r="BC78" s="155"/>
      <c r="BD78" s="155"/>
      <c r="BE78" s="155"/>
      <c r="BF78" s="155"/>
      <c r="BG78" s="155"/>
      <c r="BH78" s="155"/>
      <c r="BI78" s="155"/>
      <c r="BJ78" s="155"/>
      <c r="BK78" s="155"/>
      <c r="BL78" s="155"/>
      <c r="BM78" s="155"/>
      <c r="BN78" s="176"/>
      <c r="BO78" s="155"/>
      <c r="BP78" s="155"/>
      <c r="BQ78" s="155"/>
      <c r="BR78" s="155"/>
      <c r="BS78" s="155"/>
      <c r="BT78" s="155"/>
      <c r="BU78" s="155"/>
      <c r="BV78" s="155"/>
      <c r="BW78" s="155"/>
      <c r="BX78" s="155"/>
      <c r="BY78" s="155"/>
      <c r="BZ78" s="155"/>
      <c r="CA78" s="155"/>
      <c r="CB78" s="155"/>
      <c r="CC78" s="155"/>
      <c r="CD78" s="155"/>
      <c r="CE78" s="155"/>
      <c r="CF78" s="155"/>
      <c r="CG78" s="155"/>
      <c r="CH78" s="155"/>
      <c r="CI78" s="155"/>
      <c r="CJ78" s="155"/>
      <c r="CK78" s="155"/>
      <c r="CL78" s="155"/>
      <c r="CM78" s="155"/>
      <c r="CN78" s="155"/>
      <c r="CO78" s="155"/>
      <c r="CP78" s="155"/>
      <c r="CQ78" s="155"/>
      <c r="CR78" s="155"/>
      <c r="CS78" s="155"/>
      <c r="CT78" s="155"/>
      <c r="CU78" s="155"/>
      <c r="CV78" s="155"/>
      <c r="CW78" s="155"/>
      <c r="CX78" s="155"/>
      <c r="CY78" s="155"/>
      <c r="CZ78" s="155"/>
      <c r="DA78" s="155"/>
      <c r="DB78" s="155"/>
      <c r="DC78" s="155"/>
      <c r="DD78" s="155"/>
      <c r="DE78" s="155"/>
      <c r="DF78" s="155"/>
      <c r="DG78" s="176"/>
      <c r="DH78" s="155"/>
      <c r="DI78" s="155"/>
      <c r="DJ78" s="155"/>
      <c r="DK78" s="155"/>
      <c r="DL78" s="155"/>
      <c r="DM78" s="155"/>
      <c r="DN78" s="155"/>
      <c r="DO78" s="155"/>
      <c r="DP78" s="155"/>
      <c r="DQ78" s="155"/>
      <c r="DR78" s="155"/>
      <c r="DS78" s="155"/>
      <c r="DT78" s="155"/>
      <c r="DU78" s="155"/>
      <c r="DV78" s="155"/>
      <c r="DW78" s="155"/>
      <c r="DX78" s="155"/>
      <c r="DY78" s="155"/>
      <c r="DZ78" s="155"/>
      <c r="EA78" s="155"/>
      <c r="EB78" s="155"/>
      <c r="EC78" s="155"/>
      <c r="ED78" s="155"/>
      <c r="EE78" s="155"/>
      <c r="EF78" s="155"/>
      <c r="EG78" s="155"/>
      <c r="EH78" s="155"/>
      <c r="EI78" s="155"/>
      <c r="EJ78" s="155"/>
      <c r="EK78" s="155"/>
      <c r="EL78" s="155"/>
      <c r="EM78" s="155"/>
      <c r="EN78" s="155"/>
      <c r="EO78" s="155"/>
      <c r="EP78" s="155"/>
      <c r="EQ78" s="155"/>
      <c r="ER78" s="155"/>
      <c r="ES78" s="155"/>
      <c r="ET78" s="155"/>
      <c r="EU78" s="155"/>
      <c r="EV78" s="155"/>
      <c r="EW78" s="155"/>
      <c r="EX78" s="155"/>
      <c r="EY78" s="155"/>
      <c r="EZ78" s="155"/>
      <c r="FA78" s="155"/>
      <c r="FB78" s="155"/>
      <c r="FC78" s="155"/>
      <c r="FD78" s="155"/>
      <c r="FE78" s="155"/>
      <c r="FF78" s="155"/>
      <c r="FG78" s="155"/>
      <c r="FH78" s="155"/>
      <c r="FI78" s="155"/>
      <c r="FJ78" s="155"/>
      <c r="FK78" s="155"/>
      <c r="FL78" s="155"/>
      <c r="FM78" s="155"/>
      <c r="FN78" s="155"/>
      <c r="FO78" s="155"/>
      <c r="FP78" s="155"/>
      <c r="FQ78" s="155"/>
      <c r="FR78" s="155"/>
      <c r="FS78" s="155"/>
      <c r="FT78" s="155"/>
      <c r="FU78" s="155"/>
      <c r="FV78" s="155"/>
      <c r="FW78" s="155"/>
      <c r="FX78" s="155"/>
      <c r="FY78" s="155"/>
      <c r="FZ78" s="155"/>
      <c r="GA78" s="155"/>
      <c r="GB78" s="155"/>
      <c r="GC78" s="155"/>
      <c r="GD78" s="155"/>
      <c r="GE78" s="159"/>
      <c r="GF78" s="155"/>
      <c r="GG78" s="155"/>
      <c r="GH78" s="155"/>
      <c r="GI78" s="155"/>
      <c r="GJ78" s="155"/>
      <c r="GK78" s="155"/>
      <c r="GL78" s="155"/>
      <c r="GM78" s="155"/>
      <c r="GN78" s="155"/>
      <c r="GO78" s="155"/>
      <c r="GP78" s="155"/>
      <c r="GQ78" s="155"/>
      <c r="GR78" s="155"/>
      <c r="GS78" s="155"/>
      <c r="GT78" s="155"/>
      <c r="GU78" s="155"/>
      <c r="GV78" s="155"/>
    </row>
    <row r="79" spans="1:204" s="175" customFormat="1" hidden="1" outlineLevel="3">
      <c r="A79" s="196"/>
      <c r="B79" s="513"/>
      <c r="C79" s="158"/>
      <c r="D79" s="452">
        <v>-1</v>
      </c>
      <c r="E79" s="155"/>
      <c r="F79" s="155"/>
      <c r="G79" s="155"/>
      <c r="H79" s="176"/>
      <c r="I79" s="155"/>
      <c r="J79" s="155"/>
      <c r="K79" s="155"/>
      <c r="L79" s="155"/>
      <c r="M79" s="155"/>
      <c r="N79" s="155"/>
      <c r="O79" s="155"/>
      <c r="P79" s="155"/>
      <c r="Q79" s="155"/>
      <c r="R79" s="155"/>
      <c r="S79" s="155"/>
      <c r="T79" s="155"/>
      <c r="U79" s="155"/>
      <c r="V79" s="155"/>
      <c r="W79" s="155"/>
      <c r="X79" s="155"/>
      <c r="Y79" s="155"/>
      <c r="Z79" s="155"/>
      <c r="AA79" s="155"/>
      <c r="AB79" s="155"/>
      <c r="AC79" s="155"/>
      <c r="AD79" s="155"/>
      <c r="AE79" s="155"/>
      <c r="AF79" s="155"/>
      <c r="AG79" s="155"/>
      <c r="AH79" s="155"/>
      <c r="AI79" s="155"/>
      <c r="AJ79" s="155"/>
      <c r="AK79" s="176"/>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c r="BI79" s="155"/>
      <c r="BJ79" s="155"/>
      <c r="BK79" s="155"/>
      <c r="BL79" s="155"/>
      <c r="BM79" s="155"/>
      <c r="BN79" s="176"/>
      <c r="BO79" s="155"/>
      <c r="BP79" s="155"/>
      <c r="BQ79" s="155"/>
      <c r="BR79" s="155"/>
      <c r="BS79" s="155"/>
      <c r="BT79" s="155"/>
      <c r="BU79" s="155"/>
      <c r="BV79" s="155"/>
      <c r="BW79" s="155"/>
      <c r="BX79" s="155"/>
      <c r="BY79" s="155"/>
      <c r="BZ79" s="155"/>
      <c r="CA79" s="155"/>
      <c r="CB79" s="155"/>
      <c r="CC79" s="155"/>
      <c r="CD79" s="155"/>
      <c r="CE79" s="155"/>
      <c r="CF79" s="155"/>
      <c r="CG79" s="155"/>
      <c r="CH79" s="155"/>
      <c r="CI79" s="155"/>
      <c r="CJ79" s="155"/>
      <c r="CK79" s="155"/>
      <c r="CL79" s="155"/>
      <c r="CM79" s="155"/>
      <c r="CN79" s="155"/>
      <c r="CO79" s="155"/>
      <c r="CP79" s="155"/>
      <c r="CQ79" s="155"/>
      <c r="CR79" s="155"/>
      <c r="CS79" s="155"/>
      <c r="CT79" s="155"/>
      <c r="CU79" s="155"/>
      <c r="CV79" s="155"/>
      <c r="CW79" s="155"/>
      <c r="CX79" s="155"/>
      <c r="CY79" s="155"/>
      <c r="CZ79" s="155"/>
      <c r="DA79" s="155"/>
      <c r="DB79" s="155"/>
      <c r="DC79" s="155"/>
      <c r="DD79" s="155"/>
      <c r="DE79" s="155"/>
      <c r="DF79" s="155"/>
      <c r="DG79" s="176"/>
      <c r="DH79" s="155"/>
      <c r="DI79" s="155"/>
      <c r="DJ79" s="155"/>
      <c r="DK79" s="155"/>
      <c r="DL79" s="155"/>
      <c r="DM79" s="155"/>
      <c r="DN79" s="155"/>
      <c r="DO79" s="155"/>
      <c r="DP79" s="155"/>
      <c r="DQ79" s="155"/>
      <c r="DR79" s="155"/>
      <c r="DS79" s="155"/>
      <c r="DT79" s="155"/>
      <c r="DU79" s="155"/>
      <c r="DV79" s="155"/>
      <c r="DW79" s="155"/>
      <c r="DX79" s="155"/>
      <c r="DY79" s="155"/>
      <c r="DZ79" s="155"/>
      <c r="EA79" s="155"/>
      <c r="EB79" s="155"/>
      <c r="EC79" s="155"/>
      <c r="ED79" s="155"/>
      <c r="EE79" s="155"/>
      <c r="EF79" s="155"/>
      <c r="EG79" s="155"/>
      <c r="EH79" s="155"/>
      <c r="EI79" s="155"/>
      <c r="EJ79" s="155"/>
      <c r="EK79" s="155"/>
      <c r="EL79" s="155"/>
      <c r="EM79" s="155"/>
      <c r="EN79" s="155"/>
      <c r="EO79" s="155"/>
      <c r="EP79" s="155"/>
      <c r="EQ79" s="155"/>
      <c r="ER79" s="155"/>
      <c r="ES79" s="155"/>
      <c r="ET79" s="155"/>
      <c r="EU79" s="155"/>
      <c r="EV79" s="155"/>
      <c r="EW79" s="155"/>
      <c r="EX79" s="155"/>
      <c r="EY79" s="155"/>
      <c r="EZ79" s="155"/>
      <c r="FA79" s="155"/>
      <c r="FB79" s="155"/>
      <c r="FC79" s="155"/>
      <c r="FD79" s="155"/>
      <c r="FE79" s="155"/>
      <c r="FF79" s="155"/>
      <c r="FG79" s="155"/>
      <c r="FH79" s="155"/>
      <c r="FI79" s="155"/>
      <c r="FJ79" s="155"/>
      <c r="FK79" s="155"/>
      <c r="FL79" s="155"/>
      <c r="FM79" s="155"/>
      <c r="FN79" s="155"/>
      <c r="FO79" s="155"/>
      <c r="FP79" s="155"/>
      <c r="FQ79" s="155"/>
      <c r="FR79" s="155"/>
      <c r="FS79" s="155"/>
      <c r="FT79" s="155"/>
      <c r="FU79" s="155"/>
      <c r="FV79" s="155"/>
      <c r="FW79" s="155"/>
      <c r="FX79" s="155"/>
      <c r="FY79" s="155"/>
      <c r="FZ79" s="155"/>
      <c r="GA79" s="155"/>
      <c r="GB79" s="155"/>
      <c r="GC79" s="155"/>
      <c r="GD79" s="155"/>
      <c r="GE79" s="159"/>
      <c r="GF79" s="155"/>
      <c r="GG79" s="155"/>
      <c r="GH79" s="155"/>
      <c r="GI79" s="155"/>
      <c r="GJ79" s="155"/>
      <c r="GK79" s="155"/>
      <c r="GL79" s="155"/>
      <c r="GM79" s="155"/>
      <c r="GN79" s="155"/>
      <c r="GO79" s="155"/>
      <c r="GP79" s="155"/>
      <c r="GQ79" s="155"/>
      <c r="GR79" s="155"/>
      <c r="GS79" s="155"/>
      <c r="GT79" s="155"/>
      <c r="GU79" s="155"/>
      <c r="GV79" s="155"/>
    </row>
    <row r="80" spans="1:204" s="197" customFormat="1" hidden="1" outlineLevel="3">
      <c r="A80" s="198"/>
      <c r="B80" s="514" t="s">
        <v>521</v>
      </c>
      <c r="C80" s="197" t="s">
        <v>521</v>
      </c>
      <c r="D80" s="457" t="s">
        <v>521</v>
      </c>
      <c r="GE80" s="193"/>
    </row>
    <row r="81" spans="1:204" s="184" customFormat="1" outlineLevel="2">
      <c r="A81" s="200"/>
      <c r="B81" s="201" t="s">
        <v>521</v>
      </c>
      <c r="C81" s="181"/>
      <c r="D81" s="450"/>
      <c r="E81" s="183"/>
      <c r="F81" s="183"/>
      <c r="G81" s="183"/>
      <c r="H81" s="183"/>
      <c r="I81" s="183"/>
      <c r="J81" s="183"/>
      <c r="K81" s="183"/>
      <c r="L81" s="183"/>
      <c r="M81" s="183"/>
      <c r="N81" s="183"/>
      <c r="O81" s="183"/>
      <c r="P81" s="183"/>
      <c r="Q81" s="183"/>
      <c r="R81" s="183"/>
      <c r="S81" s="183"/>
      <c r="T81" s="183"/>
      <c r="U81" s="183"/>
      <c r="V81" s="183"/>
      <c r="W81" s="183"/>
      <c r="X81" s="183"/>
      <c r="Y81" s="183"/>
      <c r="Z81" s="183"/>
      <c r="AA81" s="183"/>
      <c r="AB81" s="183"/>
      <c r="AC81" s="183"/>
      <c r="AD81" s="183"/>
      <c r="AE81" s="183"/>
      <c r="AF81" s="183"/>
      <c r="AG81" s="183"/>
      <c r="AH81" s="183"/>
      <c r="AI81" s="183"/>
      <c r="AJ81" s="183"/>
      <c r="AK81" s="183"/>
      <c r="AL81" s="183"/>
      <c r="AM81" s="183"/>
      <c r="AN81" s="183"/>
      <c r="AO81" s="183"/>
      <c r="AP81" s="183"/>
      <c r="AQ81" s="183"/>
      <c r="AR81" s="183"/>
      <c r="AS81" s="183"/>
      <c r="AT81" s="183"/>
      <c r="AU81" s="183"/>
      <c r="AV81" s="183"/>
      <c r="AW81" s="183"/>
      <c r="AX81" s="183"/>
      <c r="AY81" s="183"/>
      <c r="AZ81" s="183"/>
      <c r="BA81" s="183"/>
      <c r="BB81" s="183"/>
      <c r="BC81" s="183"/>
      <c r="BD81" s="183"/>
      <c r="BE81" s="183"/>
      <c r="BF81" s="183"/>
      <c r="BG81" s="183"/>
      <c r="BH81" s="183"/>
      <c r="BI81" s="183"/>
      <c r="BJ81" s="183"/>
      <c r="BK81" s="183"/>
      <c r="BL81" s="183"/>
      <c r="BM81" s="183"/>
      <c r="BN81" s="183"/>
      <c r="BO81" s="183"/>
      <c r="BP81" s="183"/>
      <c r="BQ81" s="183"/>
      <c r="BR81" s="183"/>
      <c r="BS81" s="183"/>
      <c r="BT81" s="183"/>
      <c r="BU81" s="183"/>
      <c r="BV81" s="183"/>
      <c r="BW81" s="183"/>
      <c r="BX81" s="183"/>
      <c r="BY81" s="183"/>
      <c r="BZ81" s="183"/>
      <c r="CA81" s="183"/>
      <c r="CB81" s="183"/>
      <c r="CC81" s="183"/>
      <c r="CD81" s="183"/>
      <c r="CE81" s="183"/>
      <c r="CF81" s="183"/>
      <c r="CG81" s="183"/>
      <c r="CH81" s="183"/>
      <c r="CI81" s="183"/>
      <c r="CJ81" s="183"/>
      <c r="CK81" s="183"/>
      <c r="CL81" s="183"/>
      <c r="CM81" s="183"/>
      <c r="CN81" s="183"/>
      <c r="CO81" s="183"/>
      <c r="CP81" s="183"/>
      <c r="CQ81" s="183"/>
      <c r="CR81" s="183"/>
      <c r="CS81" s="183"/>
      <c r="CT81" s="183"/>
      <c r="CU81" s="183"/>
      <c r="CV81" s="183"/>
      <c r="CW81" s="183"/>
      <c r="CX81" s="183"/>
      <c r="CY81" s="183"/>
      <c r="CZ81" s="183"/>
      <c r="DA81" s="183"/>
      <c r="DB81" s="183"/>
      <c r="DC81" s="183"/>
      <c r="DD81" s="183"/>
      <c r="DE81" s="183"/>
      <c r="DF81" s="183"/>
      <c r="DG81" s="183"/>
      <c r="DH81" s="183"/>
      <c r="DI81" s="183"/>
      <c r="DJ81" s="183"/>
      <c r="DK81" s="183"/>
      <c r="DL81" s="183"/>
      <c r="DM81" s="183"/>
      <c r="DN81" s="183"/>
      <c r="DO81" s="183"/>
      <c r="DP81" s="183"/>
      <c r="DQ81" s="183"/>
      <c r="DR81" s="183"/>
      <c r="DS81" s="183"/>
      <c r="DT81" s="183"/>
      <c r="DU81" s="183"/>
      <c r="DV81" s="183"/>
      <c r="DW81" s="183"/>
      <c r="DX81" s="183"/>
      <c r="DY81" s="183"/>
      <c r="DZ81" s="183"/>
      <c r="EA81" s="183"/>
      <c r="EB81" s="183"/>
      <c r="EC81" s="183"/>
      <c r="ED81" s="183"/>
      <c r="EE81" s="183"/>
      <c r="EF81" s="183"/>
      <c r="EG81" s="183"/>
      <c r="EH81" s="183"/>
      <c r="EI81" s="183"/>
      <c r="EJ81" s="183"/>
      <c r="EK81" s="183"/>
      <c r="EL81" s="183"/>
      <c r="EM81" s="183"/>
      <c r="EN81" s="183"/>
      <c r="EO81" s="183"/>
      <c r="EP81" s="183"/>
      <c r="EQ81" s="183"/>
      <c r="ER81" s="183"/>
      <c r="ES81" s="183"/>
      <c r="ET81" s="183"/>
      <c r="EU81" s="183"/>
      <c r="EV81" s="183"/>
      <c r="EW81" s="183"/>
      <c r="EX81" s="183"/>
      <c r="EY81" s="183"/>
      <c r="EZ81" s="183"/>
      <c r="FA81" s="183"/>
      <c r="FB81" s="183"/>
      <c r="FC81" s="183"/>
      <c r="FD81" s="183"/>
      <c r="FE81" s="183"/>
      <c r="FF81" s="183"/>
      <c r="FG81" s="183"/>
      <c r="FH81" s="183"/>
      <c r="FI81" s="183"/>
      <c r="FJ81" s="183"/>
      <c r="FK81" s="183"/>
      <c r="FL81" s="183"/>
      <c r="FM81" s="183"/>
      <c r="FN81" s="183"/>
      <c r="FO81" s="183"/>
      <c r="FP81" s="183"/>
      <c r="FQ81" s="183"/>
      <c r="FR81" s="183"/>
      <c r="FS81" s="183"/>
      <c r="FT81" s="183"/>
      <c r="FU81" s="183"/>
      <c r="FV81" s="183"/>
      <c r="FW81" s="183"/>
      <c r="FX81" s="183"/>
      <c r="FY81" s="183"/>
      <c r="FZ81" s="183"/>
      <c r="GA81" s="183"/>
      <c r="GB81" s="183"/>
      <c r="GC81" s="183"/>
      <c r="GD81" s="183"/>
      <c r="GE81" s="187"/>
      <c r="GF81" s="183"/>
      <c r="GG81" s="183"/>
      <c r="GH81" s="183"/>
      <c r="GI81" s="183"/>
      <c r="GJ81" s="183"/>
      <c r="GK81" s="183"/>
      <c r="GL81" s="183"/>
      <c r="GM81" s="183"/>
      <c r="GN81" s="183"/>
      <c r="GO81" s="183"/>
      <c r="GP81" s="183"/>
      <c r="GQ81" s="183"/>
      <c r="GR81" s="183"/>
      <c r="GS81" s="183"/>
      <c r="GT81" s="183"/>
      <c r="GU81" s="183"/>
      <c r="GV81" s="183"/>
    </row>
    <row r="82" spans="1:204" s="184" customFormat="1" outlineLevel="1">
      <c r="A82" s="180"/>
      <c r="B82" s="516" t="s">
        <v>580</v>
      </c>
      <c r="C82" s="181"/>
      <c r="D82" s="450"/>
      <c r="E82" s="183"/>
      <c r="F82" s="183"/>
      <c r="G82" s="183"/>
      <c r="H82" s="183"/>
      <c r="I82" s="183"/>
      <c r="J82" s="183"/>
      <c r="K82" s="183"/>
      <c r="L82" s="183"/>
      <c r="M82" s="183"/>
      <c r="N82" s="183"/>
      <c r="O82" s="183"/>
      <c r="P82" s="183"/>
      <c r="Q82" s="183"/>
      <c r="R82" s="183"/>
      <c r="S82" s="183"/>
      <c r="T82" s="183"/>
      <c r="U82" s="183"/>
      <c r="V82" s="183"/>
      <c r="W82" s="183"/>
      <c r="X82" s="183"/>
      <c r="Y82" s="183"/>
      <c r="Z82" s="183"/>
      <c r="AA82" s="183"/>
      <c r="AB82" s="183"/>
      <c r="AC82" s="183"/>
      <c r="AD82" s="183"/>
      <c r="AE82" s="183"/>
      <c r="AF82" s="183"/>
      <c r="AG82" s="183"/>
      <c r="AH82" s="183"/>
      <c r="AI82" s="183"/>
      <c r="AJ82" s="183"/>
      <c r="AK82" s="183"/>
      <c r="AL82" s="183"/>
      <c r="AM82" s="183"/>
      <c r="AN82" s="183"/>
      <c r="AO82" s="183"/>
      <c r="AP82" s="183"/>
      <c r="AQ82" s="183"/>
      <c r="AR82" s="183"/>
      <c r="AS82" s="183"/>
      <c r="AT82" s="183"/>
      <c r="AU82" s="183"/>
      <c r="AV82" s="183"/>
      <c r="AW82" s="183"/>
      <c r="AX82" s="183"/>
      <c r="AY82" s="183"/>
      <c r="AZ82" s="183"/>
      <c r="BA82" s="183"/>
      <c r="BB82" s="183"/>
      <c r="BC82" s="183"/>
      <c r="BD82" s="183"/>
      <c r="BE82" s="183"/>
      <c r="BF82" s="183"/>
      <c r="BG82" s="183"/>
      <c r="BH82" s="183"/>
      <c r="BI82" s="183"/>
      <c r="BJ82" s="183"/>
      <c r="BK82" s="183"/>
      <c r="BL82" s="183"/>
      <c r="BM82" s="183"/>
      <c r="BN82" s="183"/>
      <c r="BO82" s="183"/>
      <c r="BP82" s="183"/>
      <c r="BQ82" s="183"/>
      <c r="BR82" s="183"/>
      <c r="BS82" s="183"/>
      <c r="BT82" s="183"/>
      <c r="BU82" s="183"/>
      <c r="BV82" s="183"/>
      <c r="BW82" s="183"/>
      <c r="BX82" s="183"/>
      <c r="BY82" s="183"/>
      <c r="BZ82" s="183"/>
      <c r="CA82" s="183"/>
      <c r="CB82" s="183"/>
      <c r="CC82" s="183"/>
      <c r="CD82" s="183"/>
      <c r="CE82" s="183"/>
      <c r="CF82" s="183"/>
      <c r="CG82" s="183"/>
      <c r="CH82" s="183"/>
      <c r="CI82" s="183"/>
      <c r="CJ82" s="183"/>
      <c r="CK82" s="183"/>
      <c r="CL82" s="183"/>
      <c r="CM82" s="183"/>
      <c r="CN82" s="183"/>
      <c r="CO82" s="183"/>
      <c r="CP82" s="183"/>
      <c r="CQ82" s="183"/>
      <c r="CR82" s="183"/>
      <c r="CS82" s="183"/>
      <c r="CT82" s="183"/>
      <c r="CU82" s="183"/>
      <c r="CV82" s="183"/>
      <c r="CW82" s="183"/>
      <c r="CX82" s="183"/>
      <c r="CY82" s="183"/>
      <c r="CZ82" s="183"/>
      <c r="DA82" s="183"/>
      <c r="DB82" s="183"/>
      <c r="DC82" s="183"/>
      <c r="DD82" s="183"/>
      <c r="DE82" s="183"/>
      <c r="DF82" s="183"/>
      <c r="DG82" s="183"/>
      <c r="DH82" s="183"/>
      <c r="DI82" s="183"/>
      <c r="DJ82" s="183"/>
      <c r="DK82" s="183"/>
      <c r="DL82" s="183"/>
      <c r="DM82" s="183"/>
      <c r="DN82" s="183"/>
      <c r="DO82" s="183"/>
      <c r="DP82" s="183"/>
      <c r="DQ82" s="183"/>
      <c r="DR82" s="183"/>
      <c r="DS82" s="183"/>
      <c r="DT82" s="183"/>
      <c r="DU82" s="183"/>
      <c r="DV82" s="183"/>
      <c r="DW82" s="183"/>
      <c r="DX82" s="183"/>
      <c r="DY82" s="183"/>
      <c r="DZ82" s="183"/>
      <c r="EA82" s="183"/>
      <c r="EB82" s="183"/>
      <c r="EC82" s="183"/>
      <c r="ED82" s="183"/>
      <c r="EE82" s="183"/>
      <c r="EF82" s="183"/>
      <c r="EG82" s="183"/>
      <c r="EH82" s="183"/>
      <c r="EI82" s="183"/>
      <c r="EJ82" s="183"/>
      <c r="EK82" s="183"/>
      <c r="EL82" s="183"/>
      <c r="EM82" s="183"/>
      <c r="EN82" s="183"/>
      <c r="EO82" s="183"/>
      <c r="EP82" s="183"/>
      <c r="EQ82" s="183"/>
      <c r="ER82" s="183"/>
      <c r="ES82" s="183"/>
      <c r="ET82" s="183"/>
      <c r="EU82" s="183"/>
      <c r="EV82" s="183"/>
      <c r="EW82" s="183"/>
      <c r="EX82" s="183"/>
      <c r="EY82" s="183"/>
      <c r="EZ82" s="183"/>
      <c r="FA82" s="183"/>
      <c r="FB82" s="183"/>
      <c r="FC82" s="183"/>
      <c r="FD82" s="183"/>
      <c r="FE82" s="183"/>
      <c r="FF82" s="183"/>
      <c r="FG82" s="183"/>
      <c r="FH82" s="183"/>
      <c r="FI82" s="183"/>
      <c r="FJ82" s="183"/>
      <c r="FK82" s="183"/>
      <c r="FL82" s="183"/>
      <c r="FM82" s="183"/>
      <c r="FN82" s="183"/>
      <c r="FO82" s="183"/>
      <c r="FP82" s="183"/>
      <c r="FQ82" s="183"/>
      <c r="FR82" s="183"/>
      <c r="FS82" s="183"/>
      <c r="FT82" s="183"/>
      <c r="FU82" s="183"/>
      <c r="FV82" s="183"/>
      <c r="FW82" s="183"/>
      <c r="FX82" s="183"/>
      <c r="FY82" s="183"/>
      <c r="FZ82" s="183"/>
      <c r="GA82" s="183"/>
      <c r="GB82" s="183"/>
      <c r="GC82" s="183"/>
      <c r="GD82" s="183"/>
      <c r="GE82" s="187"/>
      <c r="GF82" s="183"/>
      <c r="GG82" s="183"/>
      <c r="GH82" s="183"/>
      <c r="GI82" s="183"/>
      <c r="GJ82" s="183"/>
      <c r="GK82" s="183"/>
      <c r="GL82" s="183"/>
      <c r="GM82" s="183"/>
      <c r="GN82" s="183"/>
      <c r="GO82" s="183"/>
      <c r="GP82" s="183"/>
      <c r="GQ82" s="183"/>
      <c r="GR82" s="183"/>
      <c r="GS82" s="183"/>
      <c r="GT82" s="183"/>
      <c r="GU82" s="183"/>
      <c r="GV82" s="183"/>
    </row>
    <row r="83" spans="1:204" s="194" customFormat="1" outlineLevel="2" collapsed="1">
      <c r="A83" s="190"/>
      <c r="B83" s="512" t="s">
        <v>829</v>
      </c>
      <c r="C83" s="191"/>
      <c r="D83" s="457"/>
      <c r="E83" s="192"/>
      <c r="F83" s="192"/>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2"/>
      <c r="AV83" s="192"/>
      <c r="AW83" s="192"/>
      <c r="AX83" s="192"/>
      <c r="AY83" s="192"/>
      <c r="AZ83" s="192"/>
      <c r="BA83" s="192"/>
      <c r="BB83" s="192"/>
      <c r="BC83" s="192"/>
      <c r="BD83" s="192"/>
      <c r="BE83" s="192"/>
      <c r="BF83" s="192"/>
      <c r="BG83" s="192"/>
      <c r="BH83" s="192"/>
      <c r="BI83" s="192"/>
      <c r="BJ83" s="192"/>
      <c r="BK83" s="192"/>
      <c r="BL83" s="192"/>
      <c r="BM83" s="192"/>
      <c r="BN83" s="192"/>
      <c r="BO83" s="192"/>
      <c r="BP83" s="192"/>
      <c r="BQ83" s="192"/>
      <c r="BR83" s="192"/>
      <c r="BS83" s="192"/>
      <c r="BT83" s="192"/>
      <c r="BU83" s="192"/>
      <c r="BV83" s="192"/>
      <c r="BW83" s="192"/>
      <c r="BX83" s="192"/>
      <c r="BY83" s="192"/>
      <c r="BZ83" s="192"/>
      <c r="CA83" s="192"/>
      <c r="CB83" s="192"/>
      <c r="CC83" s="192"/>
      <c r="CD83" s="192"/>
      <c r="CE83" s="192"/>
      <c r="CF83" s="192"/>
      <c r="CG83" s="192"/>
      <c r="CH83" s="192"/>
      <c r="CI83" s="192"/>
      <c r="CJ83" s="192"/>
      <c r="CK83" s="192"/>
      <c r="CL83" s="192"/>
      <c r="CM83" s="192"/>
      <c r="CN83" s="192"/>
      <c r="CO83" s="192"/>
      <c r="CP83" s="192"/>
      <c r="CQ83" s="192"/>
      <c r="CR83" s="192"/>
      <c r="CS83" s="192"/>
      <c r="CT83" s="192"/>
      <c r="CU83" s="192"/>
      <c r="CV83" s="192"/>
      <c r="CW83" s="192"/>
      <c r="CX83" s="192"/>
      <c r="CY83" s="192"/>
      <c r="CZ83" s="192"/>
      <c r="DA83" s="192"/>
      <c r="DB83" s="192"/>
      <c r="DC83" s="192"/>
      <c r="DD83" s="192"/>
      <c r="DE83" s="192"/>
      <c r="DF83" s="192"/>
      <c r="DG83" s="192"/>
      <c r="DH83" s="192"/>
      <c r="DI83" s="192"/>
      <c r="DJ83" s="192"/>
      <c r="DK83" s="192"/>
      <c r="DL83" s="192"/>
      <c r="DM83" s="192"/>
      <c r="DN83" s="192"/>
      <c r="DO83" s="192"/>
      <c r="DP83" s="192"/>
      <c r="DQ83" s="192"/>
      <c r="DR83" s="192"/>
      <c r="DS83" s="192"/>
      <c r="DT83" s="192"/>
      <c r="DU83" s="192"/>
      <c r="DV83" s="192"/>
      <c r="DW83" s="192"/>
      <c r="DX83" s="192"/>
      <c r="DY83" s="192"/>
      <c r="DZ83" s="192"/>
      <c r="EA83" s="192"/>
      <c r="EB83" s="192"/>
      <c r="EC83" s="192"/>
      <c r="ED83" s="192"/>
      <c r="EE83" s="192"/>
      <c r="EF83" s="192"/>
      <c r="EG83" s="192"/>
      <c r="EH83" s="192"/>
      <c r="EI83" s="192"/>
      <c r="EJ83" s="192"/>
      <c r="EK83" s="192"/>
      <c r="EL83" s="192"/>
      <c r="EM83" s="192"/>
      <c r="EN83" s="192"/>
      <c r="EO83" s="192"/>
      <c r="EP83" s="192"/>
      <c r="EQ83" s="192"/>
      <c r="ER83" s="192"/>
      <c r="ES83" s="192"/>
      <c r="ET83" s="192"/>
      <c r="EU83" s="192"/>
      <c r="EV83" s="192"/>
      <c r="EW83" s="192"/>
      <c r="EX83" s="192"/>
      <c r="EY83" s="192"/>
      <c r="EZ83" s="192"/>
      <c r="FA83" s="192"/>
      <c r="FB83" s="192"/>
      <c r="FC83" s="192"/>
      <c r="FD83" s="192"/>
      <c r="FE83" s="192"/>
      <c r="FF83" s="192"/>
      <c r="FG83" s="192"/>
      <c r="FH83" s="192"/>
      <c r="FI83" s="192"/>
      <c r="FJ83" s="192"/>
      <c r="FK83" s="192"/>
      <c r="FL83" s="192"/>
      <c r="FM83" s="192"/>
      <c r="FN83" s="192"/>
      <c r="FO83" s="192"/>
      <c r="FP83" s="192"/>
      <c r="FQ83" s="192"/>
      <c r="FR83" s="192"/>
      <c r="FS83" s="192"/>
      <c r="FT83" s="192"/>
      <c r="FU83" s="192"/>
      <c r="FV83" s="192"/>
      <c r="FW83" s="192"/>
      <c r="FX83" s="192"/>
      <c r="FY83" s="192"/>
      <c r="FZ83" s="192"/>
      <c r="GA83" s="192"/>
      <c r="GB83" s="192"/>
      <c r="GC83" s="192"/>
      <c r="GD83" s="192"/>
      <c r="GE83" s="193"/>
      <c r="GF83" s="192"/>
      <c r="GG83" s="192"/>
      <c r="GH83" s="192"/>
      <c r="GI83" s="192"/>
      <c r="GJ83" s="192"/>
      <c r="GK83" s="192"/>
      <c r="GL83" s="192"/>
      <c r="GM83" s="192"/>
      <c r="GN83" s="192"/>
      <c r="GO83" s="192"/>
      <c r="GP83" s="192"/>
      <c r="GQ83" s="192"/>
      <c r="GR83" s="192"/>
      <c r="GS83" s="192"/>
      <c r="GT83" s="192"/>
      <c r="GU83" s="192"/>
      <c r="GV83" s="192"/>
    </row>
    <row r="84" spans="1:204" s="175" customFormat="1" ht="12" hidden="1" customHeight="1" outlineLevel="3">
      <c r="A84" s="202"/>
      <c r="B84" s="518" t="s">
        <v>830</v>
      </c>
      <c r="C84" s="158"/>
      <c r="D84" s="451">
        <v>-5</v>
      </c>
      <c r="E84" s="155"/>
      <c r="F84" s="155"/>
      <c r="G84" s="155"/>
      <c r="H84" s="176"/>
      <c r="I84" s="155"/>
      <c r="J84" s="155"/>
      <c r="K84" s="155"/>
      <c r="L84" s="155"/>
      <c r="M84" s="155"/>
      <c r="N84" s="155"/>
      <c r="O84" s="155"/>
      <c r="P84" s="155"/>
      <c r="Q84" s="155"/>
      <c r="R84" s="155"/>
      <c r="S84" s="155"/>
      <c r="T84" s="155"/>
      <c r="U84" s="155"/>
      <c r="V84" s="155"/>
      <c r="W84" s="155"/>
      <c r="X84" s="155"/>
      <c r="Y84" s="155"/>
      <c r="Z84" s="155"/>
      <c r="AA84" s="155"/>
      <c r="AB84" s="155"/>
      <c r="AC84" s="155"/>
      <c r="AD84" s="155"/>
      <c r="AE84" s="155"/>
      <c r="AF84" s="155"/>
      <c r="AG84" s="155"/>
      <c r="AH84" s="155"/>
      <c r="AI84" s="155"/>
      <c r="AJ84" s="155"/>
      <c r="AK84" s="176"/>
      <c r="AL84" s="155"/>
      <c r="AM84" s="155"/>
      <c r="AN84" s="155"/>
      <c r="AO84" s="155"/>
      <c r="AP84" s="155"/>
      <c r="AQ84" s="155"/>
      <c r="AR84" s="155"/>
      <c r="AS84" s="155"/>
      <c r="AT84" s="155"/>
      <c r="AU84" s="155"/>
      <c r="AV84" s="155"/>
      <c r="AW84" s="155"/>
      <c r="AX84" s="155"/>
      <c r="AY84" s="155"/>
      <c r="AZ84" s="155"/>
      <c r="BA84" s="155"/>
      <c r="BB84" s="155"/>
      <c r="BC84" s="155"/>
      <c r="BD84" s="155"/>
      <c r="BE84" s="155"/>
      <c r="BF84" s="155"/>
      <c r="BG84" s="155"/>
      <c r="BH84" s="155"/>
      <c r="BI84" s="155"/>
      <c r="BJ84" s="155"/>
      <c r="BK84" s="155"/>
      <c r="BL84" s="155"/>
      <c r="BM84" s="155"/>
      <c r="BN84" s="176"/>
      <c r="BO84" s="155"/>
      <c r="BP84" s="155"/>
      <c r="BQ84" s="155"/>
      <c r="BR84" s="155"/>
      <c r="BS84" s="155"/>
      <c r="BT84" s="155"/>
      <c r="BU84" s="155"/>
      <c r="BV84" s="155"/>
      <c r="BW84" s="155"/>
      <c r="BX84" s="155"/>
      <c r="BY84" s="155"/>
      <c r="BZ84" s="155"/>
      <c r="CA84" s="155"/>
      <c r="CB84" s="155"/>
      <c r="CC84" s="155"/>
      <c r="CD84" s="155"/>
      <c r="CE84" s="155"/>
      <c r="CF84" s="155"/>
      <c r="CG84" s="155"/>
      <c r="CH84" s="155"/>
      <c r="CI84" s="155"/>
      <c r="CJ84" s="155"/>
      <c r="CK84" s="155"/>
      <c r="CL84" s="155"/>
      <c r="CM84" s="155"/>
      <c r="CN84" s="155"/>
      <c r="CO84" s="155"/>
      <c r="CP84" s="155"/>
      <c r="CQ84" s="155"/>
      <c r="CR84" s="155"/>
      <c r="CS84" s="155"/>
      <c r="CT84" s="155"/>
      <c r="CU84" s="155"/>
      <c r="CV84" s="155"/>
      <c r="CW84" s="155"/>
      <c r="CX84" s="155"/>
      <c r="CY84" s="155"/>
      <c r="CZ84" s="155"/>
      <c r="DA84" s="155"/>
      <c r="DB84" s="155"/>
      <c r="DC84" s="155"/>
      <c r="DD84" s="155"/>
      <c r="DE84" s="155"/>
      <c r="DF84" s="155"/>
      <c r="DG84" s="176"/>
      <c r="DH84" s="155"/>
      <c r="DI84" s="155"/>
      <c r="DJ84" s="155"/>
      <c r="DK84" s="155"/>
      <c r="DL84" s="155"/>
      <c r="DM84" s="155"/>
      <c r="DN84" s="155"/>
      <c r="DO84" s="155"/>
      <c r="DP84" s="155"/>
      <c r="DQ84" s="155"/>
      <c r="DR84" s="155"/>
      <c r="DS84" s="155"/>
      <c r="DT84" s="155"/>
      <c r="DU84" s="155"/>
      <c r="DV84" s="155"/>
      <c r="DW84" s="155"/>
      <c r="DX84" s="155"/>
      <c r="DY84" s="155"/>
      <c r="DZ84" s="155"/>
      <c r="EA84" s="155"/>
      <c r="EB84" s="155"/>
      <c r="EC84" s="155"/>
      <c r="ED84" s="155"/>
      <c r="EE84" s="155"/>
      <c r="EF84" s="155"/>
      <c r="EG84" s="155"/>
      <c r="EH84" s="155"/>
      <c r="EI84" s="155"/>
      <c r="EJ84" s="155"/>
      <c r="EK84" s="155"/>
      <c r="EL84" s="155"/>
      <c r="EM84" s="155"/>
      <c r="EN84" s="155"/>
      <c r="EO84" s="155"/>
      <c r="EP84" s="155"/>
      <c r="EQ84" s="155"/>
      <c r="ER84" s="155"/>
      <c r="ES84" s="155"/>
      <c r="ET84" s="155"/>
      <c r="EU84" s="155"/>
      <c r="EV84" s="155"/>
      <c r="EW84" s="155"/>
      <c r="EX84" s="155"/>
      <c r="EY84" s="155"/>
      <c r="EZ84" s="155"/>
      <c r="FA84" s="155"/>
      <c r="FB84" s="155"/>
      <c r="FC84" s="155"/>
      <c r="FD84" s="155"/>
      <c r="FE84" s="155"/>
      <c r="FF84" s="155"/>
      <c r="FG84" s="155"/>
      <c r="FH84" s="155"/>
      <c r="FI84" s="155"/>
      <c r="FJ84" s="155"/>
      <c r="FK84" s="155"/>
      <c r="FL84" s="155"/>
      <c r="FM84" s="155"/>
      <c r="FN84" s="155"/>
      <c r="FO84" s="155"/>
      <c r="FP84" s="155"/>
      <c r="FQ84" s="155"/>
      <c r="FR84" s="155"/>
      <c r="FS84" s="155"/>
      <c r="FT84" s="155"/>
      <c r="FU84" s="155"/>
      <c r="FV84" s="155"/>
      <c r="FW84" s="155"/>
      <c r="FX84" s="155"/>
      <c r="FY84" s="155"/>
      <c r="FZ84" s="155"/>
      <c r="GA84" s="155"/>
      <c r="GB84" s="155"/>
      <c r="GC84" s="155"/>
      <c r="GD84" s="155"/>
      <c r="GE84" s="159"/>
      <c r="GF84" s="155"/>
      <c r="GG84" s="155"/>
      <c r="GH84" s="155"/>
      <c r="GI84" s="155"/>
      <c r="GJ84" s="155"/>
      <c r="GK84" s="155"/>
      <c r="GL84" s="155"/>
      <c r="GM84" s="155"/>
      <c r="GN84" s="155"/>
      <c r="GO84" s="155"/>
      <c r="GP84" s="155"/>
      <c r="GQ84" s="155"/>
      <c r="GR84" s="155"/>
      <c r="GS84" s="155"/>
      <c r="GT84" s="155"/>
      <c r="GU84" s="155"/>
      <c r="GV84" s="155"/>
    </row>
    <row r="85" spans="1:204" s="175" customFormat="1" hidden="1" outlineLevel="3">
      <c r="A85" s="203"/>
      <c r="B85" s="519" t="s">
        <v>831</v>
      </c>
      <c r="C85" s="158"/>
      <c r="D85" s="452">
        <v>0</v>
      </c>
      <c r="E85" s="155"/>
      <c r="F85" s="155"/>
      <c r="G85" s="155"/>
      <c r="H85" s="176"/>
      <c r="I85" s="155"/>
      <c r="J85" s="155"/>
      <c r="K85" s="155"/>
      <c r="L85" s="155"/>
      <c r="M85" s="155"/>
      <c r="N85" s="155"/>
      <c r="O85" s="155"/>
      <c r="P85" s="155"/>
      <c r="Q85" s="155"/>
      <c r="R85" s="155"/>
      <c r="S85" s="155"/>
      <c r="T85" s="155"/>
      <c r="U85" s="155"/>
      <c r="V85" s="155"/>
      <c r="W85" s="155"/>
      <c r="X85" s="155"/>
      <c r="Y85" s="155"/>
      <c r="Z85" s="155"/>
      <c r="AA85" s="155"/>
      <c r="AB85" s="155"/>
      <c r="AC85" s="155"/>
      <c r="AD85" s="155"/>
      <c r="AE85" s="155"/>
      <c r="AF85" s="155"/>
      <c r="AG85" s="155"/>
      <c r="AH85" s="155"/>
      <c r="AI85" s="155"/>
      <c r="AJ85" s="155"/>
      <c r="AK85" s="176"/>
      <c r="AL85" s="155"/>
      <c r="AM85" s="155"/>
      <c r="AN85" s="155"/>
      <c r="AO85" s="155"/>
      <c r="AP85" s="155"/>
      <c r="AQ85" s="155"/>
      <c r="AR85" s="155"/>
      <c r="AS85" s="155"/>
      <c r="AT85" s="155"/>
      <c r="AU85" s="155"/>
      <c r="AV85" s="155"/>
      <c r="AW85" s="155"/>
      <c r="AX85" s="155"/>
      <c r="AY85" s="155"/>
      <c r="AZ85" s="155"/>
      <c r="BA85" s="155"/>
      <c r="BB85" s="155"/>
      <c r="BC85" s="155"/>
      <c r="BD85" s="155"/>
      <c r="BE85" s="155"/>
      <c r="BF85" s="155"/>
      <c r="BG85" s="155"/>
      <c r="BH85" s="155"/>
      <c r="BI85" s="155"/>
      <c r="BJ85" s="155"/>
      <c r="BK85" s="155"/>
      <c r="BL85" s="155"/>
      <c r="BM85" s="155"/>
      <c r="BN85" s="176"/>
      <c r="BO85" s="155"/>
      <c r="BP85" s="155"/>
      <c r="BQ85" s="155"/>
      <c r="BR85" s="155"/>
      <c r="BS85" s="155"/>
      <c r="BT85" s="155"/>
      <c r="BU85" s="155"/>
      <c r="BV85" s="155"/>
      <c r="BW85" s="155"/>
      <c r="BX85" s="155"/>
      <c r="BY85" s="155"/>
      <c r="BZ85" s="155"/>
      <c r="CA85" s="155"/>
      <c r="CB85" s="155"/>
      <c r="CC85" s="155"/>
      <c r="CD85" s="155"/>
      <c r="CE85" s="155"/>
      <c r="CF85" s="155"/>
      <c r="CG85" s="155"/>
      <c r="CH85" s="155"/>
      <c r="CI85" s="155"/>
      <c r="CJ85" s="155"/>
      <c r="CK85" s="155"/>
      <c r="CL85" s="155"/>
      <c r="CM85" s="155"/>
      <c r="CN85" s="155"/>
      <c r="CO85" s="155"/>
      <c r="CP85" s="155"/>
      <c r="CQ85" s="155"/>
      <c r="CR85" s="155"/>
      <c r="CS85" s="155"/>
      <c r="CT85" s="155"/>
      <c r="CU85" s="155"/>
      <c r="CV85" s="155"/>
      <c r="CW85" s="155"/>
      <c r="CX85" s="155"/>
      <c r="CY85" s="155"/>
      <c r="CZ85" s="155"/>
      <c r="DA85" s="155"/>
      <c r="DB85" s="155"/>
      <c r="DC85" s="155"/>
      <c r="DD85" s="155"/>
      <c r="DE85" s="155"/>
      <c r="DF85" s="155"/>
      <c r="DG85" s="176"/>
      <c r="DH85" s="155"/>
      <c r="DI85" s="155"/>
      <c r="DJ85" s="155"/>
      <c r="DK85" s="155"/>
      <c r="DL85" s="155"/>
      <c r="DM85" s="155"/>
      <c r="DN85" s="155"/>
      <c r="DO85" s="155"/>
      <c r="DP85" s="155"/>
      <c r="DQ85" s="155"/>
      <c r="DR85" s="155"/>
      <c r="DS85" s="155"/>
      <c r="DT85" s="155"/>
      <c r="DU85" s="155"/>
      <c r="DV85" s="155"/>
      <c r="DW85" s="155"/>
      <c r="DX85" s="155"/>
      <c r="DY85" s="155"/>
      <c r="DZ85" s="155"/>
      <c r="EA85" s="155"/>
      <c r="EB85" s="155"/>
      <c r="EC85" s="155"/>
      <c r="ED85" s="155"/>
      <c r="EE85" s="155"/>
      <c r="EF85" s="155"/>
      <c r="EG85" s="155"/>
      <c r="EH85" s="155"/>
      <c r="EI85" s="155"/>
      <c r="EJ85" s="155"/>
      <c r="EK85" s="155"/>
      <c r="EL85" s="155"/>
      <c r="EM85" s="155"/>
      <c r="EN85" s="155"/>
      <c r="EO85" s="155"/>
      <c r="EP85" s="155"/>
      <c r="EQ85" s="155"/>
      <c r="ER85" s="155"/>
      <c r="ES85" s="155"/>
      <c r="ET85" s="155"/>
      <c r="EU85" s="155"/>
      <c r="EV85" s="155"/>
      <c r="EW85" s="155"/>
      <c r="EX85" s="155"/>
      <c r="EY85" s="155"/>
      <c r="EZ85" s="155"/>
      <c r="FA85" s="155"/>
      <c r="FB85" s="155"/>
      <c r="FC85" s="155"/>
      <c r="FD85" s="155"/>
      <c r="FE85" s="155"/>
      <c r="FF85" s="155"/>
      <c r="FG85" s="155"/>
      <c r="FH85" s="155"/>
      <c r="FI85" s="155"/>
      <c r="FJ85" s="155"/>
      <c r="FK85" s="155"/>
      <c r="FL85" s="155"/>
      <c r="FM85" s="155"/>
      <c r="FN85" s="155"/>
      <c r="FO85" s="155"/>
      <c r="FP85" s="155"/>
      <c r="FQ85" s="155"/>
      <c r="FR85" s="155"/>
      <c r="FS85" s="155"/>
      <c r="FT85" s="155"/>
      <c r="FU85" s="155"/>
      <c r="FV85" s="155"/>
      <c r="FW85" s="155"/>
      <c r="FX85" s="155"/>
      <c r="FY85" s="155"/>
      <c r="FZ85" s="155"/>
      <c r="GA85" s="155"/>
      <c r="GB85" s="155"/>
      <c r="GC85" s="155"/>
      <c r="GD85" s="155"/>
      <c r="GE85" s="159"/>
      <c r="GF85" s="155"/>
      <c r="GG85" s="155"/>
      <c r="GH85" s="155"/>
      <c r="GI85" s="155"/>
      <c r="GJ85" s="155"/>
      <c r="GK85" s="155"/>
      <c r="GL85" s="155"/>
      <c r="GM85" s="155"/>
      <c r="GN85" s="155"/>
      <c r="GO85" s="155"/>
      <c r="GP85" s="155"/>
      <c r="GQ85" s="155"/>
      <c r="GR85" s="155"/>
      <c r="GS85" s="155"/>
      <c r="GT85" s="155"/>
      <c r="GU85" s="155"/>
      <c r="GV85" s="155"/>
    </row>
    <row r="86" spans="1:204" s="175" customFormat="1" hidden="1" outlineLevel="3">
      <c r="A86" s="156"/>
      <c r="B86" s="220" t="s">
        <v>832</v>
      </c>
      <c r="C86" s="158"/>
      <c r="D86" s="451">
        <v>-1</v>
      </c>
      <c r="E86" s="155"/>
      <c r="F86" s="155"/>
      <c r="G86" s="155"/>
      <c r="H86" s="176"/>
      <c r="I86" s="155"/>
      <c r="J86" s="155"/>
      <c r="K86" s="155"/>
      <c r="L86" s="155"/>
      <c r="M86" s="155"/>
      <c r="N86" s="155"/>
      <c r="O86" s="155"/>
      <c r="P86" s="155"/>
      <c r="Q86" s="155"/>
      <c r="R86" s="155"/>
      <c r="S86" s="155"/>
      <c r="T86" s="155"/>
      <c r="U86" s="155"/>
      <c r="V86" s="155"/>
      <c r="W86" s="155"/>
      <c r="X86" s="155"/>
      <c r="Y86" s="155"/>
      <c r="Z86" s="155"/>
      <c r="AA86" s="155"/>
      <c r="AB86" s="155"/>
      <c r="AC86" s="155"/>
      <c r="AD86" s="155"/>
      <c r="AE86" s="155"/>
      <c r="AF86" s="155"/>
      <c r="AG86" s="155"/>
      <c r="AH86" s="155"/>
      <c r="AI86" s="155"/>
      <c r="AJ86" s="155"/>
      <c r="AK86" s="176"/>
      <c r="AL86" s="155"/>
      <c r="AM86" s="155"/>
      <c r="AN86" s="155"/>
      <c r="AO86" s="155"/>
      <c r="AP86" s="155"/>
      <c r="AQ86" s="155"/>
      <c r="AR86" s="155"/>
      <c r="AS86" s="155"/>
      <c r="AT86" s="155"/>
      <c r="AU86" s="155"/>
      <c r="AV86" s="155"/>
      <c r="AW86" s="155"/>
      <c r="AX86" s="155"/>
      <c r="AY86" s="155"/>
      <c r="AZ86" s="155"/>
      <c r="BA86" s="155"/>
      <c r="BB86" s="155"/>
      <c r="BC86" s="155"/>
      <c r="BD86" s="155"/>
      <c r="BE86" s="155"/>
      <c r="BF86" s="155"/>
      <c r="BG86" s="155"/>
      <c r="BH86" s="155"/>
      <c r="BI86" s="155"/>
      <c r="BJ86" s="155"/>
      <c r="BK86" s="155"/>
      <c r="BL86" s="155"/>
      <c r="BM86" s="155"/>
      <c r="BN86" s="176"/>
      <c r="BO86" s="155"/>
      <c r="BP86" s="155"/>
      <c r="BQ86" s="155"/>
      <c r="BR86" s="155"/>
      <c r="BS86" s="155"/>
      <c r="BT86" s="155"/>
      <c r="BU86" s="155"/>
      <c r="BV86" s="155"/>
      <c r="BW86" s="155"/>
      <c r="BX86" s="155"/>
      <c r="BY86" s="155"/>
      <c r="BZ86" s="155"/>
      <c r="CA86" s="155"/>
      <c r="CB86" s="155"/>
      <c r="CC86" s="155"/>
      <c r="CD86" s="155"/>
      <c r="CE86" s="155"/>
      <c r="CF86" s="155"/>
      <c r="CG86" s="155"/>
      <c r="CH86" s="155"/>
      <c r="CI86" s="155"/>
      <c r="CJ86" s="155"/>
      <c r="CK86" s="155"/>
      <c r="CL86" s="155"/>
      <c r="CM86" s="155"/>
      <c r="CN86" s="155"/>
      <c r="CO86" s="155"/>
      <c r="CP86" s="155"/>
      <c r="CQ86" s="155"/>
      <c r="CR86" s="155"/>
      <c r="CS86" s="155"/>
      <c r="CT86" s="155"/>
      <c r="CU86" s="155"/>
      <c r="CV86" s="155"/>
      <c r="CW86" s="155"/>
      <c r="CX86" s="155"/>
      <c r="CY86" s="155"/>
      <c r="CZ86" s="155"/>
      <c r="DA86" s="155"/>
      <c r="DB86" s="155"/>
      <c r="DC86" s="155"/>
      <c r="DD86" s="155"/>
      <c r="DE86" s="155"/>
      <c r="DF86" s="155"/>
      <c r="DG86" s="176"/>
      <c r="DH86" s="155"/>
      <c r="DI86" s="155"/>
      <c r="DJ86" s="155"/>
      <c r="DK86" s="155"/>
      <c r="DL86" s="155"/>
      <c r="DM86" s="155"/>
      <c r="DN86" s="155"/>
      <c r="DO86" s="155"/>
      <c r="DP86" s="155"/>
      <c r="DQ86" s="155"/>
      <c r="DR86" s="155"/>
      <c r="DS86" s="155"/>
      <c r="DT86" s="155"/>
      <c r="DU86" s="155"/>
      <c r="DV86" s="155"/>
      <c r="DW86" s="155"/>
      <c r="DX86" s="155"/>
      <c r="DY86" s="155"/>
      <c r="DZ86" s="155"/>
      <c r="EA86" s="155"/>
      <c r="EB86" s="155"/>
      <c r="EC86" s="155"/>
      <c r="ED86" s="155"/>
      <c r="EE86" s="155"/>
      <c r="EF86" s="155"/>
      <c r="EG86" s="155"/>
      <c r="EH86" s="155"/>
      <c r="EI86" s="155"/>
      <c r="EJ86" s="155"/>
      <c r="EK86" s="155"/>
      <c r="EL86" s="155"/>
      <c r="EM86" s="155"/>
      <c r="EN86" s="155"/>
      <c r="EO86" s="155"/>
      <c r="EP86" s="155"/>
      <c r="EQ86" s="155"/>
      <c r="ER86" s="155"/>
      <c r="ES86" s="155"/>
      <c r="ET86" s="155"/>
      <c r="EU86" s="155"/>
      <c r="EV86" s="155"/>
      <c r="EW86" s="155"/>
      <c r="EX86" s="155"/>
      <c r="EY86" s="155"/>
      <c r="EZ86" s="155"/>
      <c r="FA86" s="155"/>
      <c r="FB86" s="155"/>
      <c r="FC86" s="155"/>
      <c r="FD86" s="155"/>
      <c r="FE86" s="155"/>
      <c r="FF86" s="155"/>
      <c r="FG86" s="155"/>
      <c r="FH86" s="155"/>
      <c r="FI86" s="155"/>
      <c r="FJ86" s="155"/>
      <c r="FK86" s="155"/>
      <c r="FL86" s="155"/>
      <c r="FM86" s="155"/>
      <c r="FN86" s="155"/>
      <c r="FO86" s="155"/>
      <c r="FP86" s="155"/>
      <c r="FQ86" s="155"/>
      <c r="FR86" s="155"/>
      <c r="FS86" s="155"/>
      <c r="FT86" s="155"/>
      <c r="FU86" s="155"/>
      <c r="FV86" s="155"/>
      <c r="FW86" s="155"/>
      <c r="FX86" s="155"/>
      <c r="FY86" s="155"/>
      <c r="FZ86" s="155"/>
      <c r="GA86" s="155"/>
      <c r="GB86" s="155"/>
      <c r="GC86" s="155"/>
      <c r="GD86" s="155"/>
      <c r="GE86" s="159"/>
      <c r="GF86" s="155"/>
      <c r="GG86" s="155"/>
      <c r="GH86" s="155"/>
      <c r="GI86" s="155"/>
      <c r="GJ86" s="155"/>
      <c r="GK86" s="155"/>
      <c r="GL86" s="155"/>
      <c r="GM86" s="155"/>
      <c r="GN86" s="155"/>
      <c r="GO86" s="155"/>
      <c r="GP86" s="155"/>
      <c r="GQ86" s="155"/>
      <c r="GR86" s="155"/>
      <c r="GS86" s="155"/>
      <c r="GT86" s="155"/>
      <c r="GU86" s="155"/>
      <c r="GV86" s="155"/>
    </row>
    <row r="87" spans="1:204" s="175" customFormat="1" ht="25.5" hidden="1" outlineLevel="3">
      <c r="A87" s="156"/>
      <c r="B87" s="220" t="s">
        <v>833</v>
      </c>
      <c r="C87" s="158"/>
      <c r="D87" s="451">
        <v>-0.5</v>
      </c>
      <c r="E87" s="155"/>
      <c r="F87" s="155"/>
      <c r="G87" s="155"/>
      <c r="H87" s="176"/>
      <c r="I87" s="155"/>
      <c r="J87" s="155"/>
      <c r="K87" s="155"/>
      <c r="L87" s="155"/>
      <c r="M87" s="155"/>
      <c r="N87" s="155"/>
      <c r="O87" s="155"/>
      <c r="P87" s="155"/>
      <c r="Q87" s="155"/>
      <c r="R87" s="155"/>
      <c r="S87" s="155"/>
      <c r="T87" s="155"/>
      <c r="U87" s="155"/>
      <c r="V87" s="155"/>
      <c r="W87" s="155"/>
      <c r="X87" s="155"/>
      <c r="Y87" s="155"/>
      <c r="Z87" s="155"/>
      <c r="AA87" s="155"/>
      <c r="AB87" s="155"/>
      <c r="AC87" s="155"/>
      <c r="AD87" s="155"/>
      <c r="AE87" s="155"/>
      <c r="AF87" s="155"/>
      <c r="AG87" s="155"/>
      <c r="AH87" s="155"/>
      <c r="AI87" s="155"/>
      <c r="AJ87" s="155"/>
      <c r="AK87" s="176"/>
      <c r="AL87" s="155"/>
      <c r="AM87" s="155"/>
      <c r="AN87" s="155"/>
      <c r="AO87" s="155"/>
      <c r="AP87" s="155"/>
      <c r="AQ87" s="155"/>
      <c r="AR87" s="155"/>
      <c r="AS87" s="155"/>
      <c r="AT87" s="155"/>
      <c r="AU87" s="155"/>
      <c r="AV87" s="155"/>
      <c r="AW87" s="155"/>
      <c r="AX87" s="155"/>
      <c r="AY87" s="155"/>
      <c r="AZ87" s="155"/>
      <c r="BA87" s="155"/>
      <c r="BB87" s="155"/>
      <c r="BC87" s="155"/>
      <c r="BD87" s="155"/>
      <c r="BE87" s="155"/>
      <c r="BF87" s="155"/>
      <c r="BG87" s="155"/>
      <c r="BH87" s="155"/>
      <c r="BI87" s="155"/>
      <c r="BJ87" s="155"/>
      <c r="BK87" s="155"/>
      <c r="BL87" s="155"/>
      <c r="BM87" s="155"/>
      <c r="BN87" s="176"/>
      <c r="BO87" s="155"/>
      <c r="BP87" s="155"/>
      <c r="BQ87" s="155"/>
      <c r="BR87" s="155"/>
      <c r="BS87" s="155"/>
      <c r="BT87" s="155"/>
      <c r="BU87" s="155"/>
      <c r="BV87" s="155"/>
      <c r="BW87" s="155"/>
      <c r="BX87" s="155"/>
      <c r="BY87" s="155"/>
      <c r="BZ87" s="155"/>
      <c r="CA87" s="155"/>
      <c r="CB87" s="155"/>
      <c r="CC87" s="155"/>
      <c r="CD87" s="155"/>
      <c r="CE87" s="155"/>
      <c r="CF87" s="155"/>
      <c r="CG87" s="155"/>
      <c r="CH87" s="155"/>
      <c r="CI87" s="155"/>
      <c r="CJ87" s="155"/>
      <c r="CK87" s="155"/>
      <c r="CL87" s="155"/>
      <c r="CM87" s="155"/>
      <c r="CN87" s="155"/>
      <c r="CO87" s="155"/>
      <c r="CP87" s="155"/>
      <c r="CQ87" s="155"/>
      <c r="CR87" s="155"/>
      <c r="CS87" s="155"/>
      <c r="CT87" s="155"/>
      <c r="CU87" s="155"/>
      <c r="CV87" s="155"/>
      <c r="CW87" s="155"/>
      <c r="CX87" s="155"/>
      <c r="CY87" s="155"/>
      <c r="CZ87" s="155"/>
      <c r="DA87" s="155"/>
      <c r="DB87" s="155"/>
      <c r="DC87" s="155"/>
      <c r="DD87" s="155"/>
      <c r="DE87" s="155"/>
      <c r="DF87" s="155"/>
      <c r="DG87" s="176"/>
      <c r="DH87" s="155"/>
      <c r="DI87" s="155"/>
      <c r="DJ87" s="155"/>
      <c r="DK87" s="155"/>
      <c r="DL87" s="155"/>
      <c r="DM87" s="155"/>
      <c r="DN87" s="155"/>
      <c r="DO87" s="155"/>
      <c r="DP87" s="155"/>
      <c r="DQ87" s="155"/>
      <c r="DR87" s="155"/>
      <c r="DS87" s="155"/>
      <c r="DT87" s="155"/>
      <c r="DU87" s="155"/>
      <c r="DV87" s="155"/>
      <c r="DW87" s="155"/>
      <c r="DX87" s="155"/>
      <c r="DY87" s="155"/>
      <c r="DZ87" s="155"/>
      <c r="EA87" s="155"/>
      <c r="EB87" s="155"/>
      <c r="EC87" s="155"/>
      <c r="ED87" s="155"/>
      <c r="EE87" s="155"/>
      <c r="EF87" s="155"/>
      <c r="EG87" s="155"/>
      <c r="EH87" s="155"/>
      <c r="EI87" s="155"/>
      <c r="EJ87" s="155"/>
      <c r="EK87" s="155"/>
      <c r="EL87" s="155"/>
      <c r="EM87" s="155"/>
      <c r="EN87" s="155"/>
      <c r="EO87" s="155"/>
      <c r="EP87" s="155"/>
      <c r="EQ87" s="155"/>
      <c r="ER87" s="155"/>
      <c r="ES87" s="155"/>
      <c r="ET87" s="155"/>
      <c r="EU87" s="155"/>
      <c r="EV87" s="155"/>
      <c r="EW87" s="155"/>
      <c r="EX87" s="155"/>
      <c r="EY87" s="155"/>
      <c r="EZ87" s="155"/>
      <c r="FA87" s="155"/>
      <c r="FB87" s="155"/>
      <c r="FC87" s="155"/>
      <c r="FD87" s="155"/>
      <c r="FE87" s="155"/>
      <c r="FF87" s="155"/>
      <c r="FG87" s="155"/>
      <c r="FH87" s="155"/>
      <c r="FI87" s="155"/>
      <c r="FJ87" s="155"/>
      <c r="FK87" s="155"/>
      <c r="FL87" s="155"/>
      <c r="FM87" s="155"/>
      <c r="FN87" s="155"/>
      <c r="FO87" s="155"/>
      <c r="FP87" s="155"/>
      <c r="FQ87" s="155"/>
      <c r="FR87" s="155"/>
      <c r="FS87" s="155"/>
      <c r="FT87" s="155"/>
      <c r="FU87" s="155"/>
      <c r="FV87" s="155"/>
      <c r="FW87" s="155"/>
      <c r="FX87" s="155"/>
      <c r="FY87" s="155"/>
      <c r="FZ87" s="155"/>
      <c r="GA87" s="155"/>
      <c r="GB87" s="155"/>
      <c r="GC87" s="155"/>
      <c r="GD87" s="155"/>
      <c r="GE87" s="159"/>
      <c r="GF87" s="155"/>
      <c r="GG87" s="155"/>
      <c r="GH87" s="155"/>
      <c r="GI87" s="155"/>
      <c r="GJ87" s="155"/>
      <c r="GK87" s="155"/>
      <c r="GL87" s="155"/>
      <c r="GM87" s="155"/>
      <c r="GN87" s="155"/>
      <c r="GO87" s="155"/>
      <c r="GP87" s="155"/>
      <c r="GQ87" s="155"/>
      <c r="GR87" s="155"/>
      <c r="GS87" s="155"/>
      <c r="GT87" s="155"/>
      <c r="GU87" s="155"/>
      <c r="GV87" s="155"/>
    </row>
    <row r="88" spans="1:204" s="175" customFormat="1" ht="25.5" hidden="1" outlineLevel="3">
      <c r="A88" s="156"/>
      <c r="B88" s="220" t="s">
        <v>834</v>
      </c>
      <c r="C88" s="158"/>
      <c r="D88" s="451">
        <v>-1</v>
      </c>
      <c r="E88" s="155"/>
      <c r="F88" s="155"/>
      <c r="G88" s="155"/>
      <c r="H88" s="176"/>
      <c r="I88" s="155"/>
      <c r="J88" s="155"/>
      <c r="K88" s="155"/>
      <c r="L88" s="155"/>
      <c r="M88" s="155"/>
      <c r="N88" s="155"/>
      <c r="O88" s="155"/>
      <c r="P88" s="155"/>
      <c r="Q88" s="155"/>
      <c r="R88" s="155"/>
      <c r="S88" s="155"/>
      <c r="T88" s="155"/>
      <c r="U88" s="155"/>
      <c r="V88" s="155"/>
      <c r="W88" s="155"/>
      <c r="X88" s="155"/>
      <c r="Y88" s="155"/>
      <c r="Z88" s="155"/>
      <c r="AA88" s="155"/>
      <c r="AB88" s="155"/>
      <c r="AC88" s="155"/>
      <c r="AD88" s="155"/>
      <c r="AE88" s="155"/>
      <c r="AF88" s="155"/>
      <c r="AG88" s="155"/>
      <c r="AH88" s="155"/>
      <c r="AI88" s="155"/>
      <c r="AJ88" s="155"/>
      <c r="AK88" s="176"/>
      <c r="AL88" s="155"/>
      <c r="AM88" s="155"/>
      <c r="AN88" s="155"/>
      <c r="AO88" s="155"/>
      <c r="AP88" s="155"/>
      <c r="AQ88" s="155"/>
      <c r="AR88" s="155"/>
      <c r="AS88" s="155"/>
      <c r="AT88" s="155"/>
      <c r="AU88" s="155"/>
      <c r="AV88" s="155"/>
      <c r="AW88" s="155"/>
      <c r="AX88" s="155"/>
      <c r="AY88" s="155"/>
      <c r="AZ88" s="155"/>
      <c r="BA88" s="155"/>
      <c r="BB88" s="155"/>
      <c r="BC88" s="155"/>
      <c r="BD88" s="155"/>
      <c r="BE88" s="155"/>
      <c r="BF88" s="155"/>
      <c r="BG88" s="155"/>
      <c r="BH88" s="155"/>
      <c r="BI88" s="155"/>
      <c r="BJ88" s="155"/>
      <c r="BK88" s="155"/>
      <c r="BL88" s="155"/>
      <c r="BM88" s="155"/>
      <c r="BN88" s="176"/>
      <c r="BO88" s="155"/>
      <c r="BP88" s="155"/>
      <c r="BQ88" s="155"/>
      <c r="BR88" s="155"/>
      <c r="BS88" s="155"/>
      <c r="BT88" s="155"/>
      <c r="BU88" s="155"/>
      <c r="BV88" s="155"/>
      <c r="BW88" s="155"/>
      <c r="BX88" s="155"/>
      <c r="BY88" s="155"/>
      <c r="BZ88" s="155"/>
      <c r="CA88" s="155"/>
      <c r="CB88" s="155"/>
      <c r="CC88" s="155"/>
      <c r="CD88" s="155"/>
      <c r="CE88" s="155"/>
      <c r="CF88" s="155"/>
      <c r="CG88" s="155"/>
      <c r="CH88" s="155"/>
      <c r="CI88" s="155"/>
      <c r="CJ88" s="155"/>
      <c r="CK88" s="155"/>
      <c r="CL88" s="155"/>
      <c r="CM88" s="155"/>
      <c r="CN88" s="155"/>
      <c r="CO88" s="155"/>
      <c r="CP88" s="155"/>
      <c r="CQ88" s="155"/>
      <c r="CR88" s="155"/>
      <c r="CS88" s="155"/>
      <c r="CT88" s="155"/>
      <c r="CU88" s="155"/>
      <c r="CV88" s="155"/>
      <c r="CW88" s="155"/>
      <c r="CX88" s="155"/>
      <c r="CY88" s="155"/>
      <c r="CZ88" s="155"/>
      <c r="DA88" s="155"/>
      <c r="DB88" s="155"/>
      <c r="DC88" s="155"/>
      <c r="DD88" s="155"/>
      <c r="DE88" s="155"/>
      <c r="DF88" s="155"/>
      <c r="DG88" s="176"/>
      <c r="DH88" s="155"/>
      <c r="DI88" s="155"/>
      <c r="DJ88" s="155"/>
      <c r="DK88" s="155"/>
      <c r="DL88" s="155"/>
      <c r="DM88" s="155"/>
      <c r="DN88" s="155"/>
      <c r="DO88" s="155"/>
      <c r="DP88" s="155"/>
      <c r="DQ88" s="155"/>
      <c r="DR88" s="155"/>
      <c r="DS88" s="155"/>
      <c r="DT88" s="155"/>
      <c r="DU88" s="155"/>
      <c r="DV88" s="155"/>
      <c r="DW88" s="155"/>
      <c r="DX88" s="155"/>
      <c r="DY88" s="155"/>
      <c r="DZ88" s="155"/>
      <c r="EA88" s="155"/>
      <c r="EB88" s="155"/>
      <c r="EC88" s="155"/>
      <c r="ED88" s="155"/>
      <c r="EE88" s="155"/>
      <c r="EF88" s="155"/>
      <c r="EG88" s="155"/>
      <c r="EH88" s="155"/>
      <c r="EI88" s="155"/>
      <c r="EJ88" s="155"/>
      <c r="EK88" s="155"/>
      <c r="EL88" s="155"/>
      <c r="EM88" s="155"/>
      <c r="EN88" s="155"/>
      <c r="EO88" s="155"/>
      <c r="EP88" s="155"/>
      <c r="EQ88" s="155"/>
      <c r="ER88" s="155"/>
      <c r="ES88" s="155"/>
      <c r="ET88" s="155"/>
      <c r="EU88" s="155"/>
      <c r="EV88" s="155"/>
      <c r="EW88" s="155"/>
      <c r="EX88" s="155"/>
      <c r="EY88" s="155"/>
      <c r="EZ88" s="155"/>
      <c r="FA88" s="155"/>
      <c r="FB88" s="155"/>
      <c r="FC88" s="155"/>
      <c r="FD88" s="155"/>
      <c r="FE88" s="155"/>
      <c r="FF88" s="155"/>
      <c r="FG88" s="155"/>
      <c r="FH88" s="155"/>
      <c r="FI88" s="155"/>
      <c r="FJ88" s="155"/>
      <c r="FK88" s="155"/>
      <c r="FL88" s="155"/>
      <c r="FM88" s="155"/>
      <c r="FN88" s="155"/>
      <c r="FO88" s="155"/>
      <c r="FP88" s="155"/>
      <c r="FQ88" s="155"/>
      <c r="FR88" s="155"/>
      <c r="FS88" s="155"/>
      <c r="FT88" s="155"/>
      <c r="FU88" s="155"/>
      <c r="FV88" s="155"/>
      <c r="FW88" s="155"/>
      <c r="FX88" s="155"/>
      <c r="FY88" s="155"/>
      <c r="FZ88" s="155"/>
      <c r="GA88" s="155"/>
      <c r="GB88" s="155"/>
      <c r="GC88" s="155"/>
      <c r="GD88" s="155"/>
      <c r="GE88" s="159"/>
      <c r="GF88" s="155"/>
      <c r="GG88" s="155"/>
      <c r="GH88" s="155"/>
      <c r="GI88" s="155"/>
      <c r="GJ88" s="155"/>
      <c r="GK88" s="155"/>
      <c r="GL88" s="155"/>
      <c r="GM88" s="155"/>
      <c r="GN88" s="155"/>
      <c r="GO88" s="155"/>
      <c r="GP88" s="155"/>
      <c r="GQ88" s="155"/>
      <c r="GR88" s="155"/>
      <c r="GS88" s="155"/>
      <c r="GT88" s="155"/>
      <c r="GU88" s="155"/>
      <c r="GV88" s="155"/>
    </row>
    <row r="89" spans="1:204" s="175" customFormat="1" hidden="1" outlineLevel="3">
      <c r="A89" s="156"/>
      <c r="B89" s="220" t="s">
        <v>835</v>
      </c>
      <c r="C89" s="158"/>
      <c r="D89" s="451">
        <v>-0.5</v>
      </c>
      <c r="E89" s="155"/>
      <c r="F89" s="155"/>
      <c r="G89" s="155"/>
      <c r="H89" s="176"/>
      <c r="I89" s="155"/>
      <c r="J89" s="155"/>
      <c r="K89" s="155"/>
      <c r="L89" s="155"/>
      <c r="M89" s="155"/>
      <c r="N89" s="155"/>
      <c r="O89" s="155"/>
      <c r="P89" s="155"/>
      <c r="Q89" s="155"/>
      <c r="R89" s="155"/>
      <c r="S89" s="155"/>
      <c r="T89" s="155"/>
      <c r="U89" s="155"/>
      <c r="V89" s="155"/>
      <c r="W89" s="155"/>
      <c r="X89" s="155"/>
      <c r="Y89" s="155"/>
      <c r="Z89" s="155"/>
      <c r="AA89" s="155"/>
      <c r="AB89" s="155"/>
      <c r="AC89" s="155"/>
      <c r="AD89" s="155"/>
      <c r="AE89" s="155"/>
      <c r="AF89" s="155"/>
      <c r="AG89" s="155"/>
      <c r="AH89" s="155"/>
      <c r="AI89" s="155"/>
      <c r="AJ89" s="155"/>
      <c r="AK89" s="176"/>
      <c r="AL89" s="155"/>
      <c r="AM89" s="155"/>
      <c r="AN89" s="155"/>
      <c r="AO89" s="155"/>
      <c r="AP89" s="155"/>
      <c r="AQ89" s="155"/>
      <c r="AR89" s="155"/>
      <c r="AS89" s="155"/>
      <c r="AT89" s="155"/>
      <c r="AU89" s="155"/>
      <c r="AV89" s="155"/>
      <c r="AW89" s="155"/>
      <c r="AX89" s="155"/>
      <c r="AY89" s="155"/>
      <c r="AZ89" s="155"/>
      <c r="BA89" s="155"/>
      <c r="BB89" s="155"/>
      <c r="BC89" s="155"/>
      <c r="BD89" s="155"/>
      <c r="BE89" s="155"/>
      <c r="BF89" s="155"/>
      <c r="BG89" s="155"/>
      <c r="BH89" s="155"/>
      <c r="BI89" s="155"/>
      <c r="BJ89" s="155"/>
      <c r="BK89" s="155"/>
      <c r="BL89" s="155"/>
      <c r="BM89" s="155"/>
      <c r="BN89" s="176"/>
      <c r="BO89" s="155"/>
      <c r="BP89" s="155"/>
      <c r="BQ89" s="155"/>
      <c r="BR89" s="155"/>
      <c r="BS89" s="155"/>
      <c r="BT89" s="155"/>
      <c r="BU89" s="155"/>
      <c r="BV89" s="155"/>
      <c r="BW89" s="155"/>
      <c r="BX89" s="155"/>
      <c r="BY89" s="155"/>
      <c r="BZ89" s="155"/>
      <c r="CA89" s="155"/>
      <c r="CB89" s="155"/>
      <c r="CC89" s="155"/>
      <c r="CD89" s="155"/>
      <c r="CE89" s="155"/>
      <c r="CF89" s="155"/>
      <c r="CG89" s="155"/>
      <c r="CH89" s="155"/>
      <c r="CI89" s="155"/>
      <c r="CJ89" s="155"/>
      <c r="CK89" s="155"/>
      <c r="CL89" s="155"/>
      <c r="CM89" s="155"/>
      <c r="CN89" s="155"/>
      <c r="CO89" s="155"/>
      <c r="CP89" s="155"/>
      <c r="CQ89" s="155"/>
      <c r="CR89" s="155"/>
      <c r="CS89" s="155"/>
      <c r="CT89" s="155"/>
      <c r="CU89" s="155"/>
      <c r="CV89" s="155"/>
      <c r="CW89" s="155"/>
      <c r="CX89" s="155"/>
      <c r="CY89" s="155"/>
      <c r="CZ89" s="155"/>
      <c r="DA89" s="155"/>
      <c r="DB89" s="155"/>
      <c r="DC89" s="155"/>
      <c r="DD89" s="155"/>
      <c r="DE89" s="155"/>
      <c r="DF89" s="155"/>
      <c r="DG89" s="176"/>
      <c r="DH89" s="155"/>
      <c r="DI89" s="155"/>
      <c r="DJ89" s="155"/>
      <c r="DK89" s="155"/>
      <c r="DL89" s="155"/>
      <c r="DM89" s="155"/>
      <c r="DN89" s="155"/>
      <c r="DO89" s="155"/>
      <c r="DP89" s="155"/>
      <c r="DQ89" s="155"/>
      <c r="DR89" s="155"/>
      <c r="DS89" s="155"/>
      <c r="DT89" s="155"/>
      <c r="DU89" s="155"/>
      <c r="DV89" s="155"/>
      <c r="DW89" s="155"/>
      <c r="DX89" s="155"/>
      <c r="DY89" s="155"/>
      <c r="DZ89" s="155"/>
      <c r="EA89" s="155"/>
      <c r="EB89" s="155"/>
      <c r="EC89" s="155"/>
      <c r="ED89" s="155"/>
      <c r="EE89" s="155"/>
      <c r="EF89" s="155"/>
      <c r="EG89" s="155"/>
      <c r="EH89" s="155"/>
      <c r="EI89" s="155"/>
      <c r="EJ89" s="155"/>
      <c r="EK89" s="155"/>
      <c r="EL89" s="155"/>
      <c r="EM89" s="155"/>
      <c r="EN89" s="155"/>
      <c r="EO89" s="155"/>
      <c r="EP89" s="155"/>
      <c r="EQ89" s="155"/>
      <c r="ER89" s="155"/>
      <c r="ES89" s="155"/>
      <c r="ET89" s="155"/>
      <c r="EU89" s="155"/>
      <c r="EV89" s="155"/>
      <c r="EW89" s="155"/>
      <c r="EX89" s="155"/>
      <c r="EY89" s="155"/>
      <c r="EZ89" s="155"/>
      <c r="FA89" s="155"/>
      <c r="FB89" s="155"/>
      <c r="FC89" s="155"/>
      <c r="FD89" s="155"/>
      <c r="FE89" s="155"/>
      <c r="FF89" s="155"/>
      <c r="FG89" s="155"/>
      <c r="FH89" s="155"/>
      <c r="FI89" s="155"/>
      <c r="FJ89" s="155"/>
      <c r="FK89" s="155"/>
      <c r="FL89" s="155"/>
      <c r="FM89" s="155"/>
      <c r="FN89" s="155"/>
      <c r="FO89" s="155"/>
      <c r="FP89" s="155"/>
      <c r="FQ89" s="155"/>
      <c r="FR89" s="155"/>
      <c r="FS89" s="155"/>
      <c r="FT89" s="155"/>
      <c r="FU89" s="155"/>
      <c r="FV89" s="155"/>
      <c r="FW89" s="155"/>
      <c r="FX89" s="155"/>
      <c r="FY89" s="155"/>
      <c r="FZ89" s="155"/>
      <c r="GA89" s="155"/>
      <c r="GB89" s="155"/>
      <c r="GC89" s="155"/>
      <c r="GD89" s="155"/>
      <c r="GE89" s="159"/>
      <c r="GF89" s="155"/>
      <c r="GG89" s="155"/>
      <c r="GH89" s="155"/>
      <c r="GI89" s="155"/>
      <c r="GJ89" s="155"/>
      <c r="GK89" s="155"/>
      <c r="GL89" s="155"/>
      <c r="GM89" s="155"/>
      <c r="GN89" s="155"/>
      <c r="GO89" s="155"/>
      <c r="GP89" s="155"/>
      <c r="GQ89" s="155"/>
      <c r="GR89" s="155"/>
      <c r="GS89" s="155"/>
      <c r="GT89" s="155"/>
      <c r="GU89" s="155"/>
      <c r="GV89" s="155"/>
    </row>
    <row r="90" spans="1:204" s="204" customFormat="1" hidden="1" outlineLevel="3">
      <c r="A90" s="205"/>
      <c r="B90" s="513"/>
      <c r="C90" s="206"/>
      <c r="D90" s="452"/>
      <c r="H90" s="207"/>
      <c r="AK90" s="207"/>
      <c r="BN90" s="207"/>
      <c r="DG90" s="207"/>
      <c r="GE90" s="159"/>
    </row>
    <row r="91" spans="1:204" s="197" customFormat="1" hidden="1" outlineLevel="3">
      <c r="A91" s="198"/>
      <c r="B91" s="514" t="s">
        <v>521</v>
      </c>
      <c r="C91" s="197" t="s">
        <v>521</v>
      </c>
      <c r="D91" s="457" t="s">
        <v>521</v>
      </c>
      <c r="GE91" s="193"/>
    </row>
    <row r="92" spans="1:204" s="197" customFormat="1" ht="12.75" customHeight="1" outlineLevel="2" collapsed="1">
      <c r="A92" s="208"/>
      <c r="B92" s="512" t="s">
        <v>590</v>
      </c>
      <c r="C92" s="209"/>
      <c r="D92" s="457"/>
      <c r="GE92" s="193"/>
    </row>
    <row r="93" spans="1:204" s="204" customFormat="1" hidden="1" outlineLevel="3">
      <c r="A93" s="177"/>
      <c r="B93" s="220" t="s">
        <v>2560</v>
      </c>
      <c r="C93" s="206"/>
      <c r="D93" s="451">
        <v>-1</v>
      </c>
      <c r="H93" s="207"/>
      <c r="AK93" s="207"/>
      <c r="BN93" s="207"/>
      <c r="DG93" s="207"/>
      <c r="GE93" s="159"/>
    </row>
    <row r="94" spans="1:204" s="204" customFormat="1" hidden="1" outlineLevel="3">
      <c r="A94" s="177"/>
      <c r="B94" s="220" t="s">
        <v>837</v>
      </c>
      <c r="C94" s="206"/>
      <c r="D94" s="451">
        <v>-0.5</v>
      </c>
      <c r="H94" s="207"/>
      <c r="AK94" s="207"/>
      <c r="BN94" s="207"/>
      <c r="DG94" s="207"/>
      <c r="GE94" s="159"/>
    </row>
    <row r="95" spans="1:204" s="204" customFormat="1" ht="14.25" hidden="1" customHeight="1" outlineLevel="3">
      <c r="A95" s="177"/>
      <c r="B95" s="220" t="s">
        <v>838</v>
      </c>
      <c r="C95" s="206"/>
      <c r="D95" s="451">
        <v>-1</v>
      </c>
      <c r="H95" s="207"/>
      <c r="AK95" s="207"/>
      <c r="BN95" s="207"/>
      <c r="DG95" s="207"/>
      <c r="GE95" s="159"/>
    </row>
    <row r="96" spans="1:204" s="204" customFormat="1" ht="25.5" hidden="1" outlineLevel="3">
      <c r="A96" s="205"/>
      <c r="B96" s="513" t="s">
        <v>839</v>
      </c>
      <c r="C96" s="206"/>
      <c r="D96" s="452">
        <v>0</v>
      </c>
      <c r="H96" s="207"/>
      <c r="AK96" s="207"/>
      <c r="BN96" s="207"/>
      <c r="DG96" s="207"/>
      <c r="GE96" s="159"/>
    </row>
    <row r="97" spans="1:204" s="204" customFormat="1" ht="25.5" hidden="1" outlineLevel="3">
      <c r="A97" s="210"/>
      <c r="B97" s="508" t="s">
        <v>840</v>
      </c>
      <c r="C97" s="206"/>
      <c r="D97" s="451">
        <v>-1</v>
      </c>
      <c r="H97" s="207"/>
      <c r="AK97" s="207"/>
      <c r="BN97" s="207"/>
      <c r="DG97" s="207"/>
      <c r="GE97" s="159"/>
    </row>
    <row r="98" spans="1:204" s="204" customFormat="1" hidden="1" outlineLevel="3">
      <c r="A98" s="177"/>
      <c r="B98" s="220" t="s">
        <v>841</v>
      </c>
      <c r="C98" s="206"/>
      <c r="D98" s="451">
        <v>-0.5</v>
      </c>
      <c r="H98" s="207"/>
      <c r="AK98" s="207"/>
      <c r="BN98" s="207"/>
      <c r="DG98" s="207"/>
      <c r="GE98" s="159"/>
    </row>
    <row r="99" spans="1:204" s="204" customFormat="1" ht="25.5" hidden="1" outlineLevel="3">
      <c r="A99" s="205"/>
      <c r="B99" s="513" t="s">
        <v>842</v>
      </c>
      <c r="C99" s="206"/>
      <c r="D99" s="452">
        <v>0</v>
      </c>
      <c r="H99" s="207"/>
      <c r="AK99" s="207"/>
      <c r="BN99" s="207"/>
      <c r="DG99" s="207"/>
      <c r="GE99" s="159"/>
    </row>
    <row r="100" spans="1:204" s="204" customFormat="1" hidden="1" outlineLevel="3">
      <c r="A100" s="205"/>
      <c r="B100" s="513"/>
      <c r="C100" s="206"/>
      <c r="D100" s="452"/>
      <c r="H100" s="207"/>
      <c r="AK100" s="207"/>
      <c r="BN100" s="207"/>
      <c r="DG100" s="207"/>
      <c r="GE100" s="159"/>
    </row>
    <row r="101" spans="1:204" s="197" customFormat="1" hidden="1" outlineLevel="3">
      <c r="A101" s="198"/>
      <c r="B101" s="514" t="s">
        <v>521</v>
      </c>
      <c r="C101" s="197" t="s">
        <v>521</v>
      </c>
      <c r="D101" s="457" t="s">
        <v>521</v>
      </c>
      <c r="GE101" s="193"/>
    </row>
    <row r="102" spans="1:204" s="197" customFormat="1" ht="12.75" customHeight="1" outlineLevel="2" collapsed="1">
      <c r="A102" s="212"/>
      <c r="B102" s="512" t="s">
        <v>4</v>
      </c>
      <c r="C102" s="209"/>
      <c r="D102" s="456"/>
      <c r="GE102" s="193"/>
    </row>
    <row r="103" spans="1:204" s="175" customFormat="1" ht="39.75" hidden="1" outlineLevel="3">
      <c r="A103" s="156"/>
      <c r="B103" s="220" t="s">
        <v>2562</v>
      </c>
      <c r="C103" s="158"/>
      <c r="D103" s="452">
        <v>-1</v>
      </c>
      <c r="E103" s="158"/>
      <c r="F103" s="158"/>
      <c r="G103" s="158"/>
      <c r="H103" s="213"/>
      <c r="I103" s="158"/>
      <c r="J103" s="158"/>
      <c r="K103" s="158"/>
      <c r="L103" s="158"/>
      <c r="M103" s="158"/>
      <c r="N103" s="158"/>
      <c r="O103" s="158"/>
      <c r="P103" s="158"/>
      <c r="Q103" s="158"/>
      <c r="R103" s="158"/>
      <c r="S103" s="158"/>
      <c r="T103" s="158"/>
      <c r="U103" s="158"/>
      <c r="V103" s="158"/>
      <c r="W103" s="158"/>
      <c r="X103" s="158"/>
      <c r="Y103" s="158"/>
      <c r="Z103" s="158"/>
      <c r="AA103" s="158"/>
      <c r="AB103" s="158"/>
      <c r="AC103" s="158"/>
      <c r="AD103" s="158"/>
      <c r="AE103" s="158"/>
      <c r="AF103" s="158"/>
      <c r="AG103" s="158"/>
      <c r="AH103" s="158"/>
      <c r="AI103" s="158"/>
      <c r="AJ103" s="158"/>
      <c r="AK103" s="213"/>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8"/>
      <c r="BG103" s="158"/>
      <c r="BH103" s="158"/>
      <c r="BI103" s="158"/>
      <c r="BJ103" s="158"/>
      <c r="BK103" s="158"/>
      <c r="BL103" s="158"/>
      <c r="BM103" s="158"/>
      <c r="BN103" s="213"/>
      <c r="BO103" s="158"/>
      <c r="BP103" s="158"/>
      <c r="BQ103" s="158"/>
      <c r="BR103" s="158"/>
      <c r="BS103" s="158"/>
      <c r="BT103" s="158"/>
      <c r="BU103" s="158"/>
      <c r="BV103" s="158"/>
      <c r="BW103" s="158"/>
      <c r="BX103" s="158"/>
      <c r="BY103" s="158"/>
      <c r="BZ103" s="158"/>
      <c r="CA103" s="158"/>
      <c r="CB103" s="158"/>
      <c r="CC103" s="158"/>
      <c r="CD103" s="158"/>
      <c r="CE103" s="158"/>
      <c r="CF103" s="158"/>
      <c r="CG103" s="158"/>
      <c r="CH103" s="158"/>
      <c r="CI103" s="158"/>
      <c r="CJ103" s="158"/>
      <c r="CK103" s="158"/>
      <c r="CL103" s="158"/>
      <c r="CM103" s="158"/>
      <c r="CN103" s="158"/>
      <c r="CO103" s="158"/>
      <c r="CP103" s="158"/>
      <c r="CQ103" s="158"/>
      <c r="CR103" s="158"/>
      <c r="CS103" s="158"/>
      <c r="CT103" s="158"/>
      <c r="CU103" s="158"/>
      <c r="CV103" s="158"/>
      <c r="CW103" s="158"/>
      <c r="CX103" s="158"/>
      <c r="CY103" s="158"/>
      <c r="CZ103" s="158"/>
      <c r="DA103" s="158"/>
      <c r="DB103" s="158"/>
      <c r="DC103" s="158"/>
      <c r="DD103" s="158"/>
      <c r="DE103" s="158"/>
      <c r="DF103" s="158"/>
      <c r="DG103" s="213"/>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58"/>
      <c r="EC103" s="158"/>
      <c r="ED103" s="158"/>
      <c r="EE103" s="158"/>
      <c r="EF103" s="158"/>
      <c r="EG103" s="158"/>
      <c r="EH103" s="158"/>
      <c r="EI103" s="158"/>
      <c r="EJ103" s="158"/>
      <c r="EK103" s="158"/>
      <c r="EL103" s="158"/>
      <c r="EM103" s="158"/>
      <c r="EN103" s="158"/>
      <c r="EO103" s="158"/>
      <c r="EP103" s="158"/>
      <c r="EQ103" s="158"/>
      <c r="ER103" s="158"/>
      <c r="ES103" s="158"/>
      <c r="ET103" s="158"/>
      <c r="EU103" s="158"/>
      <c r="EV103" s="158"/>
      <c r="EW103" s="158"/>
      <c r="EX103" s="158"/>
      <c r="EY103" s="158"/>
      <c r="EZ103" s="158"/>
      <c r="FA103" s="158"/>
      <c r="FB103" s="158"/>
      <c r="FC103" s="158"/>
      <c r="FD103" s="158"/>
      <c r="FE103" s="158"/>
      <c r="FF103" s="158"/>
      <c r="FG103" s="158"/>
      <c r="FH103" s="158"/>
      <c r="FI103" s="158"/>
      <c r="FJ103" s="158"/>
      <c r="FK103" s="158"/>
      <c r="FL103" s="158"/>
      <c r="FM103" s="158"/>
      <c r="FN103" s="158"/>
      <c r="FO103" s="158"/>
      <c r="FP103" s="158"/>
      <c r="FQ103" s="158"/>
      <c r="FR103" s="158"/>
      <c r="FS103" s="158"/>
      <c r="FT103" s="158"/>
      <c r="FU103" s="158"/>
      <c r="FV103" s="158"/>
      <c r="FW103" s="158"/>
      <c r="FX103" s="158"/>
      <c r="FY103" s="158"/>
      <c r="FZ103" s="158"/>
      <c r="GA103" s="158"/>
      <c r="GB103" s="158"/>
      <c r="GC103" s="158"/>
      <c r="GD103" s="158"/>
      <c r="GE103" s="159"/>
      <c r="GF103" s="158"/>
      <c r="GG103" s="158"/>
      <c r="GH103" s="158"/>
      <c r="GI103" s="158"/>
      <c r="GJ103" s="158"/>
      <c r="GK103" s="158"/>
      <c r="GL103" s="158"/>
      <c r="GM103" s="158"/>
      <c r="GN103" s="158"/>
      <c r="GO103" s="158"/>
      <c r="GP103" s="158"/>
      <c r="GQ103" s="158"/>
      <c r="GR103" s="158"/>
      <c r="GS103" s="158"/>
      <c r="GT103" s="158"/>
      <c r="GU103" s="158"/>
      <c r="GV103" s="158"/>
    </row>
    <row r="104" spans="1:204" s="175" customFormat="1" ht="25.5" hidden="1" outlineLevel="3">
      <c r="A104" s="156"/>
      <c r="B104" s="220" t="s">
        <v>843</v>
      </c>
      <c r="C104" s="158"/>
      <c r="D104" s="452">
        <v>-0.5</v>
      </c>
      <c r="E104" s="155"/>
      <c r="F104" s="155"/>
      <c r="G104" s="155"/>
      <c r="H104" s="176"/>
      <c r="I104" s="155"/>
      <c r="J104" s="155"/>
      <c r="K104" s="155"/>
      <c r="L104" s="155"/>
      <c r="M104" s="155"/>
      <c r="N104" s="155"/>
      <c r="O104" s="155"/>
      <c r="P104" s="155"/>
      <c r="Q104" s="155"/>
      <c r="R104" s="155"/>
      <c r="S104" s="155"/>
      <c r="T104" s="155"/>
      <c r="U104" s="155"/>
      <c r="V104" s="155"/>
      <c r="W104" s="155"/>
      <c r="X104" s="155"/>
      <c r="Y104" s="155"/>
      <c r="Z104" s="155"/>
      <c r="AA104" s="155"/>
      <c r="AB104" s="155"/>
      <c r="AC104" s="155"/>
      <c r="AD104" s="155"/>
      <c r="AE104" s="155"/>
      <c r="AF104" s="155"/>
      <c r="AG104" s="155"/>
      <c r="AH104" s="155"/>
      <c r="AI104" s="155"/>
      <c r="AJ104" s="155"/>
      <c r="AK104" s="176"/>
      <c r="AL104" s="155"/>
      <c r="AM104" s="155"/>
      <c r="AN104" s="155"/>
      <c r="AO104" s="155"/>
      <c r="AP104" s="155"/>
      <c r="AQ104" s="155"/>
      <c r="AR104" s="155"/>
      <c r="AS104" s="155"/>
      <c r="AT104" s="155"/>
      <c r="AU104" s="155"/>
      <c r="AV104" s="155"/>
      <c r="AW104" s="155"/>
      <c r="AX104" s="155"/>
      <c r="AY104" s="155"/>
      <c r="AZ104" s="155"/>
      <c r="BA104" s="155"/>
      <c r="BB104" s="155"/>
      <c r="BC104" s="155"/>
      <c r="BD104" s="155"/>
      <c r="BE104" s="155"/>
      <c r="BF104" s="155"/>
      <c r="BG104" s="155"/>
      <c r="BH104" s="155"/>
      <c r="BI104" s="155"/>
      <c r="BJ104" s="155"/>
      <c r="BK104" s="155"/>
      <c r="BL104" s="155"/>
      <c r="BM104" s="155"/>
      <c r="BN104" s="176"/>
      <c r="BO104" s="155"/>
      <c r="BP104" s="155"/>
      <c r="BQ104" s="155"/>
      <c r="BR104" s="155"/>
      <c r="BS104" s="155"/>
      <c r="BT104" s="155"/>
      <c r="BU104" s="155"/>
      <c r="BV104" s="155"/>
      <c r="BW104" s="155"/>
      <c r="BX104" s="155"/>
      <c r="BY104" s="155"/>
      <c r="BZ104" s="155"/>
      <c r="CA104" s="155"/>
      <c r="CB104" s="155"/>
      <c r="CC104" s="155"/>
      <c r="CD104" s="155"/>
      <c r="CE104" s="155"/>
      <c r="CF104" s="155"/>
      <c r="CG104" s="155"/>
      <c r="CH104" s="155"/>
      <c r="CI104" s="155"/>
      <c r="CJ104" s="155"/>
      <c r="CK104" s="155"/>
      <c r="CL104" s="155"/>
      <c r="CM104" s="155"/>
      <c r="CN104" s="155"/>
      <c r="CO104" s="155"/>
      <c r="CP104" s="155"/>
      <c r="CQ104" s="155"/>
      <c r="CR104" s="155"/>
      <c r="CS104" s="155"/>
      <c r="CT104" s="155"/>
      <c r="CU104" s="155"/>
      <c r="CV104" s="155"/>
      <c r="CW104" s="155"/>
      <c r="CX104" s="155"/>
      <c r="CY104" s="155"/>
      <c r="CZ104" s="155"/>
      <c r="DA104" s="155"/>
      <c r="DB104" s="155"/>
      <c r="DC104" s="155"/>
      <c r="DD104" s="155"/>
      <c r="DE104" s="155"/>
      <c r="DF104" s="155"/>
      <c r="DG104" s="176"/>
      <c r="DH104" s="155"/>
      <c r="DI104" s="155"/>
      <c r="DJ104" s="155"/>
      <c r="DK104" s="155"/>
      <c r="DL104" s="155"/>
      <c r="DM104" s="155"/>
      <c r="DN104" s="155"/>
      <c r="DO104" s="155"/>
      <c r="DP104" s="155"/>
      <c r="DQ104" s="155"/>
      <c r="DR104" s="155"/>
      <c r="DS104" s="155"/>
      <c r="DT104" s="155"/>
      <c r="DU104" s="155"/>
      <c r="DV104" s="155"/>
      <c r="DW104" s="155"/>
      <c r="DX104" s="155"/>
      <c r="DY104" s="155"/>
      <c r="DZ104" s="155"/>
      <c r="EA104" s="155"/>
      <c r="EB104" s="155"/>
      <c r="EC104" s="155"/>
      <c r="ED104" s="155"/>
      <c r="EE104" s="155"/>
      <c r="EF104" s="155"/>
      <c r="EG104" s="155"/>
      <c r="EH104" s="155"/>
      <c r="EI104" s="155"/>
      <c r="EJ104" s="155"/>
      <c r="EK104" s="155"/>
      <c r="EL104" s="155"/>
      <c r="EM104" s="155"/>
      <c r="EN104" s="155"/>
      <c r="EO104" s="155"/>
      <c r="EP104" s="155"/>
      <c r="EQ104" s="155"/>
      <c r="ER104" s="155"/>
      <c r="ES104" s="155"/>
      <c r="ET104" s="155"/>
      <c r="EU104" s="155"/>
      <c r="EV104" s="155"/>
      <c r="EW104" s="155"/>
      <c r="EX104" s="155"/>
      <c r="EY104" s="155"/>
      <c r="EZ104" s="155"/>
      <c r="FA104" s="155"/>
      <c r="FB104" s="155"/>
      <c r="FC104" s="155"/>
      <c r="FD104" s="155"/>
      <c r="FE104" s="155"/>
      <c r="FF104" s="155"/>
      <c r="FG104" s="155"/>
      <c r="FH104" s="155"/>
      <c r="FI104" s="155"/>
      <c r="FJ104" s="155"/>
      <c r="FK104" s="155"/>
      <c r="FL104" s="155"/>
      <c r="FM104" s="155"/>
      <c r="FN104" s="155"/>
      <c r="FO104" s="155"/>
      <c r="FP104" s="155"/>
      <c r="FQ104" s="155"/>
      <c r="FR104" s="155"/>
      <c r="FS104" s="155"/>
      <c r="FT104" s="155"/>
      <c r="FU104" s="155"/>
      <c r="FV104" s="155"/>
      <c r="FW104" s="155"/>
      <c r="FX104" s="155"/>
      <c r="FY104" s="155"/>
      <c r="FZ104" s="155"/>
      <c r="GA104" s="155"/>
      <c r="GB104" s="155"/>
      <c r="GC104" s="155"/>
      <c r="GD104" s="155"/>
      <c r="GE104" s="159"/>
      <c r="GF104" s="155"/>
      <c r="GG104" s="155"/>
      <c r="GH104" s="155"/>
      <c r="GI104" s="155"/>
      <c r="GJ104" s="155"/>
      <c r="GK104" s="155"/>
      <c r="GL104" s="155"/>
      <c r="GM104" s="155"/>
      <c r="GN104" s="155"/>
      <c r="GO104" s="155"/>
      <c r="GP104" s="155"/>
      <c r="GQ104" s="155"/>
      <c r="GR104" s="155"/>
      <c r="GS104" s="155"/>
      <c r="GT104" s="155"/>
      <c r="GU104" s="155"/>
      <c r="GV104" s="155"/>
    </row>
    <row r="105" spans="1:204" s="175" customFormat="1" hidden="1" outlineLevel="3">
      <c r="A105" s="156"/>
      <c r="B105" s="220" t="s">
        <v>844</v>
      </c>
      <c r="C105" s="158"/>
      <c r="D105" s="452">
        <v>-0.5</v>
      </c>
      <c r="E105" s="155"/>
      <c r="F105" s="155"/>
      <c r="G105" s="155"/>
      <c r="H105" s="176"/>
      <c r="I105" s="155"/>
      <c r="J105" s="155"/>
      <c r="K105" s="155"/>
      <c r="L105" s="155"/>
      <c r="M105" s="155"/>
      <c r="N105" s="155"/>
      <c r="O105" s="155"/>
      <c r="P105" s="155"/>
      <c r="Q105" s="155"/>
      <c r="R105" s="155"/>
      <c r="S105" s="155"/>
      <c r="T105" s="155"/>
      <c r="U105" s="155"/>
      <c r="V105" s="155"/>
      <c r="W105" s="155"/>
      <c r="X105" s="155"/>
      <c r="Y105" s="155"/>
      <c r="Z105" s="155"/>
      <c r="AA105" s="155"/>
      <c r="AB105" s="155"/>
      <c r="AC105" s="155"/>
      <c r="AD105" s="155"/>
      <c r="AE105" s="155"/>
      <c r="AF105" s="155"/>
      <c r="AG105" s="155"/>
      <c r="AH105" s="155"/>
      <c r="AI105" s="155"/>
      <c r="AJ105" s="155"/>
      <c r="AK105" s="176"/>
      <c r="AL105" s="155"/>
      <c r="AM105" s="155"/>
      <c r="AN105" s="155"/>
      <c r="AO105" s="155"/>
      <c r="AP105" s="155"/>
      <c r="AQ105" s="155"/>
      <c r="AR105" s="155"/>
      <c r="AS105" s="155"/>
      <c r="AT105" s="155"/>
      <c r="AU105" s="155"/>
      <c r="AV105" s="155"/>
      <c r="AW105" s="155"/>
      <c r="AX105" s="155"/>
      <c r="AY105" s="155"/>
      <c r="AZ105" s="155"/>
      <c r="BA105" s="155"/>
      <c r="BB105" s="155"/>
      <c r="BC105" s="155"/>
      <c r="BD105" s="155"/>
      <c r="BE105" s="155"/>
      <c r="BF105" s="155"/>
      <c r="BG105" s="155"/>
      <c r="BH105" s="155"/>
      <c r="BI105" s="155"/>
      <c r="BJ105" s="155"/>
      <c r="BK105" s="155"/>
      <c r="BL105" s="155"/>
      <c r="BM105" s="155"/>
      <c r="BN105" s="176"/>
      <c r="BO105" s="155"/>
      <c r="BP105" s="155"/>
      <c r="BQ105" s="155"/>
      <c r="BR105" s="155"/>
      <c r="BS105" s="155"/>
      <c r="BT105" s="155"/>
      <c r="BU105" s="155"/>
      <c r="BV105" s="155"/>
      <c r="BW105" s="155"/>
      <c r="BX105" s="155"/>
      <c r="BY105" s="155"/>
      <c r="BZ105" s="155"/>
      <c r="CA105" s="155"/>
      <c r="CB105" s="155"/>
      <c r="CC105" s="155"/>
      <c r="CD105" s="155"/>
      <c r="CE105" s="155"/>
      <c r="CF105" s="155"/>
      <c r="CG105" s="155"/>
      <c r="CH105" s="155"/>
      <c r="CI105" s="155"/>
      <c r="CJ105" s="155"/>
      <c r="CK105" s="155"/>
      <c r="CL105" s="155"/>
      <c r="CM105" s="155"/>
      <c r="CN105" s="155"/>
      <c r="CO105" s="155"/>
      <c r="CP105" s="155"/>
      <c r="CQ105" s="155"/>
      <c r="CR105" s="155"/>
      <c r="CS105" s="155"/>
      <c r="CT105" s="155"/>
      <c r="CU105" s="155"/>
      <c r="CV105" s="155"/>
      <c r="CW105" s="155"/>
      <c r="CX105" s="155"/>
      <c r="CY105" s="155"/>
      <c r="CZ105" s="155"/>
      <c r="DA105" s="155"/>
      <c r="DB105" s="155"/>
      <c r="DC105" s="155"/>
      <c r="DD105" s="155"/>
      <c r="DE105" s="155"/>
      <c r="DF105" s="155"/>
      <c r="DG105" s="176"/>
      <c r="DH105" s="155"/>
      <c r="DI105" s="155"/>
      <c r="DJ105" s="155"/>
      <c r="DK105" s="155"/>
      <c r="DL105" s="155"/>
      <c r="DM105" s="155"/>
      <c r="DN105" s="155"/>
      <c r="DO105" s="155"/>
      <c r="DP105" s="155"/>
      <c r="DQ105" s="155"/>
      <c r="DR105" s="155"/>
      <c r="DS105" s="155"/>
      <c r="DT105" s="155"/>
      <c r="DU105" s="155"/>
      <c r="DV105" s="155"/>
      <c r="DW105" s="155"/>
      <c r="DX105" s="155"/>
      <c r="DY105" s="155"/>
      <c r="DZ105" s="155"/>
      <c r="EA105" s="155"/>
      <c r="EB105" s="155"/>
      <c r="EC105" s="155"/>
      <c r="ED105" s="155"/>
      <c r="EE105" s="155"/>
      <c r="EF105" s="155"/>
      <c r="EG105" s="155"/>
      <c r="EH105" s="155"/>
      <c r="EI105" s="155"/>
      <c r="EJ105" s="155"/>
      <c r="EK105" s="155"/>
      <c r="EL105" s="155"/>
      <c r="EM105" s="155"/>
      <c r="EN105" s="155"/>
      <c r="EO105" s="155"/>
      <c r="EP105" s="155"/>
      <c r="EQ105" s="155"/>
      <c r="ER105" s="155"/>
      <c r="ES105" s="155"/>
      <c r="ET105" s="155"/>
      <c r="EU105" s="155"/>
      <c r="EV105" s="155"/>
      <c r="EW105" s="155"/>
      <c r="EX105" s="155"/>
      <c r="EY105" s="155"/>
      <c r="EZ105" s="155"/>
      <c r="FA105" s="155"/>
      <c r="FB105" s="155"/>
      <c r="FC105" s="155"/>
      <c r="FD105" s="155"/>
      <c r="FE105" s="155"/>
      <c r="FF105" s="155"/>
      <c r="FG105" s="155"/>
      <c r="FH105" s="155"/>
      <c r="FI105" s="155"/>
      <c r="FJ105" s="155"/>
      <c r="FK105" s="155"/>
      <c r="FL105" s="155"/>
      <c r="FM105" s="155"/>
      <c r="FN105" s="155"/>
      <c r="FO105" s="155"/>
      <c r="FP105" s="155"/>
      <c r="FQ105" s="155"/>
      <c r="FR105" s="155"/>
      <c r="FS105" s="155"/>
      <c r="FT105" s="155"/>
      <c r="FU105" s="155"/>
      <c r="FV105" s="155"/>
      <c r="FW105" s="155"/>
      <c r="FX105" s="155"/>
      <c r="FY105" s="155"/>
      <c r="FZ105" s="155"/>
      <c r="GA105" s="155"/>
      <c r="GB105" s="155"/>
      <c r="GC105" s="155"/>
      <c r="GD105" s="155"/>
      <c r="GE105" s="159"/>
      <c r="GF105" s="155"/>
      <c r="GG105" s="155"/>
      <c r="GH105" s="155"/>
      <c r="GI105" s="155"/>
      <c r="GJ105" s="155"/>
      <c r="GK105" s="155"/>
      <c r="GL105" s="155"/>
      <c r="GM105" s="155"/>
      <c r="GN105" s="155"/>
      <c r="GO105" s="155"/>
      <c r="GP105" s="155"/>
      <c r="GQ105" s="155"/>
      <c r="GR105" s="155"/>
      <c r="GS105" s="155"/>
      <c r="GT105" s="155"/>
      <c r="GU105" s="155"/>
      <c r="GV105" s="155"/>
    </row>
    <row r="106" spans="1:204" s="175" customFormat="1" hidden="1" outlineLevel="3">
      <c r="A106" s="156"/>
      <c r="B106" s="220"/>
      <c r="C106" s="158"/>
      <c r="D106" s="451"/>
      <c r="E106" s="155"/>
      <c r="F106" s="155"/>
      <c r="G106" s="155"/>
      <c r="H106" s="176"/>
      <c r="I106" s="155"/>
      <c r="J106" s="155"/>
      <c r="K106" s="155"/>
      <c r="L106" s="155"/>
      <c r="M106" s="155"/>
      <c r="N106" s="155"/>
      <c r="O106" s="155"/>
      <c r="P106" s="155"/>
      <c r="Q106" s="155"/>
      <c r="R106" s="155"/>
      <c r="S106" s="155"/>
      <c r="T106" s="155"/>
      <c r="U106" s="155"/>
      <c r="V106" s="155"/>
      <c r="W106" s="155"/>
      <c r="X106" s="155"/>
      <c r="Y106" s="155"/>
      <c r="Z106" s="155"/>
      <c r="AA106" s="155"/>
      <c r="AB106" s="155"/>
      <c r="AC106" s="155"/>
      <c r="AD106" s="155"/>
      <c r="AE106" s="155"/>
      <c r="AF106" s="155"/>
      <c r="AG106" s="155"/>
      <c r="AH106" s="155"/>
      <c r="AI106" s="155"/>
      <c r="AJ106" s="155"/>
      <c r="AK106" s="176"/>
      <c r="AL106" s="155"/>
      <c r="AM106" s="155"/>
      <c r="AN106" s="155"/>
      <c r="AO106" s="155"/>
      <c r="AP106" s="155"/>
      <c r="AQ106" s="155"/>
      <c r="AR106" s="155"/>
      <c r="AS106" s="155"/>
      <c r="AT106" s="155"/>
      <c r="AU106" s="155"/>
      <c r="AV106" s="155"/>
      <c r="AW106" s="155"/>
      <c r="AX106" s="155"/>
      <c r="AY106" s="155"/>
      <c r="AZ106" s="155"/>
      <c r="BA106" s="155"/>
      <c r="BB106" s="155"/>
      <c r="BC106" s="155"/>
      <c r="BD106" s="155"/>
      <c r="BE106" s="155"/>
      <c r="BF106" s="155"/>
      <c r="BG106" s="155"/>
      <c r="BH106" s="155"/>
      <c r="BI106" s="155"/>
      <c r="BJ106" s="155"/>
      <c r="BK106" s="155"/>
      <c r="BL106" s="155"/>
      <c r="BM106" s="155"/>
      <c r="BN106" s="176"/>
      <c r="BO106" s="155"/>
      <c r="BP106" s="155"/>
      <c r="BQ106" s="155"/>
      <c r="BR106" s="155"/>
      <c r="BS106" s="155"/>
      <c r="BT106" s="155"/>
      <c r="BU106" s="155"/>
      <c r="BV106" s="155"/>
      <c r="BW106" s="155"/>
      <c r="BX106" s="155"/>
      <c r="BY106" s="155"/>
      <c r="BZ106" s="155"/>
      <c r="CA106" s="155"/>
      <c r="CB106" s="155"/>
      <c r="CC106" s="155"/>
      <c r="CD106" s="155"/>
      <c r="CE106" s="155"/>
      <c r="CF106" s="155"/>
      <c r="CG106" s="155"/>
      <c r="CH106" s="155"/>
      <c r="CI106" s="155"/>
      <c r="CJ106" s="155"/>
      <c r="CK106" s="155"/>
      <c r="CL106" s="155"/>
      <c r="CM106" s="155"/>
      <c r="CN106" s="155"/>
      <c r="CO106" s="155"/>
      <c r="CP106" s="155"/>
      <c r="CQ106" s="155"/>
      <c r="CR106" s="155"/>
      <c r="CS106" s="155"/>
      <c r="CT106" s="155"/>
      <c r="CU106" s="155"/>
      <c r="CV106" s="155"/>
      <c r="CW106" s="155"/>
      <c r="CX106" s="155"/>
      <c r="CY106" s="155"/>
      <c r="CZ106" s="155"/>
      <c r="DA106" s="155"/>
      <c r="DB106" s="155"/>
      <c r="DC106" s="155"/>
      <c r="DD106" s="155"/>
      <c r="DE106" s="155"/>
      <c r="DF106" s="155"/>
      <c r="DG106" s="176"/>
      <c r="DH106" s="155"/>
      <c r="DI106" s="155"/>
      <c r="DJ106" s="155"/>
      <c r="DK106" s="155"/>
      <c r="DL106" s="155"/>
      <c r="DM106" s="155"/>
      <c r="DN106" s="155"/>
      <c r="DO106" s="155"/>
      <c r="DP106" s="155"/>
      <c r="DQ106" s="155"/>
      <c r="DR106" s="155"/>
      <c r="DS106" s="155"/>
      <c r="DT106" s="155"/>
      <c r="DU106" s="155"/>
      <c r="DV106" s="155"/>
      <c r="DW106" s="155"/>
      <c r="DX106" s="155"/>
      <c r="DY106" s="155"/>
      <c r="DZ106" s="155"/>
      <c r="EA106" s="155"/>
      <c r="EB106" s="155"/>
      <c r="EC106" s="155"/>
      <c r="ED106" s="155"/>
      <c r="EE106" s="155"/>
      <c r="EF106" s="155"/>
      <c r="EG106" s="155"/>
      <c r="EH106" s="155"/>
      <c r="EI106" s="155"/>
      <c r="EJ106" s="155"/>
      <c r="EK106" s="155"/>
      <c r="EL106" s="155"/>
      <c r="EM106" s="155"/>
      <c r="EN106" s="155"/>
      <c r="EO106" s="155"/>
      <c r="EP106" s="155"/>
      <c r="EQ106" s="155"/>
      <c r="ER106" s="155"/>
      <c r="ES106" s="155"/>
      <c r="ET106" s="155"/>
      <c r="EU106" s="155"/>
      <c r="EV106" s="155"/>
      <c r="EW106" s="155"/>
      <c r="EX106" s="155"/>
      <c r="EY106" s="155"/>
      <c r="EZ106" s="155"/>
      <c r="FA106" s="155"/>
      <c r="FB106" s="155"/>
      <c r="FC106" s="155"/>
      <c r="FD106" s="155"/>
      <c r="FE106" s="155"/>
      <c r="FF106" s="155"/>
      <c r="FG106" s="155"/>
      <c r="FH106" s="155"/>
      <c r="FI106" s="155"/>
      <c r="FJ106" s="155"/>
      <c r="FK106" s="155"/>
      <c r="FL106" s="155"/>
      <c r="FM106" s="155"/>
      <c r="FN106" s="155"/>
      <c r="FO106" s="155"/>
      <c r="FP106" s="155"/>
      <c r="FQ106" s="155"/>
      <c r="FR106" s="155"/>
      <c r="FS106" s="155"/>
      <c r="FT106" s="155"/>
      <c r="FU106" s="155"/>
      <c r="FV106" s="155"/>
      <c r="FW106" s="155"/>
      <c r="FX106" s="155"/>
      <c r="FY106" s="155"/>
      <c r="FZ106" s="155"/>
      <c r="GA106" s="155"/>
      <c r="GB106" s="155"/>
      <c r="GC106" s="155"/>
      <c r="GD106" s="155"/>
      <c r="GE106" s="159"/>
      <c r="GF106" s="155"/>
      <c r="GG106" s="155"/>
      <c r="GH106" s="155"/>
      <c r="GI106" s="155"/>
      <c r="GJ106" s="155"/>
      <c r="GK106" s="155"/>
      <c r="GL106" s="155"/>
      <c r="GM106" s="155"/>
      <c r="GN106" s="155"/>
      <c r="GO106" s="155"/>
      <c r="GP106" s="155"/>
      <c r="GQ106" s="155"/>
      <c r="GR106" s="155"/>
      <c r="GS106" s="155"/>
      <c r="GT106" s="155"/>
      <c r="GU106" s="155"/>
      <c r="GV106" s="155"/>
    </row>
    <row r="107" spans="1:204" s="194" customFormat="1" hidden="1" outlineLevel="3">
      <c r="A107" s="214"/>
      <c r="B107" s="517" t="s">
        <v>521</v>
      </c>
      <c r="C107" s="191" t="s">
        <v>521</v>
      </c>
      <c r="D107" s="457" t="s">
        <v>521</v>
      </c>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2"/>
      <c r="AV107" s="192"/>
      <c r="AW107" s="192"/>
      <c r="AX107" s="192"/>
      <c r="AY107" s="192"/>
      <c r="AZ107" s="192"/>
      <c r="BA107" s="192"/>
      <c r="BB107" s="192"/>
      <c r="BC107" s="192"/>
      <c r="BD107" s="192"/>
      <c r="BE107" s="192"/>
      <c r="BF107" s="192"/>
      <c r="BG107" s="192"/>
      <c r="BH107" s="192"/>
      <c r="BI107" s="192"/>
      <c r="BJ107" s="192"/>
      <c r="BK107" s="192"/>
      <c r="BL107" s="192"/>
      <c r="BM107" s="192"/>
      <c r="BN107" s="192"/>
      <c r="BO107" s="192"/>
      <c r="BP107" s="192"/>
      <c r="BQ107" s="192"/>
      <c r="BR107" s="192"/>
      <c r="BS107" s="192"/>
      <c r="BT107" s="192"/>
      <c r="BU107" s="192"/>
      <c r="BV107" s="192"/>
      <c r="BW107" s="192"/>
      <c r="BX107" s="192"/>
      <c r="BY107" s="192"/>
      <c r="BZ107" s="192"/>
      <c r="CA107" s="192"/>
      <c r="CB107" s="192"/>
      <c r="CC107" s="192"/>
      <c r="CD107" s="192"/>
      <c r="CE107" s="192"/>
      <c r="CF107" s="192"/>
      <c r="CG107" s="192"/>
      <c r="CH107" s="192"/>
      <c r="CI107" s="192"/>
      <c r="CJ107" s="192"/>
      <c r="CK107" s="192"/>
      <c r="CL107" s="192"/>
      <c r="CM107" s="192"/>
      <c r="CN107" s="192"/>
      <c r="CO107" s="192"/>
      <c r="CP107" s="192"/>
      <c r="CQ107" s="192"/>
      <c r="CR107" s="192"/>
      <c r="CS107" s="192"/>
      <c r="CT107" s="192"/>
      <c r="CU107" s="192"/>
      <c r="CV107" s="192"/>
      <c r="CW107" s="192"/>
      <c r="CX107" s="192"/>
      <c r="CY107" s="192"/>
      <c r="CZ107" s="192"/>
      <c r="DA107" s="192"/>
      <c r="DB107" s="192"/>
      <c r="DC107" s="192"/>
      <c r="DD107" s="192"/>
      <c r="DE107" s="192"/>
      <c r="DF107" s="192"/>
      <c r="DG107" s="192"/>
      <c r="DH107" s="192"/>
      <c r="DI107" s="192"/>
      <c r="DJ107" s="192"/>
      <c r="DK107" s="192"/>
      <c r="DL107" s="192"/>
      <c r="DM107" s="192"/>
      <c r="DN107" s="192"/>
      <c r="DO107" s="192"/>
      <c r="DP107" s="192"/>
      <c r="DQ107" s="192"/>
      <c r="DR107" s="192"/>
      <c r="DS107" s="192"/>
      <c r="DT107" s="192"/>
      <c r="DU107" s="192"/>
      <c r="DV107" s="192"/>
      <c r="DW107" s="192"/>
      <c r="DX107" s="192"/>
      <c r="DY107" s="192"/>
      <c r="DZ107" s="192"/>
      <c r="EA107" s="192"/>
      <c r="EB107" s="192"/>
      <c r="EC107" s="192"/>
      <c r="ED107" s="192"/>
      <c r="EE107" s="192"/>
      <c r="EF107" s="192"/>
      <c r="EG107" s="192"/>
      <c r="EH107" s="192"/>
      <c r="EI107" s="192"/>
      <c r="EJ107" s="192"/>
      <c r="EK107" s="192"/>
      <c r="EL107" s="192"/>
      <c r="EM107" s="192"/>
      <c r="EN107" s="192"/>
      <c r="EO107" s="192"/>
      <c r="EP107" s="192"/>
      <c r="EQ107" s="192"/>
      <c r="ER107" s="192"/>
      <c r="ES107" s="192"/>
      <c r="ET107" s="192"/>
      <c r="EU107" s="192"/>
      <c r="EV107" s="192"/>
      <c r="EW107" s="192"/>
      <c r="EX107" s="192"/>
      <c r="EY107" s="192"/>
      <c r="EZ107" s="192"/>
      <c r="FA107" s="192"/>
      <c r="FB107" s="192"/>
      <c r="FC107" s="192"/>
      <c r="FD107" s="192"/>
      <c r="FE107" s="192"/>
      <c r="FF107" s="192"/>
      <c r="FG107" s="192"/>
      <c r="FH107" s="192"/>
      <c r="FI107" s="192"/>
      <c r="FJ107" s="192"/>
      <c r="FK107" s="192"/>
      <c r="FL107" s="192"/>
      <c r="FM107" s="192"/>
      <c r="FN107" s="192"/>
      <c r="FO107" s="192"/>
      <c r="FP107" s="192"/>
      <c r="FQ107" s="192"/>
      <c r="FR107" s="192"/>
      <c r="FS107" s="192"/>
      <c r="FT107" s="192"/>
      <c r="FU107" s="192"/>
      <c r="FV107" s="192"/>
      <c r="FW107" s="192"/>
      <c r="FX107" s="192"/>
      <c r="FY107" s="192"/>
      <c r="FZ107" s="192"/>
      <c r="GA107" s="192"/>
      <c r="GB107" s="192"/>
      <c r="GC107" s="192"/>
      <c r="GD107" s="192"/>
      <c r="GE107" s="193"/>
      <c r="GF107" s="192"/>
      <c r="GG107" s="192"/>
      <c r="GH107" s="192"/>
      <c r="GI107" s="192"/>
      <c r="GJ107" s="192"/>
      <c r="GK107" s="192"/>
      <c r="GL107" s="192"/>
      <c r="GM107" s="192"/>
      <c r="GN107" s="192"/>
      <c r="GO107" s="192"/>
      <c r="GP107" s="192"/>
      <c r="GQ107" s="192"/>
      <c r="GR107" s="192"/>
      <c r="GS107" s="192"/>
      <c r="GT107" s="192"/>
      <c r="GU107" s="192"/>
      <c r="GV107" s="192"/>
    </row>
    <row r="108" spans="1:204" s="197" customFormat="1" ht="12.75" customHeight="1" outlineLevel="2" collapsed="1">
      <c r="A108" s="212"/>
      <c r="B108" s="512" t="s">
        <v>845</v>
      </c>
      <c r="C108" s="209"/>
      <c r="D108" s="456"/>
      <c r="GE108" s="193"/>
    </row>
    <row r="109" spans="1:204" s="175" customFormat="1" hidden="1" outlineLevel="3">
      <c r="A109" s="215"/>
      <c r="B109" s="508" t="s">
        <v>846</v>
      </c>
      <c r="C109" s="158"/>
      <c r="D109" s="451">
        <v>-1</v>
      </c>
      <c r="E109" s="155"/>
      <c r="F109" s="155"/>
      <c r="G109" s="155"/>
      <c r="H109" s="176"/>
      <c r="I109" s="155"/>
      <c r="J109" s="155"/>
      <c r="K109" s="155"/>
      <c r="L109" s="155"/>
      <c r="M109" s="155"/>
      <c r="N109" s="155"/>
      <c r="O109" s="155"/>
      <c r="P109" s="155"/>
      <c r="Q109" s="155"/>
      <c r="R109" s="155"/>
      <c r="S109" s="155"/>
      <c r="T109" s="155"/>
      <c r="U109" s="155"/>
      <c r="V109" s="155"/>
      <c r="W109" s="155"/>
      <c r="X109" s="155"/>
      <c r="Y109" s="155"/>
      <c r="Z109" s="155"/>
      <c r="AA109" s="155"/>
      <c r="AB109" s="155"/>
      <c r="AC109" s="155"/>
      <c r="AD109" s="155"/>
      <c r="AE109" s="155"/>
      <c r="AF109" s="155"/>
      <c r="AG109" s="155"/>
      <c r="AH109" s="155"/>
      <c r="AI109" s="155"/>
      <c r="AJ109" s="155"/>
      <c r="AK109" s="176"/>
      <c r="AL109" s="155"/>
      <c r="AM109" s="155"/>
      <c r="AN109" s="155"/>
      <c r="AO109" s="155"/>
      <c r="AP109" s="155"/>
      <c r="AQ109" s="155"/>
      <c r="AR109" s="155"/>
      <c r="AS109" s="155"/>
      <c r="AT109" s="155"/>
      <c r="AU109" s="155"/>
      <c r="AV109" s="155"/>
      <c r="AW109" s="155"/>
      <c r="AX109" s="155"/>
      <c r="AY109" s="155"/>
      <c r="AZ109" s="155"/>
      <c r="BA109" s="155"/>
      <c r="BB109" s="155"/>
      <c r="BC109" s="155"/>
      <c r="BD109" s="155"/>
      <c r="BE109" s="155"/>
      <c r="BF109" s="155"/>
      <c r="BG109" s="155"/>
      <c r="BH109" s="155"/>
      <c r="BI109" s="155"/>
      <c r="BJ109" s="155"/>
      <c r="BK109" s="155"/>
      <c r="BL109" s="155"/>
      <c r="BM109" s="155"/>
      <c r="BN109" s="176"/>
      <c r="BO109" s="155"/>
      <c r="BP109" s="155"/>
      <c r="BQ109" s="155"/>
      <c r="BR109" s="155"/>
      <c r="BS109" s="155"/>
      <c r="BT109" s="155"/>
      <c r="BU109" s="155"/>
      <c r="BV109" s="155"/>
      <c r="BW109" s="155"/>
      <c r="BX109" s="155"/>
      <c r="BY109" s="155"/>
      <c r="BZ109" s="155"/>
      <c r="CA109" s="155"/>
      <c r="CB109" s="155"/>
      <c r="CC109" s="155"/>
      <c r="CD109" s="155"/>
      <c r="CE109" s="155"/>
      <c r="CF109" s="155"/>
      <c r="CG109" s="155"/>
      <c r="CH109" s="155"/>
      <c r="CI109" s="155"/>
      <c r="CJ109" s="155"/>
      <c r="CK109" s="155"/>
      <c r="CL109" s="155"/>
      <c r="CM109" s="155"/>
      <c r="CN109" s="155"/>
      <c r="CO109" s="155"/>
      <c r="CP109" s="155"/>
      <c r="CQ109" s="155"/>
      <c r="CR109" s="155"/>
      <c r="CS109" s="155"/>
      <c r="CT109" s="155"/>
      <c r="CU109" s="155"/>
      <c r="CV109" s="155"/>
      <c r="CW109" s="155"/>
      <c r="CX109" s="155"/>
      <c r="CY109" s="155"/>
      <c r="CZ109" s="155"/>
      <c r="DA109" s="155"/>
      <c r="DB109" s="155"/>
      <c r="DC109" s="155"/>
      <c r="DD109" s="155"/>
      <c r="DE109" s="155"/>
      <c r="DF109" s="155"/>
      <c r="DG109" s="176"/>
      <c r="DH109" s="155"/>
      <c r="DI109" s="155"/>
      <c r="DJ109" s="155"/>
      <c r="DK109" s="155"/>
      <c r="DL109" s="155"/>
      <c r="DM109" s="155"/>
      <c r="DN109" s="155"/>
      <c r="DO109" s="155"/>
      <c r="DP109" s="155"/>
      <c r="DQ109" s="155"/>
      <c r="DR109" s="155"/>
      <c r="DS109" s="155"/>
      <c r="DT109" s="155"/>
      <c r="DU109" s="155"/>
      <c r="DV109" s="155"/>
      <c r="DW109" s="155"/>
      <c r="DX109" s="155"/>
      <c r="DY109" s="155"/>
      <c r="DZ109" s="155"/>
      <c r="EA109" s="155"/>
      <c r="EB109" s="155"/>
      <c r="EC109" s="155"/>
      <c r="ED109" s="155"/>
      <c r="EE109" s="155"/>
      <c r="EF109" s="155"/>
      <c r="EG109" s="155"/>
      <c r="EH109" s="155"/>
      <c r="EI109" s="155"/>
      <c r="EJ109" s="155"/>
      <c r="EK109" s="155"/>
      <c r="EL109" s="155"/>
      <c r="EM109" s="155"/>
      <c r="EN109" s="155"/>
      <c r="EO109" s="155"/>
      <c r="EP109" s="155"/>
      <c r="EQ109" s="155"/>
      <c r="ER109" s="155"/>
      <c r="ES109" s="155"/>
      <c r="ET109" s="155"/>
      <c r="EU109" s="155"/>
      <c r="EV109" s="155"/>
      <c r="EW109" s="155"/>
      <c r="EX109" s="155"/>
      <c r="EY109" s="155"/>
      <c r="EZ109" s="155"/>
      <c r="FA109" s="155"/>
      <c r="FB109" s="155"/>
      <c r="FC109" s="155"/>
      <c r="FD109" s="155"/>
      <c r="FE109" s="155"/>
      <c r="FF109" s="155"/>
      <c r="FG109" s="155"/>
      <c r="FH109" s="155"/>
      <c r="FI109" s="155"/>
      <c r="FJ109" s="155"/>
      <c r="FK109" s="155"/>
      <c r="FL109" s="155"/>
      <c r="FM109" s="155"/>
      <c r="FN109" s="155"/>
      <c r="FO109" s="155"/>
      <c r="FP109" s="155"/>
      <c r="FQ109" s="155"/>
      <c r="FR109" s="155"/>
      <c r="FS109" s="155"/>
      <c r="FT109" s="155"/>
      <c r="FU109" s="155"/>
      <c r="FV109" s="155"/>
      <c r="FW109" s="155"/>
      <c r="FX109" s="155"/>
      <c r="FY109" s="155"/>
      <c r="FZ109" s="155"/>
      <c r="GA109" s="155"/>
      <c r="GB109" s="155"/>
      <c r="GC109" s="155"/>
      <c r="GD109" s="155"/>
      <c r="GE109" s="159"/>
      <c r="GF109" s="155"/>
      <c r="GG109" s="155"/>
      <c r="GH109" s="155"/>
      <c r="GI109" s="155"/>
      <c r="GJ109" s="155"/>
      <c r="GK109" s="155"/>
      <c r="GL109" s="155"/>
      <c r="GM109" s="155"/>
      <c r="GN109" s="155"/>
      <c r="GO109" s="155"/>
      <c r="GP109" s="155"/>
      <c r="GQ109" s="155"/>
      <c r="GR109" s="155"/>
      <c r="GS109" s="155"/>
      <c r="GT109" s="155"/>
      <c r="GU109" s="155"/>
      <c r="GV109" s="155"/>
    </row>
    <row r="110" spans="1:204" s="175" customFormat="1" hidden="1" outlineLevel="3">
      <c r="A110" s="215"/>
      <c r="B110" s="508" t="s">
        <v>847</v>
      </c>
      <c r="C110" s="158"/>
      <c r="D110" s="451">
        <v>-1</v>
      </c>
      <c r="E110" s="155"/>
      <c r="F110" s="155"/>
      <c r="G110" s="155"/>
      <c r="H110" s="176"/>
      <c r="I110" s="155"/>
      <c r="J110" s="155"/>
      <c r="K110" s="155"/>
      <c r="L110" s="155"/>
      <c r="M110" s="155"/>
      <c r="N110" s="155"/>
      <c r="O110" s="155"/>
      <c r="P110" s="155"/>
      <c r="Q110" s="155"/>
      <c r="R110" s="155"/>
      <c r="S110" s="155"/>
      <c r="T110" s="155"/>
      <c r="U110" s="155"/>
      <c r="V110" s="155"/>
      <c r="W110" s="155"/>
      <c r="X110" s="155"/>
      <c r="Y110" s="155"/>
      <c r="Z110" s="155"/>
      <c r="AA110" s="155"/>
      <c r="AB110" s="155"/>
      <c r="AC110" s="155"/>
      <c r="AD110" s="155"/>
      <c r="AE110" s="155"/>
      <c r="AF110" s="155"/>
      <c r="AG110" s="155"/>
      <c r="AH110" s="155"/>
      <c r="AI110" s="155"/>
      <c r="AJ110" s="155"/>
      <c r="AK110" s="176"/>
      <c r="AL110" s="155"/>
      <c r="AM110" s="155"/>
      <c r="AN110" s="155"/>
      <c r="AO110" s="155"/>
      <c r="AP110" s="155"/>
      <c r="AQ110" s="155"/>
      <c r="AR110" s="155"/>
      <c r="AS110" s="155"/>
      <c r="AT110" s="155"/>
      <c r="AU110" s="155"/>
      <c r="AV110" s="155"/>
      <c r="AW110" s="155"/>
      <c r="AX110" s="155"/>
      <c r="AY110" s="155"/>
      <c r="AZ110" s="155"/>
      <c r="BA110" s="155"/>
      <c r="BB110" s="155"/>
      <c r="BC110" s="155"/>
      <c r="BD110" s="155"/>
      <c r="BE110" s="155"/>
      <c r="BF110" s="155"/>
      <c r="BG110" s="155"/>
      <c r="BH110" s="155"/>
      <c r="BI110" s="155"/>
      <c r="BJ110" s="155"/>
      <c r="BK110" s="155"/>
      <c r="BL110" s="155"/>
      <c r="BM110" s="155"/>
      <c r="BN110" s="176"/>
      <c r="BO110" s="155"/>
      <c r="BP110" s="155"/>
      <c r="BQ110" s="155"/>
      <c r="BR110" s="155"/>
      <c r="BS110" s="155"/>
      <c r="BT110" s="155"/>
      <c r="BU110" s="155"/>
      <c r="BV110" s="155"/>
      <c r="BW110" s="155"/>
      <c r="BX110" s="155"/>
      <c r="BY110" s="155"/>
      <c r="BZ110" s="155"/>
      <c r="CA110" s="155"/>
      <c r="CB110" s="155"/>
      <c r="CC110" s="155"/>
      <c r="CD110" s="155"/>
      <c r="CE110" s="155"/>
      <c r="CF110" s="155"/>
      <c r="CG110" s="155"/>
      <c r="CH110" s="155"/>
      <c r="CI110" s="155"/>
      <c r="CJ110" s="155"/>
      <c r="CK110" s="155"/>
      <c r="CL110" s="155"/>
      <c r="CM110" s="155"/>
      <c r="CN110" s="155"/>
      <c r="CO110" s="155"/>
      <c r="CP110" s="155"/>
      <c r="CQ110" s="155"/>
      <c r="CR110" s="155"/>
      <c r="CS110" s="155"/>
      <c r="CT110" s="155"/>
      <c r="CU110" s="155"/>
      <c r="CV110" s="155"/>
      <c r="CW110" s="155"/>
      <c r="CX110" s="155"/>
      <c r="CY110" s="155"/>
      <c r="CZ110" s="155"/>
      <c r="DA110" s="155"/>
      <c r="DB110" s="155"/>
      <c r="DC110" s="155"/>
      <c r="DD110" s="155"/>
      <c r="DE110" s="155"/>
      <c r="DF110" s="155"/>
      <c r="DG110" s="176"/>
      <c r="DH110" s="155"/>
      <c r="DI110" s="155"/>
      <c r="DJ110" s="155"/>
      <c r="DK110" s="155"/>
      <c r="DL110" s="155"/>
      <c r="DM110" s="155"/>
      <c r="DN110" s="155"/>
      <c r="DO110" s="155"/>
      <c r="DP110" s="155"/>
      <c r="DQ110" s="155"/>
      <c r="DR110" s="155"/>
      <c r="DS110" s="155"/>
      <c r="DT110" s="155"/>
      <c r="DU110" s="155"/>
      <c r="DV110" s="155"/>
      <c r="DW110" s="155"/>
      <c r="DX110" s="155"/>
      <c r="DY110" s="155"/>
      <c r="DZ110" s="155"/>
      <c r="EA110" s="155"/>
      <c r="EB110" s="155"/>
      <c r="EC110" s="155"/>
      <c r="ED110" s="155"/>
      <c r="EE110" s="155"/>
      <c r="EF110" s="155"/>
      <c r="EG110" s="155"/>
      <c r="EH110" s="155"/>
      <c r="EI110" s="155"/>
      <c r="EJ110" s="155"/>
      <c r="EK110" s="155"/>
      <c r="EL110" s="155"/>
      <c r="EM110" s="155"/>
      <c r="EN110" s="155"/>
      <c r="EO110" s="155"/>
      <c r="EP110" s="155"/>
      <c r="EQ110" s="155"/>
      <c r="ER110" s="155"/>
      <c r="ES110" s="155"/>
      <c r="ET110" s="155"/>
      <c r="EU110" s="155"/>
      <c r="EV110" s="155"/>
      <c r="EW110" s="155"/>
      <c r="EX110" s="155"/>
      <c r="EY110" s="155"/>
      <c r="EZ110" s="155"/>
      <c r="FA110" s="155"/>
      <c r="FB110" s="155"/>
      <c r="FC110" s="155"/>
      <c r="FD110" s="155"/>
      <c r="FE110" s="155"/>
      <c r="FF110" s="155"/>
      <c r="FG110" s="155"/>
      <c r="FH110" s="155"/>
      <c r="FI110" s="155"/>
      <c r="FJ110" s="155"/>
      <c r="FK110" s="155"/>
      <c r="FL110" s="155"/>
      <c r="FM110" s="155"/>
      <c r="FN110" s="155"/>
      <c r="FO110" s="155"/>
      <c r="FP110" s="155"/>
      <c r="FQ110" s="155"/>
      <c r="FR110" s="155"/>
      <c r="FS110" s="155"/>
      <c r="FT110" s="155"/>
      <c r="FU110" s="155"/>
      <c r="FV110" s="155"/>
      <c r="FW110" s="155"/>
      <c r="FX110" s="155"/>
      <c r="FY110" s="155"/>
      <c r="FZ110" s="155"/>
      <c r="GA110" s="155"/>
      <c r="GB110" s="155"/>
      <c r="GC110" s="155"/>
      <c r="GD110" s="155"/>
      <c r="GE110" s="159"/>
      <c r="GF110" s="155"/>
      <c r="GG110" s="155"/>
      <c r="GH110" s="155"/>
      <c r="GI110" s="155"/>
      <c r="GJ110" s="155"/>
      <c r="GK110" s="155"/>
      <c r="GL110" s="155"/>
      <c r="GM110" s="155"/>
      <c r="GN110" s="155"/>
      <c r="GO110" s="155"/>
      <c r="GP110" s="155"/>
      <c r="GQ110" s="155"/>
      <c r="GR110" s="155"/>
      <c r="GS110" s="155"/>
      <c r="GT110" s="155"/>
      <c r="GU110" s="155"/>
      <c r="GV110" s="155"/>
    </row>
    <row r="111" spans="1:204" s="175" customFormat="1" ht="25.5" hidden="1" outlineLevel="3">
      <c r="A111" s="156"/>
      <c r="B111" s="220" t="s">
        <v>848</v>
      </c>
      <c r="C111" s="158"/>
      <c r="D111" s="452">
        <v>0</v>
      </c>
      <c r="E111" s="155"/>
      <c r="F111" s="155"/>
      <c r="G111" s="155"/>
      <c r="H111" s="176"/>
      <c r="I111" s="155"/>
      <c r="J111" s="155"/>
      <c r="K111" s="155"/>
      <c r="L111" s="155"/>
      <c r="M111" s="155"/>
      <c r="N111" s="155"/>
      <c r="O111" s="155"/>
      <c r="P111" s="155"/>
      <c r="Q111" s="155"/>
      <c r="R111" s="155"/>
      <c r="S111" s="155"/>
      <c r="T111" s="155"/>
      <c r="U111" s="155"/>
      <c r="V111" s="155"/>
      <c r="W111" s="155"/>
      <c r="X111" s="155"/>
      <c r="Y111" s="155"/>
      <c r="Z111" s="155"/>
      <c r="AA111" s="155"/>
      <c r="AB111" s="155"/>
      <c r="AC111" s="155"/>
      <c r="AD111" s="155"/>
      <c r="AE111" s="155"/>
      <c r="AF111" s="155"/>
      <c r="AG111" s="155"/>
      <c r="AH111" s="155"/>
      <c r="AI111" s="155"/>
      <c r="AJ111" s="155"/>
      <c r="AK111" s="176"/>
      <c r="AL111" s="155"/>
      <c r="AM111" s="155"/>
      <c r="AN111" s="155"/>
      <c r="AO111" s="155"/>
      <c r="AP111" s="155"/>
      <c r="AQ111" s="155"/>
      <c r="AR111" s="155"/>
      <c r="AS111" s="155"/>
      <c r="AT111" s="155"/>
      <c r="AU111" s="155"/>
      <c r="AV111" s="155"/>
      <c r="AW111" s="155"/>
      <c r="AX111" s="155"/>
      <c r="AY111" s="155"/>
      <c r="AZ111" s="155"/>
      <c r="BA111" s="155"/>
      <c r="BB111" s="155"/>
      <c r="BC111" s="155"/>
      <c r="BD111" s="155"/>
      <c r="BE111" s="155"/>
      <c r="BF111" s="155"/>
      <c r="BG111" s="155"/>
      <c r="BH111" s="155"/>
      <c r="BI111" s="155"/>
      <c r="BJ111" s="155"/>
      <c r="BK111" s="155"/>
      <c r="BL111" s="155"/>
      <c r="BM111" s="155"/>
      <c r="BN111" s="176"/>
      <c r="BO111" s="155"/>
      <c r="BP111" s="155"/>
      <c r="BQ111" s="155"/>
      <c r="BR111" s="155"/>
      <c r="BS111" s="155"/>
      <c r="BT111" s="155"/>
      <c r="BU111" s="155"/>
      <c r="BV111" s="155"/>
      <c r="BW111" s="155"/>
      <c r="BX111" s="155"/>
      <c r="BY111" s="155"/>
      <c r="BZ111" s="155"/>
      <c r="CA111" s="155"/>
      <c r="CB111" s="155"/>
      <c r="CC111" s="155"/>
      <c r="CD111" s="155"/>
      <c r="CE111" s="155"/>
      <c r="CF111" s="155"/>
      <c r="CG111" s="155"/>
      <c r="CH111" s="155"/>
      <c r="CI111" s="155"/>
      <c r="CJ111" s="155"/>
      <c r="CK111" s="155"/>
      <c r="CL111" s="155"/>
      <c r="CM111" s="155"/>
      <c r="CN111" s="155"/>
      <c r="CO111" s="155"/>
      <c r="CP111" s="155"/>
      <c r="CQ111" s="155"/>
      <c r="CR111" s="155"/>
      <c r="CS111" s="155"/>
      <c r="CT111" s="155"/>
      <c r="CU111" s="155"/>
      <c r="CV111" s="155"/>
      <c r="CW111" s="155"/>
      <c r="CX111" s="155"/>
      <c r="CY111" s="155"/>
      <c r="CZ111" s="155"/>
      <c r="DA111" s="155"/>
      <c r="DB111" s="155"/>
      <c r="DC111" s="155"/>
      <c r="DD111" s="155"/>
      <c r="DE111" s="155"/>
      <c r="DF111" s="155"/>
      <c r="DG111" s="176"/>
      <c r="DH111" s="155"/>
      <c r="DI111" s="155"/>
      <c r="DJ111" s="155"/>
      <c r="DK111" s="155"/>
      <c r="DL111" s="155"/>
      <c r="DM111" s="155"/>
      <c r="DN111" s="155"/>
      <c r="DO111" s="155"/>
      <c r="DP111" s="155"/>
      <c r="DQ111" s="155"/>
      <c r="DR111" s="155"/>
      <c r="DS111" s="155"/>
      <c r="DT111" s="155"/>
      <c r="DU111" s="155"/>
      <c r="DV111" s="155"/>
      <c r="DW111" s="155"/>
      <c r="DX111" s="155"/>
      <c r="DY111" s="155"/>
      <c r="DZ111" s="155"/>
      <c r="EA111" s="155"/>
      <c r="EB111" s="155"/>
      <c r="EC111" s="155"/>
      <c r="ED111" s="155"/>
      <c r="EE111" s="155"/>
      <c r="EF111" s="155"/>
      <c r="EG111" s="155"/>
      <c r="EH111" s="155"/>
      <c r="EI111" s="155"/>
      <c r="EJ111" s="155"/>
      <c r="EK111" s="155"/>
      <c r="EL111" s="155"/>
      <c r="EM111" s="155"/>
      <c r="EN111" s="155"/>
      <c r="EO111" s="155"/>
      <c r="EP111" s="155"/>
      <c r="EQ111" s="155"/>
      <c r="ER111" s="155"/>
      <c r="ES111" s="155"/>
      <c r="ET111" s="155"/>
      <c r="EU111" s="155"/>
      <c r="EV111" s="155"/>
      <c r="EW111" s="155"/>
      <c r="EX111" s="155"/>
      <c r="EY111" s="155"/>
      <c r="EZ111" s="155"/>
      <c r="FA111" s="155"/>
      <c r="FB111" s="155"/>
      <c r="FC111" s="155"/>
      <c r="FD111" s="155"/>
      <c r="FE111" s="155"/>
      <c r="FF111" s="155"/>
      <c r="FG111" s="155"/>
      <c r="FH111" s="155"/>
      <c r="FI111" s="155"/>
      <c r="FJ111" s="155"/>
      <c r="FK111" s="155"/>
      <c r="FL111" s="155"/>
      <c r="FM111" s="155"/>
      <c r="FN111" s="155"/>
      <c r="FO111" s="155"/>
      <c r="FP111" s="155"/>
      <c r="FQ111" s="155"/>
      <c r="FR111" s="155"/>
      <c r="FS111" s="155"/>
      <c r="FT111" s="155"/>
      <c r="FU111" s="155"/>
      <c r="FV111" s="155"/>
      <c r="FW111" s="155"/>
      <c r="FX111" s="155"/>
      <c r="FY111" s="155"/>
      <c r="FZ111" s="155"/>
      <c r="GA111" s="155"/>
      <c r="GB111" s="155"/>
      <c r="GC111" s="155"/>
      <c r="GD111" s="155"/>
      <c r="GE111" s="159"/>
      <c r="GF111" s="155"/>
      <c r="GG111" s="155"/>
      <c r="GH111" s="155"/>
      <c r="GI111" s="155"/>
      <c r="GJ111" s="155"/>
      <c r="GK111" s="155"/>
      <c r="GL111" s="155"/>
      <c r="GM111" s="155"/>
      <c r="GN111" s="155"/>
      <c r="GO111" s="155"/>
      <c r="GP111" s="155"/>
      <c r="GQ111" s="155"/>
      <c r="GR111" s="155"/>
      <c r="GS111" s="155"/>
      <c r="GT111" s="155"/>
      <c r="GU111" s="155"/>
      <c r="GV111" s="155"/>
    </row>
    <row r="112" spans="1:204" s="175" customFormat="1" ht="14.25" hidden="1" customHeight="1" outlineLevel="3">
      <c r="A112" s="156"/>
      <c r="B112" s="220" t="s">
        <v>849</v>
      </c>
      <c r="C112" s="158"/>
      <c r="D112" s="451">
        <v>-1</v>
      </c>
      <c r="E112" s="155"/>
      <c r="F112" s="155"/>
      <c r="G112" s="155"/>
      <c r="H112" s="176"/>
      <c r="I112" s="155"/>
      <c r="J112" s="155"/>
      <c r="K112" s="155"/>
      <c r="L112" s="155"/>
      <c r="M112" s="155"/>
      <c r="N112" s="155"/>
      <c r="O112" s="155"/>
      <c r="P112" s="155"/>
      <c r="Q112" s="155"/>
      <c r="R112" s="155"/>
      <c r="S112" s="155"/>
      <c r="T112" s="155"/>
      <c r="U112" s="155"/>
      <c r="V112" s="155"/>
      <c r="W112" s="155"/>
      <c r="X112" s="155"/>
      <c r="Y112" s="155"/>
      <c r="Z112" s="155"/>
      <c r="AA112" s="155"/>
      <c r="AB112" s="155"/>
      <c r="AC112" s="155"/>
      <c r="AD112" s="155"/>
      <c r="AE112" s="155"/>
      <c r="AF112" s="155"/>
      <c r="AG112" s="155"/>
      <c r="AH112" s="155"/>
      <c r="AI112" s="155"/>
      <c r="AJ112" s="155"/>
      <c r="AK112" s="176"/>
      <c r="AL112" s="155"/>
      <c r="AM112" s="155"/>
      <c r="AN112" s="155"/>
      <c r="AO112" s="155"/>
      <c r="AP112" s="155"/>
      <c r="AQ112" s="155"/>
      <c r="AR112" s="155"/>
      <c r="AS112" s="155"/>
      <c r="AT112" s="155"/>
      <c r="AU112" s="155"/>
      <c r="AV112" s="155"/>
      <c r="AW112" s="155"/>
      <c r="AX112" s="155"/>
      <c r="AY112" s="155"/>
      <c r="AZ112" s="155"/>
      <c r="BA112" s="155"/>
      <c r="BB112" s="155"/>
      <c r="BC112" s="155"/>
      <c r="BD112" s="155"/>
      <c r="BE112" s="155"/>
      <c r="BF112" s="155"/>
      <c r="BG112" s="155"/>
      <c r="BH112" s="155"/>
      <c r="BI112" s="155"/>
      <c r="BJ112" s="155"/>
      <c r="BK112" s="155"/>
      <c r="BL112" s="155"/>
      <c r="BM112" s="155"/>
      <c r="BN112" s="176"/>
      <c r="BO112" s="155"/>
      <c r="BP112" s="155"/>
      <c r="BQ112" s="155"/>
      <c r="BR112" s="155"/>
      <c r="BS112" s="155"/>
      <c r="BT112" s="155"/>
      <c r="BU112" s="155"/>
      <c r="BV112" s="155"/>
      <c r="BW112" s="155"/>
      <c r="BX112" s="155"/>
      <c r="BY112" s="155"/>
      <c r="BZ112" s="155"/>
      <c r="CA112" s="155"/>
      <c r="CB112" s="155"/>
      <c r="CC112" s="155"/>
      <c r="CD112" s="155"/>
      <c r="CE112" s="155"/>
      <c r="CF112" s="155"/>
      <c r="CG112" s="155"/>
      <c r="CH112" s="155"/>
      <c r="CI112" s="155"/>
      <c r="CJ112" s="155"/>
      <c r="CK112" s="155"/>
      <c r="CL112" s="155"/>
      <c r="CM112" s="155"/>
      <c r="CN112" s="155"/>
      <c r="CO112" s="155"/>
      <c r="CP112" s="155"/>
      <c r="CQ112" s="155"/>
      <c r="CR112" s="155"/>
      <c r="CS112" s="155"/>
      <c r="CT112" s="155"/>
      <c r="CU112" s="155"/>
      <c r="CV112" s="155"/>
      <c r="CW112" s="155"/>
      <c r="CX112" s="155"/>
      <c r="CY112" s="155"/>
      <c r="CZ112" s="155"/>
      <c r="DA112" s="155"/>
      <c r="DB112" s="155"/>
      <c r="DC112" s="155"/>
      <c r="DD112" s="155"/>
      <c r="DE112" s="155"/>
      <c r="DF112" s="155"/>
      <c r="DG112" s="176"/>
      <c r="DH112" s="155"/>
      <c r="DI112" s="155"/>
      <c r="DJ112" s="155"/>
      <c r="DK112" s="155"/>
      <c r="DL112" s="155"/>
      <c r="DM112" s="155"/>
      <c r="DN112" s="155"/>
      <c r="DO112" s="155"/>
      <c r="DP112" s="155"/>
      <c r="DQ112" s="155"/>
      <c r="DR112" s="155"/>
      <c r="DS112" s="155"/>
      <c r="DT112" s="155"/>
      <c r="DU112" s="155"/>
      <c r="DV112" s="155"/>
      <c r="DW112" s="155"/>
      <c r="DX112" s="155"/>
      <c r="DY112" s="155"/>
      <c r="DZ112" s="155"/>
      <c r="EA112" s="155"/>
      <c r="EB112" s="155"/>
      <c r="EC112" s="155"/>
      <c r="ED112" s="155"/>
      <c r="EE112" s="155"/>
      <c r="EF112" s="155"/>
      <c r="EG112" s="155"/>
      <c r="EH112" s="155"/>
      <c r="EI112" s="155"/>
      <c r="EJ112" s="155"/>
      <c r="EK112" s="155"/>
      <c r="EL112" s="155"/>
      <c r="EM112" s="155"/>
      <c r="EN112" s="155"/>
      <c r="EO112" s="155"/>
      <c r="EP112" s="155"/>
      <c r="EQ112" s="155"/>
      <c r="ER112" s="155"/>
      <c r="ES112" s="155"/>
      <c r="ET112" s="155"/>
      <c r="EU112" s="155"/>
      <c r="EV112" s="155"/>
      <c r="EW112" s="155"/>
      <c r="EX112" s="155"/>
      <c r="EY112" s="155"/>
      <c r="EZ112" s="155"/>
      <c r="FA112" s="155"/>
      <c r="FB112" s="155"/>
      <c r="FC112" s="155"/>
      <c r="FD112" s="155"/>
      <c r="FE112" s="155"/>
      <c r="FF112" s="155"/>
      <c r="FG112" s="155"/>
      <c r="FH112" s="155"/>
      <c r="FI112" s="155"/>
      <c r="FJ112" s="155"/>
      <c r="FK112" s="155"/>
      <c r="FL112" s="155"/>
      <c r="FM112" s="155"/>
      <c r="FN112" s="155"/>
      <c r="FO112" s="155"/>
      <c r="FP112" s="155"/>
      <c r="FQ112" s="155"/>
      <c r="FR112" s="155"/>
      <c r="FS112" s="155"/>
      <c r="FT112" s="155"/>
      <c r="FU112" s="155"/>
      <c r="FV112" s="155"/>
      <c r="FW112" s="155"/>
      <c r="FX112" s="155"/>
      <c r="FY112" s="155"/>
      <c r="FZ112" s="155"/>
      <c r="GA112" s="155"/>
      <c r="GB112" s="155"/>
      <c r="GC112" s="155"/>
      <c r="GD112" s="155"/>
      <c r="GE112" s="159"/>
      <c r="GF112" s="155"/>
      <c r="GG112" s="155"/>
      <c r="GH112" s="155"/>
      <c r="GI112" s="155"/>
      <c r="GJ112" s="155"/>
      <c r="GK112" s="155"/>
      <c r="GL112" s="155"/>
      <c r="GM112" s="155"/>
      <c r="GN112" s="155"/>
      <c r="GO112" s="155"/>
      <c r="GP112" s="155"/>
      <c r="GQ112" s="155"/>
      <c r="GR112" s="155"/>
      <c r="GS112" s="155"/>
      <c r="GT112" s="155"/>
      <c r="GU112" s="155"/>
      <c r="GV112" s="155"/>
    </row>
    <row r="113" spans="1:204" s="175" customFormat="1" hidden="1" outlineLevel="3">
      <c r="A113" s="156"/>
      <c r="B113" s="220" t="s">
        <v>850</v>
      </c>
      <c r="C113" s="158"/>
      <c r="D113" s="451">
        <v>-1</v>
      </c>
      <c r="E113" s="155"/>
      <c r="F113" s="155"/>
      <c r="G113" s="155"/>
      <c r="H113" s="176"/>
      <c r="I113" s="155"/>
      <c r="J113" s="155"/>
      <c r="K113" s="155"/>
      <c r="L113" s="155"/>
      <c r="M113" s="155"/>
      <c r="N113" s="155"/>
      <c r="O113" s="155"/>
      <c r="P113" s="155"/>
      <c r="Q113" s="155"/>
      <c r="R113" s="155"/>
      <c r="S113" s="155"/>
      <c r="T113" s="155"/>
      <c r="U113" s="155"/>
      <c r="V113" s="155"/>
      <c r="W113" s="155"/>
      <c r="X113" s="155"/>
      <c r="Y113" s="155"/>
      <c r="Z113" s="155"/>
      <c r="AA113" s="155"/>
      <c r="AB113" s="155"/>
      <c r="AC113" s="155"/>
      <c r="AD113" s="155"/>
      <c r="AE113" s="155"/>
      <c r="AF113" s="155"/>
      <c r="AG113" s="155"/>
      <c r="AH113" s="155"/>
      <c r="AI113" s="155"/>
      <c r="AJ113" s="155"/>
      <c r="AK113" s="176"/>
      <c r="AL113" s="155"/>
      <c r="AM113" s="155"/>
      <c r="AN113" s="155"/>
      <c r="AO113" s="155"/>
      <c r="AP113" s="155"/>
      <c r="AQ113" s="155"/>
      <c r="AR113" s="155"/>
      <c r="AS113" s="155"/>
      <c r="AT113" s="155"/>
      <c r="AU113" s="155"/>
      <c r="AV113" s="155"/>
      <c r="AW113" s="155"/>
      <c r="AX113" s="155"/>
      <c r="AY113" s="155"/>
      <c r="AZ113" s="155"/>
      <c r="BA113" s="155"/>
      <c r="BB113" s="155"/>
      <c r="BC113" s="155"/>
      <c r="BD113" s="155"/>
      <c r="BE113" s="155"/>
      <c r="BF113" s="155"/>
      <c r="BG113" s="155"/>
      <c r="BH113" s="155"/>
      <c r="BI113" s="155"/>
      <c r="BJ113" s="155"/>
      <c r="BK113" s="155"/>
      <c r="BL113" s="155"/>
      <c r="BM113" s="155"/>
      <c r="BN113" s="176"/>
      <c r="BO113" s="155"/>
      <c r="BP113" s="155"/>
      <c r="BQ113" s="155"/>
      <c r="BR113" s="155"/>
      <c r="BS113" s="155"/>
      <c r="BT113" s="155"/>
      <c r="BU113" s="155"/>
      <c r="BV113" s="155"/>
      <c r="BW113" s="155"/>
      <c r="BX113" s="155"/>
      <c r="BY113" s="155"/>
      <c r="BZ113" s="155"/>
      <c r="CA113" s="155"/>
      <c r="CB113" s="155"/>
      <c r="CC113" s="155"/>
      <c r="CD113" s="155"/>
      <c r="CE113" s="155"/>
      <c r="CF113" s="155"/>
      <c r="CG113" s="155"/>
      <c r="CH113" s="155"/>
      <c r="CI113" s="155"/>
      <c r="CJ113" s="155"/>
      <c r="CK113" s="155"/>
      <c r="CL113" s="155"/>
      <c r="CM113" s="155"/>
      <c r="CN113" s="155"/>
      <c r="CO113" s="155"/>
      <c r="CP113" s="155"/>
      <c r="CQ113" s="155"/>
      <c r="CR113" s="155"/>
      <c r="CS113" s="155"/>
      <c r="CT113" s="155"/>
      <c r="CU113" s="155"/>
      <c r="CV113" s="155"/>
      <c r="CW113" s="155"/>
      <c r="CX113" s="155"/>
      <c r="CY113" s="155"/>
      <c r="CZ113" s="155"/>
      <c r="DA113" s="155"/>
      <c r="DB113" s="155"/>
      <c r="DC113" s="155"/>
      <c r="DD113" s="155"/>
      <c r="DE113" s="155"/>
      <c r="DF113" s="155"/>
      <c r="DG113" s="176"/>
      <c r="DH113" s="155"/>
      <c r="DI113" s="155"/>
      <c r="DJ113" s="155"/>
      <c r="DK113" s="155"/>
      <c r="DL113" s="155"/>
      <c r="DM113" s="155"/>
      <c r="DN113" s="155"/>
      <c r="DO113" s="155"/>
      <c r="DP113" s="155"/>
      <c r="DQ113" s="155"/>
      <c r="DR113" s="155"/>
      <c r="DS113" s="155"/>
      <c r="DT113" s="155"/>
      <c r="DU113" s="155"/>
      <c r="DV113" s="155"/>
      <c r="DW113" s="155"/>
      <c r="DX113" s="155"/>
      <c r="DY113" s="155"/>
      <c r="DZ113" s="155"/>
      <c r="EA113" s="155"/>
      <c r="EB113" s="155"/>
      <c r="EC113" s="155"/>
      <c r="ED113" s="155"/>
      <c r="EE113" s="155"/>
      <c r="EF113" s="155"/>
      <c r="EG113" s="155"/>
      <c r="EH113" s="155"/>
      <c r="EI113" s="155"/>
      <c r="EJ113" s="155"/>
      <c r="EK113" s="155"/>
      <c r="EL113" s="155"/>
      <c r="EM113" s="155"/>
      <c r="EN113" s="155"/>
      <c r="EO113" s="155"/>
      <c r="EP113" s="155"/>
      <c r="EQ113" s="155"/>
      <c r="ER113" s="155"/>
      <c r="ES113" s="155"/>
      <c r="ET113" s="155"/>
      <c r="EU113" s="155"/>
      <c r="EV113" s="155"/>
      <c r="EW113" s="155"/>
      <c r="EX113" s="155"/>
      <c r="EY113" s="155"/>
      <c r="EZ113" s="155"/>
      <c r="FA113" s="155"/>
      <c r="FB113" s="155"/>
      <c r="FC113" s="155"/>
      <c r="FD113" s="155"/>
      <c r="FE113" s="155"/>
      <c r="FF113" s="155"/>
      <c r="FG113" s="155"/>
      <c r="FH113" s="155"/>
      <c r="FI113" s="155"/>
      <c r="FJ113" s="155"/>
      <c r="FK113" s="155"/>
      <c r="FL113" s="155"/>
      <c r="FM113" s="155"/>
      <c r="FN113" s="155"/>
      <c r="FO113" s="155"/>
      <c r="FP113" s="155"/>
      <c r="FQ113" s="155"/>
      <c r="FR113" s="155"/>
      <c r="FS113" s="155"/>
      <c r="FT113" s="155"/>
      <c r="FU113" s="155"/>
      <c r="FV113" s="155"/>
      <c r="FW113" s="155"/>
      <c r="FX113" s="155"/>
      <c r="FY113" s="155"/>
      <c r="FZ113" s="155"/>
      <c r="GA113" s="155"/>
      <c r="GB113" s="155"/>
      <c r="GC113" s="155"/>
      <c r="GD113" s="155"/>
      <c r="GE113" s="159"/>
      <c r="GF113" s="155"/>
      <c r="GG113" s="155"/>
      <c r="GH113" s="155"/>
      <c r="GI113" s="155"/>
      <c r="GJ113" s="155"/>
      <c r="GK113" s="155"/>
      <c r="GL113" s="155"/>
      <c r="GM113" s="155"/>
      <c r="GN113" s="155"/>
      <c r="GO113" s="155"/>
      <c r="GP113" s="155"/>
      <c r="GQ113" s="155"/>
      <c r="GR113" s="155"/>
      <c r="GS113" s="155"/>
      <c r="GT113" s="155"/>
      <c r="GU113" s="155"/>
      <c r="GV113" s="155"/>
    </row>
    <row r="114" spans="1:204" s="175" customFormat="1" hidden="1" outlineLevel="3">
      <c r="A114" s="156"/>
      <c r="B114" s="220"/>
      <c r="C114" s="158"/>
      <c r="D114" s="451"/>
      <c r="E114" s="155"/>
      <c r="F114" s="155"/>
      <c r="G114" s="155"/>
      <c r="H114" s="176"/>
      <c r="I114" s="155"/>
      <c r="J114" s="155"/>
      <c r="K114" s="155"/>
      <c r="L114" s="155"/>
      <c r="M114" s="155"/>
      <c r="N114" s="155"/>
      <c r="O114" s="155"/>
      <c r="P114" s="155"/>
      <c r="Q114" s="155"/>
      <c r="R114" s="155"/>
      <c r="S114" s="155"/>
      <c r="T114" s="155"/>
      <c r="U114" s="155"/>
      <c r="V114" s="155"/>
      <c r="W114" s="155"/>
      <c r="X114" s="155"/>
      <c r="Y114" s="155"/>
      <c r="Z114" s="155"/>
      <c r="AA114" s="155"/>
      <c r="AB114" s="155"/>
      <c r="AC114" s="155"/>
      <c r="AD114" s="155"/>
      <c r="AE114" s="155"/>
      <c r="AF114" s="155"/>
      <c r="AG114" s="155"/>
      <c r="AH114" s="155"/>
      <c r="AI114" s="155"/>
      <c r="AJ114" s="155"/>
      <c r="AK114" s="176"/>
      <c r="AL114" s="155"/>
      <c r="AM114" s="155"/>
      <c r="AN114" s="155"/>
      <c r="AO114" s="155"/>
      <c r="AP114" s="155"/>
      <c r="AQ114" s="155"/>
      <c r="AR114" s="155"/>
      <c r="AS114" s="155"/>
      <c r="AT114" s="155"/>
      <c r="AU114" s="155"/>
      <c r="AV114" s="155"/>
      <c r="AW114" s="155"/>
      <c r="AX114" s="155"/>
      <c r="AY114" s="155"/>
      <c r="AZ114" s="155"/>
      <c r="BA114" s="155"/>
      <c r="BB114" s="155"/>
      <c r="BC114" s="155"/>
      <c r="BD114" s="155"/>
      <c r="BE114" s="155"/>
      <c r="BF114" s="155"/>
      <c r="BG114" s="155"/>
      <c r="BH114" s="155"/>
      <c r="BI114" s="155"/>
      <c r="BJ114" s="155"/>
      <c r="BK114" s="155"/>
      <c r="BL114" s="155"/>
      <c r="BM114" s="155"/>
      <c r="BN114" s="176"/>
      <c r="BO114" s="155"/>
      <c r="BP114" s="155"/>
      <c r="BQ114" s="155"/>
      <c r="BR114" s="155"/>
      <c r="BS114" s="155"/>
      <c r="BT114" s="155"/>
      <c r="BU114" s="155"/>
      <c r="BV114" s="155"/>
      <c r="BW114" s="155"/>
      <c r="BX114" s="155"/>
      <c r="BY114" s="155"/>
      <c r="BZ114" s="155"/>
      <c r="CA114" s="155"/>
      <c r="CB114" s="155"/>
      <c r="CC114" s="155"/>
      <c r="CD114" s="155"/>
      <c r="CE114" s="155"/>
      <c r="CF114" s="155"/>
      <c r="CG114" s="155"/>
      <c r="CH114" s="155"/>
      <c r="CI114" s="155"/>
      <c r="CJ114" s="155"/>
      <c r="CK114" s="155"/>
      <c r="CL114" s="155"/>
      <c r="CM114" s="155"/>
      <c r="CN114" s="155"/>
      <c r="CO114" s="155"/>
      <c r="CP114" s="155"/>
      <c r="CQ114" s="155"/>
      <c r="CR114" s="155"/>
      <c r="CS114" s="155"/>
      <c r="CT114" s="155"/>
      <c r="CU114" s="155"/>
      <c r="CV114" s="155"/>
      <c r="CW114" s="155"/>
      <c r="CX114" s="155"/>
      <c r="CY114" s="155"/>
      <c r="CZ114" s="155"/>
      <c r="DA114" s="155"/>
      <c r="DB114" s="155"/>
      <c r="DC114" s="155"/>
      <c r="DD114" s="155"/>
      <c r="DE114" s="155"/>
      <c r="DF114" s="155"/>
      <c r="DG114" s="176"/>
      <c r="DH114" s="155"/>
      <c r="DI114" s="155"/>
      <c r="DJ114" s="155"/>
      <c r="DK114" s="155"/>
      <c r="DL114" s="155"/>
      <c r="DM114" s="155"/>
      <c r="DN114" s="155"/>
      <c r="DO114" s="155"/>
      <c r="DP114" s="155"/>
      <c r="DQ114" s="155"/>
      <c r="DR114" s="155"/>
      <c r="DS114" s="155"/>
      <c r="DT114" s="155"/>
      <c r="DU114" s="155"/>
      <c r="DV114" s="155"/>
      <c r="DW114" s="155"/>
      <c r="DX114" s="155"/>
      <c r="DY114" s="155"/>
      <c r="DZ114" s="155"/>
      <c r="EA114" s="155"/>
      <c r="EB114" s="155"/>
      <c r="EC114" s="155"/>
      <c r="ED114" s="155"/>
      <c r="EE114" s="155"/>
      <c r="EF114" s="155"/>
      <c r="EG114" s="155"/>
      <c r="EH114" s="155"/>
      <c r="EI114" s="155"/>
      <c r="EJ114" s="155"/>
      <c r="EK114" s="155"/>
      <c r="EL114" s="155"/>
      <c r="EM114" s="155"/>
      <c r="EN114" s="155"/>
      <c r="EO114" s="155"/>
      <c r="EP114" s="155"/>
      <c r="EQ114" s="155"/>
      <c r="ER114" s="155"/>
      <c r="ES114" s="155"/>
      <c r="ET114" s="155"/>
      <c r="EU114" s="155"/>
      <c r="EV114" s="155"/>
      <c r="EW114" s="155"/>
      <c r="EX114" s="155"/>
      <c r="EY114" s="155"/>
      <c r="EZ114" s="155"/>
      <c r="FA114" s="155"/>
      <c r="FB114" s="155"/>
      <c r="FC114" s="155"/>
      <c r="FD114" s="155"/>
      <c r="FE114" s="155"/>
      <c r="FF114" s="155"/>
      <c r="FG114" s="155"/>
      <c r="FH114" s="155"/>
      <c r="FI114" s="155"/>
      <c r="FJ114" s="155"/>
      <c r="FK114" s="155"/>
      <c r="FL114" s="155"/>
      <c r="FM114" s="155"/>
      <c r="FN114" s="155"/>
      <c r="FO114" s="155"/>
      <c r="FP114" s="155"/>
      <c r="FQ114" s="155"/>
      <c r="FR114" s="155"/>
      <c r="FS114" s="155"/>
      <c r="FT114" s="155"/>
      <c r="FU114" s="155"/>
      <c r="FV114" s="155"/>
      <c r="FW114" s="155"/>
      <c r="FX114" s="155"/>
      <c r="FY114" s="155"/>
      <c r="FZ114" s="155"/>
      <c r="GA114" s="155"/>
      <c r="GB114" s="155"/>
      <c r="GC114" s="155"/>
      <c r="GD114" s="155"/>
      <c r="GE114" s="159"/>
      <c r="GF114" s="155"/>
      <c r="GG114" s="155"/>
      <c r="GH114" s="155"/>
      <c r="GI114" s="155"/>
      <c r="GJ114" s="155"/>
      <c r="GK114" s="155"/>
      <c r="GL114" s="155"/>
      <c r="GM114" s="155"/>
      <c r="GN114" s="155"/>
      <c r="GO114" s="155"/>
      <c r="GP114" s="155"/>
      <c r="GQ114" s="155"/>
      <c r="GR114" s="155"/>
      <c r="GS114" s="155"/>
      <c r="GT114" s="155"/>
      <c r="GU114" s="155"/>
      <c r="GV114" s="155"/>
    </row>
    <row r="115" spans="1:204" s="194" customFormat="1" hidden="1" outlineLevel="3">
      <c r="A115" s="214"/>
      <c r="B115" s="517" t="s">
        <v>521</v>
      </c>
      <c r="C115" s="191" t="s">
        <v>521</v>
      </c>
      <c r="D115" s="457" t="s">
        <v>521</v>
      </c>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2"/>
      <c r="AV115" s="192"/>
      <c r="AW115" s="192"/>
      <c r="AX115" s="192"/>
      <c r="AY115" s="192"/>
      <c r="AZ115" s="192"/>
      <c r="BA115" s="192"/>
      <c r="BB115" s="192"/>
      <c r="BC115" s="192"/>
      <c r="BD115" s="192"/>
      <c r="BE115" s="192"/>
      <c r="BF115" s="192"/>
      <c r="BG115" s="192"/>
      <c r="BH115" s="192"/>
      <c r="BI115" s="192"/>
      <c r="BJ115" s="192"/>
      <c r="BK115" s="192"/>
      <c r="BL115" s="192"/>
      <c r="BM115" s="192"/>
      <c r="BN115" s="192"/>
      <c r="BO115" s="192"/>
      <c r="BP115" s="192"/>
      <c r="BQ115" s="192"/>
      <c r="BR115" s="192"/>
      <c r="BS115" s="192"/>
      <c r="BT115" s="192"/>
      <c r="BU115" s="192"/>
      <c r="BV115" s="192"/>
      <c r="BW115" s="192"/>
      <c r="BX115" s="192"/>
      <c r="BY115" s="192"/>
      <c r="BZ115" s="192"/>
      <c r="CA115" s="192"/>
      <c r="CB115" s="192"/>
      <c r="CC115" s="192"/>
      <c r="CD115" s="192"/>
      <c r="CE115" s="192"/>
      <c r="CF115" s="192"/>
      <c r="CG115" s="192"/>
      <c r="CH115" s="192"/>
      <c r="CI115" s="192"/>
      <c r="CJ115" s="192"/>
      <c r="CK115" s="192"/>
      <c r="CL115" s="192"/>
      <c r="CM115" s="192"/>
      <c r="CN115" s="192"/>
      <c r="CO115" s="192"/>
      <c r="CP115" s="192"/>
      <c r="CQ115" s="192"/>
      <c r="CR115" s="192"/>
      <c r="CS115" s="192"/>
      <c r="CT115" s="192"/>
      <c r="CU115" s="192"/>
      <c r="CV115" s="192"/>
      <c r="CW115" s="192"/>
      <c r="CX115" s="192"/>
      <c r="CY115" s="192"/>
      <c r="CZ115" s="192"/>
      <c r="DA115" s="192"/>
      <c r="DB115" s="192"/>
      <c r="DC115" s="192"/>
      <c r="DD115" s="192"/>
      <c r="DE115" s="192"/>
      <c r="DF115" s="192"/>
      <c r="DG115" s="192"/>
      <c r="DH115" s="192"/>
      <c r="DI115" s="192"/>
      <c r="DJ115" s="192"/>
      <c r="DK115" s="192"/>
      <c r="DL115" s="192"/>
      <c r="DM115" s="192"/>
      <c r="DN115" s="192"/>
      <c r="DO115" s="192"/>
      <c r="DP115" s="192"/>
      <c r="DQ115" s="192"/>
      <c r="DR115" s="192"/>
      <c r="DS115" s="192"/>
      <c r="DT115" s="192"/>
      <c r="DU115" s="192"/>
      <c r="DV115" s="192"/>
      <c r="DW115" s="192"/>
      <c r="DX115" s="192"/>
      <c r="DY115" s="192"/>
      <c r="DZ115" s="192"/>
      <c r="EA115" s="192"/>
      <c r="EB115" s="192"/>
      <c r="EC115" s="192"/>
      <c r="ED115" s="192"/>
      <c r="EE115" s="192"/>
      <c r="EF115" s="192"/>
      <c r="EG115" s="192"/>
      <c r="EH115" s="192"/>
      <c r="EI115" s="192"/>
      <c r="EJ115" s="192"/>
      <c r="EK115" s="192"/>
      <c r="EL115" s="192"/>
      <c r="EM115" s="192"/>
      <c r="EN115" s="192"/>
      <c r="EO115" s="192"/>
      <c r="EP115" s="192"/>
      <c r="EQ115" s="192"/>
      <c r="ER115" s="192"/>
      <c r="ES115" s="192"/>
      <c r="ET115" s="192"/>
      <c r="EU115" s="192"/>
      <c r="EV115" s="192"/>
      <c r="EW115" s="192"/>
      <c r="EX115" s="192"/>
      <c r="EY115" s="192"/>
      <c r="EZ115" s="192"/>
      <c r="FA115" s="192"/>
      <c r="FB115" s="192"/>
      <c r="FC115" s="192"/>
      <c r="FD115" s="192"/>
      <c r="FE115" s="192"/>
      <c r="FF115" s="192"/>
      <c r="FG115" s="192"/>
      <c r="FH115" s="192"/>
      <c r="FI115" s="192"/>
      <c r="FJ115" s="192"/>
      <c r="FK115" s="192"/>
      <c r="FL115" s="192"/>
      <c r="FM115" s="192"/>
      <c r="FN115" s="192"/>
      <c r="FO115" s="192"/>
      <c r="FP115" s="192"/>
      <c r="FQ115" s="192"/>
      <c r="FR115" s="192"/>
      <c r="FS115" s="192"/>
      <c r="FT115" s="192"/>
      <c r="FU115" s="192"/>
      <c r="FV115" s="192"/>
      <c r="FW115" s="192"/>
      <c r="FX115" s="192"/>
      <c r="FY115" s="192"/>
      <c r="FZ115" s="192"/>
      <c r="GA115" s="192"/>
      <c r="GB115" s="192"/>
      <c r="GC115" s="192"/>
      <c r="GD115" s="192"/>
      <c r="GE115" s="193"/>
      <c r="GF115" s="192"/>
      <c r="GG115" s="192"/>
      <c r="GH115" s="192"/>
      <c r="GI115" s="192"/>
      <c r="GJ115" s="192"/>
      <c r="GK115" s="192"/>
      <c r="GL115" s="192"/>
      <c r="GM115" s="192"/>
      <c r="GN115" s="192"/>
      <c r="GO115" s="192"/>
      <c r="GP115" s="192"/>
      <c r="GQ115" s="192"/>
      <c r="GR115" s="192"/>
      <c r="GS115" s="192"/>
      <c r="GT115" s="192"/>
      <c r="GU115" s="192"/>
      <c r="GV115" s="192"/>
    </row>
    <row r="116" spans="1:204" s="197" customFormat="1" ht="12.75" customHeight="1" outlineLevel="2" collapsed="1">
      <c r="A116" s="212"/>
      <c r="B116" s="512" t="s">
        <v>285</v>
      </c>
      <c r="C116" s="209"/>
      <c r="D116" s="456"/>
      <c r="GE116" s="193"/>
    </row>
    <row r="117" spans="1:204" s="175" customFormat="1" ht="25.5" hidden="1" outlineLevel="3">
      <c r="A117" s="156"/>
      <c r="B117" s="220" t="s">
        <v>851</v>
      </c>
      <c r="C117" s="158"/>
      <c r="D117" s="451">
        <v>-1</v>
      </c>
      <c r="E117" s="155"/>
      <c r="F117" s="155"/>
      <c r="G117" s="155"/>
      <c r="H117" s="176"/>
      <c r="I117" s="155"/>
      <c r="J117" s="155"/>
      <c r="K117" s="155"/>
      <c r="L117" s="155"/>
      <c r="M117" s="155"/>
      <c r="N117" s="155"/>
      <c r="O117" s="155"/>
      <c r="P117" s="155"/>
      <c r="Q117" s="155"/>
      <c r="R117" s="155"/>
      <c r="S117" s="155"/>
      <c r="T117" s="155"/>
      <c r="U117" s="155"/>
      <c r="V117" s="155"/>
      <c r="W117" s="155"/>
      <c r="X117" s="155"/>
      <c r="Y117" s="155"/>
      <c r="Z117" s="155"/>
      <c r="AA117" s="155"/>
      <c r="AB117" s="155"/>
      <c r="AC117" s="155"/>
      <c r="AD117" s="155"/>
      <c r="AE117" s="155"/>
      <c r="AF117" s="155"/>
      <c r="AG117" s="155"/>
      <c r="AH117" s="155"/>
      <c r="AI117" s="155"/>
      <c r="AJ117" s="155"/>
      <c r="AK117" s="176"/>
      <c r="AL117" s="155"/>
      <c r="AM117" s="155"/>
      <c r="AN117" s="155"/>
      <c r="AO117" s="155"/>
      <c r="AP117" s="155"/>
      <c r="AQ117" s="155"/>
      <c r="AR117" s="155"/>
      <c r="AS117" s="155"/>
      <c r="AT117" s="155"/>
      <c r="AU117" s="155"/>
      <c r="AV117" s="155"/>
      <c r="AW117" s="155"/>
      <c r="AX117" s="155"/>
      <c r="AY117" s="155"/>
      <c r="AZ117" s="155"/>
      <c r="BA117" s="155"/>
      <c r="BB117" s="155"/>
      <c r="BC117" s="155"/>
      <c r="BD117" s="155"/>
      <c r="BE117" s="155"/>
      <c r="BF117" s="155"/>
      <c r="BG117" s="155"/>
      <c r="BH117" s="155"/>
      <c r="BI117" s="155"/>
      <c r="BJ117" s="155"/>
      <c r="BK117" s="155"/>
      <c r="BL117" s="155"/>
      <c r="BM117" s="155"/>
      <c r="BN117" s="176"/>
      <c r="BO117" s="155"/>
      <c r="BP117" s="155"/>
      <c r="BQ117" s="155"/>
      <c r="BR117" s="155"/>
      <c r="BS117" s="155"/>
      <c r="BT117" s="155"/>
      <c r="BU117" s="155"/>
      <c r="BV117" s="155"/>
      <c r="BW117" s="155"/>
      <c r="BX117" s="155"/>
      <c r="BY117" s="155"/>
      <c r="BZ117" s="155"/>
      <c r="CA117" s="155"/>
      <c r="CB117" s="155"/>
      <c r="CC117" s="155"/>
      <c r="CD117" s="155"/>
      <c r="CE117" s="155"/>
      <c r="CF117" s="155"/>
      <c r="CG117" s="155"/>
      <c r="CH117" s="155"/>
      <c r="CI117" s="155"/>
      <c r="CJ117" s="155"/>
      <c r="CK117" s="155"/>
      <c r="CL117" s="155"/>
      <c r="CM117" s="155"/>
      <c r="CN117" s="155"/>
      <c r="CO117" s="155"/>
      <c r="CP117" s="155"/>
      <c r="CQ117" s="155"/>
      <c r="CR117" s="155"/>
      <c r="CS117" s="155"/>
      <c r="CT117" s="155"/>
      <c r="CU117" s="155"/>
      <c r="CV117" s="155"/>
      <c r="CW117" s="155"/>
      <c r="CX117" s="155"/>
      <c r="CY117" s="155"/>
      <c r="CZ117" s="155"/>
      <c r="DA117" s="155"/>
      <c r="DB117" s="155"/>
      <c r="DC117" s="155"/>
      <c r="DD117" s="155"/>
      <c r="DE117" s="155"/>
      <c r="DF117" s="155"/>
      <c r="DG117" s="176"/>
      <c r="DH117" s="155"/>
      <c r="DI117" s="155"/>
      <c r="DJ117" s="155"/>
      <c r="DK117" s="155"/>
      <c r="DL117" s="155"/>
      <c r="DM117" s="155"/>
      <c r="DN117" s="155"/>
      <c r="DO117" s="155"/>
      <c r="DP117" s="155"/>
      <c r="DQ117" s="155"/>
      <c r="DR117" s="155"/>
      <c r="DS117" s="155"/>
      <c r="DT117" s="155"/>
      <c r="DU117" s="155"/>
      <c r="DV117" s="155"/>
      <c r="DW117" s="155"/>
      <c r="DX117" s="155"/>
      <c r="DY117" s="155"/>
      <c r="DZ117" s="155"/>
      <c r="EA117" s="155"/>
      <c r="EB117" s="155"/>
      <c r="EC117" s="155"/>
      <c r="ED117" s="155"/>
      <c r="EE117" s="155"/>
      <c r="EF117" s="155"/>
      <c r="EG117" s="155"/>
      <c r="EH117" s="155"/>
      <c r="EI117" s="155"/>
      <c r="EJ117" s="155"/>
      <c r="EK117" s="155"/>
      <c r="EL117" s="155"/>
      <c r="EM117" s="155"/>
      <c r="EN117" s="155"/>
      <c r="EO117" s="155"/>
      <c r="EP117" s="155"/>
      <c r="EQ117" s="155"/>
      <c r="ER117" s="155"/>
      <c r="ES117" s="155"/>
      <c r="ET117" s="155"/>
      <c r="EU117" s="155"/>
      <c r="EV117" s="155"/>
      <c r="EW117" s="155"/>
      <c r="EX117" s="155"/>
      <c r="EY117" s="155"/>
      <c r="EZ117" s="155"/>
      <c r="FA117" s="155"/>
      <c r="FB117" s="155"/>
      <c r="FC117" s="155"/>
      <c r="FD117" s="155"/>
      <c r="FE117" s="155"/>
      <c r="FF117" s="155"/>
      <c r="FG117" s="155"/>
      <c r="FH117" s="155"/>
      <c r="FI117" s="155"/>
      <c r="FJ117" s="155"/>
      <c r="FK117" s="155"/>
      <c r="FL117" s="155"/>
      <c r="FM117" s="155"/>
      <c r="FN117" s="155"/>
      <c r="FO117" s="155"/>
      <c r="FP117" s="155"/>
      <c r="FQ117" s="155"/>
      <c r="FR117" s="155"/>
      <c r="FS117" s="155"/>
      <c r="FT117" s="155"/>
      <c r="FU117" s="155"/>
      <c r="FV117" s="155"/>
      <c r="FW117" s="155"/>
      <c r="FX117" s="155"/>
      <c r="FY117" s="155"/>
      <c r="FZ117" s="155"/>
      <c r="GA117" s="155"/>
      <c r="GB117" s="155"/>
      <c r="GC117" s="155"/>
      <c r="GD117" s="155"/>
      <c r="GE117" s="159"/>
      <c r="GF117" s="155"/>
      <c r="GG117" s="155"/>
      <c r="GH117" s="155"/>
      <c r="GI117" s="155"/>
      <c r="GJ117" s="155"/>
      <c r="GK117" s="155"/>
      <c r="GL117" s="155"/>
      <c r="GM117" s="155"/>
      <c r="GN117" s="155"/>
      <c r="GO117" s="155"/>
      <c r="GP117" s="155"/>
      <c r="GQ117" s="155"/>
      <c r="GR117" s="155"/>
      <c r="GS117" s="155"/>
      <c r="GT117" s="155"/>
      <c r="GU117" s="155"/>
      <c r="GV117" s="155"/>
    </row>
    <row r="118" spans="1:204" s="175" customFormat="1" ht="31.5" hidden="1" customHeight="1" outlineLevel="3">
      <c r="A118" s="156"/>
      <c r="B118" s="220" t="s">
        <v>852</v>
      </c>
      <c r="C118" s="158"/>
      <c r="D118" s="451">
        <v>-0.5</v>
      </c>
      <c r="E118" s="155"/>
      <c r="F118" s="155"/>
      <c r="G118" s="155"/>
      <c r="H118" s="176"/>
      <c r="I118" s="155"/>
      <c r="J118" s="155"/>
      <c r="K118" s="155"/>
      <c r="L118" s="155"/>
      <c r="M118" s="155"/>
      <c r="N118" s="155"/>
      <c r="O118" s="155"/>
      <c r="P118" s="155"/>
      <c r="Q118" s="155"/>
      <c r="R118" s="155"/>
      <c r="S118" s="155"/>
      <c r="T118" s="155"/>
      <c r="U118" s="155"/>
      <c r="V118" s="155"/>
      <c r="W118" s="155"/>
      <c r="X118" s="155"/>
      <c r="Y118" s="155"/>
      <c r="Z118" s="155"/>
      <c r="AA118" s="155"/>
      <c r="AB118" s="155"/>
      <c r="AC118" s="155"/>
      <c r="AD118" s="155"/>
      <c r="AE118" s="155"/>
      <c r="AF118" s="155"/>
      <c r="AG118" s="155"/>
      <c r="AH118" s="155"/>
      <c r="AI118" s="155"/>
      <c r="AJ118" s="155"/>
      <c r="AK118" s="176"/>
      <c r="AL118" s="155"/>
      <c r="AM118" s="155"/>
      <c r="AN118" s="155"/>
      <c r="AO118" s="155"/>
      <c r="AP118" s="155"/>
      <c r="AQ118" s="155"/>
      <c r="AR118" s="155"/>
      <c r="AS118" s="155"/>
      <c r="AT118" s="155"/>
      <c r="AU118" s="155"/>
      <c r="AV118" s="155"/>
      <c r="AW118" s="155"/>
      <c r="AX118" s="155"/>
      <c r="AY118" s="155"/>
      <c r="AZ118" s="155"/>
      <c r="BA118" s="155"/>
      <c r="BB118" s="155"/>
      <c r="BC118" s="155"/>
      <c r="BD118" s="155"/>
      <c r="BE118" s="155"/>
      <c r="BF118" s="155"/>
      <c r="BG118" s="155"/>
      <c r="BH118" s="155"/>
      <c r="BI118" s="155"/>
      <c r="BJ118" s="155"/>
      <c r="BK118" s="155"/>
      <c r="BL118" s="155"/>
      <c r="BM118" s="155"/>
      <c r="BN118" s="176"/>
      <c r="BO118" s="155"/>
      <c r="BP118" s="155"/>
      <c r="BQ118" s="155"/>
      <c r="BR118" s="155"/>
      <c r="BS118" s="155"/>
      <c r="BT118" s="155"/>
      <c r="BU118" s="155"/>
      <c r="BV118" s="155"/>
      <c r="BW118" s="155"/>
      <c r="BX118" s="155"/>
      <c r="BY118" s="155"/>
      <c r="BZ118" s="155"/>
      <c r="CA118" s="155"/>
      <c r="CB118" s="155"/>
      <c r="CC118" s="155"/>
      <c r="CD118" s="155"/>
      <c r="CE118" s="155"/>
      <c r="CF118" s="155"/>
      <c r="CG118" s="155"/>
      <c r="CH118" s="155"/>
      <c r="CI118" s="155"/>
      <c r="CJ118" s="155"/>
      <c r="CK118" s="155"/>
      <c r="CL118" s="155"/>
      <c r="CM118" s="155"/>
      <c r="CN118" s="155"/>
      <c r="CO118" s="155"/>
      <c r="CP118" s="155"/>
      <c r="CQ118" s="155"/>
      <c r="CR118" s="155"/>
      <c r="CS118" s="155"/>
      <c r="CT118" s="155"/>
      <c r="CU118" s="155"/>
      <c r="CV118" s="155"/>
      <c r="CW118" s="155"/>
      <c r="CX118" s="155"/>
      <c r="CY118" s="155"/>
      <c r="CZ118" s="155"/>
      <c r="DA118" s="155"/>
      <c r="DB118" s="155"/>
      <c r="DC118" s="155"/>
      <c r="DD118" s="155"/>
      <c r="DE118" s="155"/>
      <c r="DF118" s="155"/>
      <c r="DG118" s="176"/>
      <c r="DH118" s="155"/>
      <c r="DI118" s="155"/>
      <c r="DJ118" s="155"/>
      <c r="DK118" s="155"/>
      <c r="DL118" s="155"/>
      <c r="DM118" s="155"/>
      <c r="DN118" s="155"/>
      <c r="DO118" s="155"/>
      <c r="DP118" s="155"/>
      <c r="DQ118" s="155"/>
      <c r="DR118" s="155"/>
      <c r="DS118" s="155"/>
      <c r="DT118" s="155"/>
      <c r="DU118" s="155"/>
      <c r="DV118" s="155"/>
      <c r="DW118" s="155"/>
      <c r="DX118" s="155"/>
      <c r="DY118" s="155"/>
      <c r="DZ118" s="155"/>
      <c r="EA118" s="155"/>
      <c r="EB118" s="155"/>
      <c r="EC118" s="155"/>
      <c r="ED118" s="155"/>
      <c r="EE118" s="155"/>
      <c r="EF118" s="155"/>
      <c r="EG118" s="155"/>
      <c r="EH118" s="155"/>
      <c r="EI118" s="155"/>
      <c r="EJ118" s="155"/>
      <c r="EK118" s="155"/>
      <c r="EL118" s="155"/>
      <c r="EM118" s="155"/>
      <c r="EN118" s="155"/>
      <c r="EO118" s="155"/>
      <c r="EP118" s="155"/>
      <c r="EQ118" s="155"/>
      <c r="ER118" s="155"/>
      <c r="ES118" s="155"/>
      <c r="ET118" s="155"/>
      <c r="EU118" s="155"/>
      <c r="EV118" s="155"/>
      <c r="EW118" s="155"/>
      <c r="EX118" s="155"/>
      <c r="EY118" s="155"/>
      <c r="EZ118" s="155"/>
      <c r="FA118" s="155"/>
      <c r="FB118" s="155"/>
      <c r="FC118" s="155"/>
      <c r="FD118" s="155"/>
      <c r="FE118" s="155"/>
      <c r="FF118" s="155"/>
      <c r="FG118" s="155"/>
      <c r="FH118" s="155"/>
      <c r="FI118" s="155"/>
      <c r="FJ118" s="155"/>
      <c r="FK118" s="155"/>
      <c r="FL118" s="155"/>
      <c r="FM118" s="155"/>
      <c r="FN118" s="155"/>
      <c r="FO118" s="155"/>
      <c r="FP118" s="155"/>
      <c r="FQ118" s="155"/>
      <c r="FR118" s="155"/>
      <c r="FS118" s="155"/>
      <c r="FT118" s="155"/>
      <c r="FU118" s="155"/>
      <c r="FV118" s="155"/>
      <c r="FW118" s="155"/>
      <c r="FX118" s="155"/>
      <c r="FY118" s="155"/>
      <c r="FZ118" s="155"/>
      <c r="GA118" s="155"/>
      <c r="GB118" s="155"/>
      <c r="GC118" s="155"/>
      <c r="GD118" s="155"/>
      <c r="GE118" s="159"/>
      <c r="GF118" s="155"/>
      <c r="GG118" s="155"/>
      <c r="GH118" s="155"/>
      <c r="GI118" s="155"/>
      <c r="GJ118" s="155"/>
      <c r="GK118" s="155"/>
      <c r="GL118" s="155"/>
      <c r="GM118" s="155"/>
      <c r="GN118" s="155"/>
      <c r="GO118" s="155"/>
      <c r="GP118" s="155"/>
      <c r="GQ118" s="155"/>
      <c r="GR118" s="155"/>
      <c r="GS118" s="155"/>
      <c r="GT118" s="155"/>
      <c r="GU118" s="155"/>
      <c r="GV118" s="155"/>
    </row>
    <row r="119" spans="1:204" s="175" customFormat="1" hidden="1" outlineLevel="3">
      <c r="A119" s="156"/>
      <c r="B119" s="220" t="s">
        <v>853</v>
      </c>
      <c r="C119" s="158"/>
      <c r="D119" s="451">
        <v>-0.5</v>
      </c>
      <c r="E119" s="155"/>
      <c r="F119" s="155"/>
      <c r="G119" s="155"/>
      <c r="H119" s="176"/>
      <c r="I119" s="155"/>
      <c r="J119" s="155"/>
      <c r="K119" s="155"/>
      <c r="L119" s="155"/>
      <c r="M119" s="155"/>
      <c r="N119" s="155"/>
      <c r="O119" s="155"/>
      <c r="P119" s="155"/>
      <c r="Q119" s="155"/>
      <c r="R119" s="155"/>
      <c r="S119" s="155"/>
      <c r="T119" s="155"/>
      <c r="U119" s="155"/>
      <c r="V119" s="155"/>
      <c r="W119" s="155"/>
      <c r="X119" s="155"/>
      <c r="Y119" s="155"/>
      <c r="Z119" s="155"/>
      <c r="AA119" s="155"/>
      <c r="AB119" s="155"/>
      <c r="AC119" s="155"/>
      <c r="AD119" s="155"/>
      <c r="AE119" s="155"/>
      <c r="AF119" s="155"/>
      <c r="AG119" s="155"/>
      <c r="AH119" s="155"/>
      <c r="AI119" s="155"/>
      <c r="AJ119" s="155"/>
      <c r="AK119" s="176"/>
      <c r="AL119" s="155"/>
      <c r="AM119" s="155"/>
      <c r="AN119" s="155"/>
      <c r="AO119" s="155"/>
      <c r="AP119" s="155"/>
      <c r="AQ119" s="155"/>
      <c r="AR119" s="155"/>
      <c r="AS119" s="155"/>
      <c r="AT119" s="155"/>
      <c r="AU119" s="155"/>
      <c r="AV119" s="155"/>
      <c r="AW119" s="155"/>
      <c r="AX119" s="155"/>
      <c r="AY119" s="155"/>
      <c r="AZ119" s="155"/>
      <c r="BA119" s="155"/>
      <c r="BB119" s="155"/>
      <c r="BC119" s="155"/>
      <c r="BD119" s="155"/>
      <c r="BE119" s="155"/>
      <c r="BF119" s="155"/>
      <c r="BG119" s="155"/>
      <c r="BH119" s="155"/>
      <c r="BI119" s="155"/>
      <c r="BJ119" s="155"/>
      <c r="BK119" s="155"/>
      <c r="BL119" s="155"/>
      <c r="BM119" s="155"/>
      <c r="BN119" s="176"/>
      <c r="BO119" s="155"/>
      <c r="BP119" s="155"/>
      <c r="BQ119" s="155"/>
      <c r="BR119" s="155"/>
      <c r="BS119" s="155"/>
      <c r="BT119" s="155"/>
      <c r="BU119" s="155"/>
      <c r="BV119" s="155"/>
      <c r="BW119" s="155"/>
      <c r="BX119" s="155"/>
      <c r="BY119" s="155"/>
      <c r="BZ119" s="155"/>
      <c r="CA119" s="155"/>
      <c r="CB119" s="155"/>
      <c r="CC119" s="155"/>
      <c r="CD119" s="155"/>
      <c r="CE119" s="155"/>
      <c r="CF119" s="155"/>
      <c r="CG119" s="155"/>
      <c r="CH119" s="155"/>
      <c r="CI119" s="155"/>
      <c r="CJ119" s="155"/>
      <c r="CK119" s="155"/>
      <c r="CL119" s="155"/>
      <c r="CM119" s="155"/>
      <c r="CN119" s="155"/>
      <c r="CO119" s="155"/>
      <c r="CP119" s="155"/>
      <c r="CQ119" s="155"/>
      <c r="CR119" s="155"/>
      <c r="CS119" s="155"/>
      <c r="CT119" s="155"/>
      <c r="CU119" s="155"/>
      <c r="CV119" s="155"/>
      <c r="CW119" s="155"/>
      <c r="CX119" s="155"/>
      <c r="CY119" s="155"/>
      <c r="CZ119" s="155"/>
      <c r="DA119" s="155"/>
      <c r="DB119" s="155"/>
      <c r="DC119" s="155"/>
      <c r="DD119" s="155"/>
      <c r="DE119" s="155"/>
      <c r="DF119" s="155"/>
      <c r="DG119" s="176"/>
      <c r="DH119" s="155"/>
      <c r="DI119" s="155"/>
      <c r="DJ119" s="155"/>
      <c r="DK119" s="155"/>
      <c r="DL119" s="155"/>
      <c r="DM119" s="155"/>
      <c r="DN119" s="155"/>
      <c r="DO119" s="155"/>
      <c r="DP119" s="155"/>
      <c r="DQ119" s="155"/>
      <c r="DR119" s="155"/>
      <c r="DS119" s="155"/>
      <c r="DT119" s="155"/>
      <c r="DU119" s="155"/>
      <c r="DV119" s="155"/>
      <c r="DW119" s="155"/>
      <c r="DX119" s="155"/>
      <c r="DY119" s="155"/>
      <c r="DZ119" s="155"/>
      <c r="EA119" s="155"/>
      <c r="EB119" s="155"/>
      <c r="EC119" s="155"/>
      <c r="ED119" s="155"/>
      <c r="EE119" s="155"/>
      <c r="EF119" s="155"/>
      <c r="EG119" s="155"/>
      <c r="EH119" s="155"/>
      <c r="EI119" s="155"/>
      <c r="EJ119" s="155"/>
      <c r="EK119" s="155"/>
      <c r="EL119" s="155"/>
      <c r="EM119" s="155"/>
      <c r="EN119" s="155"/>
      <c r="EO119" s="155"/>
      <c r="EP119" s="155"/>
      <c r="EQ119" s="155"/>
      <c r="ER119" s="155"/>
      <c r="ES119" s="155"/>
      <c r="ET119" s="155"/>
      <c r="EU119" s="155"/>
      <c r="EV119" s="155"/>
      <c r="EW119" s="155"/>
      <c r="EX119" s="155"/>
      <c r="EY119" s="155"/>
      <c r="EZ119" s="155"/>
      <c r="FA119" s="155"/>
      <c r="FB119" s="155"/>
      <c r="FC119" s="155"/>
      <c r="FD119" s="155"/>
      <c r="FE119" s="155"/>
      <c r="FF119" s="155"/>
      <c r="FG119" s="155"/>
      <c r="FH119" s="155"/>
      <c r="FI119" s="155"/>
      <c r="FJ119" s="155"/>
      <c r="FK119" s="155"/>
      <c r="FL119" s="155"/>
      <c r="FM119" s="155"/>
      <c r="FN119" s="155"/>
      <c r="FO119" s="155"/>
      <c r="FP119" s="155"/>
      <c r="FQ119" s="155"/>
      <c r="FR119" s="155"/>
      <c r="FS119" s="155"/>
      <c r="FT119" s="155"/>
      <c r="FU119" s="155"/>
      <c r="FV119" s="155"/>
      <c r="FW119" s="155"/>
      <c r="FX119" s="155"/>
      <c r="FY119" s="155"/>
      <c r="FZ119" s="155"/>
      <c r="GA119" s="155"/>
      <c r="GB119" s="155"/>
      <c r="GC119" s="155"/>
      <c r="GD119" s="155"/>
      <c r="GE119" s="159"/>
      <c r="GF119" s="155"/>
      <c r="GG119" s="155"/>
      <c r="GH119" s="155"/>
      <c r="GI119" s="155"/>
      <c r="GJ119" s="155"/>
      <c r="GK119" s="155"/>
      <c r="GL119" s="155"/>
      <c r="GM119" s="155"/>
      <c r="GN119" s="155"/>
      <c r="GO119" s="155"/>
      <c r="GP119" s="155"/>
      <c r="GQ119" s="155"/>
      <c r="GR119" s="155"/>
      <c r="GS119" s="155"/>
      <c r="GT119" s="155"/>
      <c r="GU119" s="155"/>
      <c r="GV119" s="155"/>
    </row>
    <row r="120" spans="1:204" s="175" customFormat="1" hidden="1" outlineLevel="3">
      <c r="A120" s="156"/>
      <c r="B120" s="220"/>
      <c r="C120" s="158"/>
      <c r="D120" s="451"/>
      <c r="E120" s="155"/>
      <c r="F120" s="155"/>
      <c r="G120" s="155"/>
      <c r="H120" s="176"/>
      <c r="I120" s="155"/>
      <c r="J120" s="155"/>
      <c r="K120" s="155"/>
      <c r="L120" s="155"/>
      <c r="M120" s="155"/>
      <c r="N120" s="155"/>
      <c r="O120" s="155"/>
      <c r="P120" s="155"/>
      <c r="Q120" s="155"/>
      <c r="R120" s="155"/>
      <c r="S120" s="155"/>
      <c r="T120" s="155"/>
      <c r="U120" s="155"/>
      <c r="V120" s="155"/>
      <c r="W120" s="155"/>
      <c r="X120" s="155"/>
      <c r="Y120" s="155"/>
      <c r="Z120" s="155"/>
      <c r="AA120" s="155"/>
      <c r="AB120" s="155"/>
      <c r="AC120" s="155"/>
      <c r="AD120" s="155"/>
      <c r="AE120" s="155"/>
      <c r="AF120" s="155"/>
      <c r="AG120" s="155"/>
      <c r="AH120" s="155"/>
      <c r="AI120" s="155"/>
      <c r="AJ120" s="155"/>
      <c r="AK120" s="176"/>
      <c r="AL120" s="155"/>
      <c r="AM120" s="155"/>
      <c r="AN120" s="155"/>
      <c r="AO120" s="155"/>
      <c r="AP120" s="155"/>
      <c r="AQ120" s="155"/>
      <c r="AR120" s="155"/>
      <c r="AS120" s="155"/>
      <c r="AT120" s="155"/>
      <c r="AU120" s="155"/>
      <c r="AV120" s="155"/>
      <c r="AW120" s="155"/>
      <c r="AX120" s="155"/>
      <c r="AY120" s="155"/>
      <c r="AZ120" s="155"/>
      <c r="BA120" s="155"/>
      <c r="BB120" s="155"/>
      <c r="BC120" s="155"/>
      <c r="BD120" s="155"/>
      <c r="BE120" s="155"/>
      <c r="BF120" s="155"/>
      <c r="BG120" s="155"/>
      <c r="BH120" s="155"/>
      <c r="BI120" s="155"/>
      <c r="BJ120" s="155"/>
      <c r="BK120" s="155"/>
      <c r="BL120" s="155"/>
      <c r="BM120" s="155"/>
      <c r="BN120" s="176"/>
      <c r="BO120" s="155"/>
      <c r="BP120" s="155"/>
      <c r="BQ120" s="155"/>
      <c r="BR120" s="155"/>
      <c r="BS120" s="155"/>
      <c r="BT120" s="155"/>
      <c r="BU120" s="155"/>
      <c r="BV120" s="155"/>
      <c r="BW120" s="155"/>
      <c r="BX120" s="155"/>
      <c r="BY120" s="155"/>
      <c r="BZ120" s="155"/>
      <c r="CA120" s="155"/>
      <c r="CB120" s="155"/>
      <c r="CC120" s="155"/>
      <c r="CD120" s="155"/>
      <c r="CE120" s="155"/>
      <c r="CF120" s="155"/>
      <c r="CG120" s="155"/>
      <c r="CH120" s="155"/>
      <c r="CI120" s="155"/>
      <c r="CJ120" s="155"/>
      <c r="CK120" s="155"/>
      <c r="CL120" s="155"/>
      <c r="CM120" s="155"/>
      <c r="CN120" s="155"/>
      <c r="CO120" s="155"/>
      <c r="CP120" s="155"/>
      <c r="CQ120" s="155"/>
      <c r="CR120" s="155"/>
      <c r="CS120" s="155"/>
      <c r="CT120" s="155"/>
      <c r="CU120" s="155"/>
      <c r="CV120" s="155"/>
      <c r="CW120" s="155"/>
      <c r="CX120" s="155"/>
      <c r="CY120" s="155"/>
      <c r="CZ120" s="155"/>
      <c r="DA120" s="155"/>
      <c r="DB120" s="155"/>
      <c r="DC120" s="155"/>
      <c r="DD120" s="155"/>
      <c r="DE120" s="155"/>
      <c r="DF120" s="155"/>
      <c r="DG120" s="176"/>
      <c r="DH120" s="155"/>
      <c r="DI120" s="155"/>
      <c r="DJ120" s="155"/>
      <c r="DK120" s="155"/>
      <c r="DL120" s="155"/>
      <c r="DM120" s="155"/>
      <c r="DN120" s="155"/>
      <c r="DO120" s="155"/>
      <c r="DP120" s="155"/>
      <c r="DQ120" s="155"/>
      <c r="DR120" s="155"/>
      <c r="DS120" s="155"/>
      <c r="DT120" s="155"/>
      <c r="DU120" s="155"/>
      <c r="DV120" s="155"/>
      <c r="DW120" s="155"/>
      <c r="DX120" s="155"/>
      <c r="DY120" s="155"/>
      <c r="DZ120" s="155"/>
      <c r="EA120" s="155"/>
      <c r="EB120" s="155"/>
      <c r="EC120" s="155"/>
      <c r="ED120" s="155"/>
      <c r="EE120" s="155"/>
      <c r="EF120" s="155"/>
      <c r="EG120" s="155"/>
      <c r="EH120" s="155"/>
      <c r="EI120" s="155"/>
      <c r="EJ120" s="155"/>
      <c r="EK120" s="155"/>
      <c r="EL120" s="155"/>
      <c r="EM120" s="155"/>
      <c r="EN120" s="155"/>
      <c r="EO120" s="155"/>
      <c r="EP120" s="155"/>
      <c r="EQ120" s="155"/>
      <c r="ER120" s="155"/>
      <c r="ES120" s="155"/>
      <c r="ET120" s="155"/>
      <c r="EU120" s="155"/>
      <c r="EV120" s="155"/>
      <c r="EW120" s="155"/>
      <c r="EX120" s="155"/>
      <c r="EY120" s="155"/>
      <c r="EZ120" s="155"/>
      <c r="FA120" s="155"/>
      <c r="FB120" s="155"/>
      <c r="FC120" s="155"/>
      <c r="FD120" s="155"/>
      <c r="FE120" s="155"/>
      <c r="FF120" s="155"/>
      <c r="FG120" s="155"/>
      <c r="FH120" s="155"/>
      <c r="FI120" s="155"/>
      <c r="FJ120" s="155"/>
      <c r="FK120" s="155"/>
      <c r="FL120" s="155"/>
      <c r="FM120" s="155"/>
      <c r="FN120" s="155"/>
      <c r="FO120" s="155"/>
      <c r="FP120" s="155"/>
      <c r="FQ120" s="155"/>
      <c r="FR120" s="155"/>
      <c r="FS120" s="155"/>
      <c r="FT120" s="155"/>
      <c r="FU120" s="155"/>
      <c r="FV120" s="155"/>
      <c r="FW120" s="155"/>
      <c r="FX120" s="155"/>
      <c r="FY120" s="155"/>
      <c r="FZ120" s="155"/>
      <c r="GA120" s="155"/>
      <c r="GB120" s="155"/>
      <c r="GC120" s="155"/>
      <c r="GD120" s="155"/>
      <c r="GE120" s="159"/>
      <c r="GF120" s="155"/>
      <c r="GG120" s="155"/>
      <c r="GH120" s="155"/>
      <c r="GI120" s="155"/>
      <c r="GJ120" s="155"/>
      <c r="GK120" s="155"/>
      <c r="GL120" s="155"/>
      <c r="GM120" s="155"/>
      <c r="GN120" s="155"/>
      <c r="GO120" s="155"/>
      <c r="GP120" s="155"/>
      <c r="GQ120" s="155"/>
      <c r="GR120" s="155"/>
      <c r="GS120" s="155"/>
      <c r="GT120" s="155"/>
      <c r="GU120" s="155"/>
      <c r="GV120" s="155"/>
    </row>
    <row r="121" spans="1:204" s="194" customFormat="1" hidden="1" outlineLevel="3">
      <c r="A121" s="214"/>
      <c r="B121" s="517" t="s">
        <v>521</v>
      </c>
      <c r="C121" s="191" t="s">
        <v>521</v>
      </c>
      <c r="D121" s="457" t="s">
        <v>521</v>
      </c>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2"/>
      <c r="AV121" s="192"/>
      <c r="AW121" s="192"/>
      <c r="AX121" s="192"/>
      <c r="AY121" s="192"/>
      <c r="AZ121" s="192"/>
      <c r="BA121" s="192"/>
      <c r="BB121" s="192"/>
      <c r="BC121" s="192"/>
      <c r="BD121" s="192"/>
      <c r="BE121" s="192"/>
      <c r="BF121" s="192"/>
      <c r="BG121" s="192"/>
      <c r="BH121" s="192"/>
      <c r="BI121" s="192"/>
      <c r="BJ121" s="192"/>
      <c r="BK121" s="192"/>
      <c r="BL121" s="192"/>
      <c r="BM121" s="192"/>
      <c r="BN121" s="192"/>
      <c r="BO121" s="192"/>
      <c r="BP121" s="192"/>
      <c r="BQ121" s="192"/>
      <c r="BR121" s="192"/>
      <c r="BS121" s="192"/>
      <c r="BT121" s="192"/>
      <c r="BU121" s="192"/>
      <c r="BV121" s="192"/>
      <c r="BW121" s="192"/>
      <c r="BX121" s="192"/>
      <c r="BY121" s="192"/>
      <c r="BZ121" s="192"/>
      <c r="CA121" s="192"/>
      <c r="CB121" s="192"/>
      <c r="CC121" s="192"/>
      <c r="CD121" s="192"/>
      <c r="CE121" s="192"/>
      <c r="CF121" s="192"/>
      <c r="CG121" s="192"/>
      <c r="CH121" s="192"/>
      <c r="CI121" s="192"/>
      <c r="CJ121" s="192"/>
      <c r="CK121" s="192"/>
      <c r="CL121" s="192"/>
      <c r="CM121" s="192"/>
      <c r="CN121" s="192"/>
      <c r="CO121" s="192"/>
      <c r="CP121" s="192"/>
      <c r="CQ121" s="192"/>
      <c r="CR121" s="192"/>
      <c r="CS121" s="192"/>
      <c r="CT121" s="192"/>
      <c r="CU121" s="192"/>
      <c r="CV121" s="192"/>
      <c r="CW121" s="192"/>
      <c r="CX121" s="192"/>
      <c r="CY121" s="192"/>
      <c r="CZ121" s="192"/>
      <c r="DA121" s="192"/>
      <c r="DB121" s="192"/>
      <c r="DC121" s="192"/>
      <c r="DD121" s="192"/>
      <c r="DE121" s="192"/>
      <c r="DF121" s="192"/>
      <c r="DG121" s="192"/>
      <c r="DH121" s="192"/>
      <c r="DI121" s="192"/>
      <c r="DJ121" s="192"/>
      <c r="DK121" s="192"/>
      <c r="DL121" s="192"/>
      <c r="DM121" s="192"/>
      <c r="DN121" s="192"/>
      <c r="DO121" s="192"/>
      <c r="DP121" s="192"/>
      <c r="DQ121" s="192"/>
      <c r="DR121" s="192"/>
      <c r="DS121" s="192"/>
      <c r="DT121" s="192"/>
      <c r="DU121" s="192"/>
      <c r="DV121" s="192"/>
      <c r="DW121" s="192"/>
      <c r="DX121" s="192"/>
      <c r="DY121" s="192"/>
      <c r="DZ121" s="192"/>
      <c r="EA121" s="192"/>
      <c r="EB121" s="192"/>
      <c r="EC121" s="192"/>
      <c r="ED121" s="192"/>
      <c r="EE121" s="192"/>
      <c r="EF121" s="192"/>
      <c r="EG121" s="192"/>
      <c r="EH121" s="192"/>
      <c r="EI121" s="192"/>
      <c r="EJ121" s="192"/>
      <c r="EK121" s="192"/>
      <c r="EL121" s="192"/>
      <c r="EM121" s="192"/>
      <c r="EN121" s="192"/>
      <c r="EO121" s="192"/>
      <c r="EP121" s="192"/>
      <c r="EQ121" s="192"/>
      <c r="ER121" s="192"/>
      <c r="ES121" s="192"/>
      <c r="ET121" s="192"/>
      <c r="EU121" s="192"/>
      <c r="EV121" s="192"/>
      <c r="EW121" s="192"/>
      <c r="EX121" s="192"/>
      <c r="EY121" s="192"/>
      <c r="EZ121" s="192"/>
      <c r="FA121" s="192"/>
      <c r="FB121" s="192"/>
      <c r="FC121" s="192"/>
      <c r="FD121" s="192"/>
      <c r="FE121" s="192"/>
      <c r="FF121" s="192"/>
      <c r="FG121" s="192"/>
      <c r="FH121" s="192"/>
      <c r="FI121" s="192"/>
      <c r="FJ121" s="192"/>
      <c r="FK121" s="192"/>
      <c r="FL121" s="192"/>
      <c r="FM121" s="192"/>
      <c r="FN121" s="192"/>
      <c r="FO121" s="192"/>
      <c r="FP121" s="192"/>
      <c r="FQ121" s="192"/>
      <c r="FR121" s="192"/>
      <c r="FS121" s="192"/>
      <c r="FT121" s="192"/>
      <c r="FU121" s="192"/>
      <c r="FV121" s="192"/>
      <c r="FW121" s="192"/>
      <c r="FX121" s="192"/>
      <c r="FY121" s="192"/>
      <c r="FZ121" s="192"/>
      <c r="GA121" s="192"/>
      <c r="GB121" s="192"/>
      <c r="GC121" s="192"/>
      <c r="GD121" s="192"/>
      <c r="GE121" s="193"/>
      <c r="GF121" s="192"/>
      <c r="GG121" s="192"/>
      <c r="GH121" s="192"/>
      <c r="GI121" s="192"/>
      <c r="GJ121" s="192"/>
      <c r="GK121" s="192"/>
      <c r="GL121" s="192"/>
      <c r="GM121" s="192"/>
      <c r="GN121" s="192"/>
      <c r="GO121" s="192"/>
      <c r="GP121" s="192"/>
      <c r="GQ121" s="192"/>
      <c r="GR121" s="192"/>
      <c r="GS121" s="192"/>
      <c r="GT121" s="192"/>
      <c r="GU121" s="192"/>
      <c r="GV121" s="192"/>
    </row>
    <row r="122" spans="1:204" s="197" customFormat="1" ht="12.75" customHeight="1" outlineLevel="2" collapsed="1">
      <c r="A122" s="212"/>
      <c r="B122" s="512" t="s">
        <v>581</v>
      </c>
      <c r="C122" s="209"/>
      <c r="D122" s="456"/>
      <c r="GE122" s="193"/>
    </row>
    <row r="123" spans="1:204" s="175" customFormat="1" hidden="1" outlineLevel="3">
      <c r="A123" s="156"/>
      <c r="B123" s="220" t="s">
        <v>854</v>
      </c>
      <c r="C123" s="158"/>
      <c r="D123" s="451">
        <v>-1</v>
      </c>
      <c r="E123" s="155"/>
      <c r="F123" s="155"/>
      <c r="G123" s="155"/>
      <c r="H123" s="176"/>
      <c r="I123" s="155"/>
      <c r="J123" s="155"/>
      <c r="K123" s="155"/>
      <c r="L123" s="155"/>
      <c r="M123" s="155"/>
      <c r="N123" s="155"/>
      <c r="O123" s="155"/>
      <c r="P123" s="155"/>
      <c r="Q123" s="155"/>
      <c r="R123" s="155"/>
      <c r="S123" s="155"/>
      <c r="T123" s="155"/>
      <c r="U123" s="155"/>
      <c r="V123" s="155"/>
      <c r="W123" s="155"/>
      <c r="X123" s="155"/>
      <c r="Y123" s="155"/>
      <c r="Z123" s="155"/>
      <c r="AA123" s="155"/>
      <c r="AB123" s="155"/>
      <c r="AC123" s="155"/>
      <c r="AD123" s="155"/>
      <c r="AE123" s="155"/>
      <c r="AF123" s="155"/>
      <c r="AG123" s="155"/>
      <c r="AH123" s="155"/>
      <c r="AI123" s="155"/>
      <c r="AJ123" s="155"/>
      <c r="AK123" s="176"/>
      <c r="AL123" s="155"/>
      <c r="AM123" s="155"/>
      <c r="AN123" s="155"/>
      <c r="AO123" s="155"/>
      <c r="AP123" s="155"/>
      <c r="AQ123" s="155"/>
      <c r="AR123" s="155"/>
      <c r="AS123" s="155"/>
      <c r="AT123" s="155"/>
      <c r="AU123" s="155"/>
      <c r="AV123" s="155"/>
      <c r="AW123" s="155"/>
      <c r="AX123" s="155"/>
      <c r="AY123" s="155"/>
      <c r="AZ123" s="155"/>
      <c r="BA123" s="155"/>
      <c r="BB123" s="155"/>
      <c r="BC123" s="155"/>
      <c r="BD123" s="155"/>
      <c r="BE123" s="155"/>
      <c r="BF123" s="155"/>
      <c r="BG123" s="155"/>
      <c r="BH123" s="155"/>
      <c r="BI123" s="155"/>
      <c r="BJ123" s="155"/>
      <c r="BK123" s="155"/>
      <c r="BL123" s="155"/>
      <c r="BM123" s="155"/>
      <c r="BN123" s="176"/>
      <c r="BO123" s="155"/>
      <c r="BP123" s="155"/>
      <c r="BQ123" s="155"/>
      <c r="BR123" s="155"/>
      <c r="BS123" s="155"/>
      <c r="BT123" s="155"/>
      <c r="BU123" s="155"/>
      <c r="BV123" s="155"/>
      <c r="BW123" s="155"/>
      <c r="BX123" s="155"/>
      <c r="BY123" s="155"/>
      <c r="BZ123" s="155"/>
      <c r="CA123" s="155"/>
      <c r="CB123" s="155"/>
      <c r="CC123" s="155"/>
      <c r="CD123" s="155"/>
      <c r="CE123" s="155"/>
      <c r="CF123" s="155"/>
      <c r="CG123" s="155"/>
      <c r="CH123" s="155"/>
      <c r="CI123" s="155"/>
      <c r="CJ123" s="155"/>
      <c r="CK123" s="155"/>
      <c r="CL123" s="155"/>
      <c r="CM123" s="155"/>
      <c r="CN123" s="155"/>
      <c r="CO123" s="155"/>
      <c r="CP123" s="155"/>
      <c r="CQ123" s="155"/>
      <c r="CR123" s="155"/>
      <c r="CS123" s="155"/>
      <c r="CT123" s="155"/>
      <c r="CU123" s="155"/>
      <c r="CV123" s="155"/>
      <c r="CW123" s="155"/>
      <c r="CX123" s="155"/>
      <c r="CY123" s="155"/>
      <c r="CZ123" s="155"/>
      <c r="DA123" s="155"/>
      <c r="DB123" s="155"/>
      <c r="DC123" s="155"/>
      <c r="DD123" s="155"/>
      <c r="DE123" s="155"/>
      <c r="DF123" s="155"/>
      <c r="DG123" s="176"/>
      <c r="DH123" s="155"/>
      <c r="DI123" s="155"/>
      <c r="DJ123" s="155"/>
      <c r="DK123" s="155"/>
      <c r="DL123" s="155"/>
      <c r="DM123" s="155"/>
      <c r="DN123" s="155"/>
      <c r="DO123" s="155"/>
      <c r="DP123" s="155"/>
      <c r="DQ123" s="155"/>
      <c r="DR123" s="155"/>
      <c r="DS123" s="155"/>
      <c r="DT123" s="155"/>
      <c r="DU123" s="155"/>
      <c r="DV123" s="155"/>
      <c r="DW123" s="155"/>
      <c r="DX123" s="155"/>
      <c r="DY123" s="155"/>
      <c r="DZ123" s="155"/>
      <c r="EA123" s="155"/>
      <c r="EB123" s="155"/>
      <c r="EC123" s="155"/>
      <c r="ED123" s="155"/>
      <c r="EE123" s="155"/>
      <c r="EF123" s="155"/>
      <c r="EG123" s="155"/>
      <c r="EH123" s="155"/>
      <c r="EI123" s="155"/>
      <c r="EJ123" s="155"/>
      <c r="EK123" s="155"/>
      <c r="EL123" s="155"/>
      <c r="EM123" s="155"/>
      <c r="EN123" s="155"/>
      <c r="EO123" s="155"/>
      <c r="EP123" s="155"/>
      <c r="EQ123" s="155"/>
      <c r="ER123" s="155"/>
      <c r="ES123" s="155"/>
      <c r="ET123" s="155"/>
      <c r="EU123" s="155"/>
      <c r="EV123" s="155"/>
      <c r="EW123" s="155"/>
      <c r="EX123" s="155"/>
      <c r="EY123" s="155"/>
      <c r="EZ123" s="155"/>
      <c r="FA123" s="155"/>
      <c r="FB123" s="155"/>
      <c r="FC123" s="155"/>
      <c r="FD123" s="155"/>
      <c r="FE123" s="155"/>
      <c r="FF123" s="155"/>
      <c r="FG123" s="155"/>
      <c r="FH123" s="155"/>
      <c r="FI123" s="155"/>
      <c r="FJ123" s="155"/>
      <c r="FK123" s="155"/>
      <c r="FL123" s="155"/>
      <c r="FM123" s="155"/>
      <c r="FN123" s="155"/>
      <c r="FO123" s="155"/>
      <c r="FP123" s="155"/>
      <c r="FQ123" s="155"/>
      <c r="FR123" s="155"/>
      <c r="FS123" s="155"/>
      <c r="FT123" s="155"/>
      <c r="FU123" s="155"/>
      <c r="FV123" s="155"/>
      <c r="FW123" s="155"/>
      <c r="FX123" s="155"/>
      <c r="FY123" s="155"/>
      <c r="FZ123" s="155"/>
      <c r="GA123" s="155"/>
      <c r="GB123" s="155"/>
      <c r="GC123" s="155"/>
      <c r="GD123" s="155"/>
      <c r="GE123" s="159"/>
      <c r="GF123" s="155"/>
      <c r="GG123" s="155"/>
      <c r="GH123" s="155"/>
      <c r="GI123" s="155"/>
      <c r="GJ123" s="155"/>
      <c r="GK123" s="155"/>
      <c r="GL123" s="155"/>
      <c r="GM123" s="155"/>
      <c r="GN123" s="155"/>
      <c r="GO123" s="155"/>
      <c r="GP123" s="155"/>
      <c r="GQ123" s="155"/>
      <c r="GR123" s="155"/>
      <c r="GS123" s="155"/>
      <c r="GT123" s="155"/>
      <c r="GU123" s="155"/>
      <c r="GV123" s="155"/>
    </row>
    <row r="124" spans="1:204" s="175" customFormat="1" ht="25.5" hidden="1" outlineLevel="3">
      <c r="A124" s="156"/>
      <c r="B124" s="220" t="s">
        <v>855</v>
      </c>
      <c r="C124" s="158"/>
      <c r="D124" s="452">
        <v>0</v>
      </c>
      <c r="E124" s="155"/>
      <c r="F124" s="155"/>
      <c r="G124" s="155"/>
      <c r="H124" s="176"/>
      <c r="I124" s="155"/>
      <c r="J124" s="155"/>
      <c r="K124" s="155"/>
      <c r="L124" s="155"/>
      <c r="M124" s="155"/>
      <c r="N124" s="155"/>
      <c r="O124" s="155"/>
      <c r="P124" s="155"/>
      <c r="Q124" s="155"/>
      <c r="R124" s="155"/>
      <c r="S124" s="155"/>
      <c r="T124" s="155"/>
      <c r="U124" s="155"/>
      <c r="V124" s="155"/>
      <c r="W124" s="155"/>
      <c r="X124" s="155"/>
      <c r="Y124" s="155"/>
      <c r="Z124" s="155"/>
      <c r="AA124" s="155"/>
      <c r="AB124" s="155"/>
      <c r="AC124" s="155"/>
      <c r="AD124" s="155"/>
      <c r="AE124" s="155"/>
      <c r="AF124" s="155"/>
      <c r="AG124" s="155"/>
      <c r="AH124" s="155"/>
      <c r="AI124" s="155"/>
      <c r="AJ124" s="155"/>
      <c r="AK124" s="176"/>
      <c r="AL124" s="155"/>
      <c r="AM124" s="155"/>
      <c r="AN124" s="155"/>
      <c r="AO124" s="155"/>
      <c r="AP124" s="155"/>
      <c r="AQ124" s="155"/>
      <c r="AR124" s="155"/>
      <c r="AS124" s="155"/>
      <c r="AT124" s="155"/>
      <c r="AU124" s="155"/>
      <c r="AV124" s="155"/>
      <c r="AW124" s="155"/>
      <c r="AX124" s="155"/>
      <c r="AY124" s="155"/>
      <c r="AZ124" s="155"/>
      <c r="BA124" s="155"/>
      <c r="BB124" s="155"/>
      <c r="BC124" s="155"/>
      <c r="BD124" s="155"/>
      <c r="BE124" s="155"/>
      <c r="BF124" s="155"/>
      <c r="BG124" s="155"/>
      <c r="BH124" s="155"/>
      <c r="BI124" s="155"/>
      <c r="BJ124" s="155"/>
      <c r="BK124" s="155"/>
      <c r="BL124" s="155"/>
      <c r="BM124" s="155"/>
      <c r="BN124" s="176"/>
      <c r="BO124" s="155"/>
      <c r="BP124" s="155"/>
      <c r="BQ124" s="155"/>
      <c r="BR124" s="155"/>
      <c r="BS124" s="155"/>
      <c r="BT124" s="155"/>
      <c r="BU124" s="155"/>
      <c r="BV124" s="155"/>
      <c r="BW124" s="155"/>
      <c r="BX124" s="155"/>
      <c r="BY124" s="155"/>
      <c r="BZ124" s="155"/>
      <c r="CA124" s="155"/>
      <c r="CB124" s="155"/>
      <c r="CC124" s="155"/>
      <c r="CD124" s="155"/>
      <c r="CE124" s="155"/>
      <c r="CF124" s="155"/>
      <c r="CG124" s="155"/>
      <c r="CH124" s="155"/>
      <c r="CI124" s="155"/>
      <c r="CJ124" s="155"/>
      <c r="CK124" s="155"/>
      <c r="CL124" s="155"/>
      <c r="CM124" s="155"/>
      <c r="CN124" s="155"/>
      <c r="CO124" s="155"/>
      <c r="CP124" s="155"/>
      <c r="CQ124" s="155"/>
      <c r="CR124" s="155"/>
      <c r="CS124" s="155"/>
      <c r="CT124" s="155"/>
      <c r="CU124" s="155"/>
      <c r="CV124" s="155"/>
      <c r="CW124" s="155"/>
      <c r="CX124" s="155"/>
      <c r="CY124" s="155"/>
      <c r="CZ124" s="155"/>
      <c r="DA124" s="155"/>
      <c r="DB124" s="155"/>
      <c r="DC124" s="155"/>
      <c r="DD124" s="155"/>
      <c r="DE124" s="155"/>
      <c r="DF124" s="155"/>
      <c r="DG124" s="176"/>
      <c r="DH124" s="155"/>
      <c r="DI124" s="155"/>
      <c r="DJ124" s="155"/>
      <c r="DK124" s="155"/>
      <c r="DL124" s="155"/>
      <c r="DM124" s="155"/>
      <c r="DN124" s="155"/>
      <c r="DO124" s="155"/>
      <c r="DP124" s="155"/>
      <c r="DQ124" s="155"/>
      <c r="DR124" s="155"/>
      <c r="DS124" s="155"/>
      <c r="DT124" s="155"/>
      <c r="DU124" s="155"/>
      <c r="DV124" s="155"/>
      <c r="DW124" s="155"/>
      <c r="DX124" s="155"/>
      <c r="DY124" s="155"/>
      <c r="DZ124" s="155"/>
      <c r="EA124" s="155"/>
      <c r="EB124" s="155"/>
      <c r="EC124" s="155"/>
      <c r="ED124" s="155"/>
      <c r="EE124" s="155"/>
      <c r="EF124" s="155"/>
      <c r="EG124" s="155"/>
      <c r="EH124" s="155"/>
      <c r="EI124" s="155"/>
      <c r="EJ124" s="155"/>
      <c r="EK124" s="155"/>
      <c r="EL124" s="155"/>
      <c r="EM124" s="155"/>
      <c r="EN124" s="155"/>
      <c r="EO124" s="155"/>
      <c r="EP124" s="155"/>
      <c r="EQ124" s="155"/>
      <c r="ER124" s="155"/>
      <c r="ES124" s="155"/>
      <c r="ET124" s="155"/>
      <c r="EU124" s="155"/>
      <c r="EV124" s="155"/>
      <c r="EW124" s="155"/>
      <c r="EX124" s="155"/>
      <c r="EY124" s="155"/>
      <c r="EZ124" s="155"/>
      <c r="FA124" s="155"/>
      <c r="FB124" s="155"/>
      <c r="FC124" s="155"/>
      <c r="FD124" s="155"/>
      <c r="FE124" s="155"/>
      <c r="FF124" s="155"/>
      <c r="FG124" s="155"/>
      <c r="FH124" s="155"/>
      <c r="FI124" s="155"/>
      <c r="FJ124" s="155"/>
      <c r="FK124" s="155"/>
      <c r="FL124" s="155"/>
      <c r="FM124" s="155"/>
      <c r="FN124" s="155"/>
      <c r="FO124" s="155"/>
      <c r="FP124" s="155"/>
      <c r="FQ124" s="155"/>
      <c r="FR124" s="155"/>
      <c r="FS124" s="155"/>
      <c r="FT124" s="155"/>
      <c r="FU124" s="155"/>
      <c r="FV124" s="155"/>
      <c r="FW124" s="155"/>
      <c r="FX124" s="155"/>
      <c r="FY124" s="155"/>
      <c r="FZ124" s="155"/>
      <c r="GA124" s="155"/>
      <c r="GB124" s="155"/>
      <c r="GC124" s="155"/>
      <c r="GD124" s="155"/>
      <c r="GE124" s="159"/>
      <c r="GF124" s="155"/>
      <c r="GG124" s="155"/>
      <c r="GH124" s="155"/>
      <c r="GI124" s="155"/>
      <c r="GJ124" s="155"/>
      <c r="GK124" s="155"/>
      <c r="GL124" s="155"/>
      <c r="GM124" s="155"/>
      <c r="GN124" s="155"/>
      <c r="GO124" s="155"/>
      <c r="GP124" s="155"/>
      <c r="GQ124" s="155"/>
      <c r="GR124" s="155"/>
      <c r="GS124" s="155"/>
      <c r="GT124" s="155"/>
      <c r="GU124" s="155"/>
      <c r="GV124" s="155"/>
    </row>
    <row r="125" spans="1:204" s="175" customFormat="1" ht="25.5" hidden="1" outlineLevel="3">
      <c r="A125" s="156"/>
      <c r="B125" s="220" t="s">
        <v>582</v>
      </c>
      <c r="C125" s="158"/>
      <c r="D125" s="452">
        <v>0</v>
      </c>
      <c r="E125" s="155"/>
      <c r="F125" s="155"/>
      <c r="G125" s="155"/>
      <c r="H125" s="176"/>
      <c r="I125" s="155"/>
      <c r="J125" s="155"/>
      <c r="K125" s="155"/>
      <c r="L125" s="155"/>
      <c r="M125" s="155"/>
      <c r="N125" s="155"/>
      <c r="O125" s="155"/>
      <c r="P125" s="155"/>
      <c r="Q125" s="155"/>
      <c r="R125" s="155"/>
      <c r="S125" s="155"/>
      <c r="T125" s="155"/>
      <c r="U125" s="155"/>
      <c r="V125" s="155"/>
      <c r="W125" s="155"/>
      <c r="X125" s="155"/>
      <c r="Y125" s="155"/>
      <c r="Z125" s="155"/>
      <c r="AA125" s="155"/>
      <c r="AB125" s="155"/>
      <c r="AC125" s="155"/>
      <c r="AD125" s="155"/>
      <c r="AE125" s="155"/>
      <c r="AF125" s="155"/>
      <c r="AG125" s="155"/>
      <c r="AH125" s="155"/>
      <c r="AI125" s="155"/>
      <c r="AJ125" s="155"/>
      <c r="AK125" s="176"/>
      <c r="AL125" s="155"/>
      <c r="AM125" s="155"/>
      <c r="AN125" s="155"/>
      <c r="AO125" s="155"/>
      <c r="AP125" s="155"/>
      <c r="AQ125" s="155"/>
      <c r="AR125" s="155"/>
      <c r="AS125" s="155"/>
      <c r="AT125" s="155"/>
      <c r="AU125" s="155"/>
      <c r="AV125" s="155"/>
      <c r="AW125" s="155"/>
      <c r="AX125" s="155"/>
      <c r="AY125" s="155"/>
      <c r="AZ125" s="155"/>
      <c r="BA125" s="155"/>
      <c r="BB125" s="155"/>
      <c r="BC125" s="155"/>
      <c r="BD125" s="155"/>
      <c r="BE125" s="155"/>
      <c r="BF125" s="155"/>
      <c r="BG125" s="155"/>
      <c r="BH125" s="155"/>
      <c r="BI125" s="155"/>
      <c r="BJ125" s="155"/>
      <c r="BK125" s="155"/>
      <c r="BL125" s="155"/>
      <c r="BM125" s="155"/>
      <c r="BN125" s="176"/>
      <c r="BO125" s="155"/>
      <c r="BP125" s="155"/>
      <c r="BQ125" s="155"/>
      <c r="BR125" s="155"/>
      <c r="BS125" s="155"/>
      <c r="BT125" s="155"/>
      <c r="BU125" s="155"/>
      <c r="BV125" s="155"/>
      <c r="BW125" s="155"/>
      <c r="BX125" s="155"/>
      <c r="BY125" s="155"/>
      <c r="BZ125" s="155"/>
      <c r="CA125" s="155"/>
      <c r="CB125" s="155"/>
      <c r="CC125" s="155"/>
      <c r="CD125" s="155"/>
      <c r="CE125" s="155"/>
      <c r="CF125" s="155"/>
      <c r="CG125" s="155"/>
      <c r="CH125" s="155"/>
      <c r="CI125" s="155"/>
      <c r="CJ125" s="155"/>
      <c r="CK125" s="155"/>
      <c r="CL125" s="155"/>
      <c r="CM125" s="155"/>
      <c r="CN125" s="155"/>
      <c r="CO125" s="155"/>
      <c r="CP125" s="155"/>
      <c r="CQ125" s="155"/>
      <c r="CR125" s="155"/>
      <c r="CS125" s="155"/>
      <c r="CT125" s="155"/>
      <c r="CU125" s="155"/>
      <c r="CV125" s="155"/>
      <c r="CW125" s="155"/>
      <c r="CX125" s="155"/>
      <c r="CY125" s="155"/>
      <c r="CZ125" s="155"/>
      <c r="DA125" s="155"/>
      <c r="DB125" s="155"/>
      <c r="DC125" s="155"/>
      <c r="DD125" s="155"/>
      <c r="DE125" s="155"/>
      <c r="DF125" s="155"/>
      <c r="DG125" s="176"/>
      <c r="DH125" s="155"/>
      <c r="DI125" s="155"/>
      <c r="DJ125" s="155"/>
      <c r="DK125" s="155"/>
      <c r="DL125" s="155"/>
      <c r="DM125" s="155"/>
      <c r="DN125" s="155"/>
      <c r="DO125" s="155"/>
      <c r="DP125" s="155"/>
      <c r="DQ125" s="155"/>
      <c r="DR125" s="155"/>
      <c r="DS125" s="155"/>
      <c r="DT125" s="155"/>
      <c r="DU125" s="155"/>
      <c r="DV125" s="155"/>
      <c r="DW125" s="155"/>
      <c r="DX125" s="155"/>
      <c r="DY125" s="155"/>
      <c r="DZ125" s="155"/>
      <c r="EA125" s="155"/>
      <c r="EB125" s="155"/>
      <c r="EC125" s="155"/>
      <c r="ED125" s="155"/>
      <c r="EE125" s="155"/>
      <c r="EF125" s="155"/>
      <c r="EG125" s="155"/>
      <c r="EH125" s="155"/>
      <c r="EI125" s="155"/>
      <c r="EJ125" s="155"/>
      <c r="EK125" s="155"/>
      <c r="EL125" s="155"/>
      <c r="EM125" s="155"/>
      <c r="EN125" s="155"/>
      <c r="EO125" s="155"/>
      <c r="EP125" s="155"/>
      <c r="EQ125" s="155"/>
      <c r="ER125" s="155"/>
      <c r="ES125" s="155"/>
      <c r="ET125" s="155"/>
      <c r="EU125" s="155"/>
      <c r="EV125" s="155"/>
      <c r="EW125" s="155"/>
      <c r="EX125" s="155"/>
      <c r="EY125" s="155"/>
      <c r="EZ125" s="155"/>
      <c r="FA125" s="155"/>
      <c r="FB125" s="155"/>
      <c r="FC125" s="155"/>
      <c r="FD125" s="155"/>
      <c r="FE125" s="155"/>
      <c r="FF125" s="155"/>
      <c r="FG125" s="155"/>
      <c r="FH125" s="155"/>
      <c r="FI125" s="155"/>
      <c r="FJ125" s="155"/>
      <c r="FK125" s="155"/>
      <c r="FL125" s="155"/>
      <c r="FM125" s="155"/>
      <c r="FN125" s="155"/>
      <c r="FO125" s="155"/>
      <c r="FP125" s="155"/>
      <c r="FQ125" s="155"/>
      <c r="FR125" s="155"/>
      <c r="FS125" s="155"/>
      <c r="FT125" s="155"/>
      <c r="FU125" s="155"/>
      <c r="FV125" s="155"/>
      <c r="FW125" s="155"/>
      <c r="FX125" s="155"/>
      <c r="FY125" s="155"/>
      <c r="FZ125" s="155"/>
      <c r="GA125" s="155"/>
      <c r="GB125" s="155"/>
      <c r="GC125" s="155"/>
      <c r="GD125" s="155"/>
      <c r="GE125" s="159"/>
      <c r="GF125" s="155"/>
      <c r="GG125" s="155"/>
      <c r="GH125" s="155"/>
      <c r="GI125" s="155"/>
      <c r="GJ125" s="155"/>
      <c r="GK125" s="155"/>
      <c r="GL125" s="155"/>
      <c r="GM125" s="155"/>
      <c r="GN125" s="155"/>
      <c r="GO125" s="155"/>
      <c r="GP125" s="155"/>
      <c r="GQ125" s="155"/>
      <c r="GR125" s="155"/>
      <c r="GS125" s="155"/>
      <c r="GT125" s="155"/>
      <c r="GU125" s="155"/>
      <c r="GV125" s="155"/>
    </row>
    <row r="126" spans="1:204" s="175" customFormat="1" hidden="1" outlineLevel="3">
      <c r="A126" s="156"/>
      <c r="B126" s="220" t="s">
        <v>856</v>
      </c>
      <c r="C126" s="158"/>
      <c r="D126" s="452">
        <v>0</v>
      </c>
      <c r="E126" s="155"/>
      <c r="F126" s="155"/>
      <c r="G126" s="155"/>
      <c r="H126" s="176"/>
      <c r="I126" s="155"/>
      <c r="J126" s="155"/>
      <c r="K126" s="155"/>
      <c r="L126" s="155"/>
      <c r="M126" s="155"/>
      <c r="N126" s="155"/>
      <c r="O126" s="155"/>
      <c r="P126" s="155"/>
      <c r="Q126" s="155"/>
      <c r="R126" s="155"/>
      <c r="S126" s="155"/>
      <c r="T126" s="155"/>
      <c r="U126" s="155"/>
      <c r="V126" s="155"/>
      <c r="W126" s="155"/>
      <c r="X126" s="155"/>
      <c r="Y126" s="155"/>
      <c r="Z126" s="155"/>
      <c r="AA126" s="155"/>
      <c r="AB126" s="155"/>
      <c r="AC126" s="155"/>
      <c r="AD126" s="155"/>
      <c r="AE126" s="155"/>
      <c r="AF126" s="155"/>
      <c r="AG126" s="155"/>
      <c r="AH126" s="155"/>
      <c r="AI126" s="155"/>
      <c r="AJ126" s="155"/>
      <c r="AK126" s="176"/>
      <c r="AL126" s="155"/>
      <c r="AM126" s="155"/>
      <c r="AN126" s="155"/>
      <c r="AO126" s="155"/>
      <c r="AP126" s="155"/>
      <c r="AQ126" s="155"/>
      <c r="AR126" s="155"/>
      <c r="AS126" s="155"/>
      <c r="AT126" s="155"/>
      <c r="AU126" s="155"/>
      <c r="AV126" s="155"/>
      <c r="AW126" s="155"/>
      <c r="AX126" s="155"/>
      <c r="AY126" s="155"/>
      <c r="AZ126" s="155"/>
      <c r="BA126" s="155"/>
      <c r="BB126" s="155"/>
      <c r="BC126" s="155"/>
      <c r="BD126" s="155"/>
      <c r="BE126" s="155"/>
      <c r="BF126" s="155"/>
      <c r="BG126" s="155"/>
      <c r="BH126" s="155"/>
      <c r="BI126" s="155"/>
      <c r="BJ126" s="155"/>
      <c r="BK126" s="155"/>
      <c r="BL126" s="155"/>
      <c r="BM126" s="155"/>
      <c r="BN126" s="176"/>
      <c r="BO126" s="155"/>
      <c r="BP126" s="155"/>
      <c r="BQ126" s="155"/>
      <c r="BR126" s="155"/>
      <c r="BS126" s="155"/>
      <c r="BT126" s="155"/>
      <c r="BU126" s="155"/>
      <c r="BV126" s="155"/>
      <c r="BW126" s="155"/>
      <c r="BX126" s="155"/>
      <c r="BY126" s="155"/>
      <c r="BZ126" s="155"/>
      <c r="CA126" s="155"/>
      <c r="CB126" s="155"/>
      <c r="CC126" s="155"/>
      <c r="CD126" s="155"/>
      <c r="CE126" s="155"/>
      <c r="CF126" s="155"/>
      <c r="CG126" s="155"/>
      <c r="CH126" s="155"/>
      <c r="CI126" s="155"/>
      <c r="CJ126" s="155"/>
      <c r="CK126" s="155"/>
      <c r="CL126" s="155"/>
      <c r="CM126" s="155"/>
      <c r="CN126" s="155"/>
      <c r="CO126" s="155"/>
      <c r="CP126" s="155"/>
      <c r="CQ126" s="155"/>
      <c r="CR126" s="155"/>
      <c r="CS126" s="155"/>
      <c r="CT126" s="155"/>
      <c r="CU126" s="155"/>
      <c r="CV126" s="155"/>
      <c r="CW126" s="155"/>
      <c r="CX126" s="155"/>
      <c r="CY126" s="155"/>
      <c r="CZ126" s="155"/>
      <c r="DA126" s="155"/>
      <c r="DB126" s="155"/>
      <c r="DC126" s="155"/>
      <c r="DD126" s="155"/>
      <c r="DE126" s="155"/>
      <c r="DF126" s="155"/>
      <c r="DG126" s="176"/>
      <c r="DH126" s="155"/>
      <c r="DI126" s="155"/>
      <c r="DJ126" s="155"/>
      <c r="DK126" s="155"/>
      <c r="DL126" s="155"/>
      <c r="DM126" s="155"/>
      <c r="DN126" s="155"/>
      <c r="DO126" s="155"/>
      <c r="DP126" s="155"/>
      <c r="DQ126" s="155"/>
      <c r="DR126" s="155"/>
      <c r="DS126" s="155"/>
      <c r="DT126" s="155"/>
      <c r="DU126" s="155"/>
      <c r="DV126" s="155"/>
      <c r="DW126" s="155"/>
      <c r="DX126" s="155"/>
      <c r="DY126" s="155"/>
      <c r="DZ126" s="155"/>
      <c r="EA126" s="155"/>
      <c r="EB126" s="155"/>
      <c r="EC126" s="155"/>
      <c r="ED126" s="155"/>
      <c r="EE126" s="155"/>
      <c r="EF126" s="155"/>
      <c r="EG126" s="155"/>
      <c r="EH126" s="155"/>
      <c r="EI126" s="155"/>
      <c r="EJ126" s="155"/>
      <c r="EK126" s="155"/>
      <c r="EL126" s="155"/>
      <c r="EM126" s="155"/>
      <c r="EN126" s="155"/>
      <c r="EO126" s="155"/>
      <c r="EP126" s="155"/>
      <c r="EQ126" s="155"/>
      <c r="ER126" s="155"/>
      <c r="ES126" s="155"/>
      <c r="ET126" s="155"/>
      <c r="EU126" s="155"/>
      <c r="EV126" s="155"/>
      <c r="EW126" s="155"/>
      <c r="EX126" s="155"/>
      <c r="EY126" s="155"/>
      <c r="EZ126" s="155"/>
      <c r="FA126" s="155"/>
      <c r="FB126" s="155"/>
      <c r="FC126" s="155"/>
      <c r="FD126" s="155"/>
      <c r="FE126" s="155"/>
      <c r="FF126" s="155"/>
      <c r="FG126" s="155"/>
      <c r="FH126" s="155"/>
      <c r="FI126" s="155"/>
      <c r="FJ126" s="155"/>
      <c r="FK126" s="155"/>
      <c r="FL126" s="155"/>
      <c r="FM126" s="155"/>
      <c r="FN126" s="155"/>
      <c r="FO126" s="155"/>
      <c r="FP126" s="155"/>
      <c r="FQ126" s="155"/>
      <c r="FR126" s="155"/>
      <c r="FS126" s="155"/>
      <c r="FT126" s="155"/>
      <c r="FU126" s="155"/>
      <c r="FV126" s="155"/>
      <c r="FW126" s="155"/>
      <c r="FX126" s="155"/>
      <c r="FY126" s="155"/>
      <c r="FZ126" s="155"/>
      <c r="GA126" s="155"/>
      <c r="GB126" s="155"/>
      <c r="GC126" s="155"/>
      <c r="GD126" s="155"/>
      <c r="GE126" s="159"/>
      <c r="GF126" s="155"/>
      <c r="GG126" s="155"/>
      <c r="GH126" s="155"/>
      <c r="GI126" s="155"/>
      <c r="GJ126" s="155"/>
      <c r="GK126" s="155"/>
      <c r="GL126" s="155"/>
      <c r="GM126" s="155"/>
      <c r="GN126" s="155"/>
      <c r="GO126" s="155"/>
      <c r="GP126" s="155"/>
      <c r="GQ126" s="155"/>
      <c r="GR126" s="155"/>
      <c r="GS126" s="155"/>
      <c r="GT126" s="155"/>
      <c r="GU126" s="155"/>
      <c r="GV126" s="155"/>
    </row>
    <row r="127" spans="1:204" s="175" customFormat="1" hidden="1" outlineLevel="3">
      <c r="A127" s="172"/>
      <c r="B127" s="507" t="s">
        <v>857</v>
      </c>
      <c r="C127" s="158"/>
      <c r="D127" s="452">
        <v>-1</v>
      </c>
      <c r="E127" s="155"/>
      <c r="F127" s="155"/>
      <c r="G127" s="155"/>
      <c r="H127" s="176"/>
      <c r="I127" s="155"/>
      <c r="J127" s="155"/>
      <c r="K127" s="155"/>
      <c r="L127" s="155"/>
      <c r="M127" s="155"/>
      <c r="N127" s="155"/>
      <c r="O127" s="155"/>
      <c r="P127" s="155"/>
      <c r="Q127" s="155"/>
      <c r="R127" s="155"/>
      <c r="S127" s="155"/>
      <c r="T127" s="155"/>
      <c r="U127" s="155"/>
      <c r="V127" s="155"/>
      <c r="W127" s="155"/>
      <c r="X127" s="155"/>
      <c r="Y127" s="155"/>
      <c r="Z127" s="155"/>
      <c r="AA127" s="155"/>
      <c r="AB127" s="155"/>
      <c r="AC127" s="155"/>
      <c r="AD127" s="155"/>
      <c r="AE127" s="155"/>
      <c r="AF127" s="155"/>
      <c r="AG127" s="155"/>
      <c r="AH127" s="155"/>
      <c r="AI127" s="155"/>
      <c r="AJ127" s="155"/>
      <c r="AK127" s="176"/>
      <c r="AL127" s="155"/>
      <c r="AM127" s="155"/>
      <c r="AN127" s="155"/>
      <c r="AO127" s="155"/>
      <c r="AP127" s="155"/>
      <c r="AQ127" s="155"/>
      <c r="AR127" s="155"/>
      <c r="AS127" s="155"/>
      <c r="AT127" s="155"/>
      <c r="AU127" s="155"/>
      <c r="AV127" s="155"/>
      <c r="AW127" s="155"/>
      <c r="AX127" s="155"/>
      <c r="AY127" s="155"/>
      <c r="AZ127" s="155"/>
      <c r="BA127" s="155"/>
      <c r="BB127" s="155"/>
      <c r="BC127" s="155"/>
      <c r="BD127" s="155"/>
      <c r="BE127" s="155"/>
      <c r="BF127" s="155"/>
      <c r="BG127" s="155"/>
      <c r="BH127" s="155"/>
      <c r="BI127" s="155"/>
      <c r="BJ127" s="155"/>
      <c r="BK127" s="155"/>
      <c r="BL127" s="155"/>
      <c r="BM127" s="155"/>
      <c r="BN127" s="176"/>
      <c r="BO127" s="155"/>
      <c r="BP127" s="155"/>
      <c r="BQ127" s="155"/>
      <c r="BR127" s="155"/>
      <c r="BS127" s="155"/>
      <c r="BT127" s="155"/>
      <c r="BU127" s="155"/>
      <c r="BV127" s="155"/>
      <c r="BW127" s="155"/>
      <c r="BX127" s="155"/>
      <c r="BY127" s="155"/>
      <c r="BZ127" s="155"/>
      <c r="CA127" s="155"/>
      <c r="CB127" s="155"/>
      <c r="CC127" s="155"/>
      <c r="CD127" s="155"/>
      <c r="CE127" s="155"/>
      <c r="CF127" s="155"/>
      <c r="CG127" s="155"/>
      <c r="CH127" s="155"/>
      <c r="CI127" s="155"/>
      <c r="CJ127" s="155"/>
      <c r="CK127" s="155"/>
      <c r="CL127" s="155"/>
      <c r="CM127" s="155"/>
      <c r="CN127" s="155"/>
      <c r="CO127" s="155"/>
      <c r="CP127" s="155"/>
      <c r="CQ127" s="155"/>
      <c r="CR127" s="155"/>
      <c r="CS127" s="155"/>
      <c r="CT127" s="155"/>
      <c r="CU127" s="155"/>
      <c r="CV127" s="155"/>
      <c r="CW127" s="155"/>
      <c r="CX127" s="155"/>
      <c r="CY127" s="155"/>
      <c r="CZ127" s="155"/>
      <c r="DA127" s="155"/>
      <c r="DB127" s="155"/>
      <c r="DC127" s="155"/>
      <c r="DD127" s="155"/>
      <c r="DE127" s="155"/>
      <c r="DF127" s="155"/>
      <c r="DG127" s="176"/>
      <c r="DH127" s="155"/>
      <c r="DI127" s="155"/>
      <c r="DJ127" s="155"/>
      <c r="DK127" s="155"/>
      <c r="DL127" s="155"/>
      <c r="DM127" s="155"/>
      <c r="DN127" s="155"/>
      <c r="DO127" s="155"/>
      <c r="DP127" s="155"/>
      <c r="DQ127" s="155"/>
      <c r="DR127" s="155"/>
      <c r="DS127" s="155"/>
      <c r="DT127" s="155"/>
      <c r="DU127" s="155"/>
      <c r="DV127" s="155"/>
      <c r="DW127" s="155"/>
      <c r="DX127" s="155"/>
      <c r="DY127" s="155"/>
      <c r="DZ127" s="155"/>
      <c r="EA127" s="155"/>
      <c r="EB127" s="155"/>
      <c r="EC127" s="155"/>
      <c r="ED127" s="155"/>
      <c r="EE127" s="155"/>
      <c r="EF127" s="155"/>
      <c r="EG127" s="155"/>
      <c r="EH127" s="155"/>
      <c r="EI127" s="155"/>
      <c r="EJ127" s="155"/>
      <c r="EK127" s="155"/>
      <c r="EL127" s="155"/>
      <c r="EM127" s="155"/>
      <c r="EN127" s="155"/>
      <c r="EO127" s="155"/>
      <c r="EP127" s="155"/>
      <c r="EQ127" s="155"/>
      <c r="ER127" s="155"/>
      <c r="ES127" s="155"/>
      <c r="ET127" s="155"/>
      <c r="EU127" s="155"/>
      <c r="EV127" s="155"/>
      <c r="EW127" s="155"/>
      <c r="EX127" s="155"/>
      <c r="EY127" s="155"/>
      <c r="EZ127" s="155"/>
      <c r="FA127" s="155"/>
      <c r="FB127" s="155"/>
      <c r="FC127" s="155"/>
      <c r="FD127" s="155"/>
      <c r="FE127" s="155"/>
      <c r="FF127" s="155"/>
      <c r="FG127" s="155"/>
      <c r="FH127" s="155"/>
      <c r="FI127" s="155"/>
      <c r="FJ127" s="155"/>
      <c r="FK127" s="155"/>
      <c r="FL127" s="155"/>
      <c r="FM127" s="155"/>
      <c r="FN127" s="155"/>
      <c r="FO127" s="155"/>
      <c r="FP127" s="155"/>
      <c r="FQ127" s="155"/>
      <c r="FR127" s="155"/>
      <c r="FS127" s="155"/>
      <c r="FT127" s="155"/>
      <c r="FU127" s="155"/>
      <c r="FV127" s="155"/>
      <c r="FW127" s="155"/>
      <c r="FX127" s="155"/>
      <c r="FY127" s="155"/>
      <c r="FZ127" s="155"/>
      <c r="GA127" s="155"/>
      <c r="GB127" s="155"/>
      <c r="GC127" s="155"/>
      <c r="GD127" s="155"/>
      <c r="GE127" s="159"/>
      <c r="GF127" s="155"/>
      <c r="GG127" s="155"/>
      <c r="GH127" s="155"/>
      <c r="GI127" s="155"/>
      <c r="GJ127" s="155"/>
      <c r="GK127" s="155"/>
      <c r="GL127" s="155"/>
      <c r="GM127" s="155"/>
      <c r="GN127" s="155"/>
      <c r="GO127" s="155"/>
      <c r="GP127" s="155"/>
      <c r="GQ127" s="155"/>
      <c r="GR127" s="155"/>
      <c r="GS127" s="155"/>
      <c r="GT127" s="155"/>
      <c r="GU127" s="155"/>
      <c r="GV127" s="155"/>
    </row>
    <row r="128" spans="1:204" s="175" customFormat="1" hidden="1" outlineLevel="3">
      <c r="A128" s="156"/>
      <c r="B128" s="220" t="s">
        <v>858</v>
      </c>
      <c r="C128" s="158"/>
      <c r="D128" s="451">
        <v>-1</v>
      </c>
      <c r="E128" s="155"/>
      <c r="F128" s="155"/>
      <c r="G128" s="155"/>
      <c r="H128" s="176"/>
      <c r="I128" s="155"/>
      <c r="J128" s="155"/>
      <c r="K128" s="155"/>
      <c r="L128" s="155"/>
      <c r="M128" s="155"/>
      <c r="N128" s="155"/>
      <c r="O128" s="155"/>
      <c r="P128" s="155"/>
      <c r="Q128" s="155"/>
      <c r="R128" s="155"/>
      <c r="S128" s="155"/>
      <c r="T128" s="155"/>
      <c r="U128" s="155"/>
      <c r="V128" s="155"/>
      <c r="W128" s="155"/>
      <c r="X128" s="155"/>
      <c r="Y128" s="155"/>
      <c r="Z128" s="155"/>
      <c r="AA128" s="155"/>
      <c r="AB128" s="155"/>
      <c r="AC128" s="155"/>
      <c r="AD128" s="155"/>
      <c r="AE128" s="155"/>
      <c r="AF128" s="155"/>
      <c r="AG128" s="155"/>
      <c r="AH128" s="155"/>
      <c r="AI128" s="155"/>
      <c r="AJ128" s="155"/>
      <c r="AK128" s="176"/>
      <c r="AL128" s="155"/>
      <c r="AM128" s="155"/>
      <c r="AN128" s="155"/>
      <c r="AO128" s="155"/>
      <c r="AP128" s="155"/>
      <c r="AQ128" s="155"/>
      <c r="AR128" s="155"/>
      <c r="AS128" s="155"/>
      <c r="AT128" s="155"/>
      <c r="AU128" s="155"/>
      <c r="AV128" s="155"/>
      <c r="AW128" s="155"/>
      <c r="AX128" s="155"/>
      <c r="AY128" s="155"/>
      <c r="AZ128" s="155"/>
      <c r="BA128" s="155"/>
      <c r="BB128" s="155"/>
      <c r="BC128" s="155"/>
      <c r="BD128" s="155"/>
      <c r="BE128" s="155"/>
      <c r="BF128" s="155"/>
      <c r="BG128" s="155"/>
      <c r="BH128" s="155"/>
      <c r="BI128" s="155"/>
      <c r="BJ128" s="155"/>
      <c r="BK128" s="155"/>
      <c r="BL128" s="155"/>
      <c r="BM128" s="155"/>
      <c r="BN128" s="176"/>
      <c r="BO128" s="155"/>
      <c r="BP128" s="155"/>
      <c r="BQ128" s="155"/>
      <c r="BR128" s="155"/>
      <c r="BS128" s="155"/>
      <c r="BT128" s="155"/>
      <c r="BU128" s="155"/>
      <c r="BV128" s="155"/>
      <c r="BW128" s="155"/>
      <c r="BX128" s="155"/>
      <c r="BY128" s="155"/>
      <c r="BZ128" s="155"/>
      <c r="CA128" s="155"/>
      <c r="CB128" s="155"/>
      <c r="CC128" s="155"/>
      <c r="CD128" s="155"/>
      <c r="CE128" s="155"/>
      <c r="CF128" s="155"/>
      <c r="CG128" s="155"/>
      <c r="CH128" s="155"/>
      <c r="CI128" s="155"/>
      <c r="CJ128" s="155"/>
      <c r="CK128" s="155"/>
      <c r="CL128" s="155"/>
      <c r="CM128" s="155"/>
      <c r="CN128" s="155"/>
      <c r="CO128" s="155"/>
      <c r="CP128" s="155"/>
      <c r="CQ128" s="155"/>
      <c r="CR128" s="155"/>
      <c r="CS128" s="155"/>
      <c r="CT128" s="155"/>
      <c r="CU128" s="155"/>
      <c r="CV128" s="155"/>
      <c r="CW128" s="155"/>
      <c r="CX128" s="155"/>
      <c r="CY128" s="155"/>
      <c r="CZ128" s="155"/>
      <c r="DA128" s="155"/>
      <c r="DB128" s="155"/>
      <c r="DC128" s="155"/>
      <c r="DD128" s="155"/>
      <c r="DE128" s="155"/>
      <c r="DF128" s="155"/>
      <c r="DG128" s="176"/>
      <c r="DH128" s="155"/>
      <c r="DI128" s="155"/>
      <c r="DJ128" s="155"/>
      <c r="DK128" s="155"/>
      <c r="DL128" s="155"/>
      <c r="DM128" s="155"/>
      <c r="DN128" s="155"/>
      <c r="DO128" s="155"/>
      <c r="DP128" s="155"/>
      <c r="DQ128" s="155"/>
      <c r="DR128" s="155"/>
      <c r="DS128" s="155"/>
      <c r="DT128" s="155"/>
      <c r="DU128" s="155"/>
      <c r="DV128" s="155"/>
      <c r="DW128" s="155"/>
      <c r="DX128" s="155"/>
      <c r="DY128" s="155"/>
      <c r="DZ128" s="155"/>
      <c r="EA128" s="155"/>
      <c r="EB128" s="155"/>
      <c r="EC128" s="155"/>
      <c r="ED128" s="155"/>
      <c r="EE128" s="155"/>
      <c r="EF128" s="155"/>
      <c r="EG128" s="155"/>
      <c r="EH128" s="155"/>
      <c r="EI128" s="155"/>
      <c r="EJ128" s="155"/>
      <c r="EK128" s="155"/>
      <c r="EL128" s="155"/>
      <c r="EM128" s="155"/>
      <c r="EN128" s="155"/>
      <c r="EO128" s="155"/>
      <c r="EP128" s="155"/>
      <c r="EQ128" s="155"/>
      <c r="ER128" s="155"/>
      <c r="ES128" s="155"/>
      <c r="ET128" s="155"/>
      <c r="EU128" s="155"/>
      <c r="EV128" s="155"/>
      <c r="EW128" s="155"/>
      <c r="EX128" s="155"/>
      <c r="EY128" s="155"/>
      <c r="EZ128" s="155"/>
      <c r="FA128" s="155"/>
      <c r="FB128" s="155"/>
      <c r="FC128" s="155"/>
      <c r="FD128" s="155"/>
      <c r="FE128" s="155"/>
      <c r="FF128" s="155"/>
      <c r="FG128" s="155"/>
      <c r="FH128" s="155"/>
      <c r="FI128" s="155"/>
      <c r="FJ128" s="155"/>
      <c r="FK128" s="155"/>
      <c r="FL128" s="155"/>
      <c r="FM128" s="155"/>
      <c r="FN128" s="155"/>
      <c r="FO128" s="155"/>
      <c r="FP128" s="155"/>
      <c r="FQ128" s="155"/>
      <c r="FR128" s="155"/>
      <c r="FS128" s="155"/>
      <c r="FT128" s="155"/>
      <c r="FU128" s="155"/>
      <c r="FV128" s="155"/>
      <c r="FW128" s="155"/>
      <c r="FX128" s="155"/>
      <c r="FY128" s="155"/>
      <c r="FZ128" s="155"/>
      <c r="GA128" s="155"/>
      <c r="GB128" s="155"/>
      <c r="GC128" s="155"/>
      <c r="GD128" s="155"/>
      <c r="GE128" s="159"/>
      <c r="GF128" s="155"/>
      <c r="GG128" s="155"/>
      <c r="GH128" s="155"/>
      <c r="GI128" s="155"/>
      <c r="GJ128" s="155"/>
      <c r="GK128" s="155"/>
      <c r="GL128" s="155"/>
      <c r="GM128" s="155"/>
      <c r="GN128" s="155"/>
      <c r="GO128" s="155"/>
      <c r="GP128" s="155"/>
      <c r="GQ128" s="155"/>
      <c r="GR128" s="155"/>
      <c r="GS128" s="155"/>
      <c r="GT128" s="155"/>
      <c r="GU128" s="155"/>
      <c r="GV128" s="155"/>
    </row>
    <row r="129" spans="1:204" s="175" customFormat="1" ht="25.5" hidden="1" outlineLevel="3">
      <c r="A129" s="156"/>
      <c r="B129" s="220" t="s">
        <v>859</v>
      </c>
      <c r="C129" s="158"/>
      <c r="D129" s="451">
        <v>-1</v>
      </c>
      <c r="E129" s="155"/>
      <c r="F129" s="155"/>
      <c r="G129" s="155"/>
      <c r="H129" s="176"/>
      <c r="I129" s="155"/>
      <c r="J129" s="155"/>
      <c r="K129" s="155"/>
      <c r="L129" s="155"/>
      <c r="M129" s="155"/>
      <c r="N129" s="155"/>
      <c r="O129" s="155"/>
      <c r="P129" s="155"/>
      <c r="Q129" s="155"/>
      <c r="R129" s="155"/>
      <c r="S129" s="155"/>
      <c r="T129" s="155"/>
      <c r="U129" s="155"/>
      <c r="V129" s="155"/>
      <c r="W129" s="155"/>
      <c r="X129" s="155"/>
      <c r="Y129" s="155"/>
      <c r="Z129" s="155"/>
      <c r="AA129" s="155"/>
      <c r="AB129" s="155"/>
      <c r="AC129" s="155"/>
      <c r="AD129" s="155"/>
      <c r="AE129" s="155"/>
      <c r="AF129" s="155"/>
      <c r="AG129" s="155"/>
      <c r="AH129" s="155"/>
      <c r="AI129" s="155"/>
      <c r="AJ129" s="155"/>
      <c r="AK129" s="176"/>
      <c r="AL129" s="155"/>
      <c r="AM129" s="155"/>
      <c r="AN129" s="155"/>
      <c r="AO129" s="155"/>
      <c r="AP129" s="155"/>
      <c r="AQ129" s="155"/>
      <c r="AR129" s="155"/>
      <c r="AS129" s="155"/>
      <c r="AT129" s="155"/>
      <c r="AU129" s="155"/>
      <c r="AV129" s="155"/>
      <c r="AW129" s="155"/>
      <c r="AX129" s="155"/>
      <c r="AY129" s="155"/>
      <c r="AZ129" s="155"/>
      <c r="BA129" s="155"/>
      <c r="BB129" s="155"/>
      <c r="BC129" s="155"/>
      <c r="BD129" s="155"/>
      <c r="BE129" s="155"/>
      <c r="BF129" s="155"/>
      <c r="BG129" s="155"/>
      <c r="BH129" s="155"/>
      <c r="BI129" s="155"/>
      <c r="BJ129" s="155"/>
      <c r="BK129" s="155"/>
      <c r="BL129" s="155"/>
      <c r="BM129" s="155"/>
      <c r="BN129" s="176"/>
      <c r="BO129" s="155"/>
      <c r="BP129" s="155"/>
      <c r="BQ129" s="155"/>
      <c r="BR129" s="155"/>
      <c r="BS129" s="155"/>
      <c r="BT129" s="155"/>
      <c r="BU129" s="155"/>
      <c r="BV129" s="155"/>
      <c r="BW129" s="155"/>
      <c r="BX129" s="155"/>
      <c r="BY129" s="155"/>
      <c r="BZ129" s="155"/>
      <c r="CA129" s="155"/>
      <c r="CB129" s="155"/>
      <c r="CC129" s="155"/>
      <c r="CD129" s="155"/>
      <c r="CE129" s="155"/>
      <c r="CF129" s="155"/>
      <c r="CG129" s="155"/>
      <c r="CH129" s="155"/>
      <c r="CI129" s="155"/>
      <c r="CJ129" s="155"/>
      <c r="CK129" s="155"/>
      <c r="CL129" s="155"/>
      <c r="CM129" s="155"/>
      <c r="CN129" s="155"/>
      <c r="CO129" s="155"/>
      <c r="CP129" s="155"/>
      <c r="CQ129" s="155"/>
      <c r="CR129" s="155"/>
      <c r="CS129" s="155"/>
      <c r="CT129" s="155"/>
      <c r="CU129" s="155"/>
      <c r="CV129" s="155"/>
      <c r="CW129" s="155"/>
      <c r="CX129" s="155"/>
      <c r="CY129" s="155"/>
      <c r="CZ129" s="155"/>
      <c r="DA129" s="155"/>
      <c r="DB129" s="155"/>
      <c r="DC129" s="155"/>
      <c r="DD129" s="155"/>
      <c r="DE129" s="155"/>
      <c r="DF129" s="155"/>
      <c r="DG129" s="176"/>
      <c r="DH129" s="155"/>
      <c r="DI129" s="155"/>
      <c r="DJ129" s="155"/>
      <c r="DK129" s="155"/>
      <c r="DL129" s="155"/>
      <c r="DM129" s="155"/>
      <c r="DN129" s="155"/>
      <c r="DO129" s="155"/>
      <c r="DP129" s="155"/>
      <c r="DQ129" s="155"/>
      <c r="DR129" s="155"/>
      <c r="DS129" s="155"/>
      <c r="DT129" s="155"/>
      <c r="DU129" s="155"/>
      <c r="DV129" s="155"/>
      <c r="DW129" s="155"/>
      <c r="DX129" s="155"/>
      <c r="DY129" s="155"/>
      <c r="DZ129" s="155"/>
      <c r="EA129" s="155"/>
      <c r="EB129" s="155"/>
      <c r="EC129" s="155"/>
      <c r="ED129" s="155"/>
      <c r="EE129" s="155"/>
      <c r="EF129" s="155"/>
      <c r="EG129" s="155"/>
      <c r="EH129" s="155"/>
      <c r="EI129" s="155"/>
      <c r="EJ129" s="155"/>
      <c r="EK129" s="155"/>
      <c r="EL129" s="155"/>
      <c r="EM129" s="155"/>
      <c r="EN129" s="155"/>
      <c r="EO129" s="155"/>
      <c r="EP129" s="155"/>
      <c r="EQ129" s="155"/>
      <c r="ER129" s="155"/>
      <c r="ES129" s="155"/>
      <c r="ET129" s="155"/>
      <c r="EU129" s="155"/>
      <c r="EV129" s="155"/>
      <c r="EW129" s="155"/>
      <c r="EX129" s="155"/>
      <c r="EY129" s="155"/>
      <c r="EZ129" s="155"/>
      <c r="FA129" s="155"/>
      <c r="FB129" s="155"/>
      <c r="FC129" s="155"/>
      <c r="FD129" s="155"/>
      <c r="FE129" s="155"/>
      <c r="FF129" s="155"/>
      <c r="FG129" s="155"/>
      <c r="FH129" s="155"/>
      <c r="FI129" s="155"/>
      <c r="FJ129" s="155"/>
      <c r="FK129" s="155"/>
      <c r="FL129" s="155"/>
      <c r="FM129" s="155"/>
      <c r="FN129" s="155"/>
      <c r="FO129" s="155"/>
      <c r="FP129" s="155"/>
      <c r="FQ129" s="155"/>
      <c r="FR129" s="155"/>
      <c r="FS129" s="155"/>
      <c r="FT129" s="155"/>
      <c r="FU129" s="155"/>
      <c r="FV129" s="155"/>
      <c r="FW129" s="155"/>
      <c r="FX129" s="155"/>
      <c r="FY129" s="155"/>
      <c r="FZ129" s="155"/>
      <c r="GA129" s="155"/>
      <c r="GB129" s="155"/>
      <c r="GC129" s="155"/>
      <c r="GD129" s="155"/>
      <c r="GE129" s="159"/>
      <c r="GF129" s="155"/>
      <c r="GG129" s="155"/>
      <c r="GH129" s="155"/>
      <c r="GI129" s="155"/>
      <c r="GJ129" s="155"/>
      <c r="GK129" s="155"/>
      <c r="GL129" s="155"/>
      <c r="GM129" s="155"/>
      <c r="GN129" s="155"/>
      <c r="GO129" s="155"/>
      <c r="GP129" s="155"/>
      <c r="GQ129" s="155"/>
      <c r="GR129" s="155"/>
      <c r="GS129" s="155"/>
      <c r="GT129" s="155"/>
      <c r="GU129" s="155"/>
      <c r="GV129" s="155"/>
    </row>
    <row r="130" spans="1:204" s="175" customFormat="1" hidden="1" outlineLevel="3">
      <c r="A130" s="156"/>
      <c r="B130" s="220" t="s">
        <v>860</v>
      </c>
      <c r="C130" s="158"/>
      <c r="D130" s="452">
        <v>0</v>
      </c>
      <c r="E130" s="155"/>
      <c r="F130" s="155"/>
      <c r="G130" s="155"/>
      <c r="H130" s="176"/>
      <c r="I130" s="155"/>
      <c r="J130" s="155"/>
      <c r="K130" s="155"/>
      <c r="L130" s="155"/>
      <c r="M130" s="155"/>
      <c r="N130" s="155"/>
      <c r="O130" s="155"/>
      <c r="P130" s="155"/>
      <c r="Q130" s="155"/>
      <c r="R130" s="155"/>
      <c r="S130" s="155"/>
      <c r="T130" s="155"/>
      <c r="U130" s="155"/>
      <c r="V130" s="155"/>
      <c r="W130" s="155"/>
      <c r="X130" s="155"/>
      <c r="Y130" s="155"/>
      <c r="Z130" s="155"/>
      <c r="AA130" s="155"/>
      <c r="AB130" s="155"/>
      <c r="AC130" s="155"/>
      <c r="AD130" s="155"/>
      <c r="AE130" s="155"/>
      <c r="AF130" s="155"/>
      <c r="AG130" s="155"/>
      <c r="AH130" s="155"/>
      <c r="AI130" s="155"/>
      <c r="AJ130" s="155"/>
      <c r="AK130" s="176"/>
      <c r="AL130" s="155"/>
      <c r="AM130" s="155"/>
      <c r="AN130" s="155"/>
      <c r="AO130" s="155"/>
      <c r="AP130" s="155"/>
      <c r="AQ130" s="155"/>
      <c r="AR130" s="155"/>
      <c r="AS130" s="155"/>
      <c r="AT130" s="155"/>
      <c r="AU130" s="155"/>
      <c r="AV130" s="155"/>
      <c r="AW130" s="155"/>
      <c r="AX130" s="155"/>
      <c r="AY130" s="155"/>
      <c r="AZ130" s="155"/>
      <c r="BA130" s="155"/>
      <c r="BB130" s="155"/>
      <c r="BC130" s="155"/>
      <c r="BD130" s="155"/>
      <c r="BE130" s="155"/>
      <c r="BF130" s="155"/>
      <c r="BG130" s="155"/>
      <c r="BH130" s="155"/>
      <c r="BI130" s="155"/>
      <c r="BJ130" s="155"/>
      <c r="BK130" s="155"/>
      <c r="BL130" s="155"/>
      <c r="BM130" s="155"/>
      <c r="BN130" s="176"/>
      <c r="BO130" s="155"/>
      <c r="BP130" s="155"/>
      <c r="BQ130" s="155"/>
      <c r="BR130" s="155"/>
      <c r="BS130" s="155"/>
      <c r="BT130" s="155"/>
      <c r="BU130" s="155"/>
      <c r="BV130" s="155"/>
      <c r="BW130" s="155"/>
      <c r="BX130" s="155"/>
      <c r="BY130" s="155"/>
      <c r="BZ130" s="155"/>
      <c r="CA130" s="155"/>
      <c r="CB130" s="155"/>
      <c r="CC130" s="155"/>
      <c r="CD130" s="155"/>
      <c r="CE130" s="155"/>
      <c r="CF130" s="155"/>
      <c r="CG130" s="155"/>
      <c r="CH130" s="155"/>
      <c r="CI130" s="155"/>
      <c r="CJ130" s="155"/>
      <c r="CK130" s="155"/>
      <c r="CL130" s="155"/>
      <c r="CM130" s="155"/>
      <c r="CN130" s="155"/>
      <c r="CO130" s="155"/>
      <c r="CP130" s="155"/>
      <c r="CQ130" s="155"/>
      <c r="CR130" s="155"/>
      <c r="CS130" s="155"/>
      <c r="CT130" s="155"/>
      <c r="CU130" s="155"/>
      <c r="CV130" s="155"/>
      <c r="CW130" s="155"/>
      <c r="CX130" s="155"/>
      <c r="CY130" s="155"/>
      <c r="CZ130" s="155"/>
      <c r="DA130" s="155"/>
      <c r="DB130" s="155"/>
      <c r="DC130" s="155"/>
      <c r="DD130" s="155"/>
      <c r="DE130" s="155"/>
      <c r="DF130" s="155"/>
      <c r="DG130" s="176"/>
      <c r="DH130" s="155"/>
      <c r="DI130" s="155"/>
      <c r="DJ130" s="155"/>
      <c r="DK130" s="155"/>
      <c r="DL130" s="155"/>
      <c r="DM130" s="155"/>
      <c r="DN130" s="155"/>
      <c r="DO130" s="155"/>
      <c r="DP130" s="155"/>
      <c r="DQ130" s="155"/>
      <c r="DR130" s="155"/>
      <c r="DS130" s="155"/>
      <c r="DT130" s="155"/>
      <c r="DU130" s="155"/>
      <c r="DV130" s="155"/>
      <c r="DW130" s="155"/>
      <c r="DX130" s="155"/>
      <c r="DY130" s="155"/>
      <c r="DZ130" s="155"/>
      <c r="EA130" s="155"/>
      <c r="EB130" s="155"/>
      <c r="EC130" s="155"/>
      <c r="ED130" s="155"/>
      <c r="EE130" s="155"/>
      <c r="EF130" s="155"/>
      <c r="EG130" s="155"/>
      <c r="EH130" s="155"/>
      <c r="EI130" s="155"/>
      <c r="EJ130" s="155"/>
      <c r="EK130" s="155"/>
      <c r="EL130" s="155"/>
      <c r="EM130" s="155"/>
      <c r="EN130" s="155"/>
      <c r="EO130" s="155"/>
      <c r="EP130" s="155"/>
      <c r="EQ130" s="155"/>
      <c r="ER130" s="155"/>
      <c r="ES130" s="155"/>
      <c r="ET130" s="155"/>
      <c r="EU130" s="155"/>
      <c r="EV130" s="155"/>
      <c r="EW130" s="155"/>
      <c r="EX130" s="155"/>
      <c r="EY130" s="155"/>
      <c r="EZ130" s="155"/>
      <c r="FA130" s="155"/>
      <c r="FB130" s="155"/>
      <c r="FC130" s="155"/>
      <c r="FD130" s="155"/>
      <c r="FE130" s="155"/>
      <c r="FF130" s="155"/>
      <c r="FG130" s="155"/>
      <c r="FH130" s="155"/>
      <c r="FI130" s="155"/>
      <c r="FJ130" s="155"/>
      <c r="FK130" s="155"/>
      <c r="FL130" s="155"/>
      <c r="FM130" s="155"/>
      <c r="FN130" s="155"/>
      <c r="FO130" s="155"/>
      <c r="FP130" s="155"/>
      <c r="FQ130" s="155"/>
      <c r="FR130" s="155"/>
      <c r="FS130" s="155"/>
      <c r="FT130" s="155"/>
      <c r="FU130" s="155"/>
      <c r="FV130" s="155"/>
      <c r="FW130" s="155"/>
      <c r="FX130" s="155"/>
      <c r="FY130" s="155"/>
      <c r="FZ130" s="155"/>
      <c r="GA130" s="155"/>
      <c r="GB130" s="155"/>
      <c r="GC130" s="155"/>
      <c r="GD130" s="155"/>
      <c r="GE130" s="159"/>
      <c r="GF130" s="155"/>
      <c r="GG130" s="155"/>
      <c r="GH130" s="155"/>
      <c r="GI130" s="155"/>
      <c r="GJ130" s="155"/>
      <c r="GK130" s="155"/>
      <c r="GL130" s="155"/>
      <c r="GM130" s="155"/>
      <c r="GN130" s="155"/>
      <c r="GO130" s="155"/>
      <c r="GP130" s="155"/>
      <c r="GQ130" s="155"/>
      <c r="GR130" s="155"/>
      <c r="GS130" s="155"/>
      <c r="GT130" s="155"/>
      <c r="GU130" s="155"/>
      <c r="GV130" s="155"/>
    </row>
    <row r="131" spans="1:204" s="175" customFormat="1" ht="25.5" hidden="1" outlineLevel="3">
      <c r="A131" s="156"/>
      <c r="B131" s="220" t="s">
        <v>861</v>
      </c>
      <c r="C131" s="158"/>
      <c r="D131" s="452">
        <v>0</v>
      </c>
      <c r="E131" s="155"/>
      <c r="F131" s="155"/>
      <c r="G131" s="155"/>
      <c r="H131" s="176"/>
      <c r="I131" s="155"/>
      <c r="J131" s="155"/>
      <c r="K131" s="155"/>
      <c r="L131" s="155"/>
      <c r="M131" s="155"/>
      <c r="N131" s="155"/>
      <c r="O131" s="155"/>
      <c r="P131" s="155"/>
      <c r="Q131" s="155"/>
      <c r="R131" s="155"/>
      <c r="S131" s="155"/>
      <c r="T131" s="155"/>
      <c r="U131" s="155"/>
      <c r="V131" s="155"/>
      <c r="W131" s="155"/>
      <c r="X131" s="155"/>
      <c r="Y131" s="155"/>
      <c r="Z131" s="155"/>
      <c r="AA131" s="155"/>
      <c r="AB131" s="155"/>
      <c r="AC131" s="155"/>
      <c r="AD131" s="155"/>
      <c r="AE131" s="155"/>
      <c r="AF131" s="155"/>
      <c r="AG131" s="155"/>
      <c r="AH131" s="155"/>
      <c r="AI131" s="155"/>
      <c r="AJ131" s="155"/>
      <c r="AK131" s="176"/>
      <c r="AL131" s="155"/>
      <c r="AM131" s="155"/>
      <c r="AN131" s="155"/>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c r="BI131" s="155"/>
      <c r="BJ131" s="155"/>
      <c r="BK131" s="155"/>
      <c r="BL131" s="155"/>
      <c r="BM131" s="155"/>
      <c r="BN131" s="176"/>
      <c r="BO131" s="155"/>
      <c r="BP131" s="155"/>
      <c r="BQ131" s="155"/>
      <c r="BR131" s="155"/>
      <c r="BS131" s="155"/>
      <c r="BT131" s="155"/>
      <c r="BU131" s="155"/>
      <c r="BV131" s="155"/>
      <c r="BW131" s="155"/>
      <c r="BX131" s="155"/>
      <c r="BY131" s="155"/>
      <c r="BZ131" s="155"/>
      <c r="CA131" s="155"/>
      <c r="CB131" s="155"/>
      <c r="CC131" s="155"/>
      <c r="CD131" s="155"/>
      <c r="CE131" s="155"/>
      <c r="CF131" s="155"/>
      <c r="CG131" s="155"/>
      <c r="CH131" s="155"/>
      <c r="CI131" s="155"/>
      <c r="CJ131" s="155"/>
      <c r="CK131" s="155"/>
      <c r="CL131" s="155"/>
      <c r="CM131" s="155"/>
      <c r="CN131" s="155"/>
      <c r="CO131" s="155"/>
      <c r="CP131" s="155"/>
      <c r="CQ131" s="155"/>
      <c r="CR131" s="155"/>
      <c r="CS131" s="155"/>
      <c r="CT131" s="155"/>
      <c r="CU131" s="155"/>
      <c r="CV131" s="155"/>
      <c r="CW131" s="155"/>
      <c r="CX131" s="155"/>
      <c r="CY131" s="155"/>
      <c r="CZ131" s="155"/>
      <c r="DA131" s="155"/>
      <c r="DB131" s="155"/>
      <c r="DC131" s="155"/>
      <c r="DD131" s="155"/>
      <c r="DE131" s="155"/>
      <c r="DF131" s="155"/>
      <c r="DG131" s="176"/>
      <c r="DH131" s="155"/>
      <c r="DI131" s="155"/>
      <c r="DJ131" s="155"/>
      <c r="DK131" s="155"/>
      <c r="DL131" s="155"/>
      <c r="DM131" s="155"/>
      <c r="DN131" s="155"/>
      <c r="DO131" s="155"/>
      <c r="DP131" s="155"/>
      <c r="DQ131" s="155"/>
      <c r="DR131" s="155"/>
      <c r="DS131" s="155"/>
      <c r="DT131" s="155"/>
      <c r="DU131" s="155"/>
      <c r="DV131" s="155"/>
      <c r="DW131" s="155"/>
      <c r="DX131" s="155"/>
      <c r="DY131" s="155"/>
      <c r="DZ131" s="155"/>
      <c r="EA131" s="155"/>
      <c r="EB131" s="155"/>
      <c r="EC131" s="155"/>
      <c r="ED131" s="155"/>
      <c r="EE131" s="155"/>
      <c r="EF131" s="155"/>
      <c r="EG131" s="155"/>
      <c r="EH131" s="155"/>
      <c r="EI131" s="155"/>
      <c r="EJ131" s="155"/>
      <c r="EK131" s="155"/>
      <c r="EL131" s="155"/>
      <c r="EM131" s="155"/>
      <c r="EN131" s="155"/>
      <c r="EO131" s="155"/>
      <c r="EP131" s="155"/>
      <c r="EQ131" s="155"/>
      <c r="ER131" s="155"/>
      <c r="ES131" s="155"/>
      <c r="ET131" s="155"/>
      <c r="EU131" s="155"/>
      <c r="EV131" s="155"/>
      <c r="EW131" s="155"/>
      <c r="EX131" s="155"/>
      <c r="EY131" s="155"/>
      <c r="EZ131" s="155"/>
      <c r="FA131" s="155"/>
      <c r="FB131" s="155"/>
      <c r="FC131" s="155"/>
      <c r="FD131" s="155"/>
      <c r="FE131" s="155"/>
      <c r="FF131" s="155"/>
      <c r="FG131" s="155"/>
      <c r="FH131" s="155"/>
      <c r="FI131" s="155"/>
      <c r="FJ131" s="155"/>
      <c r="FK131" s="155"/>
      <c r="FL131" s="155"/>
      <c r="FM131" s="155"/>
      <c r="FN131" s="155"/>
      <c r="FO131" s="155"/>
      <c r="FP131" s="155"/>
      <c r="FQ131" s="155"/>
      <c r="FR131" s="155"/>
      <c r="FS131" s="155"/>
      <c r="FT131" s="155"/>
      <c r="FU131" s="155"/>
      <c r="FV131" s="155"/>
      <c r="FW131" s="155"/>
      <c r="FX131" s="155"/>
      <c r="FY131" s="155"/>
      <c r="FZ131" s="155"/>
      <c r="GA131" s="155"/>
      <c r="GB131" s="155"/>
      <c r="GC131" s="155"/>
      <c r="GD131" s="155"/>
      <c r="GE131" s="159"/>
      <c r="GF131" s="155"/>
      <c r="GG131" s="155"/>
      <c r="GH131" s="155"/>
      <c r="GI131" s="155"/>
      <c r="GJ131" s="155"/>
      <c r="GK131" s="155"/>
      <c r="GL131" s="155"/>
      <c r="GM131" s="155"/>
      <c r="GN131" s="155"/>
      <c r="GO131" s="155"/>
      <c r="GP131" s="155"/>
      <c r="GQ131" s="155"/>
      <c r="GR131" s="155"/>
      <c r="GS131" s="155"/>
      <c r="GT131" s="155"/>
      <c r="GU131" s="155"/>
      <c r="GV131" s="155"/>
    </row>
    <row r="132" spans="1:204" s="175" customFormat="1" hidden="1" outlineLevel="3">
      <c r="A132" s="156"/>
      <c r="B132" s="220"/>
      <c r="C132" s="158"/>
      <c r="D132" s="451"/>
      <c r="E132" s="155"/>
      <c r="F132" s="155"/>
      <c r="G132" s="155"/>
      <c r="H132" s="176"/>
      <c r="I132" s="155"/>
      <c r="J132" s="155"/>
      <c r="K132" s="155"/>
      <c r="L132" s="155"/>
      <c r="M132" s="155"/>
      <c r="N132" s="155"/>
      <c r="O132" s="155"/>
      <c r="P132" s="155"/>
      <c r="Q132" s="155"/>
      <c r="R132" s="155"/>
      <c r="S132" s="155"/>
      <c r="T132" s="155"/>
      <c r="U132" s="155"/>
      <c r="V132" s="155"/>
      <c r="W132" s="155"/>
      <c r="X132" s="155"/>
      <c r="Y132" s="155"/>
      <c r="Z132" s="155"/>
      <c r="AA132" s="155"/>
      <c r="AB132" s="155"/>
      <c r="AC132" s="155"/>
      <c r="AD132" s="155"/>
      <c r="AE132" s="155"/>
      <c r="AF132" s="155"/>
      <c r="AG132" s="155"/>
      <c r="AH132" s="155"/>
      <c r="AI132" s="155"/>
      <c r="AJ132" s="155"/>
      <c r="AK132" s="176"/>
      <c r="AL132" s="155"/>
      <c r="AM132" s="155"/>
      <c r="AN132" s="155"/>
      <c r="AO132" s="155"/>
      <c r="AP132" s="155"/>
      <c r="AQ132" s="155"/>
      <c r="AR132" s="155"/>
      <c r="AS132" s="155"/>
      <c r="AT132" s="155"/>
      <c r="AU132" s="155"/>
      <c r="AV132" s="155"/>
      <c r="AW132" s="155"/>
      <c r="AX132" s="155"/>
      <c r="AY132" s="155"/>
      <c r="AZ132" s="155"/>
      <c r="BA132" s="155"/>
      <c r="BB132" s="155"/>
      <c r="BC132" s="155"/>
      <c r="BD132" s="155"/>
      <c r="BE132" s="155"/>
      <c r="BF132" s="155"/>
      <c r="BG132" s="155"/>
      <c r="BH132" s="155"/>
      <c r="BI132" s="155"/>
      <c r="BJ132" s="155"/>
      <c r="BK132" s="155"/>
      <c r="BL132" s="155"/>
      <c r="BM132" s="155"/>
      <c r="BN132" s="176"/>
      <c r="BO132" s="155"/>
      <c r="BP132" s="155"/>
      <c r="BQ132" s="155"/>
      <c r="BR132" s="155"/>
      <c r="BS132" s="155"/>
      <c r="BT132" s="155"/>
      <c r="BU132" s="155"/>
      <c r="BV132" s="155"/>
      <c r="BW132" s="155"/>
      <c r="BX132" s="155"/>
      <c r="BY132" s="155"/>
      <c r="BZ132" s="155"/>
      <c r="CA132" s="155"/>
      <c r="CB132" s="155"/>
      <c r="CC132" s="155"/>
      <c r="CD132" s="155"/>
      <c r="CE132" s="155"/>
      <c r="CF132" s="155"/>
      <c r="CG132" s="155"/>
      <c r="CH132" s="155"/>
      <c r="CI132" s="155"/>
      <c r="CJ132" s="155"/>
      <c r="CK132" s="155"/>
      <c r="CL132" s="155"/>
      <c r="CM132" s="155"/>
      <c r="CN132" s="155"/>
      <c r="CO132" s="155"/>
      <c r="CP132" s="155"/>
      <c r="CQ132" s="155"/>
      <c r="CR132" s="155"/>
      <c r="CS132" s="155"/>
      <c r="CT132" s="155"/>
      <c r="CU132" s="155"/>
      <c r="CV132" s="155"/>
      <c r="CW132" s="155"/>
      <c r="CX132" s="155"/>
      <c r="CY132" s="155"/>
      <c r="CZ132" s="155"/>
      <c r="DA132" s="155"/>
      <c r="DB132" s="155"/>
      <c r="DC132" s="155"/>
      <c r="DD132" s="155"/>
      <c r="DE132" s="155"/>
      <c r="DF132" s="155"/>
      <c r="DG132" s="176"/>
      <c r="DH132" s="155"/>
      <c r="DI132" s="155"/>
      <c r="DJ132" s="155"/>
      <c r="DK132" s="155"/>
      <c r="DL132" s="155"/>
      <c r="DM132" s="155"/>
      <c r="DN132" s="155"/>
      <c r="DO132" s="155"/>
      <c r="DP132" s="155"/>
      <c r="DQ132" s="155"/>
      <c r="DR132" s="155"/>
      <c r="DS132" s="155"/>
      <c r="DT132" s="155"/>
      <c r="DU132" s="155"/>
      <c r="DV132" s="155"/>
      <c r="DW132" s="155"/>
      <c r="DX132" s="155"/>
      <c r="DY132" s="155"/>
      <c r="DZ132" s="155"/>
      <c r="EA132" s="155"/>
      <c r="EB132" s="155"/>
      <c r="EC132" s="155"/>
      <c r="ED132" s="155"/>
      <c r="EE132" s="155"/>
      <c r="EF132" s="155"/>
      <c r="EG132" s="155"/>
      <c r="EH132" s="155"/>
      <c r="EI132" s="155"/>
      <c r="EJ132" s="155"/>
      <c r="EK132" s="155"/>
      <c r="EL132" s="155"/>
      <c r="EM132" s="155"/>
      <c r="EN132" s="155"/>
      <c r="EO132" s="155"/>
      <c r="EP132" s="155"/>
      <c r="EQ132" s="155"/>
      <c r="ER132" s="155"/>
      <c r="ES132" s="155"/>
      <c r="ET132" s="155"/>
      <c r="EU132" s="155"/>
      <c r="EV132" s="155"/>
      <c r="EW132" s="155"/>
      <c r="EX132" s="155"/>
      <c r="EY132" s="155"/>
      <c r="EZ132" s="155"/>
      <c r="FA132" s="155"/>
      <c r="FB132" s="155"/>
      <c r="FC132" s="155"/>
      <c r="FD132" s="155"/>
      <c r="FE132" s="155"/>
      <c r="FF132" s="155"/>
      <c r="FG132" s="155"/>
      <c r="FH132" s="155"/>
      <c r="FI132" s="155"/>
      <c r="FJ132" s="155"/>
      <c r="FK132" s="155"/>
      <c r="FL132" s="155"/>
      <c r="FM132" s="155"/>
      <c r="FN132" s="155"/>
      <c r="FO132" s="155"/>
      <c r="FP132" s="155"/>
      <c r="FQ132" s="155"/>
      <c r="FR132" s="155"/>
      <c r="FS132" s="155"/>
      <c r="FT132" s="155"/>
      <c r="FU132" s="155"/>
      <c r="FV132" s="155"/>
      <c r="FW132" s="155"/>
      <c r="FX132" s="155"/>
      <c r="FY132" s="155"/>
      <c r="FZ132" s="155"/>
      <c r="GA132" s="155"/>
      <c r="GB132" s="155"/>
      <c r="GC132" s="155"/>
      <c r="GD132" s="155"/>
      <c r="GE132" s="159"/>
      <c r="GF132" s="155"/>
      <c r="GG132" s="155"/>
      <c r="GH132" s="155"/>
      <c r="GI132" s="155"/>
      <c r="GJ132" s="155"/>
      <c r="GK132" s="155"/>
      <c r="GL132" s="155"/>
      <c r="GM132" s="155"/>
      <c r="GN132" s="155"/>
      <c r="GO132" s="155"/>
      <c r="GP132" s="155"/>
      <c r="GQ132" s="155"/>
      <c r="GR132" s="155"/>
      <c r="GS132" s="155"/>
      <c r="GT132" s="155"/>
      <c r="GU132" s="155"/>
      <c r="GV132" s="155"/>
    </row>
    <row r="133" spans="1:204" s="194" customFormat="1" hidden="1" outlineLevel="3">
      <c r="A133" s="214"/>
      <c r="B133" s="517" t="s">
        <v>521</v>
      </c>
      <c r="C133" s="191" t="s">
        <v>521</v>
      </c>
      <c r="D133" s="457" t="s">
        <v>521</v>
      </c>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2"/>
      <c r="AV133" s="192"/>
      <c r="AW133" s="192"/>
      <c r="AX133" s="192"/>
      <c r="AY133" s="192"/>
      <c r="AZ133" s="192"/>
      <c r="BA133" s="192"/>
      <c r="BB133" s="192"/>
      <c r="BC133" s="192"/>
      <c r="BD133" s="192"/>
      <c r="BE133" s="192"/>
      <c r="BF133" s="192"/>
      <c r="BG133" s="192"/>
      <c r="BH133" s="192"/>
      <c r="BI133" s="192"/>
      <c r="BJ133" s="192"/>
      <c r="BK133" s="192"/>
      <c r="BL133" s="192"/>
      <c r="BM133" s="192"/>
      <c r="BN133" s="192"/>
      <c r="BO133" s="192"/>
      <c r="BP133" s="192"/>
      <c r="BQ133" s="192"/>
      <c r="BR133" s="192"/>
      <c r="BS133" s="192"/>
      <c r="BT133" s="192"/>
      <c r="BU133" s="192"/>
      <c r="BV133" s="192"/>
      <c r="BW133" s="192"/>
      <c r="BX133" s="192"/>
      <c r="BY133" s="192"/>
      <c r="BZ133" s="192"/>
      <c r="CA133" s="192"/>
      <c r="CB133" s="192"/>
      <c r="CC133" s="192"/>
      <c r="CD133" s="192"/>
      <c r="CE133" s="192"/>
      <c r="CF133" s="192"/>
      <c r="CG133" s="192"/>
      <c r="CH133" s="192"/>
      <c r="CI133" s="192"/>
      <c r="CJ133" s="192"/>
      <c r="CK133" s="192"/>
      <c r="CL133" s="192"/>
      <c r="CM133" s="192"/>
      <c r="CN133" s="192"/>
      <c r="CO133" s="192"/>
      <c r="CP133" s="192"/>
      <c r="CQ133" s="192"/>
      <c r="CR133" s="192"/>
      <c r="CS133" s="192"/>
      <c r="CT133" s="192"/>
      <c r="CU133" s="192"/>
      <c r="CV133" s="192"/>
      <c r="CW133" s="192"/>
      <c r="CX133" s="192"/>
      <c r="CY133" s="192"/>
      <c r="CZ133" s="192"/>
      <c r="DA133" s="192"/>
      <c r="DB133" s="192"/>
      <c r="DC133" s="192"/>
      <c r="DD133" s="192"/>
      <c r="DE133" s="192"/>
      <c r="DF133" s="192"/>
      <c r="DG133" s="192"/>
      <c r="DH133" s="192"/>
      <c r="DI133" s="192"/>
      <c r="DJ133" s="192"/>
      <c r="DK133" s="192"/>
      <c r="DL133" s="192"/>
      <c r="DM133" s="192"/>
      <c r="DN133" s="192"/>
      <c r="DO133" s="192"/>
      <c r="DP133" s="192"/>
      <c r="DQ133" s="192"/>
      <c r="DR133" s="192"/>
      <c r="DS133" s="192"/>
      <c r="DT133" s="192"/>
      <c r="DU133" s="192"/>
      <c r="DV133" s="192"/>
      <c r="DW133" s="192"/>
      <c r="DX133" s="192"/>
      <c r="DY133" s="192"/>
      <c r="DZ133" s="192"/>
      <c r="EA133" s="192"/>
      <c r="EB133" s="192"/>
      <c r="EC133" s="192"/>
      <c r="ED133" s="192"/>
      <c r="EE133" s="192"/>
      <c r="EF133" s="192"/>
      <c r="EG133" s="192"/>
      <c r="EH133" s="192"/>
      <c r="EI133" s="192"/>
      <c r="EJ133" s="192"/>
      <c r="EK133" s="192"/>
      <c r="EL133" s="192"/>
      <c r="EM133" s="192"/>
      <c r="EN133" s="192"/>
      <c r="EO133" s="192"/>
      <c r="EP133" s="192"/>
      <c r="EQ133" s="192"/>
      <c r="ER133" s="192"/>
      <c r="ES133" s="192"/>
      <c r="ET133" s="192"/>
      <c r="EU133" s="192"/>
      <c r="EV133" s="192"/>
      <c r="EW133" s="192"/>
      <c r="EX133" s="192"/>
      <c r="EY133" s="192"/>
      <c r="EZ133" s="192"/>
      <c r="FA133" s="192"/>
      <c r="FB133" s="192"/>
      <c r="FC133" s="192"/>
      <c r="FD133" s="192"/>
      <c r="FE133" s="192"/>
      <c r="FF133" s="192"/>
      <c r="FG133" s="192"/>
      <c r="FH133" s="192"/>
      <c r="FI133" s="192"/>
      <c r="FJ133" s="192"/>
      <c r="FK133" s="192"/>
      <c r="FL133" s="192"/>
      <c r="FM133" s="192"/>
      <c r="FN133" s="192"/>
      <c r="FO133" s="192"/>
      <c r="FP133" s="192"/>
      <c r="FQ133" s="192"/>
      <c r="FR133" s="192"/>
      <c r="FS133" s="192"/>
      <c r="FT133" s="192"/>
      <c r="FU133" s="192"/>
      <c r="FV133" s="192"/>
      <c r="FW133" s="192"/>
      <c r="FX133" s="192"/>
      <c r="FY133" s="192"/>
      <c r="FZ133" s="192"/>
      <c r="GA133" s="192"/>
      <c r="GB133" s="192"/>
      <c r="GC133" s="192"/>
      <c r="GD133" s="192"/>
      <c r="GE133" s="193"/>
      <c r="GF133" s="192"/>
      <c r="GG133" s="192"/>
      <c r="GH133" s="192"/>
      <c r="GI133" s="192"/>
      <c r="GJ133" s="192"/>
      <c r="GK133" s="192"/>
      <c r="GL133" s="192"/>
      <c r="GM133" s="192"/>
      <c r="GN133" s="192"/>
      <c r="GO133" s="192"/>
      <c r="GP133" s="192"/>
      <c r="GQ133" s="192"/>
      <c r="GR133" s="192"/>
      <c r="GS133" s="192"/>
      <c r="GT133" s="192"/>
      <c r="GU133" s="192"/>
      <c r="GV133" s="192"/>
    </row>
    <row r="134" spans="1:204" s="184" customFormat="1" outlineLevel="2">
      <c r="A134" s="200"/>
      <c r="B134" s="201" t="s">
        <v>521</v>
      </c>
      <c r="C134" s="181" t="s">
        <v>521</v>
      </c>
      <c r="D134" s="450" t="s">
        <v>521</v>
      </c>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c r="AA134" s="183"/>
      <c r="AB134" s="183"/>
      <c r="AC134" s="183"/>
      <c r="AD134" s="183"/>
      <c r="AE134" s="183"/>
      <c r="AF134" s="183"/>
      <c r="AG134" s="183"/>
      <c r="AH134" s="183"/>
      <c r="AI134" s="183"/>
      <c r="AJ134" s="183"/>
      <c r="AK134" s="183"/>
      <c r="AL134" s="183"/>
      <c r="AM134" s="183"/>
      <c r="AN134" s="183"/>
      <c r="AO134" s="183"/>
      <c r="AP134" s="183"/>
      <c r="AQ134" s="183"/>
      <c r="AR134" s="183"/>
      <c r="AS134" s="183"/>
      <c r="AT134" s="183"/>
      <c r="AU134" s="183"/>
      <c r="AV134" s="183"/>
      <c r="AW134" s="183"/>
      <c r="AX134" s="183"/>
      <c r="AY134" s="183"/>
      <c r="AZ134" s="183"/>
      <c r="BA134" s="183"/>
      <c r="BB134" s="183"/>
      <c r="BC134" s="183"/>
      <c r="BD134" s="183"/>
      <c r="BE134" s="183"/>
      <c r="BF134" s="183"/>
      <c r="BG134" s="183"/>
      <c r="BH134" s="183"/>
      <c r="BI134" s="183"/>
      <c r="BJ134" s="183"/>
      <c r="BK134" s="183"/>
      <c r="BL134" s="183"/>
      <c r="BM134" s="183"/>
      <c r="BN134" s="183"/>
      <c r="BO134" s="183"/>
      <c r="BP134" s="183"/>
      <c r="BQ134" s="183"/>
      <c r="BR134" s="183"/>
      <c r="BS134" s="183"/>
      <c r="BT134" s="183"/>
      <c r="BU134" s="183"/>
      <c r="BV134" s="183"/>
      <c r="BW134" s="183"/>
      <c r="BX134" s="183"/>
      <c r="BY134" s="183"/>
      <c r="BZ134" s="183"/>
      <c r="CA134" s="183"/>
      <c r="CB134" s="183"/>
      <c r="CC134" s="183"/>
      <c r="CD134" s="183"/>
      <c r="CE134" s="183"/>
      <c r="CF134" s="183"/>
      <c r="CG134" s="183"/>
      <c r="CH134" s="183"/>
      <c r="CI134" s="183"/>
      <c r="CJ134" s="183"/>
      <c r="CK134" s="183"/>
      <c r="CL134" s="183"/>
      <c r="CM134" s="183"/>
      <c r="CN134" s="183"/>
      <c r="CO134" s="183"/>
      <c r="CP134" s="183"/>
      <c r="CQ134" s="183"/>
      <c r="CR134" s="183"/>
      <c r="CS134" s="183"/>
      <c r="CT134" s="183"/>
      <c r="CU134" s="183"/>
      <c r="CV134" s="183"/>
      <c r="CW134" s="183"/>
      <c r="CX134" s="183"/>
      <c r="CY134" s="183"/>
      <c r="CZ134" s="183"/>
      <c r="DA134" s="183"/>
      <c r="DB134" s="183"/>
      <c r="DC134" s="183"/>
      <c r="DD134" s="183"/>
      <c r="DE134" s="183"/>
      <c r="DF134" s="183"/>
      <c r="DG134" s="183"/>
      <c r="DH134" s="183"/>
      <c r="DI134" s="183"/>
      <c r="DJ134" s="183"/>
      <c r="DK134" s="183"/>
      <c r="DL134" s="183"/>
      <c r="DM134" s="183"/>
      <c r="DN134" s="183"/>
      <c r="DO134" s="183"/>
      <c r="DP134" s="183"/>
      <c r="DQ134" s="183"/>
      <c r="DR134" s="183"/>
      <c r="DS134" s="183"/>
      <c r="DT134" s="183"/>
      <c r="DU134" s="183"/>
      <c r="DV134" s="183"/>
      <c r="DW134" s="183"/>
      <c r="DX134" s="183"/>
      <c r="DY134" s="183"/>
      <c r="DZ134" s="183"/>
      <c r="EA134" s="183"/>
      <c r="EB134" s="183"/>
      <c r="EC134" s="183"/>
      <c r="ED134" s="183"/>
      <c r="EE134" s="183"/>
      <c r="EF134" s="183"/>
      <c r="EG134" s="183"/>
      <c r="EH134" s="183"/>
      <c r="EI134" s="183"/>
      <c r="EJ134" s="183"/>
      <c r="EK134" s="183"/>
      <c r="EL134" s="183"/>
      <c r="EM134" s="183"/>
      <c r="EN134" s="183"/>
      <c r="EO134" s="183"/>
      <c r="EP134" s="183"/>
      <c r="EQ134" s="183"/>
      <c r="ER134" s="183"/>
      <c r="ES134" s="183"/>
      <c r="ET134" s="183"/>
      <c r="EU134" s="183"/>
      <c r="EV134" s="183"/>
      <c r="EW134" s="183"/>
      <c r="EX134" s="183"/>
      <c r="EY134" s="183"/>
      <c r="EZ134" s="183"/>
      <c r="FA134" s="183"/>
      <c r="FB134" s="183"/>
      <c r="FC134" s="183"/>
      <c r="FD134" s="183"/>
      <c r="FE134" s="183"/>
      <c r="FF134" s="183"/>
      <c r="FG134" s="183"/>
      <c r="FH134" s="183"/>
      <c r="FI134" s="183"/>
      <c r="FJ134" s="183"/>
      <c r="FK134" s="183"/>
      <c r="FL134" s="183"/>
      <c r="FM134" s="183"/>
      <c r="FN134" s="183"/>
      <c r="FO134" s="183"/>
      <c r="FP134" s="183"/>
      <c r="FQ134" s="183"/>
      <c r="FR134" s="183"/>
      <c r="FS134" s="183"/>
      <c r="FT134" s="183"/>
      <c r="FU134" s="183"/>
      <c r="FV134" s="183"/>
      <c r="FW134" s="183"/>
      <c r="FX134" s="183"/>
      <c r="FY134" s="183"/>
      <c r="FZ134" s="183"/>
      <c r="GA134" s="183"/>
      <c r="GB134" s="183"/>
      <c r="GC134" s="183"/>
      <c r="GD134" s="183"/>
      <c r="GE134" s="187"/>
      <c r="GF134" s="183"/>
      <c r="GG134" s="183"/>
      <c r="GH134" s="183"/>
      <c r="GI134" s="183"/>
      <c r="GJ134" s="183"/>
      <c r="GK134" s="183"/>
      <c r="GL134" s="183"/>
      <c r="GM134" s="183"/>
      <c r="GN134" s="183"/>
      <c r="GO134" s="183"/>
      <c r="GP134" s="183"/>
      <c r="GQ134" s="183"/>
      <c r="GR134" s="183"/>
      <c r="GS134" s="183"/>
      <c r="GT134" s="183"/>
      <c r="GU134" s="183"/>
      <c r="GV134" s="183"/>
    </row>
    <row r="135" spans="1:204" s="174" customFormat="1" outlineLevel="1" collapsed="1">
      <c r="A135" s="216"/>
      <c r="B135" s="217" t="s">
        <v>521</v>
      </c>
      <c r="C135" s="151" t="s">
        <v>521</v>
      </c>
      <c r="D135" s="455" t="s">
        <v>521</v>
      </c>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c r="CS135" s="173"/>
      <c r="CT135" s="173"/>
      <c r="CU135" s="173"/>
      <c r="CV135" s="173"/>
      <c r="CW135" s="173"/>
      <c r="CX135" s="173"/>
      <c r="CY135" s="173"/>
      <c r="CZ135" s="173"/>
      <c r="DA135" s="173"/>
      <c r="DB135" s="173"/>
      <c r="DC135" s="173"/>
      <c r="DD135" s="173"/>
      <c r="DE135" s="173"/>
      <c r="DF135" s="173"/>
      <c r="DG135" s="173"/>
      <c r="DH135" s="173"/>
      <c r="DI135" s="173"/>
      <c r="DJ135" s="173"/>
      <c r="DK135" s="173"/>
      <c r="DL135" s="173"/>
      <c r="DM135" s="173"/>
      <c r="DN135" s="173"/>
      <c r="DO135" s="173"/>
      <c r="DP135" s="173"/>
      <c r="DQ135" s="173"/>
      <c r="DR135" s="173"/>
      <c r="DS135" s="173"/>
      <c r="DT135" s="173"/>
      <c r="DU135" s="173"/>
      <c r="DV135" s="173"/>
      <c r="DW135" s="173"/>
      <c r="DX135" s="173"/>
      <c r="DY135" s="173"/>
      <c r="DZ135" s="173"/>
      <c r="EA135" s="173"/>
      <c r="EB135" s="173"/>
      <c r="EC135" s="173"/>
      <c r="ED135" s="173"/>
      <c r="EE135" s="173"/>
      <c r="EF135" s="173"/>
      <c r="EG135" s="173"/>
      <c r="EH135" s="173"/>
      <c r="EI135" s="173"/>
      <c r="EJ135" s="173"/>
      <c r="EK135" s="173"/>
      <c r="EL135" s="173"/>
      <c r="EM135" s="173"/>
      <c r="EN135" s="173"/>
      <c r="EO135" s="173"/>
      <c r="EP135" s="173"/>
      <c r="EQ135" s="173"/>
      <c r="ER135" s="173"/>
      <c r="ES135" s="173"/>
      <c r="ET135" s="173"/>
      <c r="EU135" s="173"/>
      <c r="EV135" s="173"/>
      <c r="EW135" s="173"/>
      <c r="EX135" s="173"/>
      <c r="EY135" s="173"/>
      <c r="EZ135" s="173"/>
      <c r="FA135" s="173"/>
      <c r="FB135" s="173"/>
      <c r="FC135" s="173"/>
      <c r="FD135" s="173"/>
      <c r="FE135" s="173"/>
      <c r="FF135" s="173"/>
      <c r="FG135" s="173"/>
      <c r="FH135" s="173"/>
      <c r="FI135" s="173"/>
      <c r="FJ135" s="173"/>
      <c r="FK135" s="173"/>
      <c r="FL135" s="173"/>
      <c r="FM135" s="173"/>
      <c r="FN135" s="173"/>
      <c r="FO135" s="173"/>
      <c r="FP135" s="173"/>
      <c r="FQ135" s="173"/>
      <c r="FR135" s="173"/>
      <c r="FS135" s="173"/>
      <c r="FT135" s="173"/>
      <c r="FU135" s="173"/>
      <c r="FV135" s="173"/>
      <c r="FW135" s="173"/>
      <c r="FX135" s="173"/>
      <c r="FY135" s="173"/>
      <c r="FZ135" s="173"/>
      <c r="GA135" s="173"/>
      <c r="GB135" s="173"/>
      <c r="GC135" s="173"/>
      <c r="GD135" s="173"/>
      <c r="GE135" s="154"/>
      <c r="GF135" s="173"/>
      <c r="GG135" s="173"/>
      <c r="GH135" s="173"/>
      <c r="GI135" s="173"/>
      <c r="GJ135" s="173"/>
      <c r="GK135" s="173"/>
      <c r="GL135" s="173"/>
      <c r="GM135" s="173"/>
      <c r="GN135" s="173"/>
      <c r="GO135" s="173"/>
      <c r="GP135" s="173"/>
      <c r="GQ135" s="173"/>
      <c r="GR135" s="173"/>
      <c r="GS135" s="173"/>
      <c r="GT135" s="173"/>
      <c r="GU135" s="173"/>
      <c r="GV135" s="173"/>
    </row>
    <row r="136" spans="1:204" s="173" customFormat="1">
      <c r="A136" s="188"/>
      <c r="B136" s="188" t="s">
        <v>862</v>
      </c>
      <c r="C136" s="170">
        <f>SUM(C148:C223)</f>
        <v>0</v>
      </c>
      <c r="D136" s="449"/>
      <c r="E136" s="189"/>
      <c r="F136" s="189"/>
      <c r="G136" s="189"/>
      <c r="H136" s="189"/>
      <c r="I136" s="189"/>
      <c r="J136" s="189"/>
      <c r="K136" s="189"/>
      <c r="L136" s="189"/>
      <c r="M136" s="189"/>
      <c r="N136" s="189"/>
      <c r="O136" s="189"/>
      <c r="P136" s="189"/>
      <c r="Q136" s="189"/>
      <c r="R136" s="189"/>
      <c r="S136" s="189"/>
      <c r="T136" s="189"/>
      <c r="U136" s="189"/>
      <c r="V136" s="189"/>
      <c r="W136" s="189"/>
      <c r="X136" s="189"/>
      <c r="Y136" s="189"/>
      <c r="Z136" s="189"/>
      <c r="AA136" s="189"/>
      <c r="AB136" s="189"/>
      <c r="AC136" s="189"/>
      <c r="AD136" s="189"/>
      <c r="AE136" s="189"/>
      <c r="AF136" s="189"/>
      <c r="AG136" s="189"/>
      <c r="AH136" s="189"/>
      <c r="AI136" s="189"/>
      <c r="AJ136" s="189"/>
      <c r="AK136" s="189"/>
      <c r="AL136" s="189"/>
      <c r="AM136" s="189"/>
      <c r="AN136" s="189"/>
      <c r="AO136" s="189"/>
      <c r="AP136" s="189"/>
      <c r="AQ136" s="189"/>
      <c r="AR136" s="189"/>
      <c r="AS136" s="189"/>
      <c r="AT136" s="189"/>
      <c r="AU136" s="189"/>
      <c r="AV136" s="189"/>
      <c r="AW136" s="189"/>
      <c r="AX136" s="189"/>
      <c r="AY136" s="189"/>
      <c r="AZ136" s="189"/>
      <c r="BA136" s="189"/>
      <c r="BB136" s="189"/>
      <c r="BC136" s="189"/>
      <c r="BD136" s="189"/>
      <c r="BE136" s="189"/>
      <c r="BF136" s="189"/>
      <c r="BG136" s="189"/>
      <c r="BH136" s="189"/>
      <c r="BI136" s="189"/>
      <c r="BJ136" s="189"/>
      <c r="BK136" s="189"/>
      <c r="BL136" s="189"/>
      <c r="BM136" s="189"/>
      <c r="BN136" s="189"/>
      <c r="BO136" s="189"/>
      <c r="BP136" s="189"/>
      <c r="BQ136" s="189"/>
      <c r="BR136" s="189"/>
      <c r="BS136" s="189"/>
      <c r="BT136" s="189"/>
      <c r="BU136" s="189"/>
      <c r="BV136" s="189"/>
      <c r="BW136" s="189"/>
      <c r="BX136" s="189"/>
      <c r="BY136" s="189"/>
      <c r="BZ136" s="189"/>
      <c r="CA136" s="189"/>
      <c r="CB136" s="189"/>
      <c r="CC136" s="189"/>
      <c r="CD136" s="189"/>
      <c r="CE136" s="189"/>
      <c r="CF136" s="189"/>
      <c r="CG136" s="189"/>
      <c r="CH136" s="189"/>
      <c r="CI136" s="189"/>
      <c r="CJ136" s="189"/>
      <c r="CK136" s="189"/>
      <c r="CL136" s="189"/>
      <c r="CM136" s="189"/>
      <c r="CN136" s="189"/>
      <c r="CO136" s="189"/>
      <c r="CP136" s="189"/>
      <c r="CQ136" s="189"/>
      <c r="CR136" s="189"/>
      <c r="CS136" s="189"/>
      <c r="CT136" s="189"/>
      <c r="CU136" s="189"/>
      <c r="CV136" s="189"/>
      <c r="CW136" s="189"/>
      <c r="CX136" s="189"/>
      <c r="CY136" s="189"/>
      <c r="CZ136" s="189"/>
      <c r="DA136" s="189"/>
      <c r="DB136" s="189"/>
      <c r="DC136" s="189"/>
      <c r="DD136" s="189"/>
      <c r="DE136" s="189"/>
      <c r="DF136" s="189"/>
      <c r="DG136" s="189"/>
      <c r="DH136" s="189"/>
      <c r="DI136" s="189"/>
      <c r="DJ136" s="189"/>
      <c r="DK136" s="189"/>
      <c r="DL136" s="189"/>
      <c r="DM136" s="189"/>
      <c r="DN136" s="189"/>
      <c r="DO136" s="189"/>
      <c r="DP136" s="189"/>
      <c r="DQ136" s="189"/>
      <c r="DR136" s="189"/>
      <c r="DS136" s="189"/>
      <c r="DT136" s="189"/>
      <c r="DU136" s="189"/>
      <c r="DV136" s="189"/>
      <c r="DW136" s="189"/>
      <c r="DX136" s="189"/>
      <c r="DY136" s="189"/>
      <c r="DZ136" s="189"/>
      <c r="EA136" s="189"/>
      <c r="EB136" s="189"/>
      <c r="EC136" s="189"/>
      <c r="ED136" s="189"/>
      <c r="EE136" s="189"/>
      <c r="EF136" s="189"/>
      <c r="EG136" s="189"/>
      <c r="EH136" s="189"/>
      <c r="EI136" s="189"/>
      <c r="EJ136" s="189"/>
      <c r="EK136" s="189"/>
      <c r="EL136" s="189"/>
      <c r="EM136" s="189"/>
      <c r="EN136" s="189"/>
      <c r="EO136" s="189"/>
      <c r="EP136" s="189"/>
      <c r="EQ136" s="189"/>
      <c r="ER136" s="189"/>
      <c r="ES136" s="189"/>
      <c r="ET136" s="189"/>
      <c r="EU136" s="189"/>
      <c r="EV136" s="189"/>
      <c r="EW136" s="189"/>
      <c r="EX136" s="189"/>
      <c r="EY136" s="189"/>
      <c r="EZ136" s="189"/>
      <c r="FA136" s="189"/>
      <c r="FB136" s="189"/>
      <c r="FC136" s="189"/>
      <c r="FD136" s="189"/>
      <c r="FE136" s="189"/>
      <c r="FF136" s="189"/>
      <c r="FG136" s="189"/>
      <c r="FH136" s="189"/>
      <c r="FI136" s="189"/>
      <c r="FJ136" s="189"/>
      <c r="FK136" s="189"/>
      <c r="FL136" s="189"/>
      <c r="FM136" s="189"/>
      <c r="FN136" s="189"/>
      <c r="FO136" s="189"/>
      <c r="FP136" s="189"/>
      <c r="FQ136" s="189"/>
      <c r="FR136" s="189"/>
      <c r="FS136" s="189"/>
      <c r="FT136" s="189"/>
      <c r="FU136" s="189"/>
      <c r="FV136" s="189"/>
      <c r="FW136" s="189"/>
      <c r="FX136" s="189"/>
      <c r="FY136" s="189"/>
      <c r="FZ136" s="189"/>
      <c r="GA136" s="189"/>
      <c r="GB136" s="189"/>
      <c r="GC136" s="189"/>
      <c r="GD136" s="189"/>
      <c r="GE136" s="154"/>
    </row>
    <row r="137" spans="1:204" s="183" customFormat="1" outlineLevel="1">
      <c r="A137" s="180"/>
      <c r="B137" s="180" t="s">
        <v>2504</v>
      </c>
      <c r="C137" s="182"/>
      <c r="D137" s="446"/>
      <c r="E137" s="218"/>
      <c r="F137" s="218"/>
      <c r="G137" s="218"/>
      <c r="H137" s="218"/>
      <c r="I137" s="218"/>
      <c r="J137" s="218"/>
      <c r="K137" s="218"/>
      <c r="L137" s="218"/>
      <c r="M137" s="218"/>
      <c r="N137" s="218"/>
      <c r="O137" s="218"/>
      <c r="P137" s="218"/>
      <c r="Q137" s="218"/>
      <c r="R137" s="218"/>
      <c r="S137" s="218"/>
      <c r="T137" s="218"/>
      <c r="U137" s="218"/>
      <c r="V137" s="218"/>
      <c r="W137" s="218"/>
      <c r="X137" s="218"/>
      <c r="Y137" s="218"/>
      <c r="Z137" s="218"/>
      <c r="AA137" s="218"/>
      <c r="AB137" s="218"/>
      <c r="AC137" s="218"/>
      <c r="AD137" s="218"/>
      <c r="AE137" s="218"/>
      <c r="AF137" s="218"/>
      <c r="AG137" s="218"/>
      <c r="AH137" s="218"/>
      <c r="AI137" s="218"/>
      <c r="AJ137" s="218"/>
      <c r="AK137" s="218"/>
      <c r="AL137" s="218"/>
      <c r="AM137" s="218"/>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218"/>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218"/>
      <c r="CT137" s="218"/>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218"/>
      <c r="EC137" s="218"/>
      <c r="ED137" s="218"/>
      <c r="EE137" s="218"/>
      <c r="EF137" s="218"/>
      <c r="EG137" s="218"/>
      <c r="EH137" s="218"/>
      <c r="EI137" s="218"/>
      <c r="EJ137" s="218"/>
      <c r="EK137" s="218"/>
      <c r="EL137" s="218"/>
      <c r="EM137" s="218"/>
      <c r="EN137" s="218"/>
      <c r="EO137" s="218"/>
      <c r="EP137" s="218"/>
      <c r="EQ137" s="218"/>
      <c r="ER137" s="218"/>
      <c r="ES137" s="218"/>
      <c r="ET137" s="218"/>
      <c r="EU137" s="218"/>
      <c r="EV137" s="218"/>
      <c r="EW137" s="218"/>
      <c r="EX137" s="218"/>
      <c r="EY137" s="218"/>
      <c r="EZ137" s="218"/>
      <c r="FA137" s="218"/>
      <c r="FB137" s="218"/>
      <c r="FC137" s="218"/>
      <c r="FD137" s="218"/>
      <c r="FE137" s="218"/>
      <c r="FF137" s="218"/>
      <c r="FG137" s="218"/>
      <c r="FH137" s="218"/>
      <c r="FI137" s="218"/>
      <c r="FJ137" s="218"/>
      <c r="FK137" s="218"/>
      <c r="FL137" s="218"/>
      <c r="FM137" s="218"/>
      <c r="FN137" s="218"/>
      <c r="FO137" s="218"/>
      <c r="FP137" s="218"/>
      <c r="FQ137" s="218"/>
      <c r="FR137" s="218"/>
      <c r="FS137" s="218"/>
      <c r="FT137" s="218"/>
      <c r="FU137" s="218"/>
      <c r="FV137" s="218"/>
      <c r="FW137" s="218"/>
      <c r="FX137" s="218"/>
      <c r="FY137" s="218"/>
      <c r="FZ137" s="218"/>
      <c r="GA137" s="218"/>
      <c r="GB137" s="218"/>
      <c r="GC137" s="218"/>
      <c r="GD137" s="218"/>
      <c r="GE137" s="187"/>
    </row>
    <row r="138" spans="1:204" s="192" customFormat="1" outlineLevel="2" collapsed="1">
      <c r="A138" s="190"/>
      <c r="B138" s="512" t="s">
        <v>1420</v>
      </c>
      <c r="C138" s="191"/>
      <c r="D138" s="457"/>
      <c r="GE138" s="193"/>
    </row>
    <row r="139" spans="1:204" hidden="1" outlineLevel="3">
      <c r="A139" s="156"/>
      <c r="H139" s="176"/>
      <c r="AK139" s="176"/>
      <c r="BN139" s="176"/>
      <c r="DG139" s="176"/>
      <c r="GE139" s="159"/>
    </row>
    <row r="140" spans="1:204" hidden="1" outlineLevel="3">
      <c r="A140" s="156"/>
      <c r="H140" s="176"/>
      <c r="AK140" s="176"/>
      <c r="BN140" s="176"/>
      <c r="DG140" s="176"/>
      <c r="GE140" s="159"/>
    </row>
    <row r="141" spans="1:204" hidden="1" outlineLevel="3">
      <c r="A141" s="156"/>
      <c r="H141" s="176"/>
      <c r="AK141" s="176"/>
      <c r="BN141" s="176"/>
      <c r="DG141" s="176"/>
      <c r="GE141" s="159"/>
    </row>
    <row r="142" spans="1:204" hidden="1" outlineLevel="3">
      <c r="A142" s="196"/>
      <c r="B142" s="513"/>
      <c r="D142" s="452"/>
      <c r="H142" s="176"/>
      <c r="AK142" s="176"/>
      <c r="BN142" s="176"/>
      <c r="DG142" s="176"/>
      <c r="GE142" s="159"/>
    </row>
    <row r="143" spans="1:204" hidden="1" outlineLevel="3">
      <c r="A143" s="215"/>
      <c r="B143" s="508"/>
      <c r="H143" s="176"/>
      <c r="AK143" s="176"/>
      <c r="BN143" s="176"/>
      <c r="DG143" s="176"/>
      <c r="GE143" s="159"/>
    </row>
    <row r="144" spans="1:204" hidden="1" outlineLevel="3">
      <c r="A144" s="156"/>
      <c r="H144" s="176"/>
      <c r="AK144" s="176"/>
      <c r="BN144" s="176"/>
      <c r="DG144" s="176"/>
      <c r="GE144" s="159"/>
    </row>
    <row r="145" spans="1:204" hidden="1" outlineLevel="3">
      <c r="A145" s="196"/>
      <c r="B145" s="513"/>
      <c r="D145" s="452"/>
      <c r="H145" s="176"/>
      <c r="AK145" s="176"/>
      <c r="BN145" s="176"/>
      <c r="DG145" s="176"/>
      <c r="GE145" s="159"/>
    </row>
    <row r="146" spans="1:204" hidden="1" outlineLevel="3">
      <c r="A146" s="156"/>
      <c r="H146" s="176"/>
      <c r="AK146" s="176"/>
      <c r="BN146" s="176"/>
      <c r="DG146" s="176"/>
      <c r="GE146" s="159"/>
    </row>
    <row r="147" spans="1:204" s="192" customFormat="1" hidden="1" outlineLevel="3">
      <c r="A147" s="214"/>
      <c r="B147" s="517" t="s">
        <v>521</v>
      </c>
      <c r="C147" s="191" t="s">
        <v>521</v>
      </c>
      <c r="D147" s="457" t="s">
        <v>521</v>
      </c>
      <c r="GE147" s="193"/>
    </row>
    <row r="148" spans="1:204" s="192" customFormat="1" outlineLevel="2" collapsed="1">
      <c r="A148" s="190"/>
      <c r="B148" s="512" t="s">
        <v>590</v>
      </c>
      <c r="C148" s="191"/>
      <c r="D148" s="457"/>
      <c r="GE148" s="193"/>
    </row>
    <row r="149" spans="1:204" hidden="1" outlineLevel="3">
      <c r="A149" s="156"/>
      <c r="B149" s="220" t="s">
        <v>863</v>
      </c>
      <c r="D149" s="451">
        <v>-1</v>
      </c>
      <c r="H149" s="176"/>
      <c r="AK149" s="176"/>
      <c r="BN149" s="176"/>
      <c r="DG149" s="176"/>
      <c r="GE149" s="159"/>
    </row>
    <row r="150" spans="1:204" hidden="1" outlineLevel="3">
      <c r="A150" s="156"/>
      <c r="B150" s="220" t="s">
        <v>837</v>
      </c>
      <c r="D150" s="451">
        <v>-0.5</v>
      </c>
      <c r="H150" s="176"/>
      <c r="AK150" s="176"/>
      <c r="BN150" s="176"/>
      <c r="DG150" s="176"/>
      <c r="GE150" s="159"/>
    </row>
    <row r="151" spans="1:204" ht="25.5" hidden="1" outlineLevel="3">
      <c r="A151" s="156"/>
      <c r="B151" s="220" t="s">
        <v>838</v>
      </c>
      <c r="D151" s="451">
        <v>-1</v>
      </c>
      <c r="H151" s="176"/>
      <c r="AK151" s="176"/>
      <c r="BN151" s="176"/>
      <c r="DG151" s="176"/>
      <c r="GE151" s="159"/>
    </row>
    <row r="152" spans="1:204" ht="25.5" hidden="1" outlineLevel="3">
      <c r="A152" s="196"/>
      <c r="B152" s="513" t="s">
        <v>839</v>
      </c>
      <c r="D152" s="452">
        <v>0</v>
      </c>
      <c r="H152" s="176"/>
      <c r="AK152" s="176"/>
      <c r="BN152" s="176"/>
      <c r="DG152" s="176"/>
      <c r="GE152" s="159"/>
    </row>
    <row r="153" spans="1:204" ht="25.5" hidden="1" outlineLevel="3">
      <c r="A153" s="215"/>
      <c r="B153" s="508" t="s">
        <v>840</v>
      </c>
      <c r="D153" s="451">
        <v>-1</v>
      </c>
      <c r="H153" s="176"/>
      <c r="AK153" s="176"/>
      <c r="BN153" s="176"/>
      <c r="DG153" s="176"/>
      <c r="GE153" s="159"/>
    </row>
    <row r="154" spans="1:204" hidden="1" outlineLevel="3">
      <c r="A154" s="156"/>
      <c r="B154" s="220" t="s">
        <v>841</v>
      </c>
      <c r="D154" s="451">
        <v>-0.5</v>
      </c>
      <c r="H154" s="176"/>
      <c r="AK154" s="176"/>
      <c r="BN154" s="176"/>
      <c r="DG154" s="176"/>
      <c r="GE154" s="159"/>
    </row>
    <row r="155" spans="1:204" ht="25.5" hidden="1" outlineLevel="3">
      <c r="A155" s="196"/>
      <c r="B155" s="513" t="s">
        <v>842</v>
      </c>
      <c r="D155" s="452">
        <v>0</v>
      </c>
      <c r="H155" s="176"/>
      <c r="AK155" s="176"/>
      <c r="BN155" s="176"/>
      <c r="DG155" s="176"/>
      <c r="GE155" s="159"/>
    </row>
    <row r="156" spans="1:204" hidden="1" outlineLevel="3">
      <c r="A156" s="156"/>
      <c r="H156" s="176"/>
      <c r="AK156" s="176"/>
      <c r="BN156" s="176"/>
      <c r="DG156" s="176"/>
      <c r="GE156" s="159"/>
    </row>
    <row r="157" spans="1:204" s="192" customFormat="1" hidden="1" outlineLevel="3">
      <c r="A157" s="214"/>
      <c r="B157" s="517" t="s">
        <v>521</v>
      </c>
      <c r="C157" s="191" t="s">
        <v>521</v>
      </c>
      <c r="D157" s="457" t="s">
        <v>521</v>
      </c>
      <c r="GE157" s="193"/>
    </row>
    <row r="158" spans="1:204" s="197" customFormat="1" outlineLevel="2" collapsed="1">
      <c r="A158" s="198"/>
      <c r="B158" s="512" t="s">
        <v>864</v>
      </c>
      <c r="C158" s="197" t="s">
        <v>521</v>
      </c>
      <c r="D158" s="457" t="s">
        <v>521</v>
      </c>
      <c r="GE158" s="193"/>
    </row>
    <row r="159" spans="1:204" s="175" customFormat="1" hidden="1" outlineLevel="3">
      <c r="A159" s="156"/>
      <c r="B159" s="220"/>
      <c r="C159" s="158"/>
      <c r="D159" s="451"/>
      <c r="E159" s="178"/>
      <c r="F159" s="178"/>
      <c r="G159" s="178"/>
      <c r="H159" s="179"/>
      <c r="I159" s="17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9"/>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9"/>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c r="CS159" s="178"/>
      <c r="CT159" s="178"/>
      <c r="CU159" s="178"/>
      <c r="CV159" s="178"/>
      <c r="CW159" s="178"/>
      <c r="CX159" s="178"/>
      <c r="CY159" s="178"/>
      <c r="CZ159" s="178"/>
      <c r="DA159" s="178"/>
      <c r="DB159" s="178"/>
      <c r="DC159" s="178"/>
      <c r="DD159" s="178"/>
      <c r="DE159" s="178"/>
      <c r="DF159" s="178"/>
      <c r="DG159" s="179"/>
      <c r="DH159" s="178"/>
      <c r="DI159" s="178"/>
      <c r="DJ159" s="178"/>
      <c r="DK159" s="178"/>
      <c r="DL159" s="178"/>
      <c r="DM159" s="178"/>
      <c r="DN159" s="178"/>
      <c r="DO159" s="178"/>
      <c r="DP159" s="178"/>
      <c r="DQ159" s="178"/>
      <c r="DR159" s="178"/>
      <c r="DS159" s="178"/>
      <c r="DT159" s="178"/>
      <c r="DU159" s="178"/>
      <c r="DV159" s="178"/>
      <c r="DW159" s="178"/>
      <c r="DX159" s="178"/>
      <c r="DY159" s="178"/>
      <c r="DZ159" s="178"/>
      <c r="EA159" s="178"/>
      <c r="EB159" s="178"/>
      <c r="EC159" s="178"/>
      <c r="ED159" s="178"/>
      <c r="EE159" s="178"/>
      <c r="EF159" s="178"/>
      <c r="EG159" s="178"/>
      <c r="EH159" s="178"/>
      <c r="EI159" s="178"/>
      <c r="EJ159" s="178"/>
      <c r="EK159" s="178"/>
      <c r="EL159" s="178"/>
      <c r="EM159" s="178"/>
      <c r="EN159" s="178"/>
      <c r="EO159" s="178"/>
      <c r="EP159" s="178"/>
      <c r="EQ159" s="178"/>
      <c r="ER159" s="178"/>
      <c r="ES159" s="178"/>
      <c r="ET159" s="178"/>
      <c r="EU159" s="178"/>
      <c r="EV159" s="178"/>
      <c r="EW159" s="178"/>
      <c r="EX159" s="178"/>
      <c r="EY159" s="178"/>
      <c r="EZ159" s="178"/>
      <c r="FA159" s="178"/>
      <c r="FB159" s="178"/>
      <c r="FC159" s="178"/>
      <c r="FD159" s="178"/>
      <c r="FE159" s="178"/>
      <c r="FF159" s="178"/>
      <c r="FG159" s="178"/>
      <c r="FH159" s="178"/>
      <c r="FI159" s="178"/>
      <c r="FJ159" s="178"/>
      <c r="FK159" s="178"/>
      <c r="FL159" s="178"/>
      <c r="FM159" s="178"/>
      <c r="FN159" s="178"/>
      <c r="FO159" s="178"/>
      <c r="FP159" s="178"/>
      <c r="FQ159" s="178"/>
      <c r="FR159" s="178"/>
      <c r="FS159" s="178"/>
      <c r="FT159" s="178"/>
      <c r="FU159" s="178"/>
      <c r="FV159" s="178"/>
      <c r="FW159" s="178"/>
      <c r="FX159" s="178"/>
      <c r="FY159" s="178"/>
      <c r="FZ159" s="178"/>
      <c r="GA159" s="178"/>
      <c r="GB159" s="178"/>
      <c r="GC159" s="178"/>
      <c r="GD159" s="178"/>
      <c r="GE159" s="159"/>
      <c r="GF159" s="178"/>
      <c r="GG159" s="178"/>
      <c r="GH159" s="178"/>
      <c r="GI159" s="178"/>
      <c r="GJ159" s="178"/>
      <c r="GK159" s="178"/>
      <c r="GL159" s="178"/>
      <c r="GM159" s="178"/>
      <c r="GN159" s="178"/>
      <c r="GO159" s="178"/>
      <c r="GP159" s="178"/>
      <c r="GQ159" s="178"/>
      <c r="GR159" s="178"/>
      <c r="GS159" s="178"/>
      <c r="GT159" s="178"/>
      <c r="GU159" s="178"/>
      <c r="GV159" s="178"/>
    </row>
    <row r="160" spans="1:204" s="175" customFormat="1" ht="25.5" hidden="1" outlineLevel="3">
      <c r="A160" s="156"/>
      <c r="B160" s="220" t="s">
        <v>865</v>
      </c>
      <c r="C160" s="158"/>
      <c r="D160" s="451">
        <v>-1</v>
      </c>
      <c r="E160" s="155"/>
      <c r="F160" s="155"/>
      <c r="G160" s="155"/>
      <c r="H160" s="176"/>
      <c r="I160" s="155"/>
      <c r="J160" s="155"/>
      <c r="K160" s="155"/>
      <c r="L160" s="155"/>
      <c r="M160" s="155"/>
      <c r="N160" s="155"/>
      <c r="O160" s="155"/>
      <c r="P160" s="155"/>
      <c r="Q160" s="155"/>
      <c r="R160" s="155"/>
      <c r="S160" s="155"/>
      <c r="T160" s="155"/>
      <c r="U160" s="155"/>
      <c r="V160" s="155"/>
      <c r="W160" s="155"/>
      <c r="X160" s="155"/>
      <c r="Y160" s="155"/>
      <c r="Z160" s="155"/>
      <c r="AA160" s="155"/>
      <c r="AB160" s="155"/>
      <c r="AC160" s="155"/>
      <c r="AD160" s="155"/>
      <c r="AE160" s="155"/>
      <c r="AF160" s="155"/>
      <c r="AG160" s="155"/>
      <c r="AH160" s="155"/>
      <c r="AI160" s="155"/>
      <c r="AJ160" s="155"/>
      <c r="AK160" s="176"/>
      <c r="AL160" s="155"/>
      <c r="AM160" s="155"/>
      <c r="AN160" s="155"/>
      <c r="AO160" s="155"/>
      <c r="AP160" s="155"/>
      <c r="AQ160" s="155"/>
      <c r="AR160" s="155"/>
      <c r="AS160" s="155"/>
      <c r="AT160" s="155"/>
      <c r="AU160" s="155"/>
      <c r="AV160" s="155"/>
      <c r="AW160" s="155"/>
      <c r="AX160" s="155"/>
      <c r="AY160" s="155"/>
      <c r="AZ160" s="155"/>
      <c r="BA160" s="155"/>
      <c r="BB160" s="155"/>
      <c r="BC160" s="155"/>
      <c r="BD160" s="155"/>
      <c r="BE160" s="155"/>
      <c r="BF160" s="155"/>
      <c r="BG160" s="155"/>
      <c r="BH160" s="155"/>
      <c r="BI160" s="155"/>
      <c r="BJ160" s="155"/>
      <c r="BK160" s="155"/>
      <c r="BL160" s="155"/>
      <c r="BM160" s="155"/>
      <c r="BN160" s="176"/>
      <c r="BO160" s="155"/>
      <c r="BP160" s="155"/>
      <c r="BQ160" s="155"/>
      <c r="BR160" s="155"/>
      <c r="BS160" s="155"/>
      <c r="BT160" s="155"/>
      <c r="BU160" s="155"/>
      <c r="BV160" s="155"/>
      <c r="BW160" s="155"/>
      <c r="BX160" s="155"/>
      <c r="BY160" s="155"/>
      <c r="BZ160" s="155"/>
      <c r="CA160" s="155"/>
      <c r="CB160" s="155"/>
      <c r="CC160" s="155"/>
      <c r="CD160" s="155"/>
      <c r="CE160" s="155"/>
      <c r="CF160" s="155"/>
      <c r="CG160" s="155"/>
      <c r="CH160" s="155"/>
      <c r="CI160" s="155"/>
      <c r="CJ160" s="155"/>
      <c r="CK160" s="155"/>
      <c r="CL160" s="155"/>
      <c r="CM160" s="155"/>
      <c r="CN160" s="155"/>
      <c r="CO160" s="155"/>
      <c r="CP160" s="155"/>
      <c r="CQ160" s="155"/>
      <c r="CR160" s="155"/>
      <c r="CS160" s="155"/>
      <c r="CT160" s="155"/>
      <c r="CU160" s="155"/>
      <c r="CV160" s="155"/>
      <c r="CW160" s="155"/>
      <c r="CX160" s="155"/>
      <c r="CY160" s="155"/>
      <c r="CZ160" s="155"/>
      <c r="DA160" s="155"/>
      <c r="DB160" s="155"/>
      <c r="DC160" s="155"/>
      <c r="DD160" s="155"/>
      <c r="DE160" s="155"/>
      <c r="DF160" s="155"/>
      <c r="DG160" s="176"/>
      <c r="DH160" s="155"/>
      <c r="DI160" s="155"/>
      <c r="DJ160" s="155"/>
      <c r="DK160" s="155"/>
      <c r="DL160" s="155"/>
      <c r="DM160" s="155"/>
      <c r="DN160" s="155"/>
      <c r="DO160" s="155"/>
      <c r="DP160" s="155"/>
      <c r="DQ160" s="155"/>
      <c r="DR160" s="155"/>
      <c r="DS160" s="155"/>
      <c r="DT160" s="155"/>
      <c r="DU160" s="155"/>
      <c r="DV160" s="155"/>
      <c r="DW160" s="155"/>
      <c r="DX160" s="155"/>
      <c r="DY160" s="155"/>
      <c r="DZ160" s="155"/>
      <c r="EA160" s="155"/>
      <c r="EB160" s="155"/>
      <c r="EC160" s="155"/>
      <c r="ED160" s="155"/>
      <c r="EE160" s="155"/>
      <c r="EF160" s="155"/>
      <c r="EG160" s="155"/>
      <c r="EH160" s="155"/>
      <c r="EI160" s="155"/>
      <c r="EJ160" s="155"/>
      <c r="EK160" s="155"/>
      <c r="EL160" s="155"/>
      <c r="EM160" s="155"/>
      <c r="EN160" s="155"/>
      <c r="EO160" s="155"/>
      <c r="EP160" s="155"/>
      <c r="EQ160" s="155"/>
      <c r="ER160" s="155"/>
      <c r="ES160" s="155"/>
      <c r="ET160" s="155"/>
      <c r="EU160" s="155"/>
      <c r="EV160" s="155"/>
      <c r="EW160" s="155"/>
      <c r="EX160" s="155"/>
      <c r="EY160" s="155"/>
      <c r="EZ160" s="155"/>
      <c r="FA160" s="155"/>
      <c r="FB160" s="155"/>
      <c r="FC160" s="155"/>
      <c r="FD160" s="155"/>
      <c r="FE160" s="155"/>
      <c r="FF160" s="155"/>
      <c r="FG160" s="155"/>
      <c r="FH160" s="155"/>
      <c r="FI160" s="155"/>
      <c r="FJ160" s="155"/>
      <c r="FK160" s="155"/>
      <c r="FL160" s="155"/>
      <c r="FM160" s="155"/>
      <c r="FN160" s="155"/>
      <c r="FO160" s="155"/>
      <c r="FP160" s="155"/>
      <c r="FQ160" s="155"/>
      <c r="FR160" s="155"/>
      <c r="FS160" s="155"/>
      <c r="FT160" s="155"/>
      <c r="FU160" s="155"/>
      <c r="FV160" s="155"/>
      <c r="FW160" s="155"/>
      <c r="FX160" s="155"/>
      <c r="FY160" s="155"/>
      <c r="FZ160" s="155"/>
      <c r="GA160" s="155"/>
      <c r="GB160" s="155"/>
      <c r="GC160" s="155"/>
      <c r="GD160" s="155"/>
      <c r="GE160" s="159"/>
      <c r="GF160" s="155"/>
      <c r="GG160" s="155"/>
      <c r="GH160" s="155"/>
      <c r="GI160" s="155"/>
      <c r="GJ160" s="155"/>
      <c r="GK160" s="155"/>
      <c r="GL160" s="155"/>
      <c r="GM160" s="155"/>
      <c r="GN160" s="155"/>
      <c r="GO160" s="155"/>
      <c r="GP160" s="155"/>
      <c r="GQ160" s="155"/>
      <c r="GR160" s="155"/>
      <c r="GS160" s="155"/>
      <c r="GT160" s="155"/>
      <c r="GU160" s="155"/>
      <c r="GV160" s="155"/>
    </row>
    <row r="161" spans="1:204" s="175" customFormat="1" hidden="1" outlineLevel="3">
      <c r="A161" s="156"/>
      <c r="B161" s="220" t="s">
        <v>866</v>
      </c>
      <c r="C161" s="158"/>
      <c r="D161" s="451">
        <v>-1</v>
      </c>
      <c r="E161" s="155"/>
      <c r="F161" s="155"/>
      <c r="G161" s="155"/>
      <c r="H161" s="176"/>
      <c r="I161" s="155"/>
      <c r="J161" s="155"/>
      <c r="K161" s="155"/>
      <c r="L161" s="155"/>
      <c r="M161" s="155"/>
      <c r="N161" s="155"/>
      <c r="O161" s="155"/>
      <c r="P161" s="155"/>
      <c r="Q161" s="155"/>
      <c r="R161" s="155"/>
      <c r="S161" s="155"/>
      <c r="T161" s="155"/>
      <c r="U161" s="155"/>
      <c r="V161" s="155"/>
      <c r="W161" s="155"/>
      <c r="X161" s="155"/>
      <c r="Y161" s="155"/>
      <c r="Z161" s="155"/>
      <c r="AA161" s="155"/>
      <c r="AB161" s="155"/>
      <c r="AC161" s="155"/>
      <c r="AD161" s="155"/>
      <c r="AE161" s="155"/>
      <c r="AF161" s="155"/>
      <c r="AG161" s="155"/>
      <c r="AH161" s="155"/>
      <c r="AI161" s="155"/>
      <c r="AJ161" s="155"/>
      <c r="AK161" s="176"/>
      <c r="AL161" s="155"/>
      <c r="AM161" s="155"/>
      <c r="AN161" s="155"/>
      <c r="AO161" s="155"/>
      <c r="AP161" s="155"/>
      <c r="AQ161" s="155"/>
      <c r="AR161" s="155"/>
      <c r="AS161" s="155"/>
      <c r="AT161" s="155"/>
      <c r="AU161" s="155"/>
      <c r="AV161" s="155"/>
      <c r="AW161" s="155"/>
      <c r="AX161" s="155"/>
      <c r="AY161" s="155"/>
      <c r="AZ161" s="155"/>
      <c r="BA161" s="155"/>
      <c r="BB161" s="155"/>
      <c r="BC161" s="155"/>
      <c r="BD161" s="155"/>
      <c r="BE161" s="155"/>
      <c r="BF161" s="155"/>
      <c r="BG161" s="155"/>
      <c r="BH161" s="155"/>
      <c r="BI161" s="155"/>
      <c r="BJ161" s="155"/>
      <c r="BK161" s="155"/>
      <c r="BL161" s="155"/>
      <c r="BM161" s="155"/>
      <c r="BN161" s="176"/>
      <c r="BO161" s="155"/>
      <c r="BP161" s="155"/>
      <c r="BQ161" s="155"/>
      <c r="BR161" s="155"/>
      <c r="BS161" s="155"/>
      <c r="BT161" s="155"/>
      <c r="BU161" s="155"/>
      <c r="BV161" s="155"/>
      <c r="BW161" s="155"/>
      <c r="BX161" s="155"/>
      <c r="BY161" s="155"/>
      <c r="BZ161" s="155"/>
      <c r="CA161" s="155"/>
      <c r="CB161" s="155"/>
      <c r="CC161" s="155"/>
      <c r="CD161" s="155"/>
      <c r="CE161" s="155"/>
      <c r="CF161" s="155"/>
      <c r="CG161" s="155"/>
      <c r="CH161" s="155"/>
      <c r="CI161" s="155"/>
      <c r="CJ161" s="155"/>
      <c r="CK161" s="155"/>
      <c r="CL161" s="155"/>
      <c r="CM161" s="155"/>
      <c r="CN161" s="155"/>
      <c r="CO161" s="155"/>
      <c r="CP161" s="155"/>
      <c r="CQ161" s="155"/>
      <c r="CR161" s="155"/>
      <c r="CS161" s="155"/>
      <c r="CT161" s="155"/>
      <c r="CU161" s="155"/>
      <c r="CV161" s="155"/>
      <c r="CW161" s="155"/>
      <c r="CX161" s="155"/>
      <c r="CY161" s="155"/>
      <c r="CZ161" s="155"/>
      <c r="DA161" s="155"/>
      <c r="DB161" s="155"/>
      <c r="DC161" s="155"/>
      <c r="DD161" s="155"/>
      <c r="DE161" s="155"/>
      <c r="DF161" s="155"/>
      <c r="DG161" s="176"/>
      <c r="DH161" s="155"/>
      <c r="DI161" s="155"/>
      <c r="DJ161" s="155"/>
      <c r="DK161" s="155"/>
      <c r="DL161" s="155"/>
      <c r="DM161" s="155"/>
      <c r="DN161" s="155"/>
      <c r="DO161" s="155"/>
      <c r="DP161" s="155"/>
      <c r="DQ161" s="155"/>
      <c r="DR161" s="155"/>
      <c r="DS161" s="155"/>
      <c r="DT161" s="155"/>
      <c r="DU161" s="155"/>
      <c r="DV161" s="155"/>
      <c r="DW161" s="155"/>
      <c r="DX161" s="155"/>
      <c r="DY161" s="155"/>
      <c r="DZ161" s="155"/>
      <c r="EA161" s="155"/>
      <c r="EB161" s="155"/>
      <c r="EC161" s="155"/>
      <c r="ED161" s="155"/>
      <c r="EE161" s="155"/>
      <c r="EF161" s="155"/>
      <c r="EG161" s="155"/>
      <c r="EH161" s="155"/>
      <c r="EI161" s="155"/>
      <c r="EJ161" s="155"/>
      <c r="EK161" s="155"/>
      <c r="EL161" s="155"/>
      <c r="EM161" s="155"/>
      <c r="EN161" s="155"/>
      <c r="EO161" s="155"/>
      <c r="EP161" s="155"/>
      <c r="EQ161" s="155"/>
      <c r="ER161" s="155"/>
      <c r="ES161" s="155"/>
      <c r="ET161" s="155"/>
      <c r="EU161" s="155"/>
      <c r="EV161" s="155"/>
      <c r="EW161" s="155"/>
      <c r="EX161" s="155"/>
      <c r="EY161" s="155"/>
      <c r="EZ161" s="155"/>
      <c r="FA161" s="155"/>
      <c r="FB161" s="155"/>
      <c r="FC161" s="155"/>
      <c r="FD161" s="155"/>
      <c r="FE161" s="155"/>
      <c r="FF161" s="155"/>
      <c r="FG161" s="155"/>
      <c r="FH161" s="155"/>
      <c r="FI161" s="155"/>
      <c r="FJ161" s="155"/>
      <c r="FK161" s="155"/>
      <c r="FL161" s="155"/>
      <c r="FM161" s="155"/>
      <c r="FN161" s="155"/>
      <c r="FO161" s="155"/>
      <c r="FP161" s="155"/>
      <c r="FQ161" s="155"/>
      <c r="FR161" s="155"/>
      <c r="FS161" s="155"/>
      <c r="FT161" s="155"/>
      <c r="FU161" s="155"/>
      <c r="FV161" s="155"/>
      <c r="FW161" s="155"/>
      <c r="FX161" s="155"/>
      <c r="FY161" s="155"/>
      <c r="FZ161" s="155"/>
      <c r="GA161" s="155"/>
      <c r="GB161" s="155"/>
      <c r="GC161" s="155"/>
      <c r="GD161" s="155"/>
      <c r="GE161" s="159"/>
      <c r="GF161" s="155"/>
      <c r="GG161" s="155"/>
      <c r="GH161" s="155"/>
      <c r="GI161" s="155"/>
      <c r="GJ161" s="155"/>
      <c r="GK161" s="155"/>
      <c r="GL161" s="155"/>
      <c r="GM161" s="155"/>
      <c r="GN161" s="155"/>
      <c r="GO161" s="155"/>
      <c r="GP161" s="155"/>
      <c r="GQ161" s="155"/>
      <c r="GR161" s="155"/>
      <c r="GS161" s="155"/>
      <c r="GT161" s="155"/>
      <c r="GU161" s="155"/>
      <c r="GV161" s="155"/>
    </row>
    <row r="162" spans="1:204" s="175" customFormat="1" hidden="1" outlineLevel="3">
      <c r="A162" s="156"/>
      <c r="B162" s="220" t="s">
        <v>867</v>
      </c>
      <c r="C162" s="158"/>
      <c r="D162" s="451">
        <v>-1</v>
      </c>
      <c r="E162" s="155"/>
      <c r="F162" s="155"/>
      <c r="G162" s="155"/>
      <c r="H162" s="176"/>
      <c r="I162" s="155"/>
      <c r="J162" s="155"/>
      <c r="K162" s="155"/>
      <c r="L162" s="155"/>
      <c r="M162" s="155"/>
      <c r="N162" s="155"/>
      <c r="O162" s="155"/>
      <c r="P162" s="155"/>
      <c r="Q162" s="155"/>
      <c r="R162" s="155"/>
      <c r="S162" s="155"/>
      <c r="T162" s="155"/>
      <c r="U162" s="155"/>
      <c r="V162" s="155"/>
      <c r="W162" s="155"/>
      <c r="X162" s="155"/>
      <c r="Y162" s="155"/>
      <c r="Z162" s="155"/>
      <c r="AA162" s="155"/>
      <c r="AB162" s="155"/>
      <c r="AC162" s="155"/>
      <c r="AD162" s="155"/>
      <c r="AE162" s="155"/>
      <c r="AF162" s="155"/>
      <c r="AG162" s="155"/>
      <c r="AH162" s="155"/>
      <c r="AI162" s="155"/>
      <c r="AJ162" s="155"/>
      <c r="AK162" s="176"/>
      <c r="AL162" s="155"/>
      <c r="AM162" s="155"/>
      <c r="AN162" s="155"/>
      <c r="AO162" s="155"/>
      <c r="AP162" s="155"/>
      <c r="AQ162" s="155"/>
      <c r="AR162" s="155"/>
      <c r="AS162" s="155"/>
      <c r="AT162" s="155"/>
      <c r="AU162" s="155"/>
      <c r="AV162" s="155"/>
      <c r="AW162" s="155"/>
      <c r="AX162" s="155"/>
      <c r="AY162" s="155"/>
      <c r="AZ162" s="155"/>
      <c r="BA162" s="155"/>
      <c r="BB162" s="155"/>
      <c r="BC162" s="155"/>
      <c r="BD162" s="155"/>
      <c r="BE162" s="155"/>
      <c r="BF162" s="155"/>
      <c r="BG162" s="155"/>
      <c r="BH162" s="155"/>
      <c r="BI162" s="155"/>
      <c r="BJ162" s="155"/>
      <c r="BK162" s="155"/>
      <c r="BL162" s="155"/>
      <c r="BM162" s="155"/>
      <c r="BN162" s="176"/>
      <c r="BO162" s="155"/>
      <c r="BP162" s="155"/>
      <c r="BQ162" s="155"/>
      <c r="BR162" s="155"/>
      <c r="BS162" s="155"/>
      <c r="BT162" s="155"/>
      <c r="BU162" s="155"/>
      <c r="BV162" s="155"/>
      <c r="BW162" s="155"/>
      <c r="BX162" s="155"/>
      <c r="BY162" s="155"/>
      <c r="BZ162" s="155"/>
      <c r="CA162" s="155"/>
      <c r="CB162" s="155"/>
      <c r="CC162" s="155"/>
      <c r="CD162" s="155"/>
      <c r="CE162" s="155"/>
      <c r="CF162" s="155"/>
      <c r="CG162" s="155"/>
      <c r="CH162" s="155"/>
      <c r="CI162" s="155"/>
      <c r="CJ162" s="155"/>
      <c r="CK162" s="155"/>
      <c r="CL162" s="155"/>
      <c r="CM162" s="155"/>
      <c r="CN162" s="155"/>
      <c r="CO162" s="155"/>
      <c r="CP162" s="155"/>
      <c r="CQ162" s="155"/>
      <c r="CR162" s="155"/>
      <c r="CS162" s="155"/>
      <c r="CT162" s="155"/>
      <c r="CU162" s="155"/>
      <c r="CV162" s="155"/>
      <c r="CW162" s="155"/>
      <c r="CX162" s="155"/>
      <c r="CY162" s="155"/>
      <c r="CZ162" s="155"/>
      <c r="DA162" s="155"/>
      <c r="DB162" s="155"/>
      <c r="DC162" s="155"/>
      <c r="DD162" s="155"/>
      <c r="DE162" s="155"/>
      <c r="DF162" s="155"/>
      <c r="DG162" s="176"/>
      <c r="DH162" s="155"/>
      <c r="DI162" s="155"/>
      <c r="DJ162" s="155"/>
      <c r="DK162" s="155"/>
      <c r="DL162" s="155"/>
      <c r="DM162" s="155"/>
      <c r="DN162" s="155"/>
      <c r="DO162" s="155"/>
      <c r="DP162" s="155"/>
      <c r="DQ162" s="155"/>
      <c r="DR162" s="155"/>
      <c r="DS162" s="155"/>
      <c r="DT162" s="155"/>
      <c r="DU162" s="155"/>
      <c r="DV162" s="155"/>
      <c r="DW162" s="155"/>
      <c r="DX162" s="155"/>
      <c r="DY162" s="155"/>
      <c r="DZ162" s="155"/>
      <c r="EA162" s="155"/>
      <c r="EB162" s="155"/>
      <c r="EC162" s="155"/>
      <c r="ED162" s="155"/>
      <c r="EE162" s="155"/>
      <c r="EF162" s="155"/>
      <c r="EG162" s="155"/>
      <c r="EH162" s="155"/>
      <c r="EI162" s="155"/>
      <c r="EJ162" s="155"/>
      <c r="EK162" s="155"/>
      <c r="EL162" s="155"/>
      <c r="EM162" s="155"/>
      <c r="EN162" s="155"/>
      <c r="EO162" s="155"/>
      <c r="EP162" s="155"/>
      <c r="EQ162" s="155"/>
      <c r="ER162" s="155"/>
      <c r="ES162" s="155"/>
      <c r="ET162" s="155"/>
      <c r="EU162" s="155"/>
      <c r="EV162" s="155"/>
      <c r="EW162" s="155"/>
      <c r="EX162" s="155"/>
      <c r="EY162" s="155"/>
      <c r="EZ162" s="155"/>
      <c r="FA162" s="155"/>
      <c r="FB162" s="155"/>
      <c r="FC162" s="155"/>
      <c r="FD162" s="155"/>
      <c r="FE162" s="155"/>
      <c r="FF162" s="155"/>
      <c r="FG162" s="155"/>
      <c r="FH162" s="155"/>
      <c r="FI162" s="155"/>
      <c r="FJ162" s="155"/>
      <c r="FK162" s="155"/>
      <c r="FL162" s="155"/>
      <c r="FM162" s="155"/>
      <c r="FN162" s="155"/>
      <c r="FO162" s="155"/>
      <c r="FP162" s="155"/>
      <c r="FQ162" s="155"/>
      <c r="FR162" s="155"/>
      <c r="FS162" s="155"/>
      <c r="FT162" s="155"/>
      <c r="FU162" s="155"/>
      <c r="FV162" s="155"/>
      <c r="FW162" s="155"/>
      <c r="FX162" s="155"/>
      <c r="FY162" s="155"/>
      <c r="FZ162" s="155"/>
      <c r="GA162" s="155"/>
      <c r="GB162" s="155"/>
      <c r="GC162" s="155"/>
      <c r="GD162" s="155"/>
      <c r="GE162" s="159"/>
      <c r="GF162" s="155"/>
      <c r="GG162" s="155"/>
      <c r="GH162" s="155"/>
      <c r="GI162" s="155"/>
      <c r="GJ162" s="155"/>
      <c r="GK162" s="155"/>
      <c r="GL162" s="155"/>
      <c r="GM162" s="155"/>
      <c r="GN162" s="155"/>
      <c r="GO162" s="155"/>
      <c r="GP162" s="155"/>
      <c r="GQ162" s="155"/>
      <c r="GR162" s="155"/>
      <c r="GS162" s="155"/>
      <c r="GT162" s="155"/>
      <c r="GU162" s="155"/>
      <c r="GV162" s="155"/>
    </row>
    <row r="163" spans="1:204" s="175" customFormat="1" hidden="1" outlineLevel="3">
      <c r="A163" s="156"/>
      <c r="B163" s="220" t="s">
        <v>868</v>
      </c>
      <c r="C163" s="158"/>
      <c r="D163" s="451">
        <v>-1</v>
      </c>
      <c r="E163" s="155"/>
      <c r="F163" s="155"/>
      <c r="G163" s="155"/>
      <c r="H163" s="176"/>
      <c r="I163" s="155"/>
      <c r="J163" s="155"/>
      <c r="K163" s="155"/>
      <c r="L163" s="155"/>
      <c r="M163" s="155"/>
      <c r="N163" s="155"/>
      <c r="O163" s="155"/>
      <c r="P163" s="155"/>
      <c r="Q163" s="155"/>
      <c r="R163" s="155"/>
      <c r="S163" s="155"/>
      <c r="T163" s="155"/>
      <c r="U163" s="155"/>
      <c r="V163" s="155"/>
      <c r="W163" s="155"/>
      <c r="X163" s="155"/>
      <c r="Y163" s="155"/>
      <c r="Z163" s="155"/>
      <c r="AA163" s="155"/>
      <c r="AB163" s="155"/>
      <c r="AC163" s="155"/>
      <c r="AD163" s="155"/>
      <c r="AE163" s="155"/>
      <c r="AF163" s="155"/>
      <c r="AG163" s="155"/>
      <c r="AH163" s="155"/>
      <c r="AI163" s="155"/>
      <c r="AJ163" s="155"/>
      <c r="AK163" s="176"/>
      <c r="AL163" s="155"/>
      <c r="AM163" s="155"/>
      <c r="AN163" s="155"/>
      <c r="AO163" s="155"/>
      <c r="AP163" s="155"/>
      <c r="AQ163" s="155"/>
      <c r="AR163" s="155"/>
      <c r="AS163" s="155"/>
      <c r="AT163" s="155"/>
      <c r="AU163" s="155"/>
      <c r="AV163" s="155"/>
      <c r="AW163" s="155"/>
      <c r="AX163" s="155"/>
      <c r="AY163" s="155"/>
      <c r="AZ163" s="155"/>
      <c r="BA163" s="155"/>
      <c r="BB163" s="155"/>
      <c r="BC163" s="155"/>
      <c r="BD163" s="155"/>
      <c r="BE163" s="155"/>
      <c r="BF163" s="155"/>
      <c r="BG163" s="155"/>
      <c r="BH163" s="155"/>
      <c r="BI163" s="155"/>
      <c r="BJ163" s="155"/>
      <c r="BK163" s="155"/>
      <c r="BL163" s="155"/>
      <c r="BM163" s="155"/>
      <c r="BN163" s="176"/>
      <c r="BO163" s="155"/>
      <c r="BP163" s="155"/>
      <c r="BQ163" s="155"/>
      <c r="BR163" s="155"/>
      <c r="BS163" s="155"/>
      <c r="BT163" s="155"/>
      <c r="BU163" s="155"/>
      <c r="BV163" s="155"/>
      <c r="BW163" s="155"/>
      <c r="BX163" s="155"/>
      <c r="BY163" s="155"/>
      <c r="BZ163" s="155"/>
      <c r="CA163" s="155"/>
      <c r="CB163" s="155"/>
      <c r="CC163" s="155"/>
      <c r="CD163" s="155"/>
      <c r="CE163" s="155"/>
      <c r="CF163" s="155"/>
      <c r="CG163" s="155"/>
      <c r="CH163" s="155"/>
      <c r="CI163" s="155"/>
      <c r="CJ163" s="155"/>
      <c r="CK163" s="155"/>
      <c r="CL163" s="155"/>
      <c r="CM163" s="155"/>
      <c r="CN163" s="155"/>
      <c r="CO163" s="155"/>
      <c r="CP163" s="155"/>
      <c r="CQ163" s="155"/>
      <c r="CR163" s="155"/>
      <c r="CS163" s="155"/>
      <c r="CT163" s="155"/>
      <c r="CU163" s="155"/>
      <c r="CV163" s="155"/>
      <c r="CW163" s="155"/>
      <c r="CX163" s="155"/>
      <c r="CY163" s="155"/>
      <c r="CZ163" s="155"/>
      <c r="DA163" s="155"/>
      <c r="DB163" s="155"/>
      <c r="DC163" s="155"/>
      <c r="DD163" s="155"/>
      <c r="DE163" s="155"/>
      <c r="DF163" s="155"/>
      <c r="DG163" s="176"/>
      <c r="DH163" s="155"/>
      <c r="DI163" s="155"/>
      <c r="DJ163" s="155"/>
      <c r="DK163" s="155"/>
      <c r="DL163" s="155"/>
      <c r="DM163" s="155"/>
      <c r="DN163" s="155"/>
      <c r="DO163" s="155"/>
      <c r="DP163" s="155"/>
      <c r="DQ163" s="155"/>
      <c r="DR163" s="155"/>
      <c r="DS163" s="155"/>
      <c r="DT163" s="155"/>
      <c r="DU163" s="155"/>
      <c r="DV163" s="155"/>
      <c r="DW163" s="155"/>
      <c r="DX163" s="155"/>
      <c r="DY163" s="155"/>
      <c r="DZ163" s="155"/>
      <c r="EA163" s="155"/>
      <c r="EB163" s="155"/>
      <c r="EC163" s="155"/>
      <c r="ED163" s="155"/>
      <c r="EE163" s="155"/>
      <c r="EF163" s="155"/>
      <c r="EG163" s="155"/>
      <c r="EH163" s="155"/>
      <c r="EI163" s="155"/>
      <c r="EJ163" s="155"/>
      <c r="EK163" s="155"/>
      <c r="EL163" s="155"/>
      <c r="EM163" s="155"/>
      <c r="EN163" s="155"/>
      <c r="EO163" s="155"/>
      <c r="EP163" s="155"/>
      <c r="EQ163" s="155"/>
      <c r="ER163" s="155"/>
      <c r="ES163" s="155"/>
      <c r="ET163" s="155"/>
      <c r="EU163" s="155"/>
      <c r="EV163" s="155"/>
      <c r="EW163" s="155"/>
      <c r="EX163" s="155"/>
      <c r="EY163" s="155"/>
      <c r="EZ163" s="155"/>
      <c r="FA163" s="155"/>
      <c r="FB163" s="155"/>
      <c r="FC163" s="155"/>
      <c r="FD163" s="155"/>
      <c r="FE163" s="155"/>
      <c r="FF163" s="155"/>
      <c r="FG163" s="155"/>
      <c r="FH163" s="155"/>
      <c r="FI163" s="155"/>
      <c r="FJ163" s="155"/>
      <c r="FK163" s="155"/>
      <c r="FL163" s="155"/>
      <c r="FM163" s="155"/>
      <c r="FN163" s="155"/>
      <c r="FO163" s="155"/>
      <c r="FP163" s="155"/>
      <c r="FQ163" s="155"/>
      <c r="FR163" s="155"/>
      <c r="FS163" s="155"/>
      <c r="FT163" s="155"/>
      <c r="FU163" s="155"/>
      <c r="FV163" s="155"/>
      <c r="FW163" s="155"/>
      <c r="FX163" s="155"/>
      <c r="FY163" s="155"/>
      <c r="FZ163" s="155"/>
      <c r="GA163" s="155"/>
      <c r="GB163" s="155"/>
      <c r="GC163" s="155"/>
      <c r="GD163" s="155"/>
      <c r="GE163" s="159"/>
      <c r="GF163" s="155"/>
      <c r="GG163" s="155"/>
      <c r="GH163" s="155"/>
      <c r="GI163" s="155"/>
      <c r="GJ163" s="155"/>
      <c r="GK163" s="155"/>
      <c r="GL163" s="155"/>
      <c r="GM163" s="155"/>
      <c r="GN163" s="155"/>
      <c r="GO163" s="155"/>
      <c r="GP163" s="155"/>
      <c r="GQ163" s="155"/>
      <c r="GR163" s="155"/>
      <c r="GS163" s="155"/>
      <c r="GT163" s="155"/>
      <c r="GU163" s="155"/>
      <c r="GV163" s="155"/>
    </row>
    <row r="164" spans="1:204" s="175" customFormat="1" hidden="1" outlineLevel="3">
      <c r="A164" s="156"/>
      <c r="B164" s="220" t="s">
        <v>869</v>
      </c>
      <c r="C164" s="158"/>
      <c r="D164" s="451">
        <v>-1</v>
      </c>
      <c r="E164" s="155"/>
      <c r="F164" s="155"/>
      <c r="G164" s="155"/>
      <c r="H164" s="176"/>
      <c r="I164" s="155"/>
      <c r="J164" s="155"/>
      <c r="K164" s="155"/>
      <c r="L164" s="155"/>
      <c r="M164" s="155"/>
      <c r="N164" s="155"/>
      <c r="O164" s="155"/>
      <c r="P164" s="155"/>
      <c r="Q164" s="155"/>
      <c r="R164" s="155"/>
      <c r="S164" s="155"/>
      <c r="T164" s="155"/>
      <c r="U164" s="155"/>
      <c r="V164" s="155"/>
      <c r="W164" s="155"/>
      <c r="X164" s="155"/>
      <c r="Y164" s="155"/>
      <c r="Z164" s="155"/>
      <c r="AA164" s="155"/>
      <c r="AB164" s="155"/>
      <c r="AC164" s="155"/>
      <c r="AD164" s="155"/>
      <c r="AE164" s="155"/>
      <c r="AF164" s="155"/>
      <c r="AG164" s="155"/>
      <c r="AH164" s="155"/>
      <c r="AI164" s="155"/>
      <c r="AJ164" s="155"/>
      <c r="AK164" s="176"/>
      <c r="AL164" s="155"/>
      <c r="AM164" s="155"/>
      <c r="AN164" s="155"/>
      <c r="AO164" s="155"/>
      <c r="AP164" s="155"/>
      <c r="AQ164" s="155"/>
      <c r="AR164" s="155"/>
      <c r="AS164" s="155"/>
      <c r="AT164" s="155"/>
      <c r="AU164" s="155"/>
      <c r="AV164" s="155"/>
      <c r="AW164" s="155"/>
      <c r="AX164" s="155"/>
      <c r="AY164" s="155"/>
      <c r="AZ164" s="155"/>
      <c r="BA164" s="155"/>
      <c r="BB164" s="155"/>
      <c r="BC164" s="155"/>
      <c r="BD164" s="155"/>
      <c r="BE164" s="155"/>
      <c r="BF164" s="155"/>
      <c r="BG164" s="155"/>
      <c r="BH164" s="155"/>
      <c r="BI164" s="155"/>
      <c r="BJ164" s="155"/>
      <c r="BK164" s="155"/>
      <c r="BL164" s="155"/>
      <c r="BM164" s="155"/>
      <c r="BN164" s="176"/>
      <c r="BO164" s="155"/>
      <c r="BP164" s="155"/>
      <c r="BQ164" s="155"/>
      <c r="BR164" s="155"/>
      <c r="BS164" s="155"/>
      <c r="BT164" s="155"/>
      <c r="BU164" s="155"/>
      <c r="BV164" s="155"/>
      <c r="BW164" s="155"/>
      <c r="BX164" s="155"/>
      <c r="BY164" s="155"/>
      <c r="BZ164" s="155"/>
      <c r="CA164" s="155"/>
      <c r="CB164" s="155"/>
      <c r="CC164" s="155"/>
      <c r="CD164" s="155"/>
      <c r="CE164" s="155"/>
      <c r="CF164" s="155"/>
      <c r="CG164" s="155"/>
      <c r="CH164" s="155"/>
      <c r="CI164" s="155"/>
      <c r="CJ164" s="155"/>
      <c r="CK164" s="155"/>
      <c r="CL164" s="155"/>
      <c r="CM164" s="155"/>
      <c r="CN164" s="155"/>
      <c r="CO164" s="155"/>
      <c r="CP164" s="155"/>
      <c r="CQ164" s="155"/>
      <c r="CR164" s="155"/>
      <c r="CS164" s="155"/>
      <c r="CT164" s="155"/>
      <c r="CU164" s="155"/>
      <c r="CV164" s="155"/>
      <c r="CW164" s="155"/>
      <c r="CX164" s="155"/>
      <c r="CY164" s="155"/>
      <c r="CZ164" s="155"/>
      <c r="DA164" s="155"/>
      <c r="DB164" s="155"/>
      <c r="DC164" s="155"/>
      <c r="DD164" s="155"/>
      <c r="DE164" s="155"/>
      <c r="DF164" s="155"/>
      <c r="DG164" s="176"/>
      <c r="DH164" s="155"/>
      <c r="DI164" s="155"/>
      <c r="DJ164" s="155"/>
      <c r="DK164" s="155"/>
      <c r="DL164" s="155"/>
      <c r="DM164" s="155"/>
      <c r="DN164" s="155"/>
      <c r="DO164" s="155"/>
      <c r="DP164" s="155"/>
      <c r="DQ164" s="155"/>
      <c r="DR164" s="155"/>
      <c r="DS164" s="155"/>
      <c r="DT164" s="155"/>
      <c r="DU164" s="155"/>
      <c r="DV164" s="155"/>
      <c r="DW164" s="155"/>
      <c r="DX164" s="155"/>
      <c r="DY164" s="155"/>
      <c r="DZ164" s="155"/>
      <c r="EA164" s="155"/>
      <c r="EB164" s="155"/>
      <c r="EC164" s="155"/>
      <c r="ED164" s="155"/>
      <c r="EE164" s="155"/>
      <c r="EF164" s="155"/>
      <c r="EG164" s="155"/>
      <c r="EH164" s="155"/>
      <c r="EI164" s="155"/>
      <c r="EJ164" s="155"/>
      <c r="EK164" s="155"/>
      <c r="EL164" s="155"/>
      <c r="EM164" s="155"/>
      <c r="EN164" s="155"/>
      <c r="EO164" s="155"/>
      <c r="EP164" s="155"/>
      <c r="EQ164" s="155"/>
      <c r="ER164" s="155"/>
      <c r="ES164" s="155"/>
      <c r="ET164" s="155"/>
      <c r="EU164" s="155"/>
      <c r="EV164" s="155"/>
      <c r="EW164" s="155"/>
      <c r="EX164" s="155"/>
      <c r="EY164" s="155"/>
      <c r="EZ164" s="155"/>
      <c r="FA164" s="155"/>
      <c r="FB164" s="155"/>
      <c r="FC164" s="155"/>
      <c r="FD164" s="155"/>
      <c r="FE164" s="155"/>
      <c r="FF164" s="155"/>
      <c r="FG164" s="155"/>
      <c r="FH164" s="155"/>
      <c r="FI164" s="155"/>
      <c r="FJ164" s="155"/>
      <c r="FK164" s="155"/>
      <c r="FL164" s="155"/>
      <c r="FM164" s="155"/>
      <c r="FN164" s="155"/>
      <c r="FO164" s="155"/>
      <c r="FP164" s="155"/>
      <c r="FQ164" s="155"/>
      <c r="FR164" s="155"/>
      <c r="FS164" s="155"/>
      <c r="FT164" s="155"/>
      <c r="FU164" s="155"/>
      <c r="FV164" s="155"/>
      <c r="FW164" s="155"/>
      <c r="FX164" s="155"/>
      <c r="FY164" s="155"/>
      <c r="FZ164" s="155"/>
      <c r="GA164" s="155"/>
      <c r="GB164" s="155"/>
      <c r="GC164" s="155"/>
      <c r="GD164" s="155"/>
      <c r="GE164" s="159"/>
      <c r="GF164" s="155"/>
      <c r="GG164" s="155"/>
      <c r="GH164" s="155"/>
      <c r="GI164" s="155"/>
      <c r="GJ164" s="155"/>
      <c r="GK164" s="155"/>
      <c r="GL164" s="155"/>
      <c r="GM164" s="155"/>
      <c r="GN164" s="155"/>
      <c r="GO164" s="155"/>
      <c r="GP164" s="155"/>
      <c r="GQ164" s="155"/>
      <c r="GR164" s="155"/>
      <c r="GS164" s="155"/>
      <c r="GT164" s="155"/>
      <c r="GU164" s="155"/>
      <c r="GV164" s="155"/>
    </row>
    <row r="165" spans="1:204" s="175" customFormat="1" hidden="1" outlineLevel="3">
      <c r="A165" s="156"/>
      <c r="B165" s="220"/>
      <c r="C165" s="158"/>
      <c r="D165" s="451"/>
      <c r="E165" s="178"/>
      <c r="F165" s="178"/>
      <c r="G165" s="178"/>
      <c r="H165" s="179"/>
      <c r="I165" s="17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9"/>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9"/>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c r="CS165" s="178"/>
      <c r="CT165" s="178"/>
      <c r="CU165" s="178"/>
      <c r="CV165" s="178"/>
      <c r="CW165" s="178"/>
      <c r="CX165" s="178"/>
      <c r="CY165" s="178"/>
      <c r="CZ165" s="178"/>
      <c r="DA165" s="178"/>
      <c r="DB165" s="178"/>
      <c r="DC165" s="178"/>
      <c r="DD165" s="178"/>
      <c r="DE165" s="178"/>
      <c r="DF165" s="178"/>
      <c r="DG165" s="179"/>
      <c r="DH165" s="178"/>
      <c r="DI165" s="178"/>
      <c r="DJ165" s="178"/>
      <c r="DK165" s="178"/>
      <c r="DL165" s="178"/>
      <c r="DM165" s="178"/>
      <c r="DN165" s="178"/>
      <c r="DO165" s="178"/>
      <c r="DP165" s="178"/>
      <c r="DQ165" s="178"/>
      <c r="DR165" s="178"/>
      <c r="DS165" s="178"/>
      <c r="DT165" s="178"/>
      <c r="DU165" s="178"/>
      <c r="DV165" s="178"/>
      <c r="DW165" s="178"/>
      <c r="DX165" s="178"/>
      <c r="DY165" s="178"/>
      <c r="DZ165" s="178"/>
      <c r="EA165" s="178"/>
      <c r="EB165" s="178"/>
      <c r="EC165" s="178"/>
      <c r="ED165" s="178"/>
      <c r="EE165" s="178"/>
      <c r="EF165" s="178"/>
      <c r="EG165" s="178"/>
      <c r="EH165" s="178"/>
      <c r="EI165" s="178"/>
      <c r="EJ165" s="178"/>
      <c r="EK165" s="178"/>
      <c r="EL165" s="178"/>
      <c r="EM165" s="178"/>
      <c r="EN165" s="178"/>
      <c r="EO165" s="178"/>
      <c r="EP165" s="178"/>
      <c r="EQ165" s="178"/>
      <c r="ER165" s="178"/>
      <c r="ES165" s="178"/>
      <c r="ET165" s="178"/>
      <c r="EU165" s="178"/>
      <c r="EV165" s="178"/>
      <c r="EW165" s="178"/>
      <c r="EX165" s="178"/>
      <c r="EY165" s="178"/>
      <c r="EZ165" s="178"/>
      <c r="FA165" s="178"/>
      <c r="FB165" s="178"/>
      <c r="FC165" s="178"/>
      <c r="FD165" s="178"/>
      <c r="FE165" s="178"/>
      <c r="FF165" s="178"/>
      <c r="FG165" s="178"/>
      <c r="FH165" s="178"/>
      <c r="FI165" s="178"/>
      <c r="FJ165" s="178"/>
      <c r="FK165" s="178"/>
      <c r="FL165" s="178"/>
      <c r="FM165" s="178"/>
      <c r="FN165" s="178"/>
      <c r="FO165" s="178"/>
      <c r="FP165" s="178"/>
      <c r="FQ165" s="178"/>
      <c r="FR165" s="178"/>
      <c r="FS165" s="178"/>
      <c r="FT165" s="178"/>
      <c r="FU165" s="178"/>
      <c r="FV165" s="178"/>
      <c r="FW165" s="178"/>
      <c r="FX165" s="178"/>
      <c r="FY165" s="178"/>
      <c r="FZ165" s="178"/>
      <c r="GA165" s="178"/>
      <c r="GB165" s="178"/>
      <c r="GC165" s="178"/>
      <c r="GD165" s="178"/>
      <c r="GE165" s="159"/>
      <c r="GF165" s="178"/>
      <c r="GG165" s="178"/>
      <c r="GH165" s="178"/>
      <c r="GI165" s="178"/>
      <c r="GJ165" s="178"/>
      <c r="GK165" s="178"/>
      <c r="GL165" s="178"/>
      <c r="GM165" s="178"/>
      <c r="GN165" s="178"/>
      <c r="GO165" s="178"/>
      <c r="GP165" s="178"/>
      <c r="GQ165" s="178"/>
      <c r="GR165" s="178"/>
      <c r="GS165" s="178"/>
      <c r="GT165" s="178"/>
      <c r="GU165" s="178"/>
      <c r="GV165" s="178"/>
    </row>
    <row r="166" spans="1:204" s="197" customFormat="1" hidden="1" outlineLevel="3">
      <c r="A166" s="198"/>
      <c r="B166" s="198" t="s">
        <v>521</v>
      </c>
      <c r="C166" s="197" t="s">
        <v>521</v>
      </c>
      <c r="D166" s="457" t="s">
        <v>521</v>
      </c>
      <c r="GE166" s="193"/>
    </row>
    <row r="167" spans="1:204" s="197" customFormat="1" outlineLevel="2" collapsed="1">
      <c r="A167" s="198"/>
      <c r="B167" s="512" t="s">
        <v>585</v>
      </c>
      <c r="C167" s="197" t="s">
        <v>521</v>
      </c>
      <c r="D167" s="457" t="s">
        <v>521</v>
      </c>
      <c r="GE167" s="193"/>
    </row>
    <row r="168" spans="1:204" s="175" customFormat="1" hidden="1" outlineLevel="3">
      <c r="A168" s="156"/>
      <c r="B168" s="220"/>
      <c r="C168" s="158"/>
      <c r="D168" s="451"/>
      <c r="E168" s="178"/>
      <c r="F168" s="178"/>
      <c r="G168" s="178"/>
      <c r="H168" s="179"/>
      <c r="I168" s="17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9"/>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9"/>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c r="CS168" s="178"/>
      <c r="CT168" s="178"/>
      <c r="CU168" s="178"/>
      <c r="CV168" s="178"/>
      <c r="CW168" s="178"/>
      <c r="CX168" s="178"/>
      <c r="CY168" s="178"/>
      <c r="CZ168" s="178"/>
      <c r="DA168" s="178"/>
      <c r="DB168" s="178"/>
      <c r="DC168" s="178"/>
      <c r="DD168" s="178"/>
      <c r="DE168" s="178"/>
      <c r="DF168" s="178"/>
      <c r="DG168" s="179"/>
      <c r="DH168" s="178"/>
      <c r="DI168" s="178"/>
      <c r="DJ168" s="178"/>
      <c r="DK168" s="178"/>
      <c r="DL168" s="178"/>
      <c r="DM168" s="178"/>
      <c r="DN168" s="178"/>
      <c r="DO168" s="178"/>
      <c r="DP168" s="178"/>
      <c r="DQ168" s="178"/>
      <c r="DR168" s="178"/>
      <c r="DS168" s="178"/>
      <c r="DT168" s="178"/>
      <c r="DU168" s="178"/>
      <c r="DV168" s="178"/>
      <c r="DW168" s="178"/>
      <c r="DX168" s="178"/>
      <c r="DY168" s="178"/>
      <c r="DZ168" s="178"/>
      <c r="EA168" s="178"/>
      <c r="EB168" s="178"/>
      <c r="EC168" s="178"/>
      <c r="ED168" s="178"/>
      <c r="EE168" s="178"/>
      <c r="EF168" s="178"/>
      <c r="EG168" s="178"/>
      <c r="EH168" s="178"/>
      <c r="EI168" s="178"/>
      <c r="EJ168" s="178"/>
      <c r="EK168" s="178"/>
      <c r="EL168" s="178"/>
      <c r="EM168" s="178"/>
      <c r="EN168" s="178"/>
      <c r="EO168" s="178"/>
      <c r="EP168" s="178"/>
      <c r="EQ168" s="178"/>
      <c r="ER168" s="178"/>
      <c r="ES168" s="178"/>
      <c r="ET168" s="178"/>
      <c r="EU168" s="178"/>
      <c r="EV168" s="178"/>
      <c r="EW168" s="178"/>
      <c r="EX168" s="178"/>
      <c r="EY168" s="178"/>
      <c r="EZ168" s="178"/>
      <c r="FA168" s="178"/>
      <c r="FB168" s="178"/>
      <c r="FC168" s="178"/>
      <c r="FD168" s="178"/>
      <c r="FE168" s="178"/>
      <c r="FF168" s="178"/>
      <c r="FG168" s="178"/>
      <c r="FH168" s="178"/>
      <c r="FI168" s="178"/>
      <c r="FJ168" s="178"/>
      <c r="FK168" s="178"/>
      <c r="FL168" s="178"/>
      <c r="FM168" s="178"/>
      <c r="FN168" s="178"/>
      <c r="FO168" s="178"/>
      <c r="FP168" s="178"/>
      <c r="FQ168" s="178"/>
      <c r="FR168" s="178"/>
      <c r="FS168" s="178"/>
      <c r="FT168" s="178"/>
      <c r="FU168" s="178"/>
      <c r="FV168" s="178"/>
      <c r="FW168" s="178"/>
      <c r="FX168" s="178"/>
      <c r="FY168" s="178"/>
      <c r="FZ168" s="178"/>
      <c r="GA168" s="178"/>
      <c r="GB168" s="178"/>
      <c r="GC168" s="178"/>
      <c r="GD168" s="178"/>
      <c r="GE168" s="159"/>
      <c r="GF168" s="178"/>
      <c r="GG168" s="178"/>
      <c r="GH168" s="178"/>
      <c r="GI168" s="178"/>
      <c r="GJ168" s="178"/>
      <c r="GK168" s="178"/>
      <c r="GL168" s="178"/>
      <c r="GM168" s="178"/>
      <c r="GN168" s="178"/>
      <c r="GO168" s="178"/>
      <c r="GP168" s="178"/>
      <c r="GQ168" s="178"/>
      <c r="GR168" s="178"/>
      <c r="GS168" s="178"/>
      <c r="GT168" s="178"/>
      <c r="GU168" s="178"/>
      <c r="GV168" s="178"/>
    </row>
    <row r="169" spans="1:204" s="175" customFormat="1" ht="25.5" hidden="1" outlineLevel="3">
      <c r="A169" s="156"/>
      <c r="B169" s="505" t="s">
        <v>586</v>
      </c>
      <c r="C169" s="158"/>
      <c r="D169" s="451">
        <v>-2</v>
      </c>
      <c r="E169" s="155"/>
      <c r="F169" s="155"/>
      <c r="G169" s="155"/>
      <c r="H169" s="176"/>
      <c r="I169" s="155"/>
      <c r="J169" s="155"/>
      <c r="K169" s="155"/>
      <c r="L169" s="155"/>
      <c r="M169" s="155"/>
      <c r="N169" s="155"/>
      <c r="O169" s="155"/>
      <c r="P169" s="155"/>
      <c r="Q169" s="155"/>
      <c r="R169" s="155"/>
      <c r="S169" s="155"/>
      <c r="T169" s="155"/>
      <c r="U169" s="155"/>
      <c r="V169" s="155"/>
      <c r="W169" s="155"/>
      <c r="X169" s="155"/>
      <c r="Y169" s="155"/>
      <c r="Z169" s="155"/>
      <c r="AA169" s="155"/>
      <c r="AB169" s="155"/>
      <c r="AC169" s="155"/>
      <c r="AD169" s="155"/>
      <c r="AE169" s="155"/>
      <c r="AF169" s="155"/>
      <c r="AG169" s="155"/>
      <c r="AH169" s="155"/>
      <c r="AI169" s="155"/>
      <c r="AJ169" s="155"/>
      <c r="AK169" s="176"/>
      <c r="AL169" s="155"/>
      <c r="AM169" s="155"/>
      <c r="AN169" s="155"/>
      <c r="AO169" s="155"/>
      <c r="AP169" s="155"/>
      <c r="AQ169" s="155"/>
      <c r="AR169" s="155"/>
      <c r="AS169" s="155"/>
      <c r="AT169" s="155"/>
      <c r="AU169" s="155"/>
      <c r="AV169" s="155"/>
      <c r="AW169" s="155"/>
      <c r="AX169" s="155"/>
      <c r="AY169" s="155"/>
      <c r="AZ169" s="155"/>
      <c r="BA169" s="155"/>
      <c r="BB169" s="155"/>
      <c r="BC169" s="155"/>
      <c r="BD169" s="155"/>
      <c r="BE169" s="155"/>
      <c r="BF169" s="155"/>
      <c r="BG169" s="155"/>
      <c r="BH169" s="155"/>
      <c r="BI169" s="155"/>
      <c r="BJ169" s="155"/>
      <c r="BK169" s="155"/>
      <c r="BL169" s="155"/>
      <c r="BM169" s="155"/>
      <c r="BN169" s="176"/>
      <c r="BO169" s="155"/>
      <c r="BP169" s="155"/>
      <c r="BQ169" s="155"/>
      <c r="BR169" s="155"/>
      <c r="BS169" s="155"/>
      <c r="BT169" s="155"/>
      <c r="BU169" s="155"/>
      <c r="BV169" s="155"/>
      <c r="BW169" s="155"/>
      <c r="BX169" s="155"/>
      <c r="BY169" s="155"/>
      <c r="BZ169" s="155"/>
      <c r="CA169" s="155"/>
      <c r="CB169" s="155"/>
      <c r="CC169" s="155"/>
      <c r="CD169" s="155"/>
      <c r="CE169" s="155"/>
      <c r="CF169" s="155"/>
      <c r="CG169" s="155"/>
      <c r="CH169" s="155"/>
      <c r="CI169" s="155"/>
      <c r="CJ169" s="155"/>
      <c r="CK169" s="155"/>
      <c r="CL169" s="155"/>
      <c r="CM169" s="155"/>
      <c r="CN169" s="155"/>
      <c r="CO169" s="155"/>
      <c r="CP169" s="155"/>
      <c r="CQ169" s="155"/>
      <c r="CR169" s="155"/>
      <c r="CS169" s="155"/>
      <c r="CT169" s="155"/>
      <c r="CU169" s="155"/>
      <c r="CV169" s="155"/>
      <c r="CW169" s="155"/>
      <c r="CX169" s="155"/>
      <c r="CY169" s="155"/>
      <c r="CZ169" s="155"/>
      <c r="DA169" s="155"/>
      <c r="DB169" s="155"/>
      <c r="DC169" s="155"/>
      <c r="DD169" s="155"/>
      <c r="DE169" s="155"/>
      <c r="DF169" s="155"/>
      <c r="DG169" s="176"/>
      <c r="DH169" s="155"/>
      <c r="DI169" s="155"/>
      <c r="DJ169" s="155"/>
      <c r="DK169" s="155"/>
      <c r="DL169" s="155"/>
      <c r="DM169" s="155"/>
      <c r="DN169" s="155"/>
      <c r="DO169" s="155"/>
      <c r="DP169" s="155"/>
      <c r="DQ169" s="155"/>
      <c r="DR169" s="155"/>
      <c r="DS169" s="155"/>
      <c r="DT169" s="155"/>
      <c r="DU169" s="155"/>
      <c r="DV169" s="155"/>
      <c r="DW169" s="155"/>
      <c r="DX169" s="155"/>
      <c r="DY169" s="155"/>
      <c r="DZ169" s="155"/>
      <c r="EA169" s="155"/>
      <c r="EB169" s="155"/>
      <c r="EC169" s="155"/>
      <c r="ED169" s="155"/>
      <c r="EE169" s="155"/>
      <c r="EF169" s="155"/>
      <c r="EG169" s="155"/>
      <c r="EH169" s="155"/>
      <c r="EI169" s="155"/>
      <c r="EJ169" s="155"/>
      <c r="EK169" s="155"/>
      <c r="EL169" s="155"/>
      <c r="EM169" s="155"/>
      <c r="EN169" s="155"/>
      <c r="EO169" s="155"/>
      <c r="EP169" s="155"/>
      <c r="EQ169" s="155"/>
      <c r="ER169" s="155"/>
      <c r="ES169" s="155"/>
      <c r="ET169" s="155"/>
      <c r="EU169" s="155"/>
      <c r="EV169" s="155"/>
      <c r="EW169" s="155"/>
      <c r="EX169" s="155"/>
      <c r="EY169" s="155"/>
      <c r="EZ169" s="155"/>
      <c r="FA169" s="155"/>
      <c r="FB169" s="155"/>
      <c r="FC169" s="155"/>
      <c r="FD169" s="155"/>
      <c r="FE169" s="155"/>
      <c r="FF169" s="155"/>
      <c r="FG169" s="155"/>
      <c r="FH169" s="155"/>
      <c r="FI169" s="155"/>
      <c r="FJ169" s="155"/>
      <c r="FK169" s="155"/>
      <c r="FL169" s="155"/>
      <c r="FM169" s="155"/>
      <c r="FN169" s="155"/>
      <c r="FO169" s="155"/>
      <c r="FP169" s="155"/>
      <c r="FQ169" s="155"/>
      <c r="FR169" s="155"/>
      <c r="FS169" s="155"/>
      <c r="FT169" s="155"/>
      <c r="FU169" s="155"/>
      <c r="FV169" s="155"/>
      <c r="FW169" s="155"/>
      <c r="FX169" s="155"/>
      <c r="FY169" s="155"/>
      <c r="FZ169" s="155"/>
      <c r="GA169" s="155"/>
      <c r="GB169" s="155"/>
      <c r="GC169" s="155"/>
      <c r="GD169" s="155"/>
      <c r="GE169" s="159"/>
      <c r="GF169" s="155"/>
      <c r="GG169" s="155"/>
      <c r="GH169" s="155"/>
      <c r="GI169" s="155"/>
      <c r="GJ169" s="155"/>
      <c r="GK169" s="155"/>
      <c r="GL169" s="155"/>
      <c r="GM169" s="155"/>
      <c r="GN169" s="155"/>
      <c r="GO169" s="155"/>
      <c r="GP169" s="155"/>
      <c r="GQ169" s="155"/>
      <c r="GR169" s="155"/>
      <c r="GS169" s="155"/>
      <c r="GT169" s="155"/>
      <c r="GU169" s="155"/>
      <c r="GV169" s="155"/>
    </row>
    <row r="170" spans="1:204" s="175" customFormat="1" ht="25.5" hidden="1" outlineLevel="3">
      <c r="A170" s="156"/>
      <c r="B170" s="505" t="s">
        <v>587</v>
      </c>
      <c r="C170" s="158"/>
      <c r="D170" s="451">
        <v>-1</v>
      </c>
      <c r="E170" s="155"/>
      <c r="F170" s="155"/>
      <c r="G170" s="155"/>
      <c r="H170" s="176"/>
      <c r="I170" s="155"/>
      <c r="J170" s="155"/>
      <c r="K170" s="155"/>
      <c r="L170" s="155"/>
      <c r="M170" s="155"/>
      <c r="N170" s="155"/>
      <c r="O170" s="155"/>
      <c r="P170" s="155"/>
      <c r="Q170" s="155"/>
      <c r="R170" s="155"/>
      <c r="S170" s="155"/>
      <c r="T170" s="155"/>
      <c r="U170" s="155"/>
      <c r="V170" s="155"/>
      <c r="W170" s="155"/>
      <c r="X170" s="155"/>
      <c r="Y170" s="155"/>
      <c r="Z170" s="155"/>
      <c r="AA170" s="155"/>
      <c r="AB170" s="155"/>
      <c r="AC170" s="155"/>
      <c r="AD170" s="155"/>
      <c r="AE170" s="155"/>
      <c r="AF170" s="155"/>
      <c r="AG170" s="155"/>
      <c r="AH170" s="155"/>
      <c r="AI170" s="155"/>
      <c r="AJ170" s="155"/>
      <c r="AK170" s="176"/>
      <c r="AL170" s="155"/>
      <c r="AM170" s="155"/>
      <c r="AN170" s="155"/>
      <c r="AO170" s="155"/>
      <c r="AP170" s="155"/>
      <c r="AQ170" s="155"/>
      <c r="AR170" s="155"/>
      <c r="AS170" s="155"/>
      <c r="AT170" s="155"/>
      <c r="AU170" s="155"/>
      <c r="AV170" s="155"/>
      <c r="AW170" s="155"/>
      <c r="AX170" s="155"/>
      <c r="AY170" s="155"/>
      <c r="AZ170" s="155"/>
      <c r="BA170" s="155"/>
      <c r="BB170" s="155"/>
      <c r="BC170" s="155"/>
      <c r="BD170" s="155"/>
      <c r="BE170" s="155"/>
      <c r="BF170" s="155"/>
      <c r="BG170" s="155"/>
      <c r="BH170" s="155"/>
      <c r="BI170" s="155"/>
      <c r="BJ170" s="155"/>
      <c r="BK170" s="155"/>
      <c r="BL170" s="155"/>
      <c r="BM170" s="155"/>
      <c r="BN170" s="176"/>
      <c r="BO170" s="155"/>
      <c r="BP170" s="155"/>
      <c r="BQ170" s="155"/>
      <c r="BR170" s="155"/>
      <c r="BS170" s="155"/>
      <c r="BT170" s="155"/>
      <c r="BU170" s="155"/>
      <c r="BV170" s="155"/>
      <c r="BW170" s="155"/>
      <c r="BX170" s="155"/>
      <c r="BY170" s="155"/>
      <c r="BZ170" s="155"/>
      <c r="CA170" s="155"/>
      <c r="CB170" s="155"/>
      <c r="CC170" s="155"/>
      <c r="CD170" s="155"/>
      <c r="CE170" s="155"/>
      <c r="CF170" s="155"/>
      <c r="CG170" s="155"/>
      <c r="CH170" s="155"/>
      <c r="CI170" s="155"/>
      <c r="CJ170" s="155"/>
      <c r="CK170" s="155"/>
      <c r="CL170" s="155"/>
      <c r="CM170" s="155"/>
      <c r="CN170" s="155"/>
      <c r="CO170" s="155"/>
      <c r="CP170" s="155"/>
      <c r="CQ170" s="155"/>
      <c r="CR170" s="155"/>
      <c r="CS170" s="155"/>
      <c r="CT170" s="155"/>
      <c r="CU170" s="155"/>
      <c r="CV170" s="155"/>
      <c r="CW170" s="155"/>
      <c r="CX170" s="155"/>
      <c r="CY170" s="155"/>
      <c r="CZ170" s="155"/>
      <c r="DA170" s="155"/>
      <c r="DB170" s="155"/>
      <c r="DC170" s="155"/>
      <c r="DD170" s="155"/>
      <c r="DE170" s="155"/>
      <c r="DF170" s="155"/>
      <c r="DG170" s="176"/>
      <c r="DH170" s="155"/>
      <c r="DI170" s="155"/>
      <c r="DJ170" s="155"/>
      <c r="DK170" s="155"/>
      <c r="DL170" s="155"/>
      <c r="DM170" s="155"/>
      <c r="DN170" s="155"/>
      <c r="DO170" s="155"/>
      <c r="DP170" s="155"/>
      <c r="DQ170" s="155"/>
      <c r="DR170" s="155"/>
      <c r="DS170" s="155"/>
      <c r="DT170" s="155"/>
      <c r="DU170" s="155"/>
      <c r="DV170" s="155"/>
      <c r="DW170" s="155"/>
      <c r="DX170" s="155"/>
      <c r="DY170" s="155"/>
      <c r="DZ170" s="155"/>
      <c r="EA170" s="155"/>
      <c r="EB170" s="155"/>
      <c r="EC170" s="155"/>
      <c r="ED170" s="155"/>
      <c r="EE170" s="155"/>
      <c r="EF170" s="155"/>
      <c r="EG170" s="155"/>
      <c r="EH170" s="155"/>
      <c r="EI170" s="155"/>
      <c r="EJ170" s="155"/>
      <c r="EK170" s="155"/>
      <c r="EL170" s="155"/>
      <c r="EM170" s="155"/>
      <c r="EN170" s="155"/>
      <c r="EO170" s="155"/>
      <c r="EP170" s="155"/>
      <c r="EQ170" s="155"/>
      <c r="ER170" s="155"/>
      <c r="ES170" s="155"/>
      <c r="ET170" s="155"/>
      <c r="EU170" s="155"/>
      <c r="EV170" s="155"/>
      <c r="EW170" s="155"/>
      <c r="EX170" s="155"/>
      <c r="EY170" s="155"/>
      <c r="EZ170" s="155"/>
      <c r="FA170" s="155"/>
      <c r="FB170" s="155"/>
      <c r="FC170" s="155"/>
      <c r="FD170" s="155"/>
      <c r="FE170" s="155"/>
      <c r="FF170" s="155"/>
      <c r="FG170" s="155"/>
      <c r="FH170" s="155"/>
      <c r="FI170" s="155"/>
      <c r="FJ170" s="155"/>
      <c r="FK170" s="155"/>
      <c r="FL170" s="155"/>
      <c r="FM170" s="155"/>
      <c r="FN170" s="155"/>
      <c r="FO170" s="155"/>
      <c r="FP170" s="155"/>
      <c r="FQ170" s="155"/>
      <c r="FR170" s="155"/>
      <c r="FS170" s="155"/>
      <c r="FT170" s="155"/>
      <c r="FU170" s="155"/>
      <c r="FV170" s="155"/>
      <c r="FW170" s="155"/>
      <c r="FX170" s="155"/>
      <c r="FY170" s="155"/>
      <c r="FZ170" s="155"/>
      <c r="GA170" s="155"/>
      <c r="GB170" s="155"/>
      <c r="GC170" s="155"/>
      <c r="GD170" s="155"/>
      <c r="GE170" s="159"/>
      <c r="GF170" s="155"/>
      <c r="GG170" s="155"/>
      <c r="GH170" s="155"/>
      <c r="GI170" s="155"/>
      <c r="GJ170" s="155"/>
      <c r="GK170" s="155"/>
      <c r="GL170" s="155"/>
      <c r="GM170" s="155"/>
      <c r="GN170" s="155"/>
      <c r="GO170" s="155"/>
      <c r="GP170" s="155"/>
      <c r="GQ170" s="155"/>
      <c r="GR170" s="155"/>
      <c r="GS170" s="155"/>
      <c r="GT170" s="155"/>
      <c r="GU170" s="155"/>
      <c r="GV170" s="155"/>
    </row>
    <row r="171" spans="1:204" s="175" customFormat="1" ht="25.5" hidden="1" outlineLevel="3">
      <c r="A171" s="156"/>
      <c r="B171" s="505" t="s">
        <v>588</v>
      </c>
      <c r="C171" s="158"/>
      <c r="D171" s="451">
        <v>-3</v>
      </c>
      <c r="E171" s="155"/>
      <c r="F171" s="155"/>
      <c r="G171" s="155"/>
      <c r="H171" s="176"/>
      <c r="I171" s="155"/>
      <c r="J171" s="155"/>
      <c r="K171" s="155"/>
      <c r="L171" s="155"/>
      <c r="M171" s="155"/>
      <c r="N171" s="155"/>
      <c r="O171" s="155"/>
      <c r="P171" s="155"/>
      <c r="Q171" s="155"/>
      <c r="R171" s="155"/>
      <c r="S171" s="155"/>
      <c r="T171" s="155"/>
      <c r="U171" s="155"/>
      <c r="V171" s="155"/>
      <c r="W171" s="155"/>
      <c r="X171" s="155"/>
      <c r="Y171" s="155"/>
      <c r="Z171" s="155"/>
      <c r="AA171" s="155"/>
      <c r="AB171" s="155"/>
      <c r="AC171" s="155"/>
      <c r="AD171" s="155"/>
      <c r="AE171" s="155"/>
      <c r="AF171" s="155"/>
      <c r="AG171" s="155"/>
      <c r="AH171" s="155"/>
      <c r="AI171" s="155"/>
      <c r="AJ171" s="155"/>
      <c r="AK171" s="176"/>
      <c r="AL171" s="155"/>
      <c r="AM171" s="155"/>
      <c r="AN171" s="155"/>
      <c r="AO171" s="155"/>
      <c r="AP171" s="155"/>
      <c r="AQ171" s="155"/>
      <c r="AR171" s="155"/>
      <c r="AS171" s="155"/>
      <c r="AT171" s="155"/>
      <c r="AU171" s="155"/>
      <c r="AV171" s="155"/>
      <c r="AW171" s="155"/>
      <c r="AX171" s="155"/>
      <c r="AY171" s="155"/>
      <c r="AZ171" s="155"/>
      <c r="BA171" s="155"/>
      <c r="BB171" s="155"/>
      <c r="BC171" s="155"/>
      <c r="BD171" s="155"/>
      <c r="BE171" s="155"/>
      <c r="BF171" s="155"/>
      <c r="BG171" s="155"/>
      <c r="BH171" s="155"/>
      <c r="BI171" s="155"/>
      <c r="BJ171" s="155"/>
      <c r="BK171" s="155"/>
      <c r="BL171" s="155"/>
      <c r="BM171" s="155"/>
      <c r="BN171" s="176"/>
      <c r="BO171" s="155"/>
      <c r="BP171" s="155"/>
      <c r="BQ171" s="155"/>
      <c r="BR171" s="155"/>
      <c r="BS171" s="155"/>
      <c r="BT171" s="155"/>
      <c r="BU171" s="155"/>
      <c r="BV171" s="155"/>
      <c r="BW171" s="155"/>
      <c r="BX171" s="155"/>
      <c r="BY171" s="155"/>
      <c r="BZ171" s="155"/>
      <c r="CA171" s="155"/>
      <c r="CB171" s="155"/>
      <c r="CC171" s="155"/>
      <c r="CD171" s="155"/>
      <c r="CE171" s="155"/>
      <c r="CF171" s="155"/>
      <c r="CG171" s="155"/>
      <c r="CH171" s="155"/>
      <c r="CI171" s="155"/>
      <c r="CJ171" s="155"/>
      <c r="CK171" s="155"/>
      <c r="CL171" s="155"/>
      <c r="CM171" s="155"/>
      <c r="CN171" s="155"/>
      <c r="CO171" s="155"/>
      <c r="CP171" s="155"/>
      <c r="CQ171" s="155"/>
      <c r="CR171" s="155"/>
      <c r="CS171" s="155"/>
      <c r="CT171" s="155"/>
      <c r="CU171" s="155"/>
      <c r="CV171" s="155"/>
      <c r="CW171" s="155"/>
      <c r="CX171" s="155"/>
      <c r="CY171" s="155"/>
      <c r="CZ171" s="155"/>
      <c r="DA171" s="155"/>
      <c r="DB171" s="155"/>
      <c r="DC171" s="155"/>
      <c r="DD171" s="155"/>
      <c r="DE171" s="155"/>
      <c r="DF171" s="155"/>
      <c r="DG171" s="176"/>
      <c r="DH171" s="155"/>
      <c r="DI171" s="155"/>
      <c r="DJ171" s="155"/>
      <c r="DK171" s="155"/>
      <c r="DL171" s="155"/>
      <c r="DM171" s="155"/>
      <c r="DN171" s="155"/>
      <c r="DO171" s="155"/>
      <c r="DP171" s="155"/>
      <c r="DQ171" s="155"/>
      <c r="DR171" s="155"/>
      <c r="DS171" s="155"/>
      <c r="DT171" s="155"/>
      <c r="DU171" s="155"/>
      <c r="DV171" s="155"/>
      <c r="DW171" s="155"/>
      <c r="DX171" s="155"/>
      <c r="DY171" s="155"/>
      <c r="DZ171" s="155"/>
      <c r="EA171" s="155"/>
      <c r="EB171" s="155"/>
      <c r="EC171" s="155"/>
      <c r="ED171" s="155"/>
      <c r="EE171" s="155"/>
      <c r="EF171" s="155"/>
      <c r="EG171" s="155"/>
      <c r="EH171" s="155"/>
      <c r="EI171" s="155"/>
      <c r="EJ171" s="155"/>
      <c r="EK171" s="155"/>
      <c r="EL171" s="155"/>
      <c r="EM171" s="155"/>
      <c r="EN171" s="155"/>
      <c r="EO171" s="155"/>
      <c r="EP171" s="155"/>
      <c r="EQ171" s="155"/>
      <c r="ER171" s="155"/>
      <c r="ES171" s="155"/>
      <c r="ET171" s="155"/>
      <c r="EU171" s="155"/>
      <c r="EV171" s="155"/>
      <c r="EW171" s="155"/>
      <c r="EX171" s="155"/>
      <c r="EY171" s="155"/>
      <c r="EZ171" s="155"/>
      <c r="FA171" s="155"/>
      <c r="FB171" s="155"/>
      <c r="FC171" s="155"/>
      <c r="FD171" s="155"/>
      <c r="FE171" s="155"/>
      <c r="FF171" s="155"/>
      <c r="FG171" s="155"/>
      <c r="FH171" s="155"/>
      <c r="FI171" s="155"/>
      <c r="FJ171" s="155"/>
      <c r="FK171" s="155"/>
      <c r="FL171" s="155"/>
      <c r="FM171" s="155"/>
      <c r="FN171" s="155"/>
      <c r="FO171" s="155"/>
      <c r="FP171" s="155"/>
      <c r="FQ171" s="155"/>
      <c r="FR171" s="155"/>
      <c r="FS171" s="155"/>
      <c r="FT171" s="155"/>
      <c r="FU171" s="155"/>
      <c r="FV171" s="155"/>
      <c r="FW171" s="155"/>
      <c r="FX171" s="155"/>
      <c r="FY171" s="155"/>
      <c r="FZ171" s="155"/>
      <c r="GA171" s="155"/>
      <c r="GB171" s="155"/>
      <c r="GC171" s="155"/>
      <c r="GD171" s="155"/>
      <c r="GE171" s="159"/>
      <c r="GF171" s="155"/>
      <c r="GG171" s="155"/>
      <c r="GH171" s="155"/>
      <c r="GI171" s="155"/>
      <c r="GJ171" s="155"/>
      <c r="GK171" s="155"/>
      <c r="GL171" s="155"/>
      <c r="GM171" s="155"/>
      <c r="GN171" s="155"/>
      <c r="GO171" s="155"/>
      <c r="GP171" s="155"/>
      <c r="GQ171" s="155"/>
      <c r="GR171" s="155"/>
      <c r="GS171" s="155"/>
      <c r="GT171" s="155"/>
      <c r="GU171" s="155"/>
      <c r="GV171" s="155"/>
    </row>
    <row r="172" spans="1:204" s="175" customFormat="1" hidden="1" outlineLevel="3">
      <c r="A172" s="156"/>
      <c r="B172" s="505" t="s">
        <v>589</v>
      </c>
      <c r="C172" s="158"/>
      <c r="D172" s="451">
        <v>-3</v>
      </c>
      <c r="E172" s="155"/>
      <c r="F172" s="155"/>
      <c r="G172" s="155"/>
      <c r="H172" s="176"/>
      <c r="I172" s="155"/>
      <c r="J172" s="155"/>
      <c r="K172" s="155"/>
      <c r="L172" s="155"/>
      <c r="M172" s="155"/>
      <c r="N172" s="155"/>
      <c r="O172" s="155"/>
      <c r="P172" s="155"/>
      <c r="Q172" s="155"/>
      <c r="R172" s="155"/>
      <c r="S172" s="155"/>
      <c r="T172" s="155"/>
      <c r="U172" s="155"/>
      <c r="V172" s="155"/>
      <c r="W172" s="155"/>
      <c r="X172" s="155"/>
      <c r="Y172" s="155"/>
      <c r="Z172" s="155"/>
      <c r="AA172" s="155"/>
      <c r="AB172" s="155"/>
      <c r="AC172" s="155"/>
      <c r="AD172" s="155"/>
      <c r="AE172" s="155"/>
      <c r="AF172" s="155"/>
      <c r="AG172" s="155"/>
      <c r="AH172" s="155"/>
      <c r="AI172" s="155"/>
      <c r="AJ172" s="155"/>
      <c r="AK172" s="176"/>
      <c r="AL172" s="155"/>
      <c r="AM172" s="155"/>
      <c r="AN172" s="155"/>
      <c r="AO172" s="155"/>
      <c r="AP172" s="155"/>
      <c r="AQ172" s="155"/>
      <c r="AR172" s="155"/>
      <c r="AS172" s="155"/>
      <c r="AT172" s="155"/>
      <c r="AU172" s="155"/>
      <c r="AV172" s="155"/>
      <c r="AW172" s="155"/>
      <c r="AX172" s="155"/>
      <c r="AY172" s="155"/>
      <c r="AZ172" s="155"/>
      <c r="BA172" s="155"/>
      <c r="BB172" s="155"/>
      <c r="BC172" s="155"/>
      <c r="BD172" s="155"/>
      <c r="BE172" s="155"/>
      <c r="BF172" s="155"/>
      <c r="BG172" s="155"/>
      <c r="BH172" s="155"/>
      <c r="BI172" s="155"/>
      <c r="BJ172" s="155"/>
      <c r="BK172" s="155"/>
      <c r="BL172" s="155"/>
      <c r="BM172" s="155"/>
      <c r="BN172" s="176"/>
      <c r="BO172" s="155"/>
      <c r="BP172" s="155"/>
      <c r="BQ172" s="155"/>
      <c r="BR172" s="155"/>
      <c r="BS172" s="155"/>
      <c r="BT172" s="155"/>
      <c r="BU172" s="155"/>
      <c r="BV172" s="155"/>
      <c r="BW172" s="155"/>
      <c r="BX172" s="155"/>
      <c r="BY172" s="155"/>
      <c r="BZ172" s="155"/>
      <c r="CA172" s="155"/>
      <c r="CB172" s="155"/>
      <c r="CC172" s="155"/>
      <c r="CD172" s="155"/>
      <c r="CE172" s="155"/>
      <c r="CF172" s="155"/>
      <c r="CG172" s="155"/>
      <c r="CH172" s="155"/>
      <c r="CI172" s="155"/>
      <c r="CJ172" s="155"/>
      <c r="CK172" s="155"/>
      <c r="CL172" s="155"/>
      <c r="CM172" s="155"/>
      <c r="CN172" s="155"/>
      <c r="CO172" s="155"/>
      <c r="CP172" s="155"/>
      <c r="CQ172" s="155"/>
      <c r="CR172" s="155"/>
      <c r="CS172" s="155"/>
      <c r="CT172" s="155"/>
      <c r="CU172" s="155"/>
      <c r="CV172" s="155"/>
      <c r="CW172" s="155"/>
      <c r="CX172" s="155"/>
      <c r="CY172" s="155"/>
      <c r="CZ172" s="155"/>
      <c r="DA172" s="155"/>
      <c r="DB172" s="155"/>
      <c r="DC172" s="155"/>
      <c r="DD172" s="155"/>
      <c r="DE172" s="155"/>
      <c r="DF172" s="155"/>
      <c r="DG172" s="176"/>
      <c r="DH172" s="155"/>
      <c r="DI172" s="155"/>
      <c r="DJ172" s="155"/>
      <c r="DK172" s="155"/>
      <c r="DL172" s="155"/>
      <c r="DM172" s="155"/>
      <c r="DN172" s="155"/>
      <c r="DO172" s="155"/>
      <c r="DP172" s="155"/>
      <c r="DQ172" s="155"/>
      <c r="DR172" s="155"/>
      <c r="DS172" s="155"/>
      <c r="DT172" s="155"/>
      <c r="DU172" s="155"/>
      <c r="DV172" s="155"/>
      <c r="DW172" s="155"/>
      <c r="DX172" s="155"/>
      <c r="DY172" s="155"/>
      <c r="DZ172" s="155"/>
      <c r="EA172" s="155"/>
      <c r="EB172" s="155"/>
      <c r="EC172" s="155"/>
      <c r="ED172" s="155"/>
      <c r="EE172" s="155"/>
      <c r="EF172" s="155"/>
      <c r="EG172" s="155"/>
      <c r="EH172" s="155"/>
      <c r="EI172" s="155"/>
      <c r="EJ172" s="155"/>
      <c r="EK172" s="155"/>
      <c r="EL172" s="155"/>
      <c r="EM172" s="155"/>
      <c r="EN172" s="155"/>
      <c r="EO172" s="155"/>
      <c r="EP172" s="155"/>
      <c r="EQ172" s="155"/>
      <c r="ER172" s="155"/>
      <c r="ES172" s="155"/>
      <c r="ET172" s="155"/>
      <c r="EU172" s="155"/>
      <c r="EV172" s="155"/>
      <c r="EW172" s="155"/>
      <c r="EX172" s="155"/>
      <c r="EY172" s="155"/>
      <c r="EZ172" s="155"/>
      <c r="FA172" s="155"/>
      <c r="FB172" s="155"/>
      <c r="FC172" s="155"/>
      <c r="FD172" s="155"/>
      <c r="FE172" s="155"/>
      <c r="FF172" s="155"/>
      <c r="FG172" s="155"/>
      <c r="FH172" s="155"/>
      <c r="FI172" s="155"/>
      <c r="FJ172" s="155"/>
      <c r="FK172" s="155"/>
      <c r="FL172" s="155"/>
      <c r="FM172" s="155"/>
      <c r="FN172" s="155"/>
      <c r="FO172" s="155"/>
      <c r="FP172" s="155"/>
      <c r="FQ172" s="155"/>
      <c r="FR172" s="155"/>
      <c r="FS172" s="155"/>
      <c r="FT172" s="155"/>
      <c r="FU172" s="155"/>
      <c r="FV172" s="155"/>
      <c r="FW172" s="155"/>
      <c r="FX172" s="155"/>
      <c r="FY172" s="155"/>
      <c r="FZ172" s="155"/>
      <c r="GA172" s="155"/>
      <c r="GB172" s="155"/>
      <c r="GC172" s="155"/>
      <c r="GD172" s="155"/>
      <c r="GE172" s="159"/>
      <c r="GF172" s="155"/>
      <c r="GG172" s="155"/>
      <c r="GH172" s="155"/>
      <c r="GI172" s="155"/>
      <c r="GJ172" s="155"/>
      <c r="GK172" s="155"/>
      <c r="GL172" s="155"/>
      <c r="GM172" s="155"/>
      <c r="GN172" s="155"/>
      <c r="GO172" s="155"/>
      <c r="GP172" s="155"/>
      <c r="GQ172" s="155"/>
      <c r="GR172" s="155"/>
      <c r="GS172" s="155"/>
      <c r="GT172" s="155"/>
      <c r="GU172" s="155"/>
      <c r="GV172" s="155"/>
    </row>
    <row r="173" spans="1:204" s="175" customFormat="1" hidden="1" outlineLevel="3">
      <c r="A173" s="156"/>
      <c r="B173" s="220"/>
      <c r="C173" s="158"/>
      <c r="D173" s="451"/>
      <c r="E173" s="178"/>
      <c r="F173" s="178"/>
      <c r="G173" s="178"/>
      <c r="H173" s="179"/>
      <c r="I173" s="17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9"/>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9"/>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c r="CS173" s="178"/>
      <c r="CT173" s="178"/>
      <c r="CU173" s="178"/>
      <c r="CV173" s="178"/>
      <c r="CW173" s="178"/>
      <c r="CX173" s="178"/>
      <c r="CY173" s="178"/>
      <c r="CZ173" s="178"/>
      <c r="DA173" s="178"/>
      <c r="DB173" s="178"/>
      <c r="DC173" s="178"/>
      <c r="DD173" s="178"/>
      <c r="DE173" s="178"/>
      <c r="DF173" s="178"/>
      <c r="DG173" s="179"/>
      <c r="DH173" s="178"/>
      <c r="DI173" s="178"/>
      <c r="DJ173" s="178"/>
      <c r="DK173" s="178"/>
      <c r="DL173" s="178"/>
      <c r="DM173" s="178"/>
      <c r="DN173" s="178"/>
      <c r="DO173" s="178"/>
      <c r="DP173" s="178"/>
      <c r="DQ173" s="178"/>
      <c r="DR173" s="178"/>
      <c r="DS173" s="178"/>
      <c r="DT173" s="178"/>
      <c r="DU173" s="178"/>
      <c r="DV173" s="178"/>
      <c r="DW173" s="178"/>
      <c r="DX173" s="178"/>
      <c r="DY173" s="178"/>
      <c r="DZ173" s="178"/>
      <c r="EA173" s="178"/>
      <c r="EB173" s="178"/>
      <c r="EC173" s="178"/>
      <c r="ED173" s="178"/>
      <c r="EE173" s="178"/>
      <c r="EF173" s="178"/>
      <c r="EG173" s="178"/>
      <c r="EH173" s="178"/>
      <c r="EI173" s="178"/>
      <c r="EJ173" s="178"/>
      <c r="EK173" s="178"/>
      <c r="EL173" s="178"/>
      <c r="EM173" s="178"/>
      <c r="EN173" s="178"/>
      <c r="EO173" s="178"/>
      <c r="EP173" s="178"/>
      <c r="EQ173" s="178"/>
      <c r="ER173" s="178"/>
      <c r="ES173" s="178"/>
      <c r="ET173" s="178"/>
      <c r="EU173" s="178"/>
      <c r="EV173" s="178"/>
      <c r="EW173" s="178"/>
      <c r="EX173" s="178"/>
      <c r="EY173" s="178"/>
      <c r="EZ173" s="178"/>
      <c r="FA173" s="178"/>
      <c r="FB173" s="178"/>
      <c r="FC173" s="178"/>
      <c r="FD173" s="178"/>
      <c r="FE173" s="178"/>
      <c r="FF173" s="178"/>
      <c r="FG173" s="178"/>
      <c r="FH173" s="178"/>
      <c r="FI173" s="178"/>
      <c r="FJ173" s="178"/>
      <c r="FK173" s="178"/>
      <c r="FL173" s="178"/>
      <c r="FM173" s="178"/>
      <c r="FN173" s="178"/>
      <c r="FO173" s="178"/>
      <c r="FP173" s="178"/>
      <c r="FQ173" s="178"/>
      <c r="FR173" s="178"/>
      <c r="FS173" s="178"/>
      <c r="FT173" s="178"/>
      <c r="FU173" s="178"/>
      <c r="FV173" s="178"/>
      <c r="FW173" s="178"/>
      <c r="FX173" s="178"/>
      <c r="FY173" s="178"/>
      <c r="FZ173" s="178"/>
      <c r="GA173" s="178"/>
      <c r="GB173" s="178"/>
      <c r="GC173" s="178"/>
      <c r="GD173" s="178"/>
      <c r="GE173" s="159"/>
      <c r="GF173" s="178"/>
      <c r="GG173" s="178"/>
      <c r="GH173" s="178"/>
      <c r="GI173" s="178"/>
      <c r="GJ173" s="178"/>
      <c r="GK173" s="178"/>
      <c r="GL173" s="178"/>
      <c r="GM173" s="178"/>
      <c r="GN173" s="178"/>
      <c r="GO173" s="178"/>
      <c r="GP173" s="178"/>
      <c r="GQ173" s="178"/>
      <c r="GR173" s="178"/>
      <c r="GS173" s="178"/>
      <c r="GT173" s="178"/>
      <c r="GU173" s="178"/>
      <c r="GV173" s="178"/>
    </row>
    <row r="174" spans="1:204" s="197" customFormat="1" hidden="1" outlineLevel="3">
      <c r="A174" s="198"/>
      <c r="B174" s="198" t="s">
        <v>521</v>
      </c>
      <c r="C174" s="197" t="s">
        <v>521</v>
      </c>
      <c r="D174" s="457" t="s">
        <v>521</v>
      </c>
      <c r="GE174" s="193"/>
    </row>
    <row r="175" spans="1:204" s="192" customFormat="1" outlineLevel="2" collapsed="1">
      <c r="A175" s="190"/>
      <c r="B175" s="512" t="s">
        <v>583</v>
      </c>
      <c r="C175" s="191"/>
      <c r="D175" s="457"/>
      <c r="GE175" s="193"/>
    </row>
    <row r="176" spans="1:204" ht="25.5" hidden="1" outlineLevel="3">
      <c r="A176" s="196"/>
      <c r="B176" s="515" t="s">
        <v>2492</v>
      </c>
      <c r="D176" s="451">
        <v>-1</v>
      </c>
      <c r="H176" s="176"/>
      <c r="AK176" s="176"/>
      <c r="BN176" s="176"/>
      <c r="DG176" s="176"/>
      <c r="GE176" s="159"/>
    </row>
    <row r="177" spans="1:187" ht="25.5" hidden="1" outlineLevel="3">
      <c r="A177" s="196"/>
      <c r="B177" s="513" t="s">
        <v>870</v>
      </c>
      <c r="D177" s="451">
        <v>-1</v>
      </c>
      <c r="H177" s="176"/>
      <c r="AK177" s="176"/>
      <c r="BN177" s="176"/>
      <c r="DG177" s="176"/>
      <c r="GE177" s="159"/>
    </row>
    <row r="178" spans="1:187" ht="25.5" hidden="1" outlineLevel="3">
      <c r="A178" s="196"/>
      <c r="B178" s="513" t="s">
        <v>871</v>
      </c>
      <c r="D178" s="451">
        <v>-1</v>
      </c>
      <c r="H178" s="176"/>
      <c r="AK178" s="176"/>
      <c r="BN178" s="176"/>
      <c r="DG178" s="176"/>
      <c r="GE178" s="159"/>
    </row>
    <row r="179" spans="1:187" ht="25.5" hidden="1" outlineLevel="3">
      <c r="A179" s="156"/>
      <c r="B179" s="220" t="s">
        <v>872</v>
      </c>
      <c r="D179" s="451">
        <v>-0.5</v>
      </c>
      <c r="H179" s="176"/>
      <c r="AK179" s="176"/>
      <c r="BN179" s="176"/>
      <c r="DG179" s="176"/>
      <c r="GE179" s="159"/>
    </row>
    <row r="180" spans="1:187" hidden="1" outlineLevel="3">
      <c r="A180" s="196"/>
      <c r="B180" s="513" t="s">
        <v>873</v>
      </c>
      <c r="D180" s="451">
        <v>-1</v>
      </c>
      <c r="H180" s="176"/>
      <c r="AK180" s="176"/>
      <c r="BN180" s="176"/>
      <c r="DG180" s="176"/>
      <c r="GE180" s="159"/>
    </row>
    <row r="181" spans="1:187" hidden="1" outlineLevel="3">
      <c r="A181" s="196"/>
      <c r="B181" s="513" t="s">
        <v>874</v>
      </c>
      <c r="D181" s="451">
        <v>-1</v>
      </c>
      <c r="H181" s="176"/>
      <c r="AK181" s="176"/>
      <c r="BN181" s="176"/>
      <c r="DG181" s="176"/>
      <c r="GE181" s="159"/>
    </row>
    <row r="182" spans="1:187" hidden="1" outlineLevel="3">
      <c r="B182" s="220" t="s">
        <v>875</v>
      </c>
      <c r="D182" s="452">
        <v>0</v>
      </c>
      <c r="H182" s="176"/>
      <c r="AK182" s="176"/>
      <c r="BN182" s="176"/>
      <c r="DG182" s="176"/>
      <c r="GE182" s="159"/>
    </row>
    <row r="183" spans="1:187" hidden="1" outlineLevel="3">
      <c r="A183" s="156"/>
      <c r="H183" s="176"/>
      <c r="AK183" s="176"/>
      <c r="BN183" s="176"/>
      <c r="DG183" s="176"/>
      <c r="GE183" s="159"/>
    </row>
    <row r="184" spans="1:187" s="192" customFormat="1" hidden="1" outlineLevel="3">
      <c r="A184" s="214"/>
      <c r="B184" s="517" t="s">
        <v>521</v>
      </c>
      <c r="C184" s="191" t="s">
        <v>521</v>
      </c>
      <c r="D184" s="457" t="s">
        <v>521</v>
      </c>
      <c r="GE184" s="193"/>
    </row>
    <row r="185" spans="1:187" s="192" customFormat="1" outlineLevel="2" collapsed="1">
      <c r="A185" s="190"/>
      <c r="B185" s="512" t="s">
        <v>584</v>
      </c>
      <c r="C185" s="191"/>
      <c r="D185" s="457"/>
      <c r="GE185" s="193"/>
    </row>
    <row r="186" spans="1:187" hidden="1" outlineLevel="3">
      <c r="A186" s="156"/>
      <c r="B186" s="220" t="s">
        <v>876</v>
      </c>
      <c r="D186" s="451">
        <v>-2</v>
      </c>
      <c r="H186" s="176"/>
      <c r="AK186" s="176"/>
      <c r="BN186" s="176"/>
      <c r="DG186" s="176"/>
      <c r="GE186" s="159"/>
    </row>
    <row r="187" spans="1:187" ht="25.5" hidden="1" outlineLevel="3">
      <c r="A187" s="196"/>
      <c r="B187" s="513" t="s">
        <v>877</v>
      </c>
      <c r="D187" s="451">
        <v>-1</v>
      </c>
      <c r="H187" s="176"/>
      <c r="AK187" s="176"/>
      <c r="BN187" s="176"/>
      <c r="DG187" s="176"/>
      <c r="GE187" s="159"/>
    </row>
    <row r="188" spans="1:187" ht="25.5" hidden="1" outlineLevel="3">
      <c r="A188" s="156"/>
      <c r="B188" s="220" t="s">
        <v>878</v>
      </c>
      <c r="D188" s="451">
        <v>-1</v>
      </c>
      <c r="H188" s="176"/>
      <c r="AK188" s="176"/>
      <c r="BN188" s="176"/>
      <c r="DG188" s="176"/>
      <c r="GE188" s="159"/>
    </row>
    <row r="189" spans="1:187" hidden="1" outlineLevel="3">
      <c r="A189" s="156"/>
      <c r="B189" s="220" t="s">
        <v>879</v>
      </c>
      <c r="D189" s="451">
        <v>-1</v>
      </c>
      <c r="H189" s="176"/>
      <c r="AK189" s="176"/>
      <c r="BN189" s="176"/>
      <c r="DG189" s="176"/>
      <c r="GE189" s="159"/>
    </row>
    <row r="190" spans="1:187" ht="25.5" hidden="1" outlineLevel="3">
      <c r="A190" s="156"/>
      <c r="B190" s="220" t="s">
        <v>880</v>
      </c>
      <c r="D190" s="451">
        <v>-1</v>
      </c>
      <c r="H190" s="176"/>
      <c r="AK190" s="176"/>
      <c r="BN190" s="176"/>
      <c r="DG190" s="176"/>
      <c r="GE190" s="159"/>
    </row>
    <row r="191" spans="1:187" ht="25.5" hidden="1" outlineLevel="3">
      <c r="A191" s="156"/>
      <c r="B191" s="220" t="s">
        <v>881</v>
      </c>
      <c r="D191" s="451">
        <v>-1</v>
      </c>
      <c r="H191" s="176"/>
      <c r="AK191" s="176"/>
      <c r="BN191" s="176"/>
      <c r="DG191" s="176"/>
      <c r="GE191" s="159"/>
    </row>
    <row r="192" spans="1:187" hidden="1" outlineLevel="3">
      <c r="A192" s="156"/>
      <c r="H192" s="176"/>
      <c r="AK192" s="176"/>
      <c r="BN192" s="176"/>
      <c r="DG192" s="176"/>
      <c r="GE192" s="159"/>
    </row>
    <row r="193" spans="1:187" s="192" customFormat="1" hidden="1" outlineLevel="3">
      <c r="A193" s="214"/>
      <c r="B193" s="517" t="s">
        <v>521</v>
      </c>
      <c r="C193" s="191" t="s">
        <v>521</v>
      </c>
      <c r="D193" s="457" t="s">
        <v>521</v>
      </c>
      <c r="GE193" s="193"/>
    </row>
    <row r="194" spans="1:187" s="192" customFormat="1" outlineLevel="2" collapsed="1">
      <c r="A194" s="190"/>
      <c r="B194" s="512" t="s">
        <v>882</v>
      </c>
      <c r="C194" s="191"/>
      <c r="D194" s="457"/>
      <c r="GE194" s="193"/>
    </row>
    <row r="195" spans="1:187" ht="25.5" hidden="1" outlineLevel="3">
      <c r="A195" s="156"/>
      <c r="B195" s="220" t="s">
        <v>883</v>
      </c>
      <c r="D195" s="451">
        <v>-1</v>
      </c>
      <c r="H195" s="176"/>
      <c r="AK195" s="176"/>
      <c r="BN195" s="176"/>
      <c r="DG195" s="176"/>
      <c r="GE195" s="159"/>
    </row>
    <row r="196" spans="1:187" hidden="1" outlineLevel="3">
      <c r="A196" s="196"/>
      <c r="B196" s="520" t="s">
        <v>2493</v>
      </c>
      <c r="D196" s="451">
        <v>-1</v>
      </c>
      <c r="H196" s="176"/>
      <c r="AK196" s="176"/>
      <c r="BN196" s="176"/>
      <c r="DG196" s="176"/>
      <c r="GE196" s="159"/>
    </row>
    <row r="197" spans="1:187" hidden="1" outlineLevel="3">
      <c r="A197" s="196"/>
      <c r="B197" s="220" t="s">
        <v>884</v>
      </c>
      <c r="D197" s="451">
        <v>-1</v>
      </c>
      <c r="H197" s="176"/>
      <c r="AK197" s="176"/>
      <c r="BN197" s="176"/>
      <c r="DG197" s="176"/>
      <c r="GE197" s="159"/>
    </row>
    <row r="198" spans="1:187" ht="25.5" hidden="1" outlineLevel="3">
      <c r="A198" s="196"/>
      <c r="B198" s="513" t="s">
        <v>885</v>
      </c>
      <c r="D198" s="451">
        <v>-1</v>
      </c>
      <c r="H198" s="176"/>
      <c r="AK198" s="176"/>
      <c r="BN198" s="176"/>
      <c r="DG198" s="176"/>
      <c r="GE198" s="159"/>
    </row>
    <row r="199" spans="1:187" ht="25.5" hidden="1" outlineLevel="3">
      <c r="A199" s="196"/>
      <c r="B199" s="515" t="s">
        <v>2518</v>
      </c>
      <c r="D199" s="452">
        <v>-1</v>
      </c>
      <c r="H199" s="176"/>
      <c r="AK199" s="176"/>
      <c r="BN199" s="176"/>
      <c r="DG199" s="176"/>
      <c r="GE199" s="159"/>
    </row>
    <row r="200" spans="1:187" ht="38.25" hidden="1" outlineLevel="3">
      <c r="A200" s="196"/>
      <c r="B200" s="513" t="s">
        <v>886</v>
      </c>
      <c r="D200" s="452">
        <v>0</v>
      </c>
      <c r="H200" s="176"/>
      <c r="AK200" s="176"/>
      <c r="BN200" s="176"/>
      <c r="DG200" s="176"/>
      <c r="GE200" s="159"/>
    </row>
    <row r="201" spans="1:187" ht="25.5" hidden="1" outlineLevel="3">
      <c r="A201" s="156"/>
      <c r="B201" s="220" t="s">
        <v>887</v>
      </c>
      <c r="D201" s="451">
        <v>-0.5</v>
      </c>
      <c r="H201" s="176"/>
      <c r="AK201" s="176"/>
      <c r="BN201" s="176"/>
      <c r="DG201" s="176"/>
      <c r="GE201" s="159"/>
    </row>
    <row r="202" spans="1:187" ht="25.5" hidden="1" outlineLevel="3">
      <c r="A202" s="196"/>
      <c r="B202" s="513" t="s">
        <v>888</v>
      </c>
      <c r="D202" s="452">
        <v>0</v>
      </c>
      <c r="H202" s="176"/>
      <c r="AK202" s="176"/>
      <c r="BN202" s="176"/>
      <c r="DG202" s="176"/>
      <c r="GE202" s="159"/>
    </row>
    <row r="203" spans="1:187" hidden="1" outlineLevel="3">
      <c r="A203" s="156"/>
      <c r="H203" s="176"/>
      <c r="AK203" s="176"/>
      <c r="BN203" s="176"/>
      <c r="DG203" s="176"/>
      <c r="GE203" s="159"/>
    </row>
    <row r="204" spans="1:187" s="192" customFormat="1" hidden="1" outlineLevel="3">
      <c r="A204" s="214"/>
      <c r="B204" s="517" t="s">
        <v>521</v>
      </c>
      <c r="C204" s="191" t="s">
        <v>521</v>
      </c>
      <c r="D204" s="457" t="s">
        <v>521</v>
      </c>
      <c r="GE204" s="193"/>
    </row>
    <row r="205" spans="1:187" s="192" customFormat="1" outlineLevel="2" collapsed="1">
      <c r="A205" s="214"/>
      <c r="B205" s="512" t="s">
        <v>889</v>
      </c>
      <c r="C205" s="191" t="s">
        <v>521</v>
      </c>
      <c r="D205" s="457" t="s">
        <v>521</v>
      </c>
      <c r="GE205" s="193"/>
    </row>
    <row r="206" spans="1:187" hidden="1" outlineLevel="3">
      <c r="A206" s="196"/>
      <c r="B206" s="220" t="s">
        <v>890</v>
      </c>
      <c r="D206" s="451">
        <v>-0.5</v>
      </c>
      <c r="H206" s="176"/>
      <c r="AK206" s="176"/>
      <c r="BN206" s="176"/>
      <c r="DG206" s="176"/>
      <c r="GE206" s="159"/>
    </row>
    <row r="207" spans="1:187" hidden="1" outlineLevel="3">
      <c r="A207" s="196"/>
      <c r="B207" s="513" t="s">
        <v>963</v>
      </c>
      <c r="D207" s="451">
        <v>-1</v>
      </c>
      <c r="H207" s="176"/>
      <c r="AK207" s="176"/>
      <c r="BN207" s="176"/>
      <c r="DG207" s="176"/>
      <c r="GE207" s="159"/>
    </row>
    <row r="208" spans="1:187" ht="25.5" hidden="1" outlineLevel="3">
      <c r="A208" s="204"/>
      <c r="B208" s="220" t="s">
        <v>962</v>
      </c>
      <c r="D208" s="451">
        <v>-0.5</v>
      </c>
      <c r="H208" s="176"/>
      <c r="AK208" s="176"/>
      <c r="BN208" s="176"/>
      <c r="DG208" s="176"/>
      <c r="GE208" s="159"/>
    </row>
    <row r="209" spans="1:187" ht="38.25" hidden="1" outlineLevel="3">
      <c r="A209" s="156"/>
      <c r="B209" s="220" t="s">
        <v>891</v>
      </c>
      <c r="D209" s="451">
        <v>-1</v>
      </c>
      <c r="H209" s="176"/>
      <c r="AK209" s="176"/>
      <c r="BN209" s="176"/>
      <c r="DG209" s="176"/>
      <c r="GE209" s="159"/>
    </row>
    <row r="210" spans="1:187" ht="38.25" hidden="1" outlineLevel="3">
      <c r="A210" s="156"/>
      <c r="B210" s="220" t="s">
        <v>892</v>
      </c>
      <c r="D210" s="452">
        <v>0</v>
      </c>
      <c r="H210" s="176"/>
      <c r="AK210" s="176"/>
      <c r="BN210" s="176"/>
      <c r="DG210" s="176"/>
      <c r="GE210" s="159"/>
    </row>
    <row r="211" spans="1:187" ht="25.5" hidden="1" outlineLevel="3">
      <c r="A211" s="196"/>
      <c r="B211" s="513" t="s">
        <v>893</v>
      </c>
      <c r="D211" s="451">
        <v>-1</v>
      </c>
      <c r="H211" s="176"/>
      <c r="AK211" s="176"/>
      <c r="BN211" s="176"/>
      <c r="DG211" s="176"/>
      <c r="GE211" s="159"/>
    </row>
    <row r="212" spans="1:187" hidden="1" outlineLevel="3">
      <c r="A212" s="196"/>
      <c r="B212" s="513" t="s">
        <v>894</v>
      </c>
      <c r="D212" s="451">
        <v>-0.5</v>
      </c>
      <c r="H212" s="176"/>
      <c r="AK212" s="176"/>
      <c r="BN212" s="176"/>
      <c r="DG212" s="176"/>
      <c r="GE212" s="159"/>
    </row>
    <row r="213" spans="1:187" ht="25.5" hidden="1" outlineLevel="3">
      <c r="A213" s="156"/>
      <c r="B213" s="220" t="s">
        <v>2494</v>
      </c>
      <c r="D213" s="451">
        <v>-0.5</v>
      </c>
      <c r="H213" s="176"/>
      <c r="AK213" s="176"/>
      <c r="BN213" s="176"/>
      <c r="DG213" s="176"/>
      <c r="GE213" s="159"/>
    </row>
    <row r="214" spans="1:187" hidden="1" outlineLevel="3">
      <c r="A214" s="156"/>
      <c r="H214" s="176"/>
      <c r="AK214" s="176"/>
      <c r="BN214" s="176"/>
      <c r="DG214" s="176"/>
      <c r="GE214" s="159"/>
    </row>
    <row r="215" spans="1:187" s="192" customFormat="1" hidden="1" outlineLevel="3">
      <c r="A215" s="214"/>
      <c r="B215" s="517" t="s">
        <v>521</v>
      </c>
      <c r="C215" s="191" t="s">
        <v>521</v>
      </c>
      <c r="D215" s="457" t="s">
        <v>521</v>
      </c>
      <c r="GE215" s="193"/>
    </row>
    <row r="216" spans="1:187" s="192" customFormat="1" outlineLevel="2" collapsed="1">
      <c r="A216" s="190"/>
      <c r="B216" s="512" t="s">
        <v>591</v>
      </c>
      <c r="C216" s="191"/>
      <c r="D216" s="457"/>
      <c r="GE216" s="193"/>
    </row>
    <row r="217" spans="1:187" ht="25.5" hidden="1" outlineLevel="3">
      <c r="A217" s="156"/>
      <c r="B217" s="220" t="s">
        <v>895</v>
      </c>
      <c r="D217" s="451">
        <v>-1</v>
      </c>
      <c r="H217" s="176"/>
      <c r="AK217" s="176"/>
      <c r="BN217" s="176"/>
      <c r="DG217" s="176"/>
      <c r="GE217" s="159"/>
    </row>
    <row r="218" spans="1:187" ht="25.5" hidden="1" outlineLevel="3">
      <c r="A218" s="196"/>
      <c r="B218" s="524" t="s">
        <v>2503</v>
      </c>
      <c r="D218" s="451">
        <v>-1</v>
      </c>
      <c r="H218" s="176"/>
      <c r="AK218" s="176"/>
      <c r="BN218" s="176"/>
      <c r="DG218" s="176"/>
      <c r="GE218" s="159"/>
    </row>
    <row r="219" spans="1:187" ht="25.5" hidden="1" outlineLevel="3">
      <c r="A219" s="156"/>
      <c r="B219" s="220" t="s">
        <v>2502</v>
      </c>
      <c r="D219" s="452">
        <v>-0.5</v>
      </c>
      <c r="H219" s="176"/>
      <c r="AK219" s="176"/>
      <c r="BN219" s="176"/>
      <c r="DG219" s="176"/>
      <c r="GE219" s="159"/>
    </row>
    <row r="220" spans="1:187" ht="38.25" hidden="1" outlineLevel="3">
      <c r="A220" s="156"/>
      <c r="B220" s="220" t="s">
        <v>896</v>
      </c>
      <c r="D220" s="451">
        <v>-0.5</v>
      </c>
      <c r="H220" s="176"/>
      <c r="AK220" s="176"/>
      <c r="BN220" s="176"/>
      <c r="DG220" s="176"/>
      <c r="GE220" s="159"/>
    </row>
    <row r="221" spans="1:187" ht="25.5" hidden="1" outlineLevel="3">
      <c r="A221" s="156"/>
      <c r="B221" s="220" t="s">
        <v>1477</v>
      </c>
      <c r="D221" s="452">
        <v>0</v>
      </c>
      <c r="H221" s="176"/>
      <c r="AK221" s="176"/>
      <c r="BN221" s="176"/>
      <c r="DG221" s="176"/>
      <c r="GE221" s="159"/>
    </row>
    <row r="222" spans="1:187" hidden="1" outlineLevel="3">
      <c r="A222" s="156"/>
      <c r="H222" s="176"/>
      <c r="AK222" s="176"/>
      <c r="BN222" s="176"/>
      <c r="DG222" s="176"/>
      <c r="GE222" s="159"/>
    </row>
    <row r="223" spans="1:187" s="192" customFormat="1" hidden="1" outlineLevel="3">
      <c r="A223" s="214"/>
      <c r="B223" s="517" t="s">
        <v>521</v>
      </c>
      <c r="C223" s="191" t="s">
        <v>521</v>
      </c>
      <c r="D223" s="457" t="s">
        <v>521</v>
      </c>
      <c r="GE223" s="193"/>
    </row>
    <row r="224" spans="1:187" s="192" customFormat="1" outlineLevel="2" collapsed="1">
      <c r="A224" s="197"/>
      <c r="B224" s="512" t="s">
        <v>897</v>
      </c>
      <c r="C224" s="191"/>
      <c r="D224" s="457"/>
      <c r="GE224" s="193"/>
    </row>
    <row r="225" spans="1:187" hidden="1" outlineLevel="3">
      <c r="A225" s="204"/>
      <c r="B225" s="220" t="s">
        <v>898</v>
      </c>
      <c r="D225" s="451">
        <v>-1</v>
      </c>
      <c r="H225" s="176"/>
      <c r="AK225" s="176"/>
      <c r="BN225" s="176"/>
      <c r="DG225" s="176"/>
      <c r="GE225" s="159"/>
    </row>
    <row r="226" spans="1:187" ht="25.5" hidden="1" outlineLevel="3">
      <c r="A226" s="204"/>
      <c r="B226" s="220" t="s">
        <v>904</v>
      </c>
      <c r="D226" s="452">
        <v>0</v>
      </c>
      <c r="H226" s="176"/>
      <c r="AK226" s="176"/>
      <c r="BN226" s="176"/>
      <c r="DG226" s="176"/>
      <c r="GE226" s="159"/>
    </row>
    <row r="227" spans="1:187" ht="25.5" hidden="1" outlineLevel="3">
      <c r="A227" s="204"/>
      <c r="B227" s="220" t="s">
        <v>905</v>
      </c>
      <c r="D227" s="451">
        <v>-1</v>
      </c>
      <c r="H227" s="176"/>
      <c r="AK227" s="176"/>
      <c r="BN227" s="176"/>
      <c r="DG227" s="176"/>
      <c r="GE227" s="159"/>
    </row>
    <row r="228" spans="1:187" hidden="1" outlineLevel="3">
      <c r="A228" s="204"/>
      <c r="B228" s="220" t="s">
        <v>906</v>
      </c>
      <c r="D228" s="451">
        <v>-1</v>
      </c>
      <c r="H228" s="176"/>
      <c r="AK228" s="176"/>
      <c r="BN228" s="176"/>
      <c r="DG228" s="176"/>
      <c r="GE228" s="159"/>
    </row>
    <row r="229" spans="1:187" ht="25.5" hidden="1" outlineLevel="3">
      <c r="A229" s="204"/>
      <c r="B229" s="220" t="s">
        <v>907</v>
      </c>
      <c r="D229" s="451">
        <v>-1</v>
      </c>
      <c r="H229" s="176"/>
      <c r="AK229" s="176"/>
      <c r="BN229" s="176"/>
      <c r="DG229" s="176"/>
      <c r="GE229" s="159"/>
    </row>
    <row r="230" spans="1:187" hidden="1" outlineLevel="3">
      <c r="A230" s="204"/>
      <c r="B230" s="525" t="s">
        <v>2506</v>
      </c>
      <c r="H230" s="176"/>
      <c r="AK230" s="176"/>
      <c r="BN230" s="176"/>
      <c r="DG230" s="176"/>
      <c r="GE230" s="159"/>
    </row>
    <row r="231" spans="1:187" hidden="1" outlineLevel="3">
      <c r="A231" s="204"/>
      <c r="B231" s="220" t="s">
        <v>899</v>
      </c>
      <c r="D231" s="451">
        <v>-1</v>
      </c>
      <c r="H231" s="176"/>
      <c r="AK231" s="176"/>
      <c r="BN231" s="176"/>
      <c r="DG231" s="176"/>
      <c r="GE231" s="159"/>
    </row>
    <row r="232" spans="1:187" ht="25.5" hidden="1" outlineLevel="3">
      <c r="A232" s="204"/>
      <c r="B232" s="220" t="s">
        <v>2508</v>
      </c>
      <c r="H232" s="176"/>
      <c r="AK232" s="176"/>
      <c r="BN232" s="176"/>
      <c r="DG232" s="176"/>
      <c r="GE232" s="159"/>
    </row>
    <row r="233" spans="1:187" hidden="1" outlineLevel="3">
      <c r="A233" s="204"/>
      <c r="B233" s="525" t="s">
        <v>2507</v>
      </c>
      <c r="H233" s="176"/>
      <c r="AK233" s="176"/>
      <c r="BN233" s="176"/>
      <c r="DG233" s="176"/>
      <c r="GE233" s="159"/>
    </row>
    <row r="234" spans="1:187" ht="25.5" hidden="1" outlineLevel="3">
      <c r="A234" s="204"/>
      <c r="B234" s="220" t="s">
        <v>900</v>
      </c>
      <c r="D234" s="452">
        <v>0</v>
      </c>
      <c r="H234" s="176"/>
      <c r="AK234" s="176"/>
      <c r="BN234" s="176"/>
      <c r="DG234" s="176"/>
      <c r="GE234" s="159"/>
    </row>
    <row r="235" spans="1:187" hidden="1" outlineLevel="3">
      <c r="A235" s="204"/>
      <c r="B235" s="220" t="s">
        <v>2505</v>
      </c>
      <c r="D235" s="451">
        <v>-1</v>
      </c>
      <c r="H235" s="176"/>
      <c r="AK235" s="176"/>
      <c r="BN235" s="176"/>
      <c r="DG235" s="176"/>
      <c r="GE235" s="159"/>
    </row>
    <row r="236" spans="1:187" ht="25.5" hidden="1" outlineLevel="3">
      <c r="A236" s="204"/>
      <c r="B236" s="220" t="s">
        <v>901</v>
      </c>
      <c r="D236" s="452">
        <v>-1</v>
      </c>
      <c r="H236" s="176"/>
      <c r="AK236" s="176"/>
      <c r="BN236" s="176"/>
      <c r="DG236" s="176"/>
      <c r="GE236" s="159"/>
    </row>
    <row r="237" spans="1:187" ht="38.25" hidden="1" outlineLevel="3">
      <c r="A237" s="204"/>
      <c r="B237" s="220" t="s">
        <v>902</v>
      </c>
      <c r="D237" s="452">
        <v>-1</v>
      </c>
      <c r="H237" s="176"/>
      <c r="AK237" s="176"/>
      <c r="BN237" s="176"/>
      <c r="DG237" s="176"/>
      <c r="GE237" s="159"/>
    </row>
    <row r="238" spans="1:187" hidden="1" outlineLevel="3">
      <c r="A238" s="204"/>
      <c r="B238" s="220" t="s">
        <v>903</v>
      </c>
      <c r="D238" s="451">
        <v>-1</v>
      </c>
      <c r="H238" s="176"/>
      <c r="AK238" s="176"/>
      <c r="BN238" s="176"/>
      <c r="DG238" s="176"/>
      <c r="GE238" s="159"/>
    </row>
    <row r="239" spans="1:187" hidden="1" outlineLevel="3">
      <c r="A239" s="156"/>
      <c r="H239" s="176"/>
      <c r="AK239" s="176"/>
      <c r="BN239" s="176"/>
      <c r="DG239" s="176"/>
      <c r="GE239" s="159"/>
    </row>
    <row r="240" spans="1:187" s="192" customFormat="1" hidden="1" outlineLevel="3">
      <c r="A240" s="214"/>
      <c r="B240" s="517" t="s">
        <v>521</v>
      </c>
      <c r="C240" s="191" t="s">
        <v>521</v>
      </c>
      <c r="D240" s="457" t="s">
        <v>521</v>
      </c>
      <c r="GE240" s="193"/>
    </row>
    <row r="241" spans="1:187" s="192" customFormat="1" outlineLevel="2" collapsed="1">
      <c r="B241" s="512" t="s">
        <v>908</v>
      </c>
      <c r="C241" s="191"/>
      <c r="D241" s="457"/>
      <c r="GE241" s="193"/>
    </row>
    <row r="242" spans="1:187" hidden="1" outlineLevel="3">
      <c r="B242" s="220" t="s">
        <v>964</v>
      </c>
      <c r="D242" s="451">
        <v>-1</v>
      </c>
      <c r="H242" s="176"/>
      <c r="AK242" s="176"/>
      <c r="BN242" s="176"/>
      <c r="DG242" s="176"/>
      <c r="GE242" s="159"/>
    </row>
    <row r="243" spans="1:187" hidden="1" outlineLevel="3">
      <c r="B243" s="220" t="s">
        <v>965</v>
      </c>
      <c r="D243" s="451">
        <v>-1</v>
      </c>
      <c r="H243" s="176"/>
      <c r="AK243" s="176"/>
      <c r="BN243" s="176"/>
      <c r="DG243" s="176"/>
      <c r="GE243" s="159"/>
    </row>
    <row r="244" spans="1:187" ht="25.5" hidden="1" outlineLevel="3">
      <c r="B244" s="220" t="s">
        <v>909</v>
      </c>
      <c r="D244" s="451">
        <v>-1</v>
      </c>
      <c r="H244" s="176"/>
      <c r="AK244" s="176"/>
      <c r="BN244" s="176"/>
      <c r="DG244" s="176"/>
      <c r="GE244" s="159"/>
    </row>
    <row r="245" spans="1:187" hidden="1" outlineLevel="3">
      <c r="B245" s="220" t="s">
        <v>910</v>
      </c>
      <c r="D245" s="452">
        <v>0</v>
      </c>
      <c r="H245" s="176"/>
      <c r="AK245" s="176"/>
      <c r="BN245" s="176"/>
      <c r="DG245" s="176"/>
      <c r="GE245" s="159"/>
    </row>
    <row r="246" spans="1:187" hidden="1" outlineLevel="3">
      <c r="B246" s="220" t="s">
        <v>2531</v>
      </c>
      <c r="D246" s="451">
        <v>-1</v>
      </c>
      <c r="H246" s="176"/>
      <c r="AK246" s="176"/>
      <c r="BN246" s="176"/>
      <c r="DG246" s="176"/>
      <c r="GE246" s="159"/>
    </row>
    <row r="247" spans="1:187" hidden="1" outlineLevel="3">
      <c r="B247" s="220" t="s">
        <v>911</v>
      </c>
      <c r="D247" s="451">
        <v>-1</v>
      </c>
      <c r="H247" s="176"/>
      <c r="AK247" s="176"/>
      <c r="BN247" s="176"/>
      <c r="DG247" s="176"/>
      <c r="GE247" s="159"/>
    </row>
    <row r="248" spans="1:187" hidden="1" outlineLevel="3">
      <c r="B248" s="521" t="s">
        <v>2428</v>
      </c>
      <c r="D248" s="451">
        <v>-2</v>
      </c>
      <c r="H248" s="176"/>
      <c r="AK248" s="176"/>
      <c r="BN248" s="176"/>
      <c r="DG248" s="176"/>
      <c r="GE248" s="159"/>
    </row>
    <row r="249" spans="1:187" ht="25.5" hidden="1" outlineLevel="3">
      <c r="A249" s="156"/>
      <c r="B249" s="521" t="s">
        <v>2429</v>
      </c>
      <c r="D249" s="451">
        <v>-2</v>
      </c>
      <c r="H249" s="176"/>
      <c r="AK249" s="176"/>
      <c r="BN249" s="176"/>
      <c r="DG249" s="176"/>
      <c r="GE249" s="159"/>
    </row>
    <row r="250" spans="1:187" ht="25.5" hidden="1" outlineLevel="3">
      <c r="B250" s="220" t="s">
        <v>912</v>
      </c>
      <c r="D250" s="451">
        <v>-1</v>
      </c>
      <c r="H250" s="176"/>
      <c r="AK250" s="176"/>
      <c r="BN250" s="176"/>
      <c r="DG250" s="176"/>
      <c r="GE250" s="159"/>
    </row>
    <row r="251" spans="1:187" hidden="1" outlineLevel="3">
      <c r="B251" s="220" t="s">
        <v>913</v>
      </c>
      <c r="D251" s="451">
        <v>-1</v>
      </c>
      <c r="H251" s="176"/>
      <c r="AK251" s="176"/>
      <c r="BN251" s="176"/>
      <c r="DG251" s="176"/>
      <c r="GE251" s="159"/>
    </row>
    <row r="252" spans="1:187" hidden="1" outlineLevel="3">
      <c r="A252" s="156"/>
      <c r="B252" s="177"/>
      <c r="H252" s="176"/>
      <c r="AK252" s="176"/>
      <c r="BN252" s="176"/>
      <c r="DG252" s="176"/>
      <c r="GE252" s="159"/>
    </row>
    <row r="253" spans="1:187" s="192" customFormat="1" hidden="1" outlineLevel="3">
      <c r="A253" s="214"/>
      <c r="B253" s="211" t="s">
        <v>521</v>
      </c>
      <c r="C253" s="191" t="s">
        <v>521</v>
      </c>
      <c r="D253" s="457" t="s">
        <v>521</v>
      </c>
      <c r="GE253" s="193"/>
    </row>
    <row r="254" spans="1:187" s="192" customFormat="1" outlineLevel="2" collapsed="1">
      <c r="B254" s="512" t="s">
        <v>914</v>
      </c>
      <c r="C254" s="191"/>
      <c r="D254" s="457"/>
      <c r="GE254" s="193"/>
    </row>
    <row r="255" spans="1:187" hidden="1" outlineLevel="3">
      <c r="A255" s="156"/>
      <c r="H255" s="176"/>
      <c r="AK255" s="176"/>
      <c r="BN255" s="176"/>
      <c r="DG255" s="176"/>
      <c r="GE255" s="159"/>
    </row>
    <row r="256" spans="1:187" ht="25.5" hidden="1" outlineLevel="3">
      <c r="A256" s="156"/>
      <c r="B256" s="522" t="s">
        <v>592</v>
      </c>
      <c r="D256" s="451">
        <v>-3</v>
      </c>
      <c r="H256" s="176"/>
      <c r="AK256" s="176"/>
      <c r="BN256" s="176"/>
      <c r="DG256" s="176"/>
      <c r="GE256" s="159"/>
    </row>
    <row r="257" spans="1:187" hidden="1" outlineLevel="3">
      <c r="A257" s="156"/>
      <c r="B257" s="522" t="s">
        <v>593</v>
      </c>
      <c r="D257" s="451">
        <v>0</v>
      </c>
      <c r="H257" s="176"/>
      <c r="AK257" s="176"/>
      <c r="BN257" s="176"/>
      <c r="DG257" s="176"/>
      <c r="GE257" s="159"/>
    </row>
    <row r="258" spans="1:187" ht="25.5" hidden="1" outlineLevel="3">
      <c r="B258" s="220" t="s">
        <v>915</v>
      </c>
      <c r="D258" s="451">
        <v>-0.5</v>
      </c>
      <c r="H258" s="176"/>
      <c r="AK258" s="176"/>
      <c r="BN258" s="176"/>
      <c r="DG258" s="176"/>
      <c r="GE258" s="159"/>
    </row>
    <row r="259" spans="1:187" ht="25.5" hidden="1" outlineLevel="3">
      <c r="B259" s="220" t="s">
        <v>916</v>
      </c>
      <c r="D259" s="451">
        <v>-1</v>
      </c>
      <c r="H259" s="176"/>
      <c r="AK259" s="176"/>
      <c r="BN259" s="176"/>
      <c r="DG259" s="176"/>
      <c r="GE259" s="159"/>
    </row>
    <row r="260" spans="1:187" ht="51" hidden="1" outlineLevel="3">
      <c r="B260" s="220" t="s">
        <v>917</v>
      </c>
      <c r="D260" s="451">
        <v>-1</v>
      </c>
      <c r="H260" s="176"/>
      <c r="AK260" s="176"/>
      <c r="BN260" s="176"/>
      <c r="DG260" s="176"/>
      <c r="GE260" s="159"/>
    </row>
    <row r="261" spans="1:187" ht="25.5" hidden="1" outlineLevel="3">
      <c r="B261" s="220" t="s">
        <v>918</v>
      </c>
      <c r="D261" s="451">
        <v>-2</v>
      </c>
      <c r="H261" s="176"/>
      <c r="AK261" s="176"/>
      <c r="BN261" s="176"/>
      <c r="DG261" s="176"/>
      <c r="GE261" s="159"/>
    </row>
    <row r="262" spans="1:187" hidden="1" outlineLevel="3">
      <c r="A262" s="156"/>
      <c r="H262" s="176"/>
      <c r="AK262" s="176"/>
      <c r="BN262" s="176"/>
      <c r="DG262" s="176"/>
      <c r="GE262" s="159"/>
    </row>
    <row r="263" spans="1:187" s="192" customFormat="1" hidden="1" outlineLevel="3">
      <c r="B263" s="512" t="s">
        <v>521</v>
      </c>
      <c r="C263" s="191" t="s">
        <v>521</v>
      </c>
      <c r="D263" s="457" t="s">
        <v>521</v>
      </c>
      <c r="GE263" s="193"/>
    </row>
    <row r="264" spans="1:187" s="192" customFormat="1" outlineLevel="2" collapsed="1">
      <c r="A264" s="197"/>
      <c r="B264" s="512" t="s">
        <v>919</v>
      </c>
      <c r="C264" s="191"/>
      <c r="D264" s="457"/>
      <c r="GE264" s="193"/>
    </row>
    <row r="265" spans="1:187" hidden="1" outlineLevel="3">
      <c r="B265" s="220" t="s">
        <v>920</v>
      </c>
      <c r="D265" s="451">
        <v>-1</v>
      </c>
      <c r="H265" s="176"/>
      <c r="AK265" s="176"/>
      <c r="BN265" s="176"/>
      <c r="DG265" s="176"/>
      <c r="GE265" s="159"/>
    </row>
    <row r="266" spans="1:187" ht="25.5" hidden="1" outlineLevel="3">
      <c r="B266" s="220" t="s">
        <v>921</v>
      </c>
      <c r="D266" s="451">
        <v>-3</v>
      </c>
      <c r="H266" s="176"/>
      <c r="AK266" s="176"/>
      <c r="BN266" s="176"/>
      <c r="DG266" s="176"/>
      <c r="GE266" s="159"/>
    </row>
    <row r="267" spans="1:187" ht="25.5" hidden="1" outlineLevel="3">
      <c r="B267" s="220" t="s">
        <v>922</v>
      </c>
      <c r="D267" s="451">
        <v>-1</v>
      </c>
      <c r="H267" s="176"/>
      <c r="AK267" s="176"/>
      <c r="BN267" s="176"/>
      <c r="DG267" s="176"/>
      <c r="GE267" s="159"/>
    </row>
    <row r="268" spans="1:187" ht="25.5" hidden="1" outlineLevel="3">
      <c r="B268" s="220" t="s">
        <v>923</v>
      </c>
      <c r="D268" s="451">
        <v>-0.5</v>
      </c>
      <c r="H268" s="176"/>
      <c r="AK268" s="176"/>
      <c r="BN268" s="176"/>
      <c r="DG268" s="176"/>
      <c r="GE268" s="159"/>
    </row>
    <row r="269" spans="1:187" hidden="1" outlineLevel="3">
      <c r="A269" s="156"/>
      <c r="B269" s="195"/>
      <c r="H269" s="176"/>
      <c r="AK269" s="176"/>
      <c r="BN269" s="176"/>
      <c r="DG269" s="176"/>
      <c r="GE269" s="159"/>
    </row>
    <row r="270" spans="1:187" s="192" customFormat="1" outlineLevel="2" collapsed="1">
      <c r="A270" s="197"/>
      <c r="B270" s="512" t="s">
        <v>924</v>
      </c>
      <c r="C270" s="191"/>
      <c r="D270" s="457"/>
      <c r="GE270" s="193"/>
    </row>
    <row r="271" spans="1:187" hidden="1" outlineLevel="3">
      <c r="B271" s="220" t="s">
        <v>925</v>
      </c>
      <c r="D271" s="451">
        <v>-3</v>
      </c>
      <c r="H271" s="176"/>
      <c r="AK271" s="176"/>
      <c r="BN271" s="176"/>
      <c r="DG271" s="176"/>
      <c r="GE271" s="159"/>
    </row>
    <row r="272" spans="1:187" ht="25.5" hidden="1" outlineLevel="3">
      <c r="B272" s="220" t="s">
        <v>926</v>
      </c>
      <c r="D272" s="451">
        <v>-8</v>
      </c>
      <c r="H272" s="176"/>
      <c r="AK272" s="176"/>
      <c r="BN272" s="176"/>
      <c r="DG272" s="176"/>
      <c r="GE272" s="159"/>
    </row>
    <row r="273" spans="1:187" hidden="1" outlineLevel="3">
      <c r="B273" s="220" t="s">
        <v>927</v>
      </c>
      <c r="D273" s="451">
        <v>-3</v>
      </c>
      <c r="H273" s="176"/>
      <c r="AK273" s="176"/>
      <c r="BN273" s="176"/>
      <c r="DG273" s="176"/>
      <c r="GE273" s="159"/>
    </row>
    <row r="274" spans="1:187" ht="25.5" hidden="1" outlineLevel="3">
      <c r="B274" s="220" t="s">
        <v>928</v>
      </c>
      <c r="D274" s="451">
        <v>0</v>
      </c>
      <c r="H274" s="176"/>
      <c r="AK274" s="176"/>
      <c r="BN274" s="176"/>
      <c r="DG274" s="176"/>
      <c r="GE274" s="159"/>
    </row>
    <row r="275" spans="1:187" hidden="1" outlineLevel="3">
      <c r="A275" s="156"/>
      <c r="B275" s="177"/>
      <c r="H275" s="176"/>
      <c r="AK275" s="176"/>
      <c r="BN275" s="176"/>
      <c r="DG275" s="176"/>
      <c r="GE275" s="159"/>
    </row>
    <row r="276" spans="1:187" s="192" customFormat="1" hidden="1" outlineLevel="3">
      <c r="A276" s="197"/>
      <c r="B276" s="512" t="s">
        <v>521</v>
      </c>
      <c r="C276" s="191" t="s">
        <v>521</v>
      </c>
      <c r="D276" s="457" t="s">
        <v>521</v>
      </c>
      <c r="GE276" s="193"/>
    </row>
    <row r="277" spans="1:187" s="192" customFormat="1" outlineLevel="2" collapsed="1">
      <c r="A277" s="197"/>
      <c r="B277" s="512" t="s">
        <v>2495</v>
      </c>
      <c r="C277" s="191"/>
      <c r="D277" s="457"/>
      <c r="GE277" s="193"/>
    </row>
    <row r="278" spans="1:187" hidden="1" outlineLevel="3">
      <c r="B278" s="220" t="s">
        <v>2496</v>
      </c>
      <c r="D278" s="452">
        <v>0</v>
      </c>
      <c r="H278" s="176"/>
      <c r="AK278" s="176"/>
      <c r="BN278" s="176"/>
      <c r="DG278" s="176"/>
      <c r="GE278" s="159"/>
    </row>
    <row r="279" spans="1:187" hidden="1" outlineLevel="3">
      <c r="B279" s="220" t="s">
        <v>929</v>
      </c>
      <c r="D279" s="451">
        <v>-2</v>
      </c>
      <c r="H279" s="176"/>
      <c r="AK279" s="176"/>
      <c r="BN279" s="176"/>
      <c r="DG279" s="176"/>
      <c r="GE279" s="159"/>
    </row>
    <row r="280" spans="1:187" ht="25.5" hidden="1" outlineLevel="3">
      <c r="B280" s="220" t="s">
        <v>930</v>
      </c>
      <c r="D280" s="452">
        <v>0</v>
      </c>
      <c r="H280" s="176"/>
      <c r="AK280" s="176"/>
      <c r="BN280" s="176"/>
      <c r="DG280" s="176"/>
      <c r="GE280" s="159"/>
    </row>
    <row r="281" spans="1:187" hidden="1" outlineLevel="3">
      <c r="A281" s="156"/>
      <c r="B281" s="195"/>
      <c r="H281" s="176"/>
      <c r="AK281" s="176"/>
      <c r="BN281" s="176"/>
      <c r="DG281" s="176"/>
      <c r="GE281" s="159"/>
    </row>
    <row r="282" spans="1:187" s="192" customFormat="1" outlineLevel="2" collapsed="1">
      <c r="A282" s="197"/>
      <c r="B282" s="512" t="s">
        <v>931</v>
      </c>
      <c r="C282" s="191"/>
      <c r="D282" s="457"/>
      <c r="GE282" s="193"/>
    </row>
    <row r="283" spans="1:187" ht="25.5" hidden="1" outlineLevel="3" collapsed="1">
      <c r="B283" s="220" t="s">
        <v>932</v>
      </c>
      <c r="C283" s="155"/>
      <c r="D283" s="452">
        <v>0</v>
      </c>
      <c r="H283" s="176"/>
      <c r="AK283" s="176"/>
      <c r="BN283" s="176"/>
      <c r="DG283" s="176"/>
      <c r="GE283" s="159"/>
    </row>
    <row r="284" spans="1:187" hidden="1" outlineLevel="3">
      <c r="A284" s="156"/>
      <c r="B284" s="220" t="s">
        <v>782</v>
      </c>
      <c r="D284" s="452">
        <v>0</v>
      </c>
      <c r="H284" s="176"/>
      <c r="AK284" s="176"/>
      <c r="BN284" s="176"/>
      <c r="DG284" s="176"/>
      <c r="GE284" s="159"/>
    </row>
    <row r="285" spans="1:187" ht="25.5" hidden="1" outlineLevel="3" collapsed="1">
      <c r="B285" s="220" t="s">
        <v>933</v>
      </c>
      <c r="C285" s="155"/>
      <c r="D285" s="452">
        <v>0</v>
      </c>
      <c r="H285" s="176"/>
      <c r="AK285" s="176"/>
      <c r="BN285" s="176"/>
      <c r="DG285" s="176"/>
      <c r="GE285" s="159"/>
    </row>
    <row r="286" spans="1:187" hidden="1" outlineLevel="3">
      <c r="A286" s="156"/>
      <c r="B286" s="177"/>
      <c r="H286" s="176"/>
      <c r="AK286" s="176"/>
      <c r="BN286" s="176"/>
      <c r="DG286" s="176"/>
      <c r="GE286" s="159"/>
    </row>
    <row r="287" spans="1:187" s="183" customFormat="1" hidden="1" outlineLevel="3">
      <c r="A287" s="200"/>
      <c r="B287" s="523" t="s">
        <v>521</v>
      </c>
      <c r="C287" s="181" t="s">
        <v>521</v>
      </c>
      <c r="D287" s="450" t="s">
        <v>521</v>
      </c>
      <c r="GE287" s="187"/>
    </row>
    <row r="288" spans="1:187" s="183" customFormat="1" outlineLevel="2">
      <c r="A288" s="200"/>
      <c r="B288" s="200" t="s">
        <v>836</v>
      </c>
      <c r="C288" s="181" t="s">
        <v>836</v>
      </c>
      <c r="D288" s="450" t="s">
        <v>836</v>
      </c>
      <c r="GE288" s="187"/>
    </row>
    <row r="289" spans="1:187" s="183" customFormat="1" outlineLevel="1">
      <c r="A289" s="180"/>
      <c r="B289" s="180" t="s">
        <v>2497</v>
      </c>
      <c r="C289" s="182"/>
      <c r="D289" s="446"/>
      <c r="E289" s="218"/>
      <c r="F289" s="218"/>
      <c r="G289" s="218"/>
      <c r="H289" s="218"/>
      <c r="I289" s="218"/>
      <c r="J289" s="218"/>
      <c r="K289" s="218"/>
      <c r="L289" s="218"/>
      <c r="M289" s="218"/>
      <c r="N289" s="218"/>
      <c r="O289" s="218"/>
      <c r="P289" s="218"/>
      <c r="Q289" s="218"/>
      <c r="R289" s="218"/>
      <c r="S289" s="218"/>
      <c r="T289" s="218"/>
      <c r="U289" s="218"/>
      <c r="V289" s="218"/>
      <c r="W289" s="218"/>
      <c r="X289" s="218"/>
      <c r="Y289" s="218"/>
      <c r="Z289" s="218"/>
      <c r="AA289" s="218"/>
      <c r="AB289" s="218"/>
      <c r="AC289" s="218"/>
      <c r="AD289" s="218"/>
      <c r="AE289" s="218"/>
      <c r="AF289" s="218"/>
      <c r="AG289" s="218"/>
      <c r="AH289" s="218"/>
      <c r="AI289" s="218"/>
      <c r="AJ289" s="218"/>
      <c r="AK289" s="218"/>
      <c r="AL289" s="218"/>
      <c r="AM289" s="218"/>
      <c r="AN289" s="218"/>
      <c r="AO289" s="218"/>
      <c r="AP289" s="218"/>
      <c r="AQ289" s="218"/>
      <c r="AR289" s="218"/>
      <c r="AS289" s="218"/>
      <c r="AT289" s="218"/>
      <c r="AU289" s="218"/>
      <c r="AV289" s="218"/>
      <c r="AW289" s="218"/>
      <c r="AX289" s="218"/>
      <c r="AY289" s="218"/>
      <c r="AZ289" s="218"/>
      <c r="BA289" s="218"/>
      <c r="BB289" s="218"/>
      <c r="BC289" s="218"/>
      <c r="BD289" s="218"/>
      <c r="BE289" s="218"/>
      <c r="BF289" s="218"/>
      <c r="BG289" s="218"/>
      <c r="BH289" s="218"/>
      <c r="BI289" s="218"/>
      <c r="BJ289" s="218"/>
      <c r="BK289" s="218"/>
      <c r="BL289" s="218"/>
      <c r="BM289" s="218"/>
      <c r="BN289" s="218"/>
      <c r="BO289" s="218"/>
      <c r="BP289" s="218"/>
      <c r="BQ289" s="218"/>
      <c r="BR289" s="218"/>
      <c r="BS289" s="218"/>
      <c r="BT289" s="218"/>
      <c r="BU289" s="218"/>
      <c r="BV289" s="218"/>
      <c r="BW289" s="218"/>
      <c r="BX289" s="218"/>
      <c r="BY289" s="218"/>
      <c r="BZ289" s="218"/>
      <c r="CA289" s="218"/>
      <c r="CB289" s="218"/>
      <c r="CC289" s="218"/>
      <c r="CD289" s="218"/>
      <c r="CE289" s="218"/>
      <c r="CF289" s="218"/>
      <c r="CG289" s="218"/>
      <c r="CH289" s="218"/>
      <c r="CI289" s="218"/>
      <c r="CJ289" s="218"/>
      <c r="CK289" s="218"/>
      <c r="CL289" s="218"/>
      <c r="CM289" s="218"/>
      <c r="CN289" s="218"/>
      <c r="CO289" s="218"/>
      <c r="CP289" s="218"/>
      <c r="CQ289" s="218"/>
      <c r="CR289" s="218"/>
      <c r="CS289" s="218"/>
      <c r="CT289" s="218"/>
      <c r="CU289" s="218"/>
      <c r="CV289" s="218"/>
      <c r="CW289" s="218"/>
      <c r="CX289" s="218"/>
      <c r="CY289" s="218"/>
      <c r="CZ289" s="218"/>
      <c r="DA289" s="218"/>
      <c r="DB289" s="218"/>
      <c r="DC289" s="218"/>
      <c r="DD289" s="218"/>
      <c r="DE289" s="218"/>
      <c r="DF289" s="218"/>
      <c r="DG289" s="218"/>
      <c r="DH289" s="218"/>
      <c r="DI289" s="218"/>
      <c r="DJ289" s="218"/>
      <c r="DK289" s="218"/>
      <c r="DL289" s="218"/>
      <c r="DM289" s="218"/>
      <c r="DN289" s="218"/>
      <c r="DO289" s="218"/>
      <c r="DP289" s="218"/>
      <c r="DQ289" s="218"/>
      <c r="DR289" s="218"/>
      <c r="DS289" s="218"/>
      <c r="DT289" s="218"/>
      <c r="DU289" s="218"/>
      <c r="DV289" s="218"/>
      <c r="DW289" s="218"/>
      <c r="DX289" s="218"/>
      <c r="DY289" s="218"/>
      <c r="DZ289" s="218"/>
      <c r="EA289" s="218"/>
      <c r="EB289" s="218"/>
      <c r="EC289" s="218"/>
      <c r="ED289" s="218"/>
      <c r="EE289" s="218"/>
      <c r="EF289" s="218"/>
      <c r="EG289" s="218"/>
      <c r="EH289" s="218"/>
      <c r="EI289" s="218"/>
      <c r="EJ289" s="218"/>
      <c r="EK289" s="218"/>
      <c r="EL289" s="218"/>
      <c r="EM289" s="218"/>
      <c r="EN289" s="218"/>
      <c r="EO289" s="218"/>
      <c r="EP289" s="218"/>
      <c r="EQ289" s="218"/>
      <c r="ER289" s="218"/>
      <c r="ES289" s="218"/>
      <c r="ET289" s="218"/>
      <c r="EU289" s="218"/>
      <c r="EV289" s="218"/>
      <c r="EW289" s="218"/>
      <c r="EX289" s="218"/>
      <c r="EY289" s="218"/>
      <c r="EZ289" s="218"/>
      <c r="FA289" s="218"/>
      <c r="FB289" s="218"/>
      <c r="FC289" s="218"/>
      <c r="FD289" s="218"/>
      <c r="FE289" s="218"/>
      <c r="FF289" s="218"/>
      <c r="FG289" s="218"/>
      <c r="FH289" s="218"/>
      <c r="FI289" s="218"/>
      <c r="FJ289" s="218"/>
      <c r="FK289" s="218"/>
      <c r="FL289" s="218"/>
      <c r="FM289" s="218"/>
      <c r="FN289" s="218"/>
      <c r="FO289" s="218"/>
      <c r="FP289" s="218"/>
      <c r="FQ289" s="218"/>
      <c r="FR289" s="218"/>
      <c r="FS289" s="218"/>
      <c r="FT289" s="218"/>
      <c r="FU289" s="218"/>
      <c r="FV289" s="218"/>
      <c r="FW289" s="218"/>
      <c r="FX289" s="218"/>
      <c r="FY289" s="218"/>
      <c r="FZ289" s="218"/>
      <c r="GA289" s="218"/>
      <c r="GB289" s="218"/>
      <c r="GC289" s="218"/>
      <c r="GD289" s="218"/>
      <c r="GE289" s="187"/>
    </row>
    <row r="290" spans="1:187" outlineLevel="2">
      <c r="A290" s="500"/>
      <c r="B290" s="500"/>
      <c r="C290" s="501"/>
      <c r="D290" s="502"/>
      <c r="E290" s="503"/>
      <c r="F290" s="503"/>
      <c r="G290" s="503"/>
      <c r="H290" s="503"/>
      <c r="I290" s="503"/>
      <c r="J290" s="503"/>
      <c r="K290" s="503"/>
      <c r="L290" s="503"/>
      <c r="M290" s="503"/>
      <c r="N290" s="503"/>
      <c r="O290" s="503"/>
      <c r="P290" s="503"/>
      <c r="Q290" s="503"/>
      <c r="R290" s="503"/>
      <c r="S290" s="503"/>
      <c r="T290" s="503"/>
      <c r="U290" s="503"/>
      <c r="V290" s="503"/>
      <c r="W290" s="503"/>
      <c r="X290" s="503"/>
      <c r="Y290" s="503"/>
      <c r="Z290" s="503"/>
      <c r="AA290" s="503"/>
      <c r="AB290" s="503"/>
      <c r="AC290" s="503"/>
      <c r="AD290" s="503"/>
      <c r="AE290" s="503"/>
      <c r="AF290" s="503"/>
      <c r="AG290" s="503"/>
      <c r="AH290" s="503"/>
      <c r="AI290" s="503"/>
      <c r="AJ290" s="503"/>
      <c r="AK290" s="503"/>
      <c r="AL290" s="503"/>
      <c r="AM290" s="503"/>
      <c r="AN290" s="503"/>
      <c r="AO290" s="503"/>
      <c r="AP290" s="503"/>
      <c r="AQ290" s="503"/>
      <c r="AR290" s="503"/>
      <c r="AS290" s="503"/>
      <c r="AT290" s="503"/>
      <c r="AU290" s="503"/>
      <c r="AV290" s="503"/>
      <c r="AW290" s="503"/>
      <c r="AX290" s="503"/>
      <c r="AY290" s="503"/>
      <c r="AZ290" s="503"/>
      <c r="BA290" s="503"/>
      <c r="BB290" s="503"/>
      <c r="BC290" s="503"/>
      <c r="BD290" s="503"/>
      <c r="BE290" s="503"/>
      <c r="BF290" s="503"/>
      <c r="BG290" s="503"/>
      <c r="BH290" s="503"/>
      <c r="BI290" s="503"/>
      <c r="BJ290" s="503"/>
      <c r="BK290" s="503"/>
      <c r="BL290" s="503"/>
      <c r="BM290" s="503"/>
      <c r="BN290" s="503"/>
      <c r="BO290" s="503"/>
      <c r="BP290" s="503"/>
      <c r="BQ290" s="503"/>
      <c r="BR290" s="503"/>
      <c r="BS290" s="503"/>
      <c r="BT290" s="503"/>
      <c r="BU290" s="503"/>
      <c r="BV290" s="503"/>
      <c r="BW290" s="503"/>
      <c r="BX290" s="503"/>
      <c r="BY290" s="503"/>
      <c r="BZ290" s="503"/>
      <c r="CA290" s="503"/>
      <c r="CB290" s="503"/>
      <c r="CC290" s="503"/>
      <c r="CD290" s="503"/>
      <c r="CE290" s="503"/>
      <c r="CF290" s="503"/>
      <c r="CG290" s="503"/>
      <c r="CH290" s="503"/>
      <c r="CI290" s="503"/>
      <c r="CJ290" s="503"/>
      <c r="CK290" s="503"/>
      <c r="CL290" s="503"/>
      <c r="CM290" s="503"/>
      <c r="CN290" s="503"/>
      <c r="CO290" s="503"/>
      <c r="CP290" s="503"/>
      <c r="CQ290" s="503"/>
      <c r="CR290" s="503"/>
      <c r="CS290" s="503"/>
      <c r="CT290" s="503"/>
      <c r="CU290" s="503"/>
      <c r="CV290" s="503"/>
      <c r="CW290" s="503"/>
      <c r="CX290" s="503"/>
      <c r="CY290" s="503"/>
      <c r="CZ290" s="503"/>
      <c r="DA290" s="503"/>
      <c r="DB290" s="503"/>
      <c r="DC290" s="503"/>
      <c r="DD290" s="503"/>
      <c r="DE290" s="503"/>
      <c r="DF290" s="503"/>
      <c r="DG290" s="503"/>
      <c r="DH290" s="503"/>
      <c r="DI290" s="503"/>
      <c r="DJ290" s="503"/>
      <c r="DK290" s="503"/>
      <c r="DL290" s="503"/>
      <c r="DM290" s="503"/>
      <c r="DN290" s="503"/>
      <c r="DO290" s="503"/>
      <c r="DP290" s="503"/>
      <c r="DQ290" s="503"/>
      <c r="DR290" s="503"/>
      <c r="DS290" s="503"/>
      <c r="DT290" s="503"/>
      <c r="DU290" s="503"/>
      <c r="DV290" s="503"/>
      <c r="DW290" s="503"/>
      <c r="DX290" s="503"/>
      <c r="DY290" s="503"/>
      <c r="DZ290" s="503"/>
      <c r="EA290" s="503"/>
      <c r="EB290" s="503"/>
      <c r="EC290" s="503"/>
      <c r="ED290" s="503"/>
      <c r="EE290" s="503"/>
      <c r="EF290" s="503"/>
      <c r="EG290" s="503"/>
      <c r="EH290" s="503"/>
      <c r="EI290" s="503"/>
      <c r="EJ290" s="503"/>
      <c r="EK290" s="503"/>
      <c r="EL290" s="503"/>
      <c r="EM290" s="503"/>
      <c r="EN290" s="503"/>
      <c r="EO290" s="503"/>
      <c r="EP290" s="503"/>
      <c r="EQ290" s="503"/>
      <c r="ER290" s="503"/>
      <c r="ES290" s="503"/>
      <c r="ET290" s="503"/>
      <c r="EU290" s="503"/>
      <c r="EV290" s="503"/>
      <c r="EW290" s="503"/>
      <c r="EX290" s="503"/>
      <c r="EY290" s="503"/>
      <c r="EZ290" s="503"/>
      <c r="FA290" s="503"/>
      <c r="FB290" s="503"/>
      <c r="FC290" s="503"/>
      <c r="FD290" s="503"/>
      <c r="FE290" s="503"/>
      <c r="FF290" s="503"/>
      <c r="FG290" s="503"/>
      <c r="FH290" s="503"/>
      <c r="FI290" s="503"/>
      <c r="FJ290" s="503"/>
      <c r="FK290" s="503"/>
      <c r="FL290" s="503"/>
      <c r="FM290" s="503"/>
      <c r="FN290" s="503"/>
      <c r="FO290" s="503"/>
      <c r="FP290" s="503"/>
      <c r="FQ290" s="503"/>
      <c r="FR290" s="503"/>
      <c r="FS290" s="503"/>
      <c r="FT290" s="503"/>
      <c r="FU290" s="503"/>
      <c r="FV290" s="503"/>
      <c r="FW290" s="503"/>
      <c r="FX290" s="503"/>
      <c r="FY290" s="503"/>
      <c r="FZ290" s="503"/>
      <c r="GA290" s="503"/>
      <c r="GB290" s="503"/>
      <c r="GC290" s="503"/>
      <c r="GD290" s="503"/>
      <c r="GE290" s="159"/>
    </row>
    <row r="291" spans="1:187" outlineLevel="2">
      <c r="A291" s="500"/>
      <c r="B291" s="500"/>
      <c r="C291" s="501"/>
      <c r="D291" s="502"/>
      <c r="E291" s="503"/>
      <c r="F291" s="503"/>
      <c r="G291" s="503"/>
      <c r="H291" s="503"/>
      <c r="I291" s="503"/>
      <c r="J291" s="503"/>
      <c r="K291" s="503"/>
      <c r="L291" s="503"/>
      <c r="M291" s="503"/>
      <c r="N291" s="503"/>
      <c r="O291" s="503"/>
      <c r="P291" s="503"/>
      <c r="Q291" s="503"/>
      <c r="R291" s="503"/>
      <c r="S291" s="503"/>
      <c r="T291" s="503"/>
      <c r="U291" s="503"/>
      <c r="V291" s="503"/>
      <c r="W291" s="503"/>
      <c r="X291" s="503"/>
      <c r="Y291" s="503"/>
      <c r="Z291" s="503"/>
      <c r="AA291" s="503"/>
      <c r="AB291" s="503"/>
      <c r="AC291" s="503"/>
      <c r="AD291" s="503"/>
      <c r="AE291" s="503"/>
      <c r="AF291" s="503"/>
      <c r="AG291" s="503"/>
      <c r="AH291" s="503"/>
      <c r="AI291" s="503"/>
      <c r="AJ291" s="503"/>
      <c r="AK291" s="503"/>
      <c r="AL291" s="503"/>
      <c r="AM291" s="503"/>
      <c r="AN291" s="503"/>
      <c r="AO291" s="503"/>
      <c r="AP291" s="503"/>
      <c r="AQ291" s="503"/>
      <c r="AR291" s="503"/>
      <c r="AS291" s="503"/>
      <c r="AT291" s="503"/>
      <c r="AU291" s="503"/>
      <c r="AV291" s="503"/>
      <c r="AW291" s="503"/>
      <c r="AX291" s="503"/>
      <c r="AY291" s="503"/>
      <c r="AZ291" s="503"/>
      <c r="BA291" s="503"/>
      <c r="BB291" s="503"/>
      <c r="BC291" s="503"/>
      <c r="BD291" s="503"/>
      <c r="BE291" s="503"/>
      <c r="BF291" s="503"/>
      <c r="BG291" s="503"/>
      <c r="BH291" s="503"/>
      <c r="BI291" s="503"/>
      <c r="BJ291" s="503"/>
      <c r="BK291" s="503"/>
      <c r="BL291" s="503"/>
      <c r="BM291" s="503"/>
      <c r="BN291" s="503"/>
      <c r="BO291" s="503"/>
      <c r="BP291" s="503"/>
      <c r="BQ291" s="503"/>
      <c r="BR291" s="503"/>
      <c r="BS291" s="503"/>
      <c r="BT291" s="503"/>
      <c r="BU291" s="503"/>
      <c r="BV291" s="503"/>
      <c r="BW291" s="503"/>
      <c r="BX291" s="503"/>
      <c r="BY291" s="503"/>
      <c r="BZ291" s="503"/>
      <c r="CA291" s="503"/>
      <c r="CB291" s="503"/>
      <c r="CC291" s="503"/>
      <c r="CD291" s="503"/>
      <c r="CE291" s="503"/>
      <c r="CF291" s="503"/>
      <c r="CG291" s="503"/>
      <c r="CH291" s="503"/>
      <c r="CI291" s="503"/>
      <c r="CJ291" s="503"/>
      <c r="CK291" s="503"/>
      <c r="CL291" s="503"/>
      <c r="CM291" s="503"/>
      <c r="CN291" s="503"/>
      <c r="CO291" s="503"/>
      <c r="CP291" s="503"/>
      <c r="CQ291" s="503"/>
      <c r="CR291" s="503"/>
      <c r="CS291" s="503"/>
      <c r="CT291" s="503"/>
      <c r="CU291" s="503"/>
      <c r="CV291" s="503"/>
      <c r="CW291" s="503"/>
      <c r="CX291" s="503"/>
      <c r="CY291" s="503"/>
      <c r="CZ291" s="503"/>
      <c r="DA291" s="503"/>
      <c r="DB291" s="503"/>
      <c r="DC291" s="503"/>
      <c r="DD291" s="503"/>
      <c r="DE291" s="503"/>
      <c r="DF291" s="503"/>
      <c r="DG291" s="503"/>
      <c r="DH291" s="503"/>
      <c r="DI291" s="503"/>
      <c r="DJ291" s="503"/>
      <c r="DK291" s="503"/>
      <c r="DL291" s="503"/>
      <c r="DM291" s="503"/>
      <c r="DN291" s="503"/>
      <c r="DO291" s="503"/>
      <c r="DP291" s="503"/>
      <c r="DQ291" s="503"/>
      <c r="DR291" s="503"/>
      <c r="DS291" s="503"/>
      <c r="DT291" s="503"/>
      <c r="DU291" s="503"/>
      <c r="DV291" s="503"/>
      <c r="DW291" s="503"/>
      <c r="DX291" s="503"/>
      <c r="DY291" s="503"/>
      <c r="DZ291" s="503"/>
      <c r="EA291" s="503"/>
      <c r="EB291" s="503"/>
      <c r="EC291" s="503"/>
      <c r="ED291" s="503"/>
      <c r="EE291" s="503"/>
      <c r="EF291" s="503"/>
      <c r="EG291" s="503"/>
      <c r="EH291" s="503"/>
      <c r="EI291" s="503"/>
      <c r="EJ291" s="503"/>
      <c r="EK291" s="503"/>
      <c r="EL291" s="503"/>
      <c r="EM291" s="503"/>
      <c r="EN291" s="503"/>
      <c r="EO291" s="503"/>
      <c r="EP291" s="503"/>
      <c r="EQ291" s="503"/>
      <c r="ER291" s="503"/>
      <c r="ES291" s="503"/>
      <c r="ET291" s="503"/>
      <c r="EU291" s="503"/>
      <c r="EV291" s="503"/>
      <c r="EW291" s="503"/>
      <c r="EX291" s="503"/>
      <c r="EY291" s="503"/>
      <c r="EZ291" s="503"/>
      <c r="FA291" s="503"/>
      <c r="FB291" s="503"/>
      <c r="FC291" s="503"/>
      <c r="FD291" s="503"/>
      <c r="FE291" s="503"/>
      <c r="FF291" s="503"/>
      <c r="FG291" s="503"/>
      <c r="FH291" s="503"/>
      <c r="FI291" s="503"/>
      <c r="FJ291" s="503"/>
      <c r="FK291" s="503"/>
      <c r="FL291" s="503"/>
      <c r="FM291" s="503"/>
      <c r="FN291" s="503"/>
      <c r="FO291" s="503"/>
      <c r="FP291" s="503"/>
      <c r="FQ291" s="503"/>
      <c r="FR291" s="503"/>
      <c r="FS291" s="503"/>
      <c r="FT291" s="503"/>
      <c r="FU291" s="503"/>
      <c r="FV291" s="503"/>
      <c r="FW291" s="503"/>
      <c r="FX291" s="503"/>
      <c r="FY291" s="503"/>
      <c r="FZ291" s="503"/>
      <c r="GA291" s="503"/>
      <c r="GB291" s="503"/>
      <c r="GC291" s="503"/>
      <c r="GD291" s="503"/>
      <c r="GE291" s="159"/>
    </row>
    <row r="292" spans="1:187" s="183" customFormat="1" outlineLevel="2">
      <c r="A292" s="200"/>
      <c r="B292" s="200" t="s">
        <v>836</v>
      </c>
      <c r="C292" s="181" t="s">
        <v>836</v>
      </c>
      <c r="D292" s="450" t="s">
        <v>836</v>
      </c>
      <c r="GE292" s="187"/>
    </row>
    <row r="293" spans="1:187" s="173" customFormat="1">
      <c r="A293" s="216"/>
      <c r="B293" s="216" t="s">
        <v>836</v>
      </c>
      <c r="C293" s="151" t="s">
        <v>836</v>
      </c>
      <c r="D293" s="455" t="s">
        <v>836</v>
      </c>
      <c r="GE293" s="154"/>
    </row>
    <row r="294" spans="1:187" outlineLevel="2">
      <c r="A294" s="215"/>
      <c r="B294" s="219"/>
      <c r="H294" s="176"/>
      <c r="AK294" s="176"/>
      <c r="BN294" s="176"/>
      <c r="DG294" s="176"/>
      <c r="GE294" s="159"/>
    </row>
    <row r="295" spans="1:187" outlineLevel="2">
      <c r="A295" s="215"/>
      <c r="B295" s="219"/>
      <c r="H295" s="176"/>
      <c r="AK295" s="176"/>
      <c r="BN295" s="176"/>
      <c r="DG295" s="176"/>
      <c r="GE295" s="159"/>
    </row>
    <row r="296" spans="1:187" outlineLevel="2">
      <c r="A296" s="215"/>
      <c r="B296" s="219"/>
      <c r="H296" s="176"/>
      <c r="AK296" s="176"/>
      <c r="BN296" s="176"/>
      <c r="DG296" s="176"/>
      <c r="GE296" s="159"/>
    </row>
    <row r="297" spans="1:187" s="173" customFormat="1" collapsed="1">
      <c r="A297" s="154" t="s">
        <v>399</v>
      </c>
      <c r="B297" s="154" t="s">
        <v>399</v>
      </c>
      <c r="C297" s="154" t="s">
        <v>399</v>
      </c>
      <c r="D297" s="454" t="s">
        <v>399</v>
      </c>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c r="AA297" s="154"/>
      <c r="AB297" s="154"/>
      <c r="AC297" s="154"/>
      <c r="AD297" s="154"/>
      <c r="AE297" s="154"/>
      <c r="AF297" s="154"/>
      <c r="AG297" s="154"/>
      <c r="AH297" s="154"/>
      <c r="AI297" s="154"/>
      <c r="AJ297" s="154"/>
      <c r="AK297" s="154"/>
      <c r="AL297" s="154"/>
      <c r="AM297" s="154"/>
      <c r="AN297" s="154"/>
      <c r="AO297" s="154"/>
      <c r="AP297" s="154"/>
      <c r="AQ297" s="154"/>
      <c r="AR297" s="154"/>
      <c r="AS297" s="154"/>
      <c r="AT297" s="154"/>
      <c r="AU297" s="154"/>
      <c r="AV297" s="154"/>
      <c r="AW297" s="154"/>
      <c r="AX297" s="154"/>
      <c r="AY297" s="154"/>
      <c r="AZ297" s="154"/>
      <c r="BA297" s="154"/>
      <c r="BB297" s="154"/>
      <c r="BC297" s="154"/>
      <c r="BD297" s="154"/>
      <c r="BE297" s="154"/>
      <c r="BF297" s="154"/>
      <c r="BG297" s="154"/>
      <c r="BH297" s="154"/>
      <c r="BI297" s="154"/>
      <c r="BJ297" s="154"/>
      <c r="BK297" s="154"/>
      <c r="BL297" s="154"/>
      <c r="BM297" s="154"/>
      <c r="BN297" s="154"/>
      <c r="BO297" s="154"/>
      <c r="BP297" s="154"/>
      <c r="BQ297" s="154"/>
      <c r="BR297" s="154"/>
      <c r="BS297" s="154"/>
      <c r="BT297" s="154"/>
      <c r="BU297" s="154"/>
      <c r="BV297" s="154"/>
      <c r="BW297" s="154"/>
      <c r="BX297" s="154"/>
      <c r="BY297" s="154"/>
      <c r="BZ297" s="154"/>
      <c r="CA297" s="154"/>
      <c r="CB297" s="154"/>
      <c r="CC297" s="154"/>
      <c r="CD297" s="154"/>
      <c r="CE297" s="154"/>
      <c r="CF297" s="154"/>
      <c r="CG297" s="154"/>
      <c r="CH297" s="154"/>
      <c r="CI297" s="154"/>
      <c r="CJ297" s="154"/>
      <c r="CK297" s="154"/>
      <c r="CL297" s="154"/>
      <c r="CM297" s="154"/>
      <c r="CN297" s="154"/>
      <c r="CO297" s="154"/>
      <c r="CP297" s="154"/>
      <c r="CQ297" s="154"/>
      <c r="CR297" s="154"/>
      <c r="CS297" s="154"/>
      <c r="CT297" s="154"/>
      <c r="CU297" s="154"/>
      <c r="CV297" s="154"/>
      <c r="CW297" s="154"/>
      <c r="CX297" s="154"/>
      <c r="CY297" s="154"/>
      <c r="CZ297" s="154"/>
      <c r="DA297" s="154"/>
      <c r="DB297" s="154"/>
      <c r="DC297" s="154"/>
      <c r="DD297" s="154"/>
      <c r="DE297" s="154"/>
      <c r="DF297" s="154"/>
      <c r="DG297" s="154"/>
      <c r="DH297" s="154"/>
      <c r="DI297" s="154"/>
      <c r="DJ297" s="154"/>
      <c r="DK297" s="154"/>
      <c r="DL297" s="154"/>
      <c r="DM297" s="154"/>
      <c r="DN297" s="154"/>
      <c r="DO297" s="154"/>
      <c r="DP297" s="154"/>
      <c r="DQ297" s="154"/>
      <c r="DR297" s="154"/>
      <c r="DS297" s="154"/>
      <c r="DT297" s="154"/>
      <c r="DU297" s="154"/>
      <c r="DV297" s="154"/>
      <c r="DW297" s="154"/>
      <c r="DX297" s="154"/>
      <c r="DY297" s="154"/>
      <c r="DZ297" s="154"/>
      <c r="EA297" s="154"/>
      <c r="EB297" s="154"/>
      <c r="EC297" s="154"/>
      <c r="ED297" s="154"/>
      <c r="EE297" s="154"/>
      <c r="EF297" s="154"/>
      <c r="EG297" s="154"/>
      <c r="EH297" s="154"/>
      <c r="EI297" s="154"/>
      <c r="EJ297" s="154"/>
      <c r="EK297" s="154"/>
      <c r="EL297" s="154"/>
      <c r="EM297" s="154"/>
      <c r="EN297" s="154"/>
      <c r="EO297" s="154"/>
      <c r="EP297" s="154"/>
      <c r="EQ297" s="154"/>
      <c r="ER297" s="154"/>
      <c r="ES297" s="154"/>
      <c r="ET297" s="154"/>
      <c r="EU297" s="154"/>
      <c r="EV297" s="154"/>
      <c r="EW297" s="154"/>
      <c r="EX297" s="154"/>
      <c r="EY297" s="154"/>
      <c r="EZ297" s="154"/>
      <c r="FA297" s="154"/>
      <c r="FB297" s="154"/>
      <c r="FC297" s="154"/>
      <c r="FD297" s="154"/>
      <c r="FE297" s="154"/>
      <c r="FF297" s="154"/>
      <c r="FG297" s="154"/>
      <c r="FH297" s="154"/>
      <c r="FI297" s="154"/>
      <c r="FJ297" s="154"/>
      <c r="FK297" s="154"/>
      <c r="FL297" s="154"/>
      <c r="FM297" s="154"/>
      <c r="FN297" s="154"/>
      <c r="FO297" s="154"/>
      <c r="FP297" s="154"/>
      <c r="FQ297" s="154"/>
      <c r="FR297" s="154"/>
      <c r="FS297" s="154"/>
      <c r="FT297" s="154"/>
      <c r="FU297" s="154"/>
      <c r="FV297" s="154"/>
      <c r="FW297" s="154"/>
      <c r="FX297" s="154"/>
      <c r="FY297" s="154"/>
      <c r="FZ297" s="154"/>
      <c r="GA297" s="154"/>
      <c r="GB297" s="154"/>
      <c r="GC297" s="154"/>
      <c r="GD297" s="154"/>
      <c r="GE297" s="154"/>
    </row>
    <row r="298" spans="1:187" hidden="1" outlineLevel="3">
      <c r="A298" s="215"/>
      <c r="B298" s="219"/>
      <c r="H298" s="176"/>
      <c r="AK298" s="176"/>
      <c r="BN298" s="176"/>
      <c r="DG298" s="176"/>
      <c r="GE298" s="159"/>
    </row>
    <row r="299" spans="1:187" hidden="1" outlineLevel="3">
      <c r="A299" s="215"/>
      <c r="B299" s="219"/>
      <c r="H299" s="176"/>
      <c r="AK299" s="176"/>
      <c r="BN299" s="176"/>
      <c r="DG299" s="176"/>
      <c r="GE299" s="159"/>
    </row>
    <row r="300" spans="1:187" hidden="1" outlineLevel="3">
      <c r="A300" s="215"/>
      <c r="B300" s="219"/>
      <c r="H300" s="176"/>
      <c r="AK300" s="176"/>
      <c r="BN300" s="176"/>
      <c r="DG300" s="176"/>
      <c r="GE300" s="159"/>
    </row>
    <row r="301" spans="1:187" hidden="1" outlineLevel="3">
      <c r="A301" s="215"/>
      <c r="B301" s="219"/>
      <c r="H301" s="176"/>
      <c r="AK301" s="176"/>
      <c r="BN301" s="176"/>
      <c r="DG301" s="176"/>
      <c r="GE301" s="159"/>
    </row>
    <row r="302" spans="1:187" hidden="1" outlineLevel="3">
      <c r="A302" s="215"/>
      <c r="B302" s="219"/>
      <c r="H302" s="176"/>
      <c r="AK302" s="176"/>
      <c r="BN302" s="176"/>
      <c r="DG302" s="176"/>
      <c r="GE302" s="159"/>
    </row>
    <row r="303" spans="1:187" hidden="1" outlineLevel="3">
      <c r="A303" s="215"/>
      <c r="B303" s="219"/>
      <c r="H303" s="176"/>
      <c r="AK303" s="176"/>
      <c r="BN303" s="176"/>
      <c r="DG303" s="176"/>
      <c r="GE303" s="159"/>
    </row>
    <row r="304" spans="1:187" hidden="1" outlineLevel="3">
      <c r="A304" s="215"/>
      <c r="B304" s="219"/>
      <c r="H304" s="176"/>
      <c r="AK304" s="176"/>
      <c r="BN304" s="176"/>
      <c r="DG304" s="176"/>
      <c r="GE304" s="159"/>
    </row>
    <row r="305" spans="1:187" hidden="1" outlineLevel="3">
      <c r="A305" s="215"/>
      <c r="B305" s="219"/>
      <c r="H305" s="176"/>
      <c r="AK305" s="176"/>
      <c r="BN305" s="176"/>
      <c r="DG305" s="176"/>
      <c r="GE305" s="159"/>
    </row>
    <row r="306" spans="1:187" hidden="1" outlineLevel="3">
      <c r="A306" s="215"/>
      <c r="B306" s="219"/>
      <c r="H306" s="176"/>
      <c r="AK306" s="176"/>
      <c r="BN306" s="176"/>
      <c r="DG306" s="176"/>
      <c r="GE306" s="159"/>
    </row>
    <row r="307" spans="1:187" hidden="1" outlineLevel="3">
      <c r="A307" s="215"/>
      <c r="B307" s="219"/>
      <c r="H307" s="176"/>
      <c r="AK307" s="176"/>
      <c r="BN307" s="176"/>
      <c r="DG307" s="176"/>
      <c r="GE307" s="159"/>
    </row>
    <row r="308" spans="1:187" hidden="1" outlineLevel="3">
      <c r="A308" s="215"/>
      <c r="B308" s="219"/>
      <c r="H308" s="176"/>
      <c r="AK308" s="176"/>
      <c r="BN308" s="176"/>
      <c r="DG308" s="176"/>
      <c r="GE308" s="159"/>
    </row>
    <row r="309" spans="1:187" hidden="1" outlineLevel="3">
      <c r="A309" s="215"/>
      <c r="B309" s="219"/>
      <c r="H309" s="176"/>
      <c r="AK309" s="176"/>
      <c r="BN309" s="176"/>
      <c r="DG309" s="176"/>
      <c r="GE309" s="159"/>
    </row>
    <row r="310" spans="1:187" hidden="1" outlineLevel="3">
      <c r="A310" s="215"/>
      <c r="B310" s="219"/>
      <c r="H310" s="176"/>
      <c r="AK310" s="176"/>
      <c r="BN310" s="176"/>
      <c r="DG310" s="176"/>
      <c r="GE310" s="159"/>
    </row>
    <row r="311" spans="1:187" hidden="1" outlineLevel="3">
      <c r="A311" s="215"/>
      <c r="B311" s="219"/>
      <c r="H311" s="176"/>
      <c r="AK311" s="176"/>
      <c r="BN311" s="176"/>
      <c r="DG311" s="176"/>
      <c r="GE311" s="159"/>
    </row>
    <row r="312" spans="1:187" hidden="1" outlineLevel="3">
      <c r="A312" s="215"/>
      <c r="B312" s="219"/>
      <c r="H312" s="176"/>
      <c r="AK312" s="176"/>
      <c r="BN312" s="176"/>
      <c r="DG312" s="176"/>
      <c r="GE312" s="159"/>
    </row>
    <row r="313" spans="1:187" hidden="1" outlineLevel="3">
      <c r="A313" s="215"/>
      <c r="B313" s="219"/>
      <c r="H313" s="176"/>
      <c r="AK313" s="176"/>
      <c r="BN313" s="176"/>
      <c r="DG313" s="176"/>
      <c r="GE313" s="159"/>
    </row>
    <row r="314" spans="1:187" hidden="1" outlineLevel="3">
      <c r="A314" s="215"/>
      <c r="B314" s="219"/>
      <c r="H314" s="176"/>
      <c r="AK314" s="176"/>
      <c r="BN314" s="176"/>
      <c r="DG314" s="176"/>
      <c r="GE314" s="159"/>
    </row>
    <row r="315" spans="1:187" hidden="1" outlineLevel="3">
      <c r="A315" s="215"/>
      <c r="B315" s="219"/>
      <c r="H315" s="176"/>
      <c r="AK315" s="176"/>
      <c r="BN315" s="176"/>
      <c r="DG315" s="176"/>
      <c r="GE315" s="159"/>
    </row>
    <row r="316" spans="1:187" hidden="1" outlineLevel="3">
      <c r="A316" s="215"/>
      <c r="B316" s="219"/>
      <c r="H316" s="176"/>
      <c r="AK316" s="176"/>
      <c r="BN316" s="176"/>
      <c r="DG316" s="176"/>
      <c r="GE316" s="159"/>
    </row>
    <row r="317" spans="1:187" hidden="1" outlineLevel="3">
      <c r="A317" s="215"/>
      <c r="B317" s="219"/>
      <c r="H317" s="176"/>
      <c r="AK317" s="176"/>
      <c r="BN317" s="176"/>
      <c r="DG317" s="176"/>
      <c r="GE317" s="159"/>
    </row>
    <row r="318" spans="1:187" hidden="1" outlineLevel="3">
      <c r="A318" s="215"/>
      <c r="B318" s="219"/>
      <c r="H318" s="176"/>
      <c r="AK318" s="176"/>
      <c r="BN318" s="176"/>
      <c r="DG318" s="176"/>
      <c r="GE318" s="159"/>
    </row>
    <row r="319" spans="1:187" hidden="1" outlineLevel="3">
      <c r="A319" s="215"/>
      <c r="B319" s="219"/>
      <c r="H319" s="176"/>
      <c r="AK319" s="176"/>
      <c r="BN319" s="176"/>
      <c r="DG319" s="176"/>
      <c r="GE319" s="159"/>
    </row>
    <row r="320" spans="1:187" hidden="1" outlineLevel="3">
      <c r="A320" s="215"/>
      <c r="B320" s="219"/>
      <c r="H320" s="176"/>
      <c r="AK320" s="176"/>
      <c r="BN320" s="176"/>
      <c r="DG320" s="176"/>
      <c r="GE320" s="159"/>
    </row>
    <row r="321" spans="1:187" hidden="1" outlineLevel="3">
      <c r="A321" s="215"/>
      <c r="B321" s="219"/>
      <c r="H321" s="176"/>
      <c r="AK321" s="176"/>
      <c r="BN321" s="176"/>
      <c r="DG321" s="176"/>
      <c r="GE321" s="159"/>
    </row>
    <row r="322" spans="1:187" hidden="1" outlineLevel="3">
      <c r="A322" s="215"/>
      <c r="B322" s="219"/>
      <c r="H322" s="176"/>
      <c r="AK322" s="176"/>
      <c r="BN322" s="176"/>
      <c r="DG322" s="176"/>
      <c r="GE322" s="159"/>
    </row>
    <row r="323" spans="1:187" hidden="1" outlineLevel="3">
      <c r="A323" s="215"/>
      <c r="B323" s="219"/>
      <c r="H323" s="176"/>
      <c r="AK323" s="176"/>
      <c r="BN323" s="176"/>
      <c r="DG323" s="176"/>
      <c r="GE323" s="159"/>
    </row>
    <row r="324" spans="1:187" hidden="1" outlineLevel="3">
      <c r="A324" s="215"/>
      <c r="B324" s="219"/>
      <c r="H324" s="176"/>
      <c r="AK324" s="176"/>
      <c r="BN324" s="176"/>
      <c r="DG324" s="176"/>
      <c r="GE324" s="159"/>
    </row>
    <row r="325" spans="1:187" hidden="1" outlineLevel="3">
      <c r="A325" s="215"/>
      <c r="B325" s="219"/>
      <c r="H325" s="176"/>
      <c r="AK325" s="176"/>
      <c r="BN325" s="176"/>
      <c r="DG325" s="176"/>
      <c r="GE325" s="159"/>
    </row>
    <row r="326" spans="1:187" hidden="1" outlineLevel="3">
      <c r="A326" s="215"/>
      <c r="B326" s="219"/>
      <c r="H326" s="176"/>
      <c r="AK326" s="176"/>
      <c r="BN326" s="176"/>
      <c r="DG326" s="176"/>
      <c r="GE326" s="159"/>
    </row>
    <row r="327" spans="1:187" hidden="1" outlineLevel="3">
      <c r="A327" s="215"/>
      <c r="B327" s="219"/>
      <c r="H327" s="176"/>
      <c r="AK327" s="176"/>
      <c r="BN327" s="176"/>
      <c r="DG327" s="176"/>
      <c r="GE327" s="159"/>
    </row>
    <row r="328" spans="1:187" hidden="1" outlineLevel="3">
      <c r="A328" s="215"/>
      <c r="B328" s="219"/>
      <c r="H328" s="176"/>
      <c r="AK328" s="176"/>
      <c r="BN328" s="176"/>
      <c r="DG328" s="176"/>
      <c r="GE328" s="159"/>
    </row>
    <row r="329" spans="1:187" hidden="1" outlineLevel="3">
      <c r="A329" s="215"/>
      <c r="B329" s="219"/>
      <c r="H329" s="176"/>
      <c r="AK329" s="176"/>
      <c r="BN329" s="176"/>
      <c r="DG329" s="176"/>
      <c r="GE329" s="159"/>
    </row>
    <row r="330" spans="1:187" hidden="1" outlineLevel="3">
      <c r="A330" s="215"/>
      <c r="B330" s="219"/>
      <c r="H330" s="176"/>
      <c r="AK330" s="176"/>
      <c r="BN330" s="176"/>
      <c r="DG330" s="176"/>
      <c r="GE330" s="159"/>
    </row>
    <row r="331" spans="1:187" hidden="1" outlineLevel="3">
      <c r="A331" s="215"/>
      <c r="B331" s="219"/>
      <c r="H331" s="176"/>
      <c r="AK331" s="176"/>
      <c r="BN331" s="176"/>
      <c r="DG331" s="176"/>
      <c r="GE331" s="159"/>
    </row>
    <row r="332" spans="1:187" hidden="1" outlineLevel="3">
      <c r="A332" s="215"/>
      <c r="B332" s="219"/>
      <c r="H332" s="176"/>
      <c r="AK332" s="176"/>
      <c r="BN332" s="176"/>
      <c r="DG332" s="176"/>
      <c r="GE332" s="159"/>
    </row>
    <row r="333" spans="1:187" hidden="1" outlineLevel="3">
      <c r="A333" s="215"/>
      <c r="B333" s="219"/>
      <c r="H333" s="176"/>
      <c r="AK333" s="176"/>
      <c r="BN333" s="176"/>
      <c r="DG333" s="176"/>
      <c r="GE333" s="159"/>
    </row>
    <row r="334" spans="1:187" hidden="1" outlineLevel="3">
      <c r="A334" s="215"/>
      <c r="B334" s="219"/>
      <c r="H334" s="176"/>
      <c r="AK334" s="176"/>
      <c r="BN334" s="176"/>
      <c r="DG334" s="176"/>
      <c r="GE334" s="159"/>
    </row>
    <row r="335" spans="1:187" hidden="1" outlineLevel="3">
      <c r="A335" s="215"/>
      <c r="B335" s="219"/>
      <c r="H335" s="176"/>
      <c r="AK335" s="176"/>
      <c r="BN335" s="176"/>
      <c r="DG335" s="176"/>
      <c r="GE335" s="159"/>
    </row>
    <row r="336" spans="1:187" hidden="1" outlineLevel="3">
      <c r="A336" s="215"/>
      <c r="B336" s="219"/>
      <c r="H336" s="176"/>
      <c r="AK336" s="176"/>
      <c r="BN336" s="176"/>
      <c r="DG336" s="176"/>
      <c r="GE336" s="159"/>
    </row>
    <row r="337" spans="1:187" hidden="1" outlineLevel="3">
      <c r="A337" s="215"/>
      <c r="B337" s="219"/>
      <c r="H337" s="176"/>
      <c r="AK337" s="176"/>
      <c r="BN337" s="176"/>
      <c r="DG337" s="176"/>
      <c r="GE337" s="159"/>
    </row>
    <row r="338" spans="1:187" hidden="1" outlineLevel="3">
      <c r="A338" s="215"/>
      <c r="B338" s="219"/>
      <c r="H338" s="176"/>
      <c r="AK338" s="176"/>
      <c r="BN338" s="176"/>
      <c r="DG338" s="176"/>
      <c r="GE338" s="159"/>
    </row>
    <row r="339" spans="1:187" hidden="1" outlineLevel="3">
      <c r="A339" s="215"/>
      <c r="B339" s="219"/>
      <c r="H339" s="176"/>
      <c r="AK339" s="176"/>
      <c r="BN339" s="176"/>
      <c r="DG339" s="176"/>
      <c r="GE339" s="159"/>
    </row>
    <row r="340" spans="1:187" hidden="1" outlineLevel="3">
      <c r="A340" s="215"/>
      <c r="B340" s="219"/>
      <c r="H340" s="176"/>
      <c r="AK340" s="176"/>
      <c r="BN340" s="176"/>
      <c r="DG340" s="176"/>
      <c r="GE340" s="159"/>
    </row>
    <row r="341" spans="1:187" hidden="1" outlineLevel="3">
      <c r="A341" s="215"/>
      <c r="B341" s="219"/>
      <c r="H341" s="176"/>
      <c r="AK341" s="176"/>
      <c r="BN341" s="176"/>
      <c r="DG341" s="176"/>
      <c r="GE341" s="159"/>
    </row>
    <row r="342" spans="1:187" hidden="1" outlineLevel="3">
      <c r="A342" s="215"/>
      <c r="B342" s="219"/>
      <c r="H342" s="176"/>
      <c r="AK342" s="176"/>
      <c r="BN342" s="176"/>
      <c r="DG342" s="176"/>
      <c r="GE342" s="159"/>
    </row>
    <row r="343" spans="1:187" hidden="1" outlineLevel="3">
      <c r="A343" s="215"/>
      <c r="B343" s="219"/>
      <c r="H343" s="176"/>
      <c r="AK343" s="176"/>
      <c r="BN343" s="176"/>
      <c r="DG343" s="176"/>
      <c r="GE343" s="159"/>
    </row>
    <row r="344" spans="1:187" hidden="1" outlineLevel="3">
      <c r="A344" s="215"/>
      <c r="B344" s="219"/>
      <c r="H344" s="176"/>
      <c r="AK344" s="176"/>
      <c r="BN344" s="176"/>
      <c r="DG344" s="176"/>
      <c r="GE344" s="159"/>
    </row>
    <row r="345" spans="1:187" hidden="1" outlineLevel="3">
      <c r="A345" s="215"/>
      <c r="B345" s="219"/>
      <c r="H345" s="176"/>
      <c r="AK345" s="176"/>
      <c r="BN345" s="176"/>
      <c r="DG345" s="176"/>
      <c r="GE345" s="159"/>
    </row>
    <row r="346" spans="1:187" hidden="1" outlineLevel="3">
      <c r="A346" s="215"/>
      <c r="B346" s="219"/>
      <c r="H346" s="176"/>
      <c r="AK346" s="176"/>
      <c r="BN346" s="176"/>
      <c r="DG346" s="176"/>
      <c r="GE346" s="159"/>
    </row>
    <row r="347" spans="1:187" hidden="1" outlineLevel="3">
      <c r="A347" s="215"/>
      <c r="B347" s="219"/>
      <c r="H347" s="176"/>
      <c r="AK347" s="176"/>
      <c r="BN347" s="176"/>
      <c r="DG347" s="176"/>
      <c r="GE347" s="159"/>
    </row>
    <row r="348" spans="1:187" hidden="1" outlineLevel="3">
      <c r="A348" s="215"/>
      <c r="B348" s="219"/>
      <c r="H348" s="176"/>
      <c r="AK348" s="176"/>
      <c r="BN348" s="176"/>
      <c r="DG348" s="176"/>
      <c r="GE348" s="159"/>
    </row>
    <row r="349" spans="1:187" hidden="1" outlineLevel="3">
      <c r="A349" s="215"/>
      <c r="B349" s="219"/>
      <c r="H349" s="176"/>
      <c r="AK349" s="176"/>
      <c r="BN349" s="176"/>
      <c r="DG349" s="176"/>
      <c r="GE349" s="159"/>
    </row>
    <row r="350" spans="1:187" hidden="1" outlineLevel="3">
      <c r="A350" s="215"/>
      <c r="B350" s="219"/>
      <c r="H350" s="176"/>
      <c r="AK350" s="176"/>
      <c r="BN350" s="176"/>
      <c r="DG350" s="176"/>
      <c r="GE350" s="159"/>
    </row>
    <row r="351" spans="1:187" hidden="1" outlineLevel="3">
      <c r="A351" s="215"/>
      <c r="B351" s="219"/>
      <c r="H351" s="176"/>
      <c r="AK351" s="176"/>
      <c r="BN351" s="176"/>
      <c r="DG351" s="176"/>
      <c r="GE351" s="159"/>
    </row>
    <row r="352" spans="1:187" hidden="1" outlineLevel="3">
      <c r="A352" s="215"/>
      <c r="B352" s="219"/>
      <c r="H352" s="176"/>
      <c r="AK352" s="176"/>
      <c r="BN352" s="176"/>
      <c r="DG352" s="176"/>
      <c r="GE352" s="159"/>
    </row>
    <row r="353" spans="1:187" hidden="1" outlineLevel="3">
      <c r="A353" s="215"/>
      <c r="B353" s="219"/>
      <c r="H353" s="176"/>
      <c r="AK353" s="176"/>
      <c r="BN353" s="176"/>
      <c r="DG353" s="176"/>
      <c r="GE353" s="159"/>
    </row>
    <row r="354" spans="1:187" hidden="1" outlineLevel="3">
      <c r="A354" s="215"/>
      <c r="B354" s="219"/>
      <c r="H354" s="176"/>
      <c r="AK354" s="176"/>
      <c r="BN354" s="176"/>
      <c r="DG354" s="176"/>
      <c r="GE354" s="159"/>
    </row>
    <row r="355" spans="1:187" hidden="1" outlineLevel="3">
      <c r="A355" s="215"/>
      <c r="B355" s="219"/>
      <c r="H355" s="176"/>
      <c r="AK355" s="176"/>
      <c r="BN355" s="176"/>
      <c r="DG355" s="176"/>
      <c r="GE355" s="159"/>
    </row>
    <row r="356" spans="1:187" hidden="1" outlineLevel="3">
      <c r="A356" s="215"/>
      <c r="B356" s="219"/>
      <c r="H356" s="176"/>
      <c r="AK356" s="176"/>
      <c r="BN356" s="176"/>
      <c r="DG356" s="176"/>
      <c r="GE356" s="159"/>
    </row>
    <row r="357" spans="1:187" hidden="1" outlineLevel="3">
      <c r="A357" s="215"/>
      <c r="B357" s="219"/>
      <c r="H357" s="176"/>
      <c r="AK357" s="176"/>
      <c r="BN357" s="176"/>
      <c r="DG357" s="176"/>
      <c r="GE357" s="159"/>
    </row>
    <row r="358" spans="1:187" hidden="1" outlineLevel="3">
      <c r="A358" s="215"/>
      <c r="B358" s="219"/>
      <c r="H358" s="176"/>
      <c r="AK358" s="176"/>
      <c r="BN358" s="176"/>
      <c r="DG358" s="176"/>
      <c r="GE358" s="159"/>
    </row>
    <row r="359" spans="1:187" hidden="1" outlineLevel="3">
      <c r="A359" s="215"/>
      <c r="B359" s="219"/>
      <c r="H359" s="176"/>
      <c r="AK359" s="176"/>
      <c r="BN359" s="176"/>
      <c r="DG359" s="176"/>
      <c r="GE359" s="159"/>
    </row>
    <row r="360" spans="1:187" hidden="1" outlineLevel="3">
      <c r="A360" s="215"/>
      <c r="B360" s="219"/>
      <c r="H360" s="176"/>
      <c r="AK360" s="176"/>
      <c r="BN360" s="176"/>
      <c r="DG360" s="176"/>
      <c r="GE360" s="159"/>
    </row>
    <row r="361" spans="1:187" hidden="1" outlineLevel="3">
      <c r="A361" s="215"/>
      <c r="B361" s="219"/>
      <c r="H361" s="176"/>
      <c r="AK361" s="176"/>
      <c r="BN361" s="176"/>
      <c r="DG361" s="176"/>
      <c r="GE361" s="159"/>
    </row>
    <row r="362" spans="1:187" hidden="1" outlineLevel="3">
      <c r="A362" s="215"/>
      <c r="B362" s="219"/>
      <c r="H362" s="176"/>
      <c r="AK362" s="176"/>
      <c r="BN362" s="176"/>
      <c r="DG362" s="176"/>
      <c r="GE362" s="159"/>
    </row>
    <row r="363" spans="1:187" hidden="1" outlineLevel="3">
      <c r="A363" s="215"/>
      <c r="B363" s="219"/>
      <c r="H363" s="176"/>
      <c r="AK363" s="176"/>
      <c r="BN363" s="176"/>
      <c r="DG363" s="176"/>
      <c r="GE363" s="159"/>
    </row>
    <row r="364" spans="1:187" hidden="1" outlineLevel="3">
      <c r="A364" s="215"/>
      <c r="B364" s="219"/>
      <c r="H364" s="176"/>
      <c r="AK364" s="176"/>
      <c r="BN364" s="176"/>
      <c r="DG364" s="176"/>
      <c r="GE364" s="159"/>
    </row>
    <row r="365" spans="1:187" hidden="1" outlineLevel="3">
      <c r="A365" s="215"/>
      <c r="B365" s="219"/>
      <c r="H365" s="176"/>
      <c r="AK365" s="176"/>
      <c r="BN365" s="176"/>
      <c r="DG365" s="176"/>
      <c r="GE365" s="159"/>
    </row>
    <row r="366" spans="1:187" hidden="1" outlineLevel="3">
      <c r="A366" s="215"/>
      <c r="B366" s="219"/>
      <c r="H366" s="176"/>
      <c r="AK366" s="176"/>
      <c r="BN366" s="176"/>
      <c r="DG366" s="176"/>
      <c r="GE366" s="159"/>
    </row>
    <row r="367" spans="1:187" hidden="1" outlineLevel="3">
      <c r="A367" s="215"/>
      <c r="B367" s="219"/>
      <c r="H367" s="176"/>
      <c r="AK367" s="176"/>
      <c r="BN367" s="176"/>
      <c r="DG367" s="176"/>
      <c r="GE367" s="159"/>
    </row>
    <row r="368" spans="1:187" hidden="1" outlineLevel="3">
      <c r="A368" s="215"/>
      <c r="B368" s="219"/>
      <c r="H368" s="176"/>
      <c r="AK368" s="176"/>
      <c r="BN368" s="176"/>
      <c r="DG368" s="176"/>
      <c r="GE368" s="159"/>
    </row>
    <row r="369" spans="1:187" hidden="1" outlineLevel="3">
      <c r="A369" s="215"/>
      <c r="B369" s="219"/>
      <c r="H369" s="176"/>
      <c r="AK369" s="176"/>
      <c r="BN369" s="176"/>
      <c r="DG369" s="176"/>
      <c r="GE369" s="159"/>
    </row>
    <row r="370" spans="1:187" hidden="1" outlineLevel="3">
      <c r="A370" s="215"/>
      <c r="B370" s="219"/>
      <c r="H370" s="176"/>
      <c r="AK370" s="176"/>
      <c r="BN370" s="176"/>
      <c r="DG370" s="176"/>
      <c r="GE370" s="159"/>
    </row>
    <row r="371" spans="1:187" hidden="1" outlineLevel="3">
      <c r="A371" s="215"/>
      <c r="B371" s="219"/>
      <c r="H371" s="176"/>
      <c r="AK371" s="176"/>
      <c r="BN371" s="176"/>
      <c r="DG371" s="176"/>
      <c r="GE371" s="159"/>
    </row>
    <row r="372" spans="1:187" hidden="1" outlineLevel="3">
      <c r="A372" s="215"/>
      <c r="B372" s="219"/>
      <c r="H372" s="176"/>
      <c r="AK372" s="176"/>
      <c r="BN372" s="176"/>
      <c r="DG372" s="176"/>
      <c r="GE372" s="159"/>
    </row>
    <row r="373" spans="1:187" hidden="1" outlineLevel="3">
      <c r="A373" s="215"/>
      <c r="B373" s="219"/>
      <c r="H373" s="176"/>
      <c r="AK373" s="176"/>
      <c r="BN373" s="176"/>
      <c r="DG373" s="176"/>
      <c r="GE373" s="159"/>
    </row>
    <row r="374" spans="1:187" hidden="1" outlineLevel="3">
      <c r="A374" s="215"/>
      <c r="B374" s="219"/>
      <c r="H374" s="176"/>
      <c r="AK374" s="176"/>
      <c r="BN374" s="176"/>
      <c r="DG374" s="176"/>
      <c r="GE374" s="159"/>
    </row>
    <row r="375" spans="1:187" hidden="1" outlineLevel="3">
      <c r="A375" s="215"/>
      <c r="B375" s="219"/>
      <c r="H375" s="176"/>
      <c r="AK375" s="176"/>
      <c r="BN375" s="176"/>
      <c r="DG375" s="176"/>
      <c r="GE375" s="159"/>
    </row>
    <row r="376" spans="1:187" hidden="1" outlineLevel="3">
      <c r="A376" s="215"/>
      <c r="B376" s="219"/>
      <c r="H376" s="176"/>
      <c r="AK376" s="176"/>
      <c r="BN376" s="176"/>
      <c r="DG376" s="176"/>
      <c r="GE376" s="159"/>
    </row>
    <row r="377" spans="1:187" hidden="1" outlineLevel="3">
      <c r="A377" s="215"/>
      <c r="B377" s="219"/>
      <c r="H377" s="176"/>
      <c r="AK377" s="176"/>
      <c r="BN377" s="176"/>
      <c r="DG377" s="176"/>
      <c r="GE377" s="159"/>
    </row>
    <row r="378" spans="1:187" hidden="1" outlineLevel="3">
      <c r="A378" s="215"/>
      <c r="B378" s="219"/>
      <c r="H378" s="176"/>
      <c r="AK378" s="176"/>
      <c r="BN378" s="176"/>
      <c r="DG378" s="176"/>
      <c r="GE378" s="159"/>
    </row>
    <row r="379" spans="1:187" hidden="1" outlineLevel="3">
      <c r="A379" s="215"/>
      <c r="B379" s="219"/>
      <c r="H379" s="176"/>
      <c r="AK379" s="176"/>
      <c r="BN379" s="176"/>
      <c r="DG379" s="176"/>
      <c r="GE379" s="159"/>
    </row>
    <row r="380" spans="1:187" hidden="1" outlineLevel="3">
      <c r="A380" s="215"/>
      <c r="B380" s="219"/>
      <c r="H380" s="176"/>
      <c r="AK380" s="176"/>
      <c r="BN380" s="176"/>
      <c r="DG380" s="176"/>
      <c r="GE380" s="159"/>
    </row>
    <row r="381" spans="1:187" hidden="1" outlineLevel="3">
      <c r="A381" s="215"/>
      <c r="B381" s="219"/>
      <c r="H381" s="176"/>
      <c r="AK381" s="176"/>
      <c r="BN381" s="176"/>
      <c r="DG381" s="176"/>
      <c r="GE381" s="159"/>
    </row>
    <row r="382" spans="1:187" hidden="1" outlineLevel="3">
      <c r="A382" s="215"/>
      <c r="B382" s="219"/>
      <c r="H382" s="176"/>
      <c r="AK382" s="176"/>
      <c r="BN382" s="176"/>
      <c r="DG382" s="176"/>
      <c r="GE382" s="159"/>
    </row>
    <row r="383" spans="1:187" hidden="1" outlineLevel="3">
      <c r="A383" s="215"/>
      <c r="B383" s="219"/>
      <c r="H383" s="176"/>
      <c r="AK383" s="176"/>
      <c r="BN383" s="176"/>
      <c r="DG383" s="176"/>
      <c r="GE383" s="159"/>
    </row>
    <row r="384" spans="1:187" hidden="1" outlineLevel="3">
      <c r="A384" s="215"/>
      <c r="B384" s="219"/>
      <c r="H384" s="176"/>
      <c r="AK384" s="176"/>
      <c r="BN384" s="176"/>
      <c r="DG384" s="176"/>
      <c r="GE384" s="159"/>
    </row>
    <row r="385" spans="1:187" hidden="1" outlineLevel="3">
      <c r="A385" s="215"/>
      <c r="B385" s="219"/>
      <c r="H385" s="176"/>
      <c r="AK385" s="176"/>
      <c r="BN385" s="176"/>
      <c r="DG385" s="176"/>
      <c r="GE385" s="159"/>
    </row>
    <row r="386" spans="1:187" hidden="1" outlineLevel="3">
      <c r="A386" s="215"/>
      <c r="B386" s="219"/>
      <c r="H386" s="176"/>
      <c r="AK386" s="176"/>
      <c r="BN386" s="176"/>
      <c r="DG386" s="176"/>
      <c r="GE386" s="159"/>
    </row>
    <row r="387" spans="1:187" hidden="1" outlineLevel="3">
      <c r="A387" s="215"/>
      <c r="B387" s="219"/>
      <c r="H387" s="176"/>
      <c r="AK387" s="176"/>
      <c r="BN387" s="176"/>
      <c r="DG387" s="176"/>
      <c r="GE387" s="159"/>
    </row>
    <row r="388" spans="1:187" hidden="1" outlineLevel="3">
      <c r="A388" s="215"/>
      <c r="B388" s="219"/>
      <c r="H388" s="176"/>
      <c r="AK388" s="176"/>
      <c r="BN388" s="176"/>
      <c r="DG388" s="176"/>
      <c r="GE388" s="159"/>
    </row>
    <row r="389" spans="1:187" hidden="1" outlineLevel="3">
      <c r="A389" s="215"/>
      <c r="B389" s="219"/>
      <c r="H389" s="176"/>
      <c r="AK389" s="176"/>
      <c r="BN389" s="176"/>
      <c r="DG389" s="176"/>
      <c r="GE389" s="159"/>
    </row>
    <row r="390" spans="1:187" hidden="1" outlineLevel="3">
      <c r="A390" s="215"/>
      <c r="B390" s="219"/>
      <c r="H390" s="176"/>
      <c r="AK390" s="176"/>
      <c r="BN390" s="176"/>
      <c r="DG390" s="176"/>
      <c r="GE390" s="159"/>
    </row>
    <row r="391" spans="1:187" hidden="1" outlineLevel="3">
      <c r="A391" s="215"/>
      <c r="B391" s="219"/>
      <c r="H391" s="176"/>
      <c r="AK391" s="176"/>
      <c r="BN391" s="176"/>
      <c r="DG391" s="176"/>
      <c r="GE391" s="159"/>
    </row>
    <row r="392" spans="1:187" hidden="1" outlineLevel="3">
      <c r="A392" s="215"/>
      <c r="B392" s="219"/>
      <c r="H392" s="176"/>
      <c r="AK392" s="176"/>
      <c r="BN392" s="176"/>
      <c r="DG392" s="176"/>
      <c r="GE392" s="159"/>
    </row>
    <row r="393" spans="1:187" hidden="1" outlineLevel="3">
      <c r="A393" s="215"/>
      <c r="B393" s="219"/>
      <c r="H393" s="176"/>
      <c r="AK393" s="176"/>
      <c r="BN393" s="176"/>
      <c r="DG393" s="176"/>
      <c r="GE393" s="159"/>
    </row>
    <row r="394" spans="1:187" hidden="1" outlineLevel="3">
      <c r="A394" s="215"/>
      <c r="B394" s="219"/>
      <c r="H394" s="176"/>
      <c r="AK394" s="176"/>
      <c r="BN394" s="176"/>
      <c r="DG394" s="176"/>
      <c r="GE394" s="159"/>
    </row>
    <row r="395" spans="1:187" hidden="1" outlineLevel="3">
      <c r="A395" s="215"/>
      <c r="B395" s="219"/>
      <c r="H395" s="176"/>
      <c r="AK395" s="176"/>
      <c r="BN395" s="176"/>
      <c r="DG395" s="176"/>
      <c r="GE395" s="159"/>
    </row>
    <row r="396" spans="1:187" hidden="1" outlineLevel="3">
      <c r="A396" s="215"/>
      <c r="B396" s="219"/>
      <c r="H396" s="176"/>
      <c r="AK396" s="176"/>
      <c r="BN396" s="176"/>
      <c r="DG396" s="176"/>
      <c r="GE396" s="159"/>
    </row>
    <row r="397" spans="1:187" hidden="1" outlineLevel="3">
      <c r="A397" s="215"/>
      <c r="B397" s="219"/>
      <c r="H397" s="176"/>
      <c r="AK397" s="176"/>
      <c r="BN397" s="176"/>
      <c r="DG397" s="176"/>
      <c r="GE397" s="159"/>
    </row>
    <row r="398" spans="1:187" hidden="1" outlineLevel="3">
      <c r="A398" s="215"/>
      <c r="B398" s="219"/>
      <c r="H398" s="176"/>
      <c r="AK398" s="176"/>
      <c r="BN398" s="176"/>
      <c r="DG398" s="176"/>
      <c r="GE398" s="159"/>
    </row>
    <row r="399" spans="1:187" hidden="1" outlineLevel="3">
      <c r="A399" s="215"/>
      <c r="B399" s="219"/>
      <c r="H399" s="176"/>
      <c r="AK399" s="176"/>
      <c r="BN399" s="176"/>
      <c r="DG399" s="176"/>
      <c r="GE399" s="159"/>
    </row>
    <row r="400" spans="1:187" hidden="1" outlineLevel="3">
      <c r="A400" s="215"/>
      <c r="B400" s="219"/>
      <c r="H400" s="176"/>
      <c r="AK400" s="176"/>
      <c r="BN400" s="176"/>
      <c r="DG400" s="176"/>
      <c r="GE400" s="159"/>
    </row>
    <row r="401" spans="1:187" hidden="1" outlineLevel="3">
      <c r="A401" s="215"/>
      <c r="B401" s="219"/>
      <c r="H401" s="176"/>
      <c r="AK401" s="176"/>
      <c r="BN401" s="176"/>
      <c r="DG401" s="176"/>
      <c r="GE401" s="159"/>
    </row>
    <row r="402" spans="1:187" hidden="1" outlineLevel="3">
      <c r="A402" s="215"/>
      <c r="B402" s="219"/>
      <c r="H402" s="176"/>
      <c r="AK402" s="176"/>
      <c r="BN402" s="176"/>
      <c r="DG402" s="176"/>
      <c r="GE402" s="159"/>
    </row>
    <row r="403" spans="1:187" hidden="1" outlineLevel="3">
      <c r="A403" s="215"/>
      <c r="B403" s="219"/>
      <c r="H403" s="176"/>
      <c r="AK403" s="176"/>
      <c r="BN403" s="176"/>
      <c r="DG403" s="176"/>
      <c r="GE403" s="159"/>
    </row>
    <row r="404" spans="1:187" hidden="1" outlineLevel="3">
      <c r="A404" s="215"/>
      <c r="B404" s="219"/>
      <c r="H404" s="176"/>
      <c r="AK404" s="176"/>
      <c r="BN404" s="176"/>
      <c r="DG404" s="176"/>
      <c r="GE404" s="159"/>
    </row>
    <row r="405" spans="1:187" hidden="1" outlineLevel="3">
      <c r="A405" s="215"/>
      <c r="B405" s="219"/>
      <c r="H405" s="176"/>
      <c r="AK405" s="176"/>
      <c r="BN405" s="176"/>
      <c r="DG405" s="176"/>
      <c r="GE405" s="159"/>
    </row>
    <row r="406" spans="1:187" hidden="1" outlineLevel="3">
      <c r="A406" s="215"/>
      <c r="B406" s="219"/>
      <c r="H406" s="176"/>
      <c r="AK406" s="176"/>
      <c r="BN406" s="176"/>
      <c r="DG406" s="176"/>
      <c r="GE406" s="159"/>
    </row>
    <row r="407" spans="1:187" hidden="1" outlineLevel="3">
      <c r="A407" s="215"/>
      <c r="B407" s="219"/>
      <c r="H407" s="176"/>
      <c r="AK407" s="176"/>
      <c r="BN407" s="176"/>
      <c r="DG407" s="176"/>
      <c r="GE407" s="159"/>
    </row>
    <row r="408" spans="1:187" hidden="1" outlineLevel="3">
      <c r="A408" s="215"/>
      <c r="B408" s="219"/>
      <c r="H408" s="176"/>
      <c r="AK408" s="176"/>
      <c r="BN408" s="176"/>
      <c r="DG408" s="176"/>
      <c r="GE408" s="159"/>
    </row>
    <row r="409" spans="1:187" hidden="1" outlineLevel="3">
      <c r="A409" s="215"/>
      <c r="B409" s="219"/>
      <c r="H409" s="176"/>
      <c r="AK409" s="176"/>
      <c r="BN409" s="176"/>
      <c r="DG409" s="176"/>
      <c r="GE409" s="159"/>
    </row>
    <row r="410" spans="1:187" hidden="1" outlineLevel="3">
      <c r="A410" s="215"/>
      <c r="B410" s="219"/>
      <c r="H410" s="176"/>
      <c r="AK410" s="176"/>
      <c r="BN410" s="176"/>
      <c r="DG410" s="176"/>
      <c r="GE410" s="159"/>
    </row>
    <row r="411" spans="1:187" hidden="1" outlineLevel="3">
      <c r="A411" s="215"/>
      <c r="B411" s="219"/>
      <c r="H411" s="176"/>
      <c r="AK411" s="176"/>
      <c r="BN411" s="176"/>
      <c r="DG411" s="176"/>
      <c r="GE411" s="159"/>
    </row>
    <row r="412" spans="1:187" hidden="1" outlineLevel="3">
      <c r="A412" s="215"/>
      <c r="B412" s="219"/>
      <c r="H412" s="176"/>
      <c r="AK412" s="176"/>
      <c r="BN412" s="176"/>
      <c r="DG412" s="176"/>
      <c r="GE412" s="159"/>
    </row>
    <row r="413" spans="1:187" hidden="1" outlineLevel="3">
      <c r="A413" s="215"/>
      <c r="B413" s="219"/>
      <c r="H413" s="176"/>
      <c r="AK413" s="176"/>
      <c r="BN413" s="176"/>
      <c r="DG413" s="176"/>
      <c r="GE413" s="159"/>
    </row>
    <row r="414" spans="1:187" hidden="1" outlineLevel="3">
      <c r="A414" s="215"/>
      <c r="B414" s="219"/>
      <c r="H414" s="176"/>
      <c r="AK414" s="176"/>
      <c r="BN414" s="176"/>
      <c r="DG414" s="176"/>
      <c r="GE414" s="159"/>
    </row>
    <row r="415" spans="1:187" hidden="1" outlineLevel="3">
      <c r="A415" s="215"/>
      <c r="B415" s="219"/>
      <c r="H415" s="176"/>
      <c r="AK415" s="176"/>
      <c r="BN415" s="176"/>
      <c r="DG415" s="176"/>
      <c r="GE415" s="159"/>
    </row>
    <row r="416" spans="1:187" hidden="1" outlineLevel="3">
      <c r="A416" s="215"/>
      <c r="B416" s="219"/>
      <c r="H416" s="176"/>
      <c r="AK416" s="176"/>
      <c r="BN416" s="176"/>
      <c r="DG416" s="176"/>
      <c r="GE416" s="159"/>
    </row>
    <row r="417" spans="1:187" hidden="1" outlineLevel="3">
      <c r="A417" s="215"/>
      <c r="B417" s="219"/>
      <c r="H417" s="176"/>
      <c r="AK417" s="176"/>
      <c r="BN417" s="176"/>
      <c r="DG417" s="176"/>
      <c r="GE417" s="159"/>
    </row>
    <row r="418" spans="1:187" hidden="1" outlineLevel="3">
      <c r="A418" s="215"/>
      <c r="B418" s="219"/>
      <c r="H418" s="176"/>
      <c r="AK418" s="176"/>
      <c r="BN418" s="176"/>
      <c r="DG418" s="176"/>
      <c r="GE418" s="159"/>
    </row>
    <row r="419" spans="1:187" hidden="1" outlineLevel="3">
      <c r="A419" s="215"/>
      <c r="B419" s="219"/>
      <c r="H419" s="176"/>
      <c r="AK419" s="176"/>
      <c r="BN419" s="176"/>
      <c r="DG419" s="176"/>
      <c r="GE419" s="159"/>
    </row>
    <row r="420" spans="1:187" hidden="1" outlineLevel="3">
      <c r="A420" s="215"/>
      <c r="B420" s="219"/>
      <c r="H420" s="176"/>
      <c r="AK420" s="176"/>
      <c r="BN420" s="176"/>
      <c r="DG420" s="176"/>
      <c r="GE420" s="159"/>
    </row>
    <row r="421" spans="1:187" hidden="1" outlineLevel="3">
      <c r="A421" s="215"/>
      <c r="B421" s="219"/>
      <c r="H421" s="176"/>
      <c r="AK421" s="176"/>
      <c r="BN421" s="176"/>
      <c r="DG421" s="176"/>
      <c r="GE421" s="159"/>
    </row>
    <row r="422" spans="1:187" hidden="1" outlineLevel="3">
      <c r="A422" s="215"/>
      <c r="B422" s="219"/>
      <c r="H422" s="176"/>
      <c r="AK422" s="176"/>
      <c r="BN422" s="176"/>
      <c r="DG422" s="176"/>
      <c r="GE422" s="159"/>
    </row>
    <row r="423" spans="1:187" hidden="1" outlineLevel="3">
      <c r="A423" s="215"/>
      <c r="B423" s="219"/>
      <c r="H423" s="176"/>
      <c r="AK423" s="176"/>
      <c r="BN423" s="176"/>
      <c r="DG423" s="176"/>
      <c r="GE423" s="159"/>
    </row>
    <row r="424" spans="1:187" hidden="1" outlineLevel="3">
      <c r="A424" s="215"/>
      <c r="B424" s="219"/>
      <c r="H424" s="176"/>
      <c r="AK424" s="176"/>
      <c r="BN424" s="176"/>
      <c r="DG424" s="176"/>
      <c r="GE424" s="159"/>
    </row>
    <row r="425" spans="1:187" hidden="1" outlineLevel="3">
      <c r="A425" s="215"/>
      <c r="B425" s="219"/>
      <c r="H425" s="176"/>
      <c r="AK425" s="176"/>
      <c r="BN425" s="176"/>
      <c r="DG425" s="176"/>
      <c r="GE425" s="159"/>
    </row>
    <row r="426" spans="1:187" hidden="1" outlineLevel="3">
      <c r="A426" s="215"/>
      <c r="B426" s="219"/>
      <c r="H426" s="176"/>
      <c r="AK426" s="176"/>
      <c r="BN426" s="176"/>
      <c r="DG426" s="176"/>
      <c r="GE426" s="159"/>
    </row>
    <row r="427" spans="1:187" hidden="1" outlineLevel="3">
      <c r="A427" s="215"/>
      <c r="B427" s="219"/>
      <c r="H427" s="176"/>
      <c r="AK427" s="176"/>
      <c r="BN427" s="176"/>
      <c r="DG427" s="176"/>
      <c r="GE427" s="159"/>
    </row>
    <row r="428" spans="1:187" hidden="1" outlineLevel="3">
      <c r="A428" s="215"/>
      <c r="B428" s="219"/>
      <c r="H428" s="176"/>
      <c r="AK428" s="176"/>
      <c r="BN428" s="176"/>
      <c r="DG428" s="176"/>
      <c r="GE428" s="159"/>
    </row>
    <row r="429" spans="1:187" hidden="1" outlineLevel="3">
      <c r="A429" s="215"/>
      <c r="B429" s="219"/>
      <c r="H429" s="176"/>
      <c r="AK429" s="176"/>
      <c r="BN429" s="176"/>
      <c r="DG429" s="176"/>
      <c r="GE429" s="159"/>
    </row>
    <row r="430" spans="1:187" hidden="1" outlineLevel="3">
      <c r="A430" s="215"/>
      <c r="B430" s="219"/>
      <c r="H430" s="176"/>
      <c r="AK430" s="176"/>
      <c r="BN430" s="176"/>
      <c r="DG430" s="176"/>
      <c r="GE430" s="159"/>
    </row>
    <row r="431" spans="1:187" hidden="1" outlineLevel="3">
      <c r="A431" s="215"/>
      <c r="B431" s="219"/>
      <c r="H431" s="176"/>
      <c r="AK431" s="176"/>
      <c r="BN431" s="176"/>
      <c r="DG431" s="176"/>
      <c r="GE431" s="159"/>
    </row>
    <row r="432" spans="1:187" hidden="1" outlineLevel="3">
      <c r="A432" s="215"/>
      <c r="B432" s="219"/>
      <c r="H432" s="176"/>
      <c r="AK432" s="176"/>
      <c r="BN432" s="176"/>
      <c r="DG432" s="176"/>
      <c r="GE432" s="159"/>
    </row>
    <row r="433" spans="1:187" hidden="1" outlineLevel="3">
      <c r="A433" s="215"/>
      <c r="B433" s="219"/>
      <c r="H433" s="176"/>
      <c r="AK433" s="176"/>
      <c r="BN433" s="176"/>
      <c r="DG433" s="176"/>
      <c r="GE433" s="159"/>
    </row>
    <row r="434" spans="1:187" hidden="1" outlineLevel="3">
      <c r="A434" s="215"/>
      <c r="B434" s="219"/>
      <c r="H434" s="176"/>
      <c r="AK434" s="176"/>
      <c r="BN434" s="176"/>
      <c r="DG434" s="176"/>
      <c r="GE434" s="159"/>
    </row>
    <row r="435" spans="1:187" hidden="1" outlineLevel="3">
      <c r="A435" s="215"/>
      <c r="B435" s="219"/>
      <c r="H435" s="176"/>
      <c r="AK435" s="176"/>
      <c r="BN435" s="176"/>
      <c r="DG435" s="176"/>
      <c r="GE435" s="159"/>
    </row>
    <row r="436" spans="1:187" hidden="1" outlineLevel="3">
      <c r="A436" s="215"/>
      <c r="B436" s="219"/>
      <c r="H436" s="176"/>
      <c r="AK436" s="176"/>
      <c r="BN436" s="176"/>
      <c r="DG436" s="176"/>
      <c r="GE436" s="159"/>
    </row>
    <row r="437" spans="1:187" hidden="1" outlineLevel="3">
      <c r="A437" s="215"/>
      <c r="B437" s="219"/>
      <c r="H437" s="176"/>
      <c r="AK437" s="176"/>
      <c r="BN437" s="176"/>
      <c r="DG437" s="176"/>
      <c r="GE437" s="159"/>
    </row>
    <row r="438" spans="1:187" hidden="1" outlineLevel="3">
      <c r="A438" s="215"/>
      <c r="B438" s="219"/>
      <c r="H438" s="176"/>
      <c r="AK438" s="176"/>
      <c r="BN438" s="176"/>
      <c r="DG438" s="176"/>
      <c r="GE438" s="159"/>
    </row>
    <row r="439" spans="1:187" hidden="1" outlineLevel="3">
      <c r="A439" s="215"/>
      <c r="B439" s="219"/>
      <c r="H439" s="176"/>
      <c r="AK439" s="176"/>
      <c r="BN439" s="176"/>
      <c r="DG439" s="176"/>
      <c r="GE439" s="159"/>
    </row>
    <row r="440" spans="1:187" hidden="1" outlineLevel="3">
      <c r="A440" s="215"/>
      <c r="B440" s="219"/>
      <c r="H440" s="176"/>
      <c r="AK440" s="176"/>
      <c r="BN440" s="176"/>
      <c r="DG440" s="176"/>
      <c r="GE440" s="159"/>
    </row>
    <row r="441" spans="1:187" hidden="1" outlineLevel="3">
      <c r="A441" s="215"/>
      <c r="B441" s="219"/>
      <c r="H441" s="176"/>
      <c r="AK441" s="176"/>
      <c r="BN441" s="176"/>
      <c r="DG441" s="176"/>
      <c r="GE441" s="159"/>
    </row>
    <row r="442" spans="1:187" hidden="1" outlineLevel="3">
      <c r="A442" s="215"/>
      <c r="B442" s="219"/>
      <c r="H442" s="176"/>
      <c r="AK442" s="176"/>
      <c r="BN442" s="176"/>
      <c r="DG442" s="176"/>
      <c r="GE442" s="159"/>
    </row>
    <row r="443" spans="1:187" hidden="1" outlineLevel="3">
      <c r="A443" s="215"/>
      <c r="B443" s="219"/>
      <c r="H443" s="176"/>
      <c r="AK443" s="176"/>
      <c r="BN443" s="176"/>
      <c r="DG443" s="176"/>
      <c r="GE443" s="159"/>
    </row>
    <row r="444" spans="1:187" hidden="1" outlineLevel="3">
      <c r="A444" s="215"/>
      <c r="B444" s="219"/>
      <c r="H444" s="176"/>
      <c r="AK444" s="176"/>
      <c r="BN444" s="176"/>
      <c r="DG444" s="176"/>
      <c r="GE444" s="159"/>
    </row>
    <row r="445" spans="1:187" hidden="1" outlineLevel="3">
      <c r="A445" s="215"/>
      <c r="B445" s="219"/>
      <c r="H445" s="176"/>
      <c r="AK445" s="176"/>
      <c r="BN445" s="176"/>
      <c r="DG445" s="176"/>
      <c r="GE445" s="159"/>
    </row>
    <row r="446" spans="1:187" hidden="1" outlineLevel="3">
      <c r="A446" s="215"/>
      <c r="B446" s="219"/>
      <c r="H446" s="176"/>
      <c r="AK446" s="176"/>
      <c r="BN446" s="176"/>
      <c r="DG446" s="176"/>
      <c r="GE446" s="159"/>
    </row>
    <row r="447" spans="1:187" hidden="1" outlineLevel="3">
      <c r="A447" s="215"/>
      <c r="B447" s="219"/>
      <c r="H447" s="176"/>
      <c r="AK447" s="176"/>
      <c r="BN447" s="176"/>
      <c r="DG447" s="176"/>
      <c r="GE447" s="159"/>
    </row>
    <row r="448" spans="1:187" hidden="1" outlineLevel="3">
      <c r="A448" s="215"/>
      <c r="B448" s="219"/>
      <c r="H448" s="176"/>
      <c r="AK448" s="176"/>
      <c r="BN448" s="176"/>
      <c r="DG448" s="176"/>
      <c r="GE448" s="159"/>
    </row>
    <row r="449" spans="1:187" hidden="1" outlineLevel="3">
      <c r="A449" s="215"/>
      <c r="B449" s="219"/>
      <c r="H449" s="176"/>
      <c r="AK449" s="176"/>
      <c r="BN449" s="176"/>
      <c r="DG449" s="176"/>
      <c r="GE449" s="159"/>
    </row>
    <row r="450" spans="1:187" hidden="1" outlineLevel="3">
      <c r="A450" s="215"/>
      <c r="B450" s="219"/>
      <c r="H450" s="176"/>
      <c r="AK450" s="176"/>
      <c r="BN450" s="176"/>
      <c r="DG450" s="176"/>
      <c r="GE450" s="159"/>
    </row>
    <row r="451" spans="1:187" hidden="1" outlineLevel="3">
      <c r="A451" s="215"/>
      <c r="B451" s="219"/>
      <c r="H451" s="176"/>
      <c r="AK451" s="176"/>
      <c r="BN451" s="176"/>
      <c r="DG451" s="176"/>
      <c r="GE451" s="159"/>
    </row>
    <row r="452" spans="1:187" hidden="1" outlineLevel="3">
      <c r="A452" s="215"/>
      <c r="B452" s="219"/>
      <c r="H452" s="176"/>
      <c r="AK452" s="176"/>
      <c r="BN452" s="176"/>
      <c r="DG452" s="176"/>
      <c r="GE452" s="159"/>
    </row>
    <row r="453" spans="1:187" hidden="1" outlineLevel="3">
      <c r="A453" s="215"/>
      <c r="B453" s="219"/>
      <c r="H453" s="176"/>
      <c r="AK453" s="176"/>
      <c r="BN453" s="176"/>
      <c r="DG453" s="176"/>
      <c r="GE453" s="159"/>
    </row>
    <row r="454" spans="1:187" hidden="1" outlineLevel="3">
      <c r="A454" s="215"/>
      <c r="B454" s="219"/>
      <c r="H454" s="176"/>
      <c r="AK454" s="176"/>
      <c r="BN454" s="176"/>
      <c r="DG454" s="176"/>
      <c r="GE454" s="159"/>
    </row>
    <row r="455" spans="1:187" hidden="1" outlineLevel="3">
      <c r="A455" s="215"/>
      <c r="B455" s="219"/>
      <c r="H455" s="176"/>
      <c r="AK455" s="176"/>
      <c r="BN455" s="176"/>
      <c r="DG455" s="176"/>
      <c r="GE455" s="159"/>
    </row>
    <row r="456" spans="1:187" hidden="1" outlineLevel="3">
      <c r="A456" s="215"/>
      <c r="B456" s="219"/>
      <c r="H456" s="176"/>
      <c r="AK456" s="176"/>
      <c r="BN456" s="176"/>
      <c r="DG456" s="176"/>
      <c r="GE456" s="159"/>
    </row>
    <row r="457" spans="1:187" hidden="1" outlineLevel="3">
      <c r="A457" s="215"/>
      <c r="B457" s="219"/>
      <c r="H457" s="176"/>
      <c r="AK457" s="176"/>
      <c r="BN457" s="176"/>
      <c r="DG457" s="176"/>
      <c r="GE457" s="159"/>
    </row>
    <row r="458" spans="1:187" hidden="1" outlineLevel="3">
      <c r="A458" s="215"/>
      <c r="B458" s="219"/>
      <c r="H458" s="176"/>
      <c r="AK458" s="176"/>
      <c r="BN458" s="176"/>
      <c r="DG458" s="176"/>
      <c r="GE458" s="159"/>
    </row>
    <row r="459" spans="1:187" hidden="1" outlineLevel="3">
      <c r="A459" s="215"/>
      <c r="B459" s="219"/>
      <c r="H459" s="176"/>
      <c r="AK459" s="176"/>
      <c r="BN459" s="176"/>
      <c r="DG459" s="176"/>
      <c r="GE459" s="159"/>
    </row>
    <row r="460" spans="1:187" hidden="1" outlineLevel="3">
      <c r="A460" s="215"/>
      <c r="B460" s="219"/>
      <c r="H460" s="176"/>
      <c r="AK460" s="176"/>
      <c r="BN460" s="176"/>
      <c r="DG460" s="176"/>
      <c r="GE460" s="159"/>
    </row>
    <row r="461" spans="1:187" hidden="1" outlineLevel="3">
      <c r="A461" s="215"/>
      <c r="B461" s="219"/>
      <c r="H461" s="176"/>
      <c r="AK461" s="176"/>
      <c r="BN461" s="176"/>
      <c r="DG461" s="176"/>
      <c r="GE461" s="159"/>
    </row>
    <row r="462" spans="1:187" hidden="1" outlineLevel="3">
      <c r="A462" s="215"/>
      <c r="B462" s="219"/>
      <c r="H462" s="176"/>
      <c r="AK462" s="176"/>
      <c r="BN462" s="176"/>
      <c r="DG462" s="176"/>
      <c r="GE462" s="159"/>
    </row>
    <row r="463" spans="1:187" hidden="1" outlineLevel="3">
      <c r="A463" s="215"/>
      <c r="B463" s="219"/>
      <c r="H463" s="176"/>
      <c r="AK463" s="176"/>
      <c r="BN463" s="176"/>
      <c r="DG463" s="176"/>
      <c r="GE463" s="159"/>
    </row>
    <row r="464" spans="1:187" hidden="1" outlineLevel="3">
      <c r="A464" s="215"/>
      <c r="B464" s="219"/>
      <c r="H464" s="176"/>
      <c r="AK464" s="176"/>
      <c r="BN464" s="176"/>
      <c r="DG464" s="176"/>
      <c r="GE464" s="159"/>
    </row>
    <row r="465" spans="1:187" hidden="1" outlineLevel="3">
      <c r="A465" s="215"/>
      <c r="B465" s="219"/>
      <c r="H465" s="176"/>
      <c r="AK465" s="176"/>
      <c r="BN465" s="176"/>
      <c r="DG465" s="176"/>
      <c r="GE465" s="159"/>
    </row>
    <row r="466" spans="1:187" hidden="1" outlineLevel="3">
      <c r="A466" s="215"/>
      <c r="B466" s="219"/>
      <c r="H466" s="176"/>
      <c r="AK466" s="176"/>
      <c r="BN466" s="176"/>
      <c r="DG466" s="176"/>
      <c r="GE466" s="159"/>
    </row>
    <row r="467" spans="1:187" hidden="1" outlineLevel="3">
      <c r="A467" s="215"/>
      <c r="B467" s="219"/>
      <c r="H467" s="176"/>
      <c r="AK467" s="176"/>
      <c r="BN467" s="176"/>
      <c r="DG467" s="176"/>
      <c r="GE467" s="159"/>
    </row>
    <row r="468" spans="1:187" hidden="1" outlineLevel="3">
      <c r="A468" s="215"/>
      <c r="B468" s="219"/>
      <c r="H468" s="176"/>
      <c r="AK468" s="176"/>
      <c r="BN468" s="176"/>
      <c r="DG468" s="176"/>
      <c r="GE468" s="159"/>
    </row>
    <row r="469" spans="1:187" hidden="1" outlineLevel="3">
      <c r="A469" s="215"/>
      <c r="B469" s="219"/>
      <c r="H469" s="176"/>
      <c r="AK469" s="176"/>
      <c r="BN469" s="176"/>
      <c r="DG469" s="176"/>
      <c r="GE469" s="159"/>
    </row>
    <row r="470" spans="1:187" hidden="1" outlineLevel="3">
      <c r="A470" s="215"/>
      <c r="B470" s="219"/>
      <c r="H470" s="176"/>
      <c r="AK470" s="176"/>
      <c r="BN470" s="176"/>
      <c r="DG470" s="176"/>
      <c r="GE470" s="159"/>
    </row>
    <row r="471" spans="1:187" hidden="1" outlineLevel="3">
      <c r="A471" s="215"/>
      <c r="B471" s="219"/>
      <c r="H471" s="176"/>
      <c r="AK471" s="176"/>
      <c r="BN471" s="176"/>
      <c r="DG471" s="176"/>
      <c r="GE471" s="159"/>
    </row>
    <row r="472" spans="1:187" hidden="1" outlineLevel="3">
      <c r="A472" s="215"/>
      <c r="B472" s="219"/>
      <c r="H472" s="176"/>
      <c r="AK472" s="176"/>
      <c r="BN472" s="176"/>
      <c r="DG472" s="176"/>
      <c r="GE472" s="159"/>
    </row>
    <row r="473" spans="1:187" hidden="1" outlineLevel="3">
      <c r="A473" s="215"/>
      <c r="B473" s="219"/>
      <c r="H473" s="176"/>
      <c r="AK473" s="176"/>
      <c r="BN473" s="176"/>
      <c r="DG473" s="176"/>
      <c r="GE473" s="159"/>
    </row>
    <row r="474" spans="1:187" hidden="1" outlineLevel="3">
      <c r="A474" s="215"/>
      <c r="B474" s="219"/>
      <c r="H474" s="176"/>
      <c r="AK474" s="176"/>
      <c r="BN474" s="176"/>
      <c r="DG474" s="176"/>
      <c r="GE474" s="159"/>
    </row>
    <row r="475" spans="1:187" hidden="1" outlineLevel="3">
      <c r="A475" s="215"/>
      <c r="B475" s="219"/>
      <c r="H475" s="176"/>
      <c r="AK475" s="176"/>
      <c r="BN475" s="176"/>
      <c r="DG475" s="176"/>
      <c r="GE475" s="159"/>
    </row>
    <row r="476" spans="1:187" hidden="1" outlineLevel="3">
      <c r="A476" s="215"/>
      <c r="B476" s="219"/>
      <c r="H476" s="176"/>
      <c r="AK476" s="176"/>
      <c r="BN476" s="176"/>
      <c r="DG476" s="176"/>
      <c r="GE476" s="159"/>
    </row>
    <row r="477" spans="1:187" hidden="1" outlineLevel="3">
      <c r="A477" s="215"/>
      <c r="B477" s="219"/>
      <c r="H477" s="176"/>
      <c r="AK477" s="176"/>
      <c r="BN477" s="176"/>
      <c r="DG477" s="176"/>
      <c r="GE477" s="159"/>
    </row>
    <row r="478" spans="1:187" hidden="1" outlineLevel="3">
      <c r="A478" s="215"/>
      <c r="B478" s="219"/>
      <c r="H478" s="176"/>
      <c r="AK478" s="176"/>
      <c r="BN478" s="176"/>
      <c r="DG478" s="176"/>
      <c r="GE478" s="159"/>
    </row>
    <row r="479" spans="1:187" hidden="1" outlineLevel="3">
      <c r="A479" s="215"/>
      <c r="B479" s="219"/>
      <c r="H479" s="176"/>
      <c r="AK479" s="176"/>
      <c r="BN479" s="176"/>
      <c r="DG479" s="176"/>
      <c r="GE479" s="159"/>
    </row>
    <row r="480" spans="1:187" hidden="1" outlineLevel="3">
      <c r="A480" s="215"/>
      <c r="B480" s="219"/>
      <c r="H480" s="176"/>
      <c r="AK480" s="176"/>
      <c r="BN480" s="176"/>
      <c r="DG480" s="176"/>
      <c r="GE480" s="159"/>
    </row>
    <row r="481" spans="1:187" hidden="1" outlineLevel="3">
      <c r="A481" s="215"/>
      <c r="B481" s="219"/>
      <c r="H481" s="176"/>
      <c r="AK481" s="176"/>
      <c r="BN481" s="176"/>
      <c r="DG481" s="176"/>
      <c r="GE481" s="159"/>
    </row>
    <row r="482" spans="1:187" hidden="1" outlineLevel="3">
      <c r="A482" s="215"/>
      <c r="B482" s="219"/>
      <c r="H482" s="176"/>
      <c r="AK482" s="176"/>
      <c r="BN482" s="176"/>
      <c r="DG482" s="176"/>
      <c r="GE482" s="159"/>
    </row>
    <row r="483" spans="1:187" hidden="1" outlineLevel="3">
      <c r="A483" s="215"/>
      <c r="B483" s="219"/>
      <c r="H483" s="176"/>
      <c r="AK483" s="176"/>
      <c r="BN483" s="176"/>
      <c r="DG483" s="176"/>
      <c r="GE483" s="159"/>
    </row>
    <row r="484" spans="1:187" hidden="1" outlineLevel="3">
      <c r="A484" s="215"/>
      <c r="B484" s="219"/>
      <c r="H484" s="176"/>
      <c r="AK484" s="176"/>
      <c r="BN484" s="176"/>
      <c r="DG484" s="176"/>
      <c r="GE484" s="159"/>
    </row>
    <row r="485" spans="1:187" hidden="1" outlineLevel="3">
      <c r="A485" s="215"/>
      <c r="B485" s="219"/>
      <c r="H485" s="176"/>
      <c r="AK485" s="176"/>
      <c r="BN485" s="176"/>
      <c r="DG485" s="176"/>
      <c r="GE485" s="159"/>
    </row>
    <row r="486" spans="1:187" hidden="1" outlineLevel="3">
      <c r="A486" s="215"/>
      <c r="B486" s="219"/>
      <c r="H486" s="176"/>
      <c r="AK486" s="176"/>
      <c r="BN486" s="176"/>
      <c r="DG486" s="176"/>
      <c r="GE486" s="159"/>
    </row>
    <row r="487" spans="1:187" hidden="1" outlineLevel="3">
      <c r="A487" s="215"/>
      <c r="B487" s="219"/>
      <c r="H487" s="176"/>
      <c r="AK487" s="176"/>
      <c r="BN487" s="176"/>
      <c r="DG487" s="176"/>
      <c r="GE487" s="159"/>
    </row>
    <row r="488" spans="1:187" hidden="1" outlineLevel="3">
      <c r="A488" s="215"/>
      <c r="B488" s="219"/>
      <c r="H488" s="176"/>
      <c r="AK488" s="176"/>
      <c r="BN488" s="176"/>
      <c r="DG488" s="176"/>
      <c r="GE488" s="159"/>
    </row>
    <row r="489" spans="1:187" hidden="1" outlineLevel="3">
      <c r="A489" s="215"/>
      <c r="B489" s="219"/>
      <c r="H489" s="176"/>
      <c r="AK489" s="176"/>
      <c r="BN489" s="176"/>
      <c r="DG489" s="176"/>
      <c r="GE489" s="159"/>
    </row>
    <row r="490" spans="1:187" hidden="1" outlineLevel="3">
      <c r="A490" s="215"/>
      <c r="B490" s="219"/>
      <c r="H490" s="176"/>
      <c r="AK490" s="176"/>
      <c r="BN490" s="176"/>
      <c r="DG490" s="176"/>
      <c r="GE490" s="159"/>
    </row>
    <row r="491" spans="1:187" hidden="1" outlineLevel="3">
      <c r="A491" s="215"/>
      <c r="B491" s="219"/>
      <c r="H491" s="176"/>
      <c r="AK491" s="176"/>
      <c r="BN491" s="176"/>
      <c r="DG491" s="176"/>
      <c r="GE491" s="159"/>
    </row>
    <row r="492" spans="1:187" hidden="1" outlineLevel="3">
      <c r="A492" s="215"/>
      <c r="B492" s="219"/>
      <c r="H492" s="176"/>
      <c r="AK492" s="176"/>
      <c r="BN492" s="176"/>
      <c r="DG492" s="176"/>
      <c r="GE492" s="159"/>
    </row>
    <row r="493" spans="1:187" hidden="1" outlineLevel="3">
      <c r="A493" s="215"/>
      <c r="B493" s="219"/>
      <c r="H493" s="176"/>
      <c r="AK493" s="176"/>
      <c r="BN493" s="176"/>
      <c r="DG493" s="176"/>
      <c r="GE493" s="159"/>
    </row>
    <row r="494" spans="1:187" s="173" customFormat="1">
      <c r="A494" s="154" t="s">
        <v>399</v>
      </c>
      <c r="B494" s="154" t="s">
        <v>399</v>
      </c>
      <c r="C494" s="154" t="s">
        <v>399</v>
      </c>
      <c r="D494" s="454" t="s">
        <v>399</v>
      </c>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c r="AA494" s="154"/>
      <c r="AB494" s="154"/>
      <c r="AC494" s="154"/>
      <c r="AD494" s="154"/>
      <c r="AE494" s="154"/>
      <c r="AF494" s="154"/>
      <c r="AG494" s="154"/>
      <c r="AH494" s="154"/>
      <c r="AI494" s="154"/>
      <c r="AJ494" s="154"/>
      <c r="AK494" s="154"/>
      <c r="AL494" s="154"/>
      <c r="AM494" s="154"/>
      <c r="AN494" s="154"/>
      <c r="AO494" s="154"/>
      <c r="AP494" s="154"/>
      <c r="AQ494" s="154"/>
      <c r="AR494" s="154"/>
      <c r="AS494" s="154"/>
      <c r="AT494" s="154"/>
      <c r="AU494" s="154"/>
      <c r="AV494" s="154"/>
      <c r="AW494" s="154"/>
      <c r="AX494" s="154"/>
      <c r="AY494" s="154"/>
      <c r="AZ494" s="154"/>
      <c r="BA494" s="154"/>
      <c r="BB494" s="154"/>
      <c r="BC494" s="154"/>
      <c r="BD494" s="154"/>
      <c r="BE494" s="154"/>
      <c r="BF494" s="154"/>
      <c r="BG494" s="154"/>
      <c r="BH494" s="154"/>
      <c r="BI494" s="154"/>
      <c r="BJ494" s="154"/>
      <c r="BK494" s="154"/>
      <c r="BL494" s="154"/>
      <c r="BM494" s="154"/>
      <c r="BN494" s="154"/>
      <c r="BO494" s="154"/>
      <c r="BP494" s="154"/>
      <c r="BQ494" s="154"/>
      <c r="BR494" s="154"/>
      <c r="BS494" s="154"/>
      <c r="BT494" s="154"/>
      <c r="BU494" s="154"/>
      <c r="BV494" s="154"/>
      <c r="BW494" s="154"/>
      <c r="BX494" s="154"/>
      <c r="BY494" s="154"/>
      <c r="BZ494" s="154"/>
      <c r="CA494" s="154"/>
      <c r="CB494" s="154"/>
      <c r="CC494" s="154"/>
      <c r="CD494" s="154"/>
      <c r="CE494" s="154"/>
      <c r="CF494" s="154"/>
      <c r="CG494" s="154"/>
      <c r="CH494" s="154"/>
      <c r="CI494" s="154"/>
      <c r="CJ494" s="154"/>
      <c r="CK494" s="154"/>
      <c r="CL494" s="154"/>
      <c r="CM494" s="154"/>
      <c r="CN494" s="154"/>
      <c r="CO494" s="154"/>
      <c r="CP494" s="154"/>
      <c r="CQ494" s="154"/>
      <c r="CR494" s="154"/>
      <c r="CS494" s="154"/>
      <c r="CT494" s="154"/>
      <c r="CU494" s="154"/>
      <c r="CV494" s="154"/>
      <c r="CW494" s="154"/>
      <c r="CX494" s="154"/>
      <c r="CY494" s="154"/>
      <c r="CZ494" s="154"/>
      <c r="DA494" s="154"/>
      <c r="DB494" s="154"/>
      <c r="DC494" s="154"/>
      <c r="DD494" s="154"/>
      <c r="DE494" s="154"/>
      <c r="DF494" s="154"/>
      <c r="DG494" s="154"/>
      <c r="DH494" s="154"/>
      <c r="DI494" s="154"/>
      <c r="DJ494" s="154"/>
      <c r="DK494" s="154"/>
      <c r="DL494" s="154"/>
      <c r="DM494" s="154"/>
      <c r="DN494" s="154"/>
      <c r="DO494" s="154"/>
      <c r="DP494" s="154"/>
      <c r="DQ494" s="154"/>
      <c r="DR494" s="154"/>
      <c r="DS494" s="154"/>
      <c r="DT494" s="154"/>
      <c r="DU494" s="154"/>
      <c r="DV494" s="154"/>
      <c r="DW494" s="154"/>
      <c r="DX494" s="154"/>
      <c r="DY494" s="154"/>
      <c r="DZ494" s="154"/>
      <c r="EA494" s="154"/>
      <c r="EB494" s="154"/>
      <c r="EC494" s="154"/>
      <c r="ED494" s="154"/>
      <c r="EE494" s="154"/>
      <c r="EF494" s="154"/>
      <c r="EG494" s="154"/>
      <c r="EH494" s="154"/>
      <c r="EI494" s="154"/>
      <c r="EJ494" s="154"/>
      <c r="EK494" s="154"/>
      <c r="EL494" s="154"/>
      <c r="EM494" s="154"/>
      <c r="EN494" s="154"/>
      <c r="EO494" s="154"/>
      <c r="EP494" s="154"/>
      <c r="EQ494" s="154"/>
      <c r="ER494" s="154"/>
      <c r="ES494" s="154"/>
      <c r="ET494" s="154"/>
      <c r="EU494" s="154"/>
      <c r="EV494" s="154"/>
      <c r="EW494" s="154"/>
      <c r="EX494" s="154"/>
      <c r="EY494" s="154"/>
      <c r="EZ494" s="154"/>
      <c r="FA494" s="154"/>
      <c r="FB494" s="154"/>
      <c r="FC494" s="154"/>
      <c r="FD494" s="154"/>
      <c r="FE494" s="154"/>
      <c r="FF494" s="154"/>
      <c r="FG494" s="154"/>
      <c r="FH494" s="154"/>
      <c r="FI494" s="154"/>
      <c r="FJ494" s="154"/>
      <c r="FK494" s="154"/>
      <c r="FL494" s="154"/>
      <c r="FM494" s="154"/>
      <c r="FN494" s="154"/>
      <c r="FO494" s="154"/>
      <c r="FP494" s="154"/>
      <c r="FQ494" s="154"/>
      <c r="FR494" s="154"/>
      <c r="FS494" s="154"/>
      <c r="FT494" s="154"/>
      <c r="FU494" s="154"/>
      <c r="FV494" s="154"/>
      <c r="FW494" s="154"/>
      <c r="FX494" s="154"/>
      <c r="FY494" s="154"/>
      <c r="FZ494" s="154"/>
      <c r="GA494" s="154"/>
      <c r="GB494" s="154"/>
      <c r="GC494" s="154"/>
      <c r="GD494" s="154"/>
      <c r="GE494" s="154"/>
    </row>
  </sheetData>
  <autoFilter ref="A6:GE494" xr:uid="{00000000-0009-0000-0000-00003B000000}"/>
  <conditionalFormatting sqref="B33:D33">
    <cfRule type="expression" dxfId="2" priority="3">
      <formula>AND(ISNUMBER(B$8),B$10&lt;&gt;"p")</formula>
    </cfRule>
  </conditionalFormatting>
  <conditionalFormatting sqref="B44:D44">
    <cfRule type="expression" dxfId="1" priority="1">
      <formula>AND(ISNUMBER(B$5),B$8&lt;&gt;"p")</formula>
    </cfRule>
  </conditionalFormatting>
  <conditionalFormatting sqref="C34:D34">
    <cfRule type="expression" dxfId="0" priority="2">
      <formula>AND(ISNUMBER(C$5),C$8&lt;&gt;"p")</formula>
    </cfRule>
  </conditionalFormatting>
  <hyperlinks>
    <hyperlink ref="B84" display="Include a documentation sheet in your workbook to describe the contents of the file, with the name and a description for each worksheet." xr:uid="{5AC1CCE0-651A-4C66-B7C1-401354B73C93}"/>
  </hyperlinks>
  <pageMargins left="1" right="1" top="1" bottom="1" header="0.5" footer="0.5"/>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3"/>
  <dimension ref="A1:G35"/>
  <sheetViews>
    <sheetView zoomScale="145" zoomScaleNormal="145" workbookViewId="0">
      <selection activeCell="A2" sqref="A2"/>
    </sheetView>
  </sheetViews>
  <sheetFormatPr defaultRowHeight="12.75"/>
  <cols>
    <col min="1" max="1" width="23.28515625" customWidth="1"/>
    <col min="6" max="6" width="10.140625" customWidth="1"/>
  </cols>
  <sheetData>
    <row r="1" spans="1:7" ht="18">
      <c r="A1" s="260" t="s">
        <v>718</v>
      </c>
    </row>
    <row r="2" spans="1:7" s="463" customFormat="1" hidden="1">
      <c r="A2" s="534" t="s">
        <v>1434</v>
      </c>
      <c r="B2" s="552">
        <v>2.0023148148148148E-3</v>
      </c>
    </row>
    <row r="3" spans="1:7" s="264" customFormat="1" ht="14.25">
      <c r="A3" s="575" t="str">
        <f>IF(A2="","",IF(Disable_Video_Hyperlinks,A2,HYPERLINK(Video_website&amp;A2,A2)))</f>
        <v>UNC_DAYT_EXCEL_1.2.3_LECTURE_TERMINOLOGY.mp4</v>
      </c>
      <c r="C3"/>
      <c r="E3"/>
      <c r="G3"/>
    </row>
    <row r="4" spans="1:7" s="264" customFormat="1" ht="14.25">
      <c r="A4" s="582">
        <f>IF(OR(B2="",B2=0),"",B2)</f>
        <v>2.0023148148148148E-3</v>
      </c>
      <c r="C4"/>
      <c r="E4"/>
      <c r="G4"/>
    </row>
    <row r="6" spans="1:7" ht="15.75">
      <c r="A6" s="265" t="s">
        <v>197</v>
      </c>
      <c r="B6" s="266"/>
      <c r="C6" s="266"/>
      <c r="D6" s="266"/>
    </row>
    <row r="7" spans="1:7" ht="25.5">
      <c r="A7" t="s">
        <v>170</v>
      </c>
      <c r="B7" s="12" t="s">
        <v>199</v>
      </c>
      <c r="C7" s="12" t="s">
        <v>200</v>
      </c>
      <c r="D7" s="12" t="s">
        <v>201</v>
      </c>
    </row>
    <row r="8" spans="1:7">
      <c r="A8" t="s">
        <v>175</v>
      </c>
      <c r="B8" s="461">
        <v>24.427799999999998</v>
      </c>
      <c r="C8" s="13">
        <f>2*B8</f>
        <v>48.855599999999995</v>
      </c>
      <c r="D8" s="13">
        <f>B8*1.25</f>
        <v>30.534749999999995</v>
      </c>
      <c r="G8" s="114" t="s">
        <v>720</v>
      </c>
    </row>
    <row r="9" spans="1:7">
      <c r="A9" t="s">
        <v>178</v>
      </c>
      <c r="B9" s="462">
        <v>2.2349999999999999</v>
      </c>
      <c r="C9" s="11">
        <f>B9</f>
        <v>2.2349999999999999</v>
      </c>
      <c r="D9" s="11">
        <f>C9</f>
        <v>2.2349999999999999</v>
      </c>
      <c r="G9" s="114" t="s">
        <v>1265</v>
      </c>
    </row>
    <row r="10" spans="1:7">
      <c r="A10" s="8" t="s">
        <v>194</v>
      </c>
      <c r="B10" s="462">
        <v>11.64</v>
      </c>
      <c r="C10" s="462">
        <v>1.57</v>
      </c>
      <c r="D10" s="11">
        <f>B10</f>
        <v>11.64</v>
      </c>
      <c r="G10" s="114" t="s">
        <v>1266</v>
      </c>
    </row>
    <row r="11" spans="1:7">
      <c r="A11" s="8" t="s">
        <v>184</v>
      </c>
      <c r="B11" s="462">
        <v>1.4804999999999999</v>
      </c>
      <c r="C11" s="11">
        <f>B11</f>
        <v>1.4804999999999999</v>
      </c>
      <c r="D11" s="11">
        <f>2*B11</f>
        <v>2.9609999999999999</v>
      </c>
      <c r="G11" s="114" t="s">
        <v>1267</v>
      </c>
    </row>
    <row r="12" spans="1:7">
      <c r="A12" s="8" t="s">
        <v>202</v>
      </c>
      <c r="B12" s="462"/>
      <c r="C12" s="462">
        <v>1.27</v>
      </c>
      <c r="D12" s="11"/>
      <c r="G12" s="114" t="s">
        <v>1268</v>
      </c>
    </row>
    <row r="13" spans="1:7">
      <c r="A13" s="8" t="s">
        <v>203</v>
      </c>
      <c r="B13" s="462"/>
      <c r="C13" s="462">
        <v>3.29</v>
      </c>
      <c r="D13" s="11"/>
    </row>
    <row r="14" spans="1:7">
      <c r="A14" s="8" t="s">
        <v>204</v>
      </c>
      <c r="B14" s="462"/>
      <c r="C14" s="462">
        <v>5</v>
      </c>
      <c r="D14" s="462">
        <v>6.5</v>
      </c>
    </row>
    <row r="15" spans="1:7">
      <c r="A15" s="8" t="s">
        <v>182</v>
      </c>
      <c r="B15" s="462">
        <v>10.370833333333334</v>
      </c>
      <c r="C15" s="11">
        <f>B15</f>
        <v>10.370833333333334</v>
      </c>
      <c r="D15" s="11">
        <f>B15</f>
        <v>10.370833333333334</v>
      </c>
    </row>
    <row r="16" spans="1:7">
      <c r="A16" s="5" t="s">
        <v>196</v>
      </c>
      <c r="B16" s="9"/>
      <c r="C16" s="9"/>
      <c r="D16" s="9"/>
    </row>
    <row r="19" spans="1:2" ht="15.75">
      <c r="A19" s="376" t="s">
        <v>1263</v>
      </c>
      <c r="B19" s="77" t="s">
        <v>1264</v>
      </c>
    </row>
    <row r="20" spans="1:2">
      <c r="A20" s="377" t="s">
        <v>1261</v>
      </c>
    </row>
    <row r="21" spans="1:2">
      <c r="A21" s="377" t="s">
        <v>1262</v>
      </c>
    </row>
    <row r="22" spans="1:2">
      <c r="A22" s="377" t="s">
        <v>1258</v>
      </c>
    </row>
    <row r="23" spans="1:2">
      <c r="A23" s="365"/>
    </row>
    <row r="24" spans="1:2">
      <c r="A24" s="377" t="s">
        <v>1259</v>
      </c>
    </row>
    <row r="25" spans="1:2">
      <c r="A25" s="114" t="s">
        <v>1256</v>
      </c>
    </row>
    <row r="26" spans="1:2">
      <c r="A26" s="116" t="s">
        <v>1255</v>
      </c>
    </row>
    <row r="27" spans="1:2">
      <c r="A27" s="114" t="s">
        <v>1252</v>
      </c>
    </row>
    <row r="28" spans="1:2">
      <c r="A28" s="206" t="s">
        <v>1253</v>
      </c>
    </row>
    <row r="29" spans="1:2">
      <c r="A29" s="206" t="s">
        <v>1254</v>
      </c>
    </row>
    <row r="30" spans="1:2">
      <c r="A30" s="206"/>
    </row>
    <row r="31" spans="1:2">
      <c r="A31" s="137" t="s">
        <v>1257</v>
      </c>
    </row>
    <row r="32" spans="1:2">
      <c r="A32" s="114" t="s">
        <v>750</v>
      </c>
    </row>
    <row r="33" spans="1:1">
      <c r="A33" s="114" t="s">
        <v>719</v>
      </c>
    </row>
    <row r="35" spans="1:1">
      <c r="A35" s="5"/>
    </row>
  </sheetData>
  <phoneticPr fontId="6" type="noConversion"/>
  <conditionalFormatting sqref="B2">
    <cfRule type="expression" dxfId="31" priority="1">
      <formula>NOT(_xlfn.ISFORMULA(B2))</formula>
    </cfRule>
  </conditionalFormatting>
  <hyperlinks>
    <hyperlink ref="B19" r:id="rId1" xr:uid="{8E0657C1-A24F-49CF-9BD0-CC78E633E462}"/>
  </hyperlinks>
  <pageMargins left="0.75" right="0.75" top="1" bottom="1" header="0.5" footer="0.5"/>
  <pageSetup orientation="portrait" horizontalDpi="300" verticalDpi="300"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8"/>
  <dimension ref="A1:L38"/>
  <sheetViews>
    <sheetView zoomScale="145" zoomScaleNormal="145" workbookViewId="0">
      <selection activeCell="L7" sqref="L7"/>
    </sheetView>
  </sheetViews>
  <sheetFormatPr defaultRowHeight="12.75"/>
  <cols>
    <col min="1" max="1" width="9.7109375" bestFit="1" customWidth="1"/>
  </cols>
  <sheetData>
    <row r="1" spans="1:12" ht="18">
      <c r="A1" s="260" t="s">
        <v>721</v>
      </c>
    </row>
    <row r="2" spans="1:12" s="463" customFormat="1" hidden="1">
      <c r="A2" s="534" t="s">
        <v>1435</v>
      </c>
      <c r="B2" s="552">
        <v>3.8773148148148148E-3</v>
      </c>
    </row>
    <row r="3" spans="1:12" s="264" customFormat="1" ht="14.25">
      <c r="A3" s="575" t="str">
        <f>IF(A2="","",IF(Disable_Video_Hyperlinks,A2,HYPERLINK(Video_website&amp;A2,A2)))</f>
        <v>UNC_DAYT_EXCEL_1.2.4_LECTURE_OPTIONS.mp4</v>
      </c>
      <c r="C3"/>
      <c r="E3"/>
      <c r="G3"/>
    </row>
    <row r="4" spans="1:12" s="264" customFormat="1" ht="14.25">
      <c r="A4" s="582">
        <f>IF(OR(B2="",B2=0),"",B2)</f>
        <v>3.8773148148148148E-3</v>
      </c>
      <c r="C4"/>
      <c r="E4"/>
      <c r="G4"/>
    </row>
    <row r="6" spans="1:12">
      <c r="A6" s="114" t="s">
        <v>722</v>
      </c>
    </row>
    <row r="7" spans="1:12">
      <c r="A7" s="114" t="s">
        <v>723</v>
      </c>
    </row>
    <row r="9" spans="1:12">
      <c r="A9" s="5" t="s">
        <v>742</v>
      </c>
      <c r="L9" s="114" t="s">
        <v>2591</v>
      </c>
    </row>
    <row r="10" spans="1:12">
      <c r="A10" s="114" t="s">
        <v>1420</v>
      </c>
      <c r="L10" s="643" t="s">
        <v>2592</v>
      </c>
    </row>
    <row r="11" spans="1:12">
      <c r="A11" s="116" t="s">
        <v>743</v>
      </c>
      <c r="I11" s="463">
        <v>1</v>
      </c>
      <c r="J11">
        <f>I11+1</f>
        <v>2</v>
      </c>
    </row>
    <row r="12" spans="1:12">
      <c r="A12" s="116" t="s">
        <v>744</v>
      </c>
      <c r="I12" s="463">
        <v>2</v>
      </c>
    </row>
    <row r="13" spans="1:12">
      <c r="A13" s="116"/>
      <c r="I13" s="463">
        <v>3</v>
      </c>
    </row>
    <row r="14" spans="1:12">
      <c r="A14" s="326" t="s">
        <v>1415</v>
      </c>
      <c r="I14" s="463">
        <v>4</v>
      </c>
    </row>
    <row r="15" spans="1:12">
      <c r="A15" s="116" t="s">
        <v>2433</v>
      </c>
      <c r="I15" s="463">
        <v>5</v>
      </c>
    </row>
    <row r="16" spans="1:12">
      <c r="A16" s="116"/>
    </row>
    <row r="17" spans="1:11">
      <c r="A17" s="645" t="s">
        <v>2432</v>
      </c>
      <c r="B17" s="645"/>
      <c r="C17" s="645"/>
      <c r="D17" s="645"/>
      <c r="E17" s="645"/>
      <c r="F17" s="645"/>
      <c r="G17" s="645"/>
      <c r="H17" s="645"/>
      <c r="I17" s="645"/>
      <c r="J17" s="645"/>
      <c r="K17" s="645"/>
    </row>
    <row r="18" spans="1:11">
      <c r="A18" s="645"/>
      <c r="B18" s="645"/>
      <c r="C18" s="645"/>
      <c r="D18" s="645"/>
      <c r="E18" s="645"/>
      <c r="F18" s="645"/>
      <c r="G18" s="645"/>
      <c r="H18" s="645"/>
      <c r="I18" s="645"/>
      <c r="J18" s="645"/>
      <c r="K18" s="645"/>
    </row>
    <row r="19" spans="1:11">
      <c r="A19" s="645"/>
      <c r="B19" s="645"/>
      <c r="C19" s="645"/>
      <c r="D19" s="645"/>
      <c r="E19" s="645"/>
      <c r="F19" s="645"/>
      <c r="G19" s="645"/>
      <c r="H19" s="645"/>
      <c r="I19" s="645"/>
      <c r="J19" s="645"/>
      <c r="K19" s="645"/>
    </row>
    <row r="20" spans="1:11">
      <c r="A20" s="645"/>
      <c r="B20" s="645"/>
      <c r="C20" s="645"/>
      <c r="D20" s="645"/>
      <c r="E20" s="645"/>
      <c r="F20" s="645"/>
      <c r="G20" s="645"/>
      <c r="H20" s="645"/>
      <c r="I20" s="645"/>
      <c r="J20" s="645"/>
      <c r="K20" s="645"/>
    </row>
    <row r="21" spans="1:11">
      <c r="A21" s="645"/>
      <c r="B21" s="645"/>
      <c r="C21" s="645"/>
      <c r="D21" s="645"/>
      <c r="E21" s="645"/>
      <c r="F21" s="645"/>
      <c r="G21" s="645"/>
      <c r="H21" s="645"/>
      <c r="I21" s="645"/>
      <c r="J21" s="645"/>
      <c r="K21" s="645"/>
    </row>
    <row r="22" spans="1:11">
      <c r="A22" s="645"/>
      <c r="B22" s="645"/>
      <c r="C22" s="645"/>
      <c r="D22" s="645"/>
      <c r="E22" s="645"/>
      <c r="F22" s="645"/>
      <c r="G22" s="645"/>
      <c r="H22" s="645"/>
      <c r="I22" s="645"/>
      <c r="J22" s="645"/>
      <c r="K22" s="645"/>
    </row>
    <row r="23" spans="1:11">
      <c r="A23" s="645"/>
      <c r="B23" s="645"/>
      <c r="C23" s="645"/>
      <c r="D23" s="645"/>
      <c r="E23" s="645"/>
      <c r="F23" s="645"/>
      <c r="G23" s="645"/>
      <c r="H23" s="645"/>
      <c r="I23" s="645"/>
      <c r="J23" s="645"/>
      <c r="K23" s="645"/>
    </row>
    <row r="24" spans="1:11">
      <c r="A24" s="645"/>
      <c r="B24" s="645"/>
      <c r="C24" s="645"/>
      <c r="D24" s="645"/>
      <c r="E24" s="645"/>
      <c r="F24" s="645"/>
      <c r="G24" s="645"/>
      <c r="H24" s="645"/>
      <c r="I24" s="645"/>
      <c r="J24" s="645"/>
      <c r="K24" s="645"/>
    </row>
    <row r="25" spans="1:11">
      <c r="A25" s="645"/>
      <c r="B25" s="645"/>
      <c r="C25" s="645"/>
      <c r="D25" s="645"/>
      <c r="E25" s="645"/>
      <c r="F25" s="645"/>
      <c r="G25" s="645"/>
      <c r="H25" s="645"/>
      <c r="I25" s="645"/>
      <c r="J25" s="645"/>
      <c r="K25" s="645"/>
    </row>
    <row r="26" spans="1:11">
      <c r="A26" s="645"/>
      <c r="B26" s="645"/>
      <c r="C26" s="645"/>
      <c r="D26" s="645"/>
      <c r="E26" s="645"/>
      <c r="F26" s="645"/>
      <c r="G26" s="645"/>
      <c r="H26" s="645"/>
      <c r="I26" s="645"/>
      <c r="J26" s="645"/>
      <c r="K26" s="645"/>
    </row>
    <row r="27" spans="1:11">
      <c r="A27" s="645"/>
      <c r="B27" s="645"/>
      <c r="C27" s="645"/>
      <c r="D27" s="645"/>
      <c r="E27" s="645"/>
      <c r="F27" s="645"/>
      <c r="G27" s="645"/>
      <c r="H27" s="645"/>
      <c r="I27" s="645"/>
      <c r="J27" s="645"/>
      <c r="K27" s="645"/>
    </row>
    <row r="28" spans="1:11">
      <c r="A28" s="645"/>
      <c r="B28" s="645"/>
      <c r="C28" s="645"/>
      <c r="D28" s="645"/>
      <c r="E28" s="645"/>
      <c r="F28" s="645"/>
      <c r="G28" s="645"/>
      <c r="H28" s="645"/>
      <c r="I28" s="645"/>
      <c r="J28" s="645"/>
      <c r="K28" s="645"/>
    </row>
    <row r="29" spans="1:11">
      <c r="A29" s="645"/>
      <c r="B29" s="645"/>
      <c r="C29" s="645"/>
      <c r="D29" s="645"/>
      <c r="E29" s="645"/>
      <c r="F29" s="645"/>
      <c r="G29" s="645"/>
      <c r="H29" s="645"/>
      <c r="I29" s="645"/>
      <c r="J29" s="645"/>
      <c r="K29" s="645"/>
    </row>
    <row r="30" spans="1:11">
      <c r="A30" s="645"/>
      <c r="B30" s="645"/>
      <c r="C30" s="645"/>
      <c r="D30" s="645"/>
      <c r="E30" s="645"/>
      <c r="F30" s="645"/>
      <c r="G30" s="645"/>
      <c r="H30" s="645"/>
      <c r="I30" s="645"/>
      <c r="J30" s="645"/>
      <c r="K30" s="645"/>
    </row>
    <row r="31" spans="1:11">
      <c r="A31" s="645"/>
      <c r="B31" s="645"/>
      <c r="C31" s="645"/>
      <c r="D31" s="645"/>
      <c r="E31" s="645"/>
      <c r="F31" s="645"/>
      <c r="G31" s="645"/>
      <c r="H31" s="645"/>
      <c r="I31" s="645"/>
      <c r="J31" s="645"/>
      <c r="K31" s="645"/>
    </row>
    <row r="32" spans="1:11">
      <c r="A32" s="645"/>
      <c r="B32" s="645"/>
      <c r="C32" s="645"/>
      <c r="D32" s="645"/>
      <c r="E32" s="645"/>
      <c r="F32" s="645"/>
      <c r="G32" s="645"/>
      <c r="H32" s="645"/>
      <c r="I32" s="645"/>
      <c r="J32" s="645"/>
      <c r="K32" s="645"/>
    </row>
    <row r="33" spans="1:11">
      <c r="A33" s="645"/>
      <c r="B33" s="645"/>
      <c r="C33" s="645"/>
      <c r="D33" s="645"/>
      <c r="E33" s="645"/>
      <c r="F33" s="645"/>
      <c r="G33" s="645"/>
      <c r="H33" s="645"/>
      <c r="I33" s="645"/>
      <c r="J33" s="645"/>
      <c r="K33" s="645"/>
    </row>
    <row r="34" spans="1:11">
      <c r="A34" s="645"/>
      <c r="B34" s="645"/>
      <c r="C34" s="645"/>
      <c r="D34" s="645"/>
      <c r="E34" s="645"/>
      <c r="F34" s="645"/>
      <c r="G34" s="645"/>
      <c r="H34" s="645"/>
      <c r="I34" s="645"/>
      <c r="J34" s="645"/>
      <c r="K34" s="645"/>
    </row>
    <row r="35" spans="1:11">
      <c r="A35" s="645"/>
      <c r="B35" s="645"/>
      <c r="C35" s="645"/>
      <c r="D35" s="645"/>
      <c r="E35" s="645"/>
      <c r="F35" s="645"/>
      <c r="G35" s="645"/>
      <c r="H35" s="645"/>
      <c r="I35" s="645"/>
      <c r="J35" s="645"/>
      <c r="K35" s="645"/>
    </row>
    <row r="36" spans="1:11">
      <c r="A36" s="645"/>
      <c r="B36" s="645"/>
      <c r="C36" s="645"/>
      <c r="D36" s="645"/>
      <c r="E36" s="645"/>
      <c r="F36" s="645"/>
      <c r="G36" s="645"/>
      <c r="H36" s="645"/>
      <c r="I36" s="645"/>
      <c r="J36" s="645"/>
      <c r="K36" s="645"/>
    </row>
    <row r="37" spans="1:11">
      <c r="A37" s="645"/>
      <c r="B37" s="645"/>
      <c r="C37" s="645"/>
      <c r="D37" s="645"/>
      <c r="E37" s="645"/>
      <c r="F37" s="645"/>
      <c r="G37" s="645"/>
      <c r="H37" s="645"/>
      <c r="I37" s="645"/>
      <c r="J37" s="645"/>
      <c r="K37" s="645"/>
    </row>
    <row r="38" spans="1:11">
      <c r="A38" s="645"/>
      <c r="B38" s="645"/>
      <c r="C38" s="645"/>
      <c r="D38" s="645"/>
      <c r="E38" s="645"/>
      <c r="F38" s="645"/>
      <c r="G38" s="645"/>
      <c r="H38" s="645"/>
      <c r="I38" s="645"/>
      <c r="J38" s="645"/>
      <c r="K38" s="645"/>
    </row>
  </sheetData>
  <mergeCells count="1">
    <mergeCell ref="A17:K38"/>
  </mergeCells>
  <conditionalFormatting sqref="B2">
    <cfRule type="expression" dxfId="30" priority="1">
      <formula>NOT(_xlfn.ISFORMULA(B2))</formula>
    </cfRule>
  </conditionalFormatting>
  <hyperlinks>
    <hyperlink ref="L10" r:id="rId1" xr:uid="{AAA88A07-69AB-4F40-9EC3-9729E12B347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78</vt:i4>
      </vt:variant>
      <vt:variant>
        <vt:lpstr>Named Ranges</vt:lpstr>
      </vt:variant>
      <vt:variant>
        <vt:i4>23</vt:i4>
      </vt:variant>
    </vt:vector>
  </HeadingPairs>
  <TitlesOfParts>
    <vt:vector size="101" baseType="lpstr">
      <vt:lpstr>Documentation</vt:lpstr>
      <vt:lpstr>Objectives</vt:lpstr>
      <vt:lpstr>Chapter_Functions</vt:lpstr>
      <vt:lpstr>_Introduction</vt:lpstr>
      <vt:lpstr>Intro</vt:lpstr>
      <vt:lpstr>Honor</vt:lpstr>
      <vt:lpstr>Code</vt:lpstr>
      <vt:lpstr>Terminology</vt:lpstr>
      <vt:lpstr>Options</vt:lpstr>
      <vt:lpstr>AutoSave</vt:lpstr>
      <vt:lpstr>_Shortcuts</vt:lpstr>
      <vt:lpstr>Shortcuts</vt:lpstr>
      <vt:lpstr>Fn_Key</vt:lpstr>
      <vt:lpstr>Mac_Shortcuts</vt:lpstr>
      <vt:lpstr>Alt_shortcuts</vt:lpstr>
      <vt:lpstr>QAT</vt:lpstr>
      <vt:lpstr>Navigating</vt:lpstr>
      <vt:lpstr>Delete</vt:lpstr>
      <vt:lpstr>Find</vt:lpstr>
      <vt:lpstr>Paste_Special</vt:lpstr>
      <vt:lpstr>Level_1</vt:lpstr>
      <vt:lpstr>_Proper_Formatting</vt:lpstr>
      <vt:lpstr>Formatting</vt:lpstr>
      <vt:lpstr>Error_Messages</vt:lpstr>
      <vt:lpstr>Error_Checking</vt:lpstr>
      <vt:lpstr>Error_Alerts</vt:lpstr>
      <vt:lpstr>Centering</vt:lpstr>
      <vt:lpstr>Merging</vt:lpstr>
      <vt:lpstr>Col_Width</vt:lpstr>
      <vt:lpstr>Col_Autosize</vt:lpstr>
      <vt:lpstr>Wrap_Text_1</vt:lpstr>
      <vt:lpstr>Wrap_Text_2</vt:lpstr>
      <vt:lpstr>_Formatting_Numbers</vt:lpstr>
      <vt:lpstr>Number_formats</vt:lpstr>
      <vt:lpstr>Regional</vt:lpstr>
      <vt:lpstr>Num_format_shortcuts</vt:lpstr>
      <vt:lpstr>Custom</vt:lpstr>
      <vt:lpstr>Dollar</vt:lpstr>
      <vt:lpstr>Dollar_2</vt:lpstr>
      <vt:lpstr>_Formulas</vt:lpstr>
      <vt:lpstr>Troubleshooting</vt:lpstr>
      <vt:lpstr>Show_Formulas</vt:lpstr>
      <vt:lpstr>Operators</vt:lpstr>
      <vt:lpstr>Order_of_Precedence</vt:lpstr>
      <vt:lpstr>Precision</vt:lpstr>
      <vt:lpstr>_Flexibility</vt:lpstr>
      <vt:lpstr>Copying</vt:lpstr>
      <vt:lpstr>Cursor_Shapes</vt:lpstr>
      <vt:lpstr>Inflexible</vt:lpstr>
      <vt:lpstr>Flexible</vt:lpstr>
      <vt:lpstr>Cell_Refs</vt:lpstr>
      <vt:lpstr>Cell_Ref_Types</vt:lpstr>
      <vt:lpstr>Relative</vt:lpstr>
      <vt:lpstr>Abs_&amp;_Mixed</vt:lpstr>
      <vt:lpstr>Mixed_Refs</vt:lpstr>
      <vt:lpstr>Functions</vt:lpstr>
      <vt:lpstr>Function_List</vt:lpstr>
      <vt:lpstr>Dummy_Row</vt:lpstr>
      <vt:lpstr>_Design</vt:lpstr>
      <vt:lpstr>Colors</vt:lpstr>
      <vt:lpstr>Design</vt:lpstr>
      <vt:lpstr>Sorting</vt:lpstr>
      <vt:lpstr>Text_Files</vt:lpstr>
      <vt:lpstr>Headers</vt:lpstr>
      <vt:lpstr>Notes_Doc</vt:lpstr>
      <vt:lpstr>Sample_Doc</vt:lpstr>
      <vt:lpstr>Copy_Sheets</vt:lpstr>
      <vt:lpstr>Dates</vt:lpstr>
      <vt:lpstr>Level 2</vt:lpstr>
      <vt:lpstr>Level 3</vt:lpstr>
      <vt:lpstr>Blanks_vs_Zeros</vt:lpstr>
      <vt:lpstr>Naming</vt:lpstr>
      <vt:lpstr>Grouping</vt:lpstr>
      <vt:lpstr>1stQTR</vt:lpstr>
      <vt:lpstr>2ndQTR</vt:lpstr>
      <vt:lpstr>3rdQTR</vt:lpstr>
      <vt:lpstr>4thQTR</vt:lpstr>
      <vt:lpstr>Key</vt:lpstr>
      <vt:lpstr>Key!_1</vt:lpstr>
      <vt:lpstr>Text_Files!_Consolidate_Problems_into</vt:lpstr>
      <vt:lpstr>Wrap_Text_2!Columns_Widths_and_Row_Heights</vt:lpstr>
      <vt:lpstr>cut</vt:lpstr>
      <vt:lpstr>Disable_Video_Hyperlinks</vt:lpstr>
      <vt:lpstr>Entering_and_Editing_Data</vt:lpstr>
      <vt:lpstr>Graded_row</vt:lpstr>
      <vt:lpstr>Key!HW_Name</vt:lpstr>
      <vt:lpstr>Insert_and_Delete_Commands</vt:lpstr>
      <vt:lpstr>Sample_Doc!Last_Modified</vt:lpstr>
      <vt:lpstr>Last_Modified</vt:lpstr>
      <vt:lpstr>pair</vt:lpstr>
      <vt:lpstr>Colors!Print_Area</vt:lpstr>
      <vt:lpstr>Custom!Print_Area</vt:lpstr>
      <vt:lpstr>Dollar!Print_Area</vt:lpstr>
      <vt:lpstr>Dollar_2!Print_Area</vt:lpstr>
      <vt:lpstr>Num_format_shortcuts!Print_Area</vt:lpstr>
      <vt:lpstr>Number_formats!Print_Area</vt:lpstr>
      <vt:lpstr>Received_row</vt:lpstr>
      <vt:lpstr>Sh</vt:lpstr>
      <vt:lpstr>Spreadsheet_Navigation</vt:lpstr>
      <vt:lpstr>Template_Column</vt:lpstr>
      <vt:lpstr>TOC</vt:lpstr>
    </vt:vector>
  </TitlesOfParts>
  <Company>UNC - 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Day</dc:creator>
  <cp:lastModifiedBy>Travis Day</cp:lastModifiedBy>
  <cp:lastPrinted>2020-03-10T06:48:18Z</cp:lastPrinted>
  <dcterms:created xsi:type="dcterms:W3CDTF">2007-02-05T19:51:59Z</dcterms:created>
  <dcterms:modified xsi:type="dcterms:W3CDTF">2022-08-17T01:23:14Z</dcterms:modified>
</cp:coreProperties>
</file>