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1.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https://adminliveunc-my.sharepoint.com/personal/dayt_ad_unc_edu/Documents/Documents/Class/Notes/"/>
    </mc:Choice>
  </mc:AlternateContent>
  <xr:revisionPtr revIDLastSave="1612" documentId="8_{6CE44253-835F-4798-9646-BDA7F42B6A73}" xr6:coauthVersionLast="47" xr6:coauthVersionMax="47" xr10:uidLastSave="{193B058F-F276-4DE7-A7D7-70734B64702F}"/>
  <bookViews>
    <workbookView xWindow="28680" yWindow="-120" windowWidth="29040" windowHeight="15990" tabRatio="845" xr2:uid="{40C9F191-8928-4691-8813-134754F21A59}"/>
  </bookViews>
  <sheets>
    <sheet name="Documentation" sheetId="81" r:id="rId1"/>
    <sheet name="Excel" sheetId="75" state="hidden" r:id="rId2"/>
    <sheet name="Sorting" sheetId="64" state="hidden" r:id="rId3"/>
    <sheet name="Intro" sheetId="93" r:id="rId4"/>
    <sheet name="Objectives" sheetId="22" r:id="rId5"/>
    <sheet name="Tools" sheetId="95" r:id="rId6"/>
    <sheet name="Level_1" sheetId="96" r:id="rId7"/>
    <sheet name="Planning" sheetId="97" r:id="rId8"/>
    <sheet name="_Validation" sheetId="144" r:id="rId9"/>
    <sheet name="Control_Data-Entry" sheetId="145" r:id="rId10"/>
    <sheet name="Rule_Types" sheetId="113" r:id="rId11"/>
    <sheet name="Input_Message" sheetId="115" r:id="rId12"/>
    <sheet name="Alert_Style" sheetId="116" r:id="rId13"/>
    <sheet name="Flexible_validation" sheetId="143" r:id="rId14"/>
    <sheet name="Circling_Invalid_Data" sheetId="112" r:id="rId15"/>
    <sheet name="_Protection" sheetId="147" r:id="rId16"/>
    <sheet name="Protection" sheetId="90" r:id="rId17"/>
    <sheet name="Unlock_Cells" sheetId="146" r:id="rId18"/>
    <sheet name="Worksheets" sheetId="119" r:id="rId19"/>
    <sheet name="Workbooks" sheetId="120" r:id="rId20"/>
    <sheet name=" Documentation" sheetId="87" state="hidden" r:id="rId21"/>
    <sheet name="HW Documentation" sheetId="121" state="hidden" r:id="rId22"/>
    <sheet name="Level_1_Summary" sheetId="122" r:id="rId23"/>
    <sheet name="Level_2" sheetId="123" r:id="rId24"/>
    <sheet name="_Auditing" sheetId="148" r:id="rId25"/>
    <sheet name="Auditing_Tools" sheetId="124" r:id="rId26"/>
    <sheet name="Tracing" sheetId="127" r:id="rId27"/>
    <sheet name="Correcting" sheetId="126" state="hidden" r:id="rId28"/>
    <sheet name="Precedents" sheetId="128" r:id="rId29"/>
    <sheet name="Dependents" sheetId="129" r:id="rId30"/>
    <sheet name="Error-Checking" sheetId="130" state="hidden" r:id="rId31"/>
    <sheet name="Level_2_Summary" sheetId="139" r:id="rId32"/>
    <sheet name="_Macros" sheetId="100" r:id="rId33"/>
    <sheet name="Developer" sheetId="131" r:id="rId34"/>
    <sheet name="Security" sheetId="132" r:id="rId35"/>
    <sheet name="Recording" sheetId="133" r:id="rId36"/>
    <sheet name="Running" sheetId="135" r:id="rId37"/>
    <sheet name="_Editing" sheetId="149" r:id="rId38"/>
    <sheet name="Editing" sheetId="137" r:id="rId39"/>
    <sheet name="Personal" sheetId="141" r:id="rId40"/>
    <sheet name="Macros_Summary" sheetId="140" r:id="rId41"/>
    <sheet name="Chapter_Summary" sheetId="138" r:id="rId42"/>
  </sheets>
  <definedNames>
    <definedName name="_xlnm._FilterDatabase" localSheetId="0" hidden="1">Documentation!$A$11:$I$54</definedName>
    <definedName name="anscount" hidden="1">1</definedName>
    <definedName name="Columns_Widths_and_Row_Heights" localSheetId="30">#REF!</definedName>
    <definedName name="Disable_Video_Hyperlinks">Documentation!$C$2</definedName>
    <definedName name="element_designator">"_"</definedName>
    <definedName name="Entering_and_Editing_Data" localSheetId="30">#REF!</definedName>
    <definedName name="Insert_and_Delete_Commands" localSheetId="30">#REF!</definedName>
    <definedName name="Last_Modified" localSheetId="21">'HW Documentation'!$B$6</definedName>
    <definedName name="Last_Modified">Documentation!$B$7</definedName>
    <definedName name="MyAnswer">Excel!$H$11</definedName>
    <definedName name="MyList">Excel!$H$9:$H$10</definedName>
    <definedName name="objective" localSheetId="4">Objectives!$A$2</definedName>
    <definedName name="_xlnm.Print_Area" localSheetId="9">'Control_Data-Entry'!$A$1:$H$24</definedName>
    <definedName name="segment_designator">"_"</definedName>
    <definedName name="Spreadsheet_Navigation" localSheetId="30">#REF!</definedName>
    <definedName name="TOC">Documentation!$A$11</definedName>
    <definedName name="Video_website">"https://public.kenan-flagler.unc.edu/faculty/dayt/class/video/"</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81" l="1"/>
  <c r="D53" i="81"/>
  <c r="C53" i="81"/>
  <c r="B53" i="81"/>
  <c r="D52" i="81"/>
  <c r="C52" i="81"/>
  <c r="B52" i="81"/>
  <c r="D51" i="81"/>
  <c r="C51" i="81"/>
  <c r="B51" i="81"/>
  <c r="D50" i="81"/>
  <c r="C50" i="81"/>
  <c r="B50" i="81"/>
  <c r="D49" i="81"/>
  <c r="C49" i="81"/>
  <c r="B49" i="81"/>
  <c r="D48" i="81"/>
  <c r="C48" i="81"/>
  <c r="B48" i="81"/>
  <c r="D47" i="81"/>
  <c r="C47" i="81"/>
  <c r="B47" i="81"/>
  <c r="D46" i="81"/>
  <c r="C46" i="81"/>
  <c r="B46" i="81"/>
  <c r="D45" i="81"/>
  <c r="C45" i="81"/>
  <c r="B45" i="81"/>
  <c r="D44" i="81"/>
  <c r="C44" i="81"/>
  <c r="B44" i="81"/>
  <c r="D43" i="81"/>
  <c r="C43" i="81"/>
  <c r="B43" i="81"/>
  <c r="D42" i="81"/>
  <c r="C42" i="81"/>
  <c r="B42" i="81"/>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A12" i="81"/>
  <c r="F12" i="81" s="1"/>
  <c r="E11" i="81"/>
  <c r="A4" i="149"/>
  <c r="A3" i="149"/>
  <c r="A3" i="133"/>
  <c r="A4" i="93"/>
  <c r="A3" i="93"/>
  <c r="A4" i="22"/>
  <c r="A3" i="22"/>
  <c r="A4" i="95"/>
  <c r="A3" i="95"/>
  <c r="A4" i="96"/>
  <c r="A3" i="96"/>
  <c r="A4" i="97"/>
  <c r="A3" i="97"/>
  <c r="A4" i="113"/>
  <c r="A3" i="113"/>
  <c r="A4" i="115"/>
  <c r="A3" i="115"/>
  <c r="A4" i="116"/>
  <c r="A3" i="116"/>
  <c r="A4" i="143"/>
  <c r="A3" i="143"/>
  <c r="A4" i="112"/>
  <c r="A3" i="112"/>
  <c r="A4" i="147"/>
  <c r="A3" i="147"/>
  <c r="A4" i="90"/>
  <c r="A3" i="90"/>
  <c r="A4" i="146"/>
  <c r="A3" i="146"/>
  <c r="A4" i="119"/>
  <c r="A3" i="119"/>
  <c r="A4" i="120"/>
  <c r="A3" i="120"/>
  <c r="A4" i="122"/>
  <c r="A3" i="122"/>
  <c r="A4" i="123"/>
  <c r="A3" i="123"/>
  <c r="A4" i="148"/>
  <c r="A3" i="148"/>
  <c r="A4" i="124"/>
  <c r="A3" i="124"/>
  <c r="A4" i="127"/>
  <c r="A3" i="127"/>
  <c r="A4" i="128"/>
  <c r="A3" i="128"/>
  <c r="A4" i="129"/>
  <c r="A3" i="129"/>
  <c r="A4" i="139"/>
  <c r="A3" i="139"/>
  <c r="A4" i="100"/>
  <c r="A3" i="100"/>
  <c r="A4" i="131"/>
  <c r="A3" i="131"/>
  <c r="A4" i="132"/>
  <c r="A3" i="132"/>
  <c r="A4" i="133"/>
  <c r="A4" i="135"/>
  <c r="A3" i="135"/>
  <c r="A4" i="137"/>
  <c r="A3" i="137"/>
  <c r="A4" i="141"/>
  <c r="A3" i="141"/>
  <c r="A4" i="140"/>
  <c r="A3" i="140"/>
  <c r="A4" i="138"/>
  <c r="A3" i="138"/>
  <c r="A4" i="145"/>
  <c r="A3" i="145"/>
  <c r="A4" i="144"/>
  <c r="A31" i="81"/>
  <c r="A21" i="81"/>
  <c r="A14" i="81"/>
  <c r="A44" i="81"/>
  <c r="A38" i="81"/>
  <c r="A24" i="81"/>
  <c r="A22" i="81"/>
  <c r="A18" i="81"/>
  <c r="A41" i="81"/>
  <c r="A47" i="81"/>
  <c r="A42" i="81"/>
  <c r="A32" i="81"/>
  <c r="A28" i="81"/>
  <c r="A27" i="81"/>
  <c r="A37" i="81"/>
  <c r="A30" i="81"/>
  <c r="A26" i="81"/>
  <c r="A51" i="81"/>
  <c r="A43" i="81"/>
  <c r="A50" i="81"/>
  <c r="A29" i="81"/>
  <c r="A35" i="81"/>
  <c r="A39" i="81"/>
  <c r="A53" i="81"/>
  <c r="A13" i="81"/>
  <c r="A15" i="81"/>
  <c r="A40" i="81"/>
  <c r="A49" i="81"/>
  <c r="A48" i="81"/>
  <c r="A46" i="81"/>
  <c r="A52" i="81"/>
  <c r="A36" i="81"/>
  <c r="A17" i="81"/>
  <c r="A16" i="81"/>
  <c r="A19" i="81"/>
  <c r="A34" i="81"/>
  <c r="A33" i="81"/>
  <c r="A20" i="81"/>
  <c r="A45" i="81"/>
  <c r="A23" i="81"/>
  <c r="A25" i="81"/>
  <c r="F22" i="81" l="1"/>
  <c r="F38" i="81"/>
  <c r="F35" i="81"/>
  <c r="F51" i="81"/>
  <c r="F40" i="81"/>
  <c r="F13" i="81"/>
  <c r="F21" i="81"/>
  <c r="F29" i="81"/>
  <c r="F37" i="81"/>
  <c r="F45" i="81"/>
  <c r="F53" i="81"/>
  <c r="F46" i="81"/>
  <c r="F24" i="81"/>
  <c r="F18" i="81"/>
  <c r="F26" i="81"/>
  <c r="F34" i="81"/>
  <c r="F42" i="81"/>
  <c r="F50" i="81"/>
  <c r="F27" i="81"/>
  <c r="F16" i="81"/>
  <c r="F32" i="81"/>
  <c r="F15" i="81"/>
  <c r="F23" i="81"/>
  <c r="F31" i="81"/>
  <c r="F39" i="81"/>
  <c r="F47" i="81"/>
  <c r="F14" i="81"/>
  <c r="F30" i="81"/>
  <c r="F19" i="81"/>
  <c r="F43" i="81"/>
  <c r="F20" i="81"/>
  <c r="F28" i="81"/>
  <c r="F36" i="81"/>
  <c r="F44" i="81"/>
  <c r="F52" i="81"/>
  <c r="F48" i="81"/>
  <c r="F17" i="81"/>
  <c r="F25" i="81"/>
  <c r="F33" i="81"/>
  <c r="F41" i="81"/>
  <c r="F49" i="81"/>
  <c r="A3" i="144" l="1"/>
  <c r="A7" i="127"/>
  <c r="A7" i="128"/>
  <c r="A7" i="129"/>
  <c r="A3" i="81"/>
  <c r="E18" i="146" l="1"/>
  <c r="E17" i="146"/>
  <c r="E16" i="146"/>
  <c r="E13" i="146"/>
  <c r="E14" i="146" s="1"/>
  <c r="E16" i="145"/>
  <c r="E15" i="145"/>
  <c r="E14" i="145"/>
  <c r="E11" i="145"/>
  <c r="E12" i="145" s="1"/>
  <c r="E13" i="145" s="1"/>
  <c r="E17" i="145" s="1"/>
  <c r="E15" i="146" l="1"/>
  <c r="E19" i="146" s="1"/>
  <c r="E18" i="145"/>
  <c r="E19" i="145" s="1"/>
  <c r="E21" i="145" s="1"/>
  <c r="C16" i="127" a="1"/>
  <c r="C16" i="127" s="1"/>
  <c r="E20" i="146" l="1"/>
  <c r="E21" i="146" s="1"/>
  <c r="E23" i="146" s="1"/>
  <c r="E18" i="119"/>
  <c r="E17" i="119"/>
  <c r="E16" i="119"/>
  <c r="E13" i="119"/>
  <c r="E14" i="119" s="1"/>
  <c r="E15" i="119" s="1"/>
  <c r="E19" i="119" s="1"/>
  <c r="E18" i="120"/>
  <c r="E17" i="120"/>
  <c r="E16" i="120"/>
  <c r="E13" i="120"/>
  <c r="E14" i="120" s="1"/>
  <c r="E18" i="90"/>
  <c r="E17" i="90"/>
  <c r="E16" i="90"/>
  <c r="E13" i="90"/>
  <c r="E14" i="90" s="1"/>
  <c r="E15" i="90" s="1"/>
  <c r="E19" i="90" s="1"/>
  <c r="E20" i="90" l="1"/>
  <c r="E21" i="90" s="1"/>
  <c r="E23" i="90" s="1"/>
  <c r="E20" i="119"/>
  <c r="E21" i="119" s="1"/>
  <c r="E23" i="119" s="1"/>
  <c r="E15" i="120"/>
  <c r="E19" i="120" s="1"/>
  <c r="E18" i="143"/>
  <c r="E17" i="143"/>
  <c r="E16" i="143"/>
  <c r="E13" i="143"/>
  <c r="E14" i="143" s="1"/>
  <c r="E20" i="120" l="1"/>
  <c r="E21" i="120"/>
  <c r="E23" i="120" s="1"/>
  <c r="E15" i="143"/>
  <c r="E19" i="143" s="1"/>
  <c r="E20" i="143" l="1"/>
  <c r="E21" i="143" s="1"/>
  <c r="E23" i="143" s="1"/>
  <c r="E16" i="135"/>
  <c r="E15" i="135"/>
  <c r="E14" i="135"/>
  <c r="E11" i="135"/>
  <c r="E12" i="135" s="1"/>
  <c r="J10" i="130"/>
  <c r="I10" i="130"/>
  <c r="G10" i="130"/>
  <c r="F10" i="130"/>
  <c r="D10" i="130"/>
  <c r="C10" i="130"/>
  <c r="K9" i="130"/>
  <c r="H9" i="130"/>
  <c r="E9" i="130"/>
  <c r="K8" i="130"/>
  <c r="H8" i="130"/>
  <c r="E8" i="130"/>
  <c r="K7" i="130"/>
  <c r="H7" i="130"/>
  <c r="E7" i="130"/>
  <c r="K6" i="130"/>
  <c r="H6" i="130"/>
  <c r="E6" i="130"/>
  <c r="K5" i="130"/>
  <c r="H5" i="130"/>
  <c r="E5" i="130"/>
  <c r="K4" i="130"/>
  <c r="H4" i="130"/>
  <c r="E4" i="130"/>
  <c r="J16" i="129"/>
  <c r="I16" i="129"/>
  <c r="G16" i="129"/>
  <c r="F16" i="129"/>
  <c r="D16" i="129"/>
  <c r="C16" i="129"/>
  <c r="K15" i="129"/>
  <c r="H15" i="129"/>
  <c r="E15" i="129"/>
  <c r="K14" i="129"/>
  <c r="H14" i="129"/>
  <c r="E14" i="129"/>
  <c r="K13" i="129"/>
  <c r="H13" i="129"/>
  <c r="E13" i="129"/>
  <c r="K12" i="129"/>
  <c r="H12" i="129"/>
  <c r="E12" i="129"/>
  <c r="K11" i="129"/>
  <c r="H11" i="129"/>
  <c r="E11" i="129"/>
  <c r="K10" i="129"/>
  <c r="H10" i="129"/>
  <c r="E10" i="129"/>
  <c r="J16" i="128"/>
  <c r="I16" i="128"/>
  <c r="G16" i="128"/>
  <c r="F16" i="128"/>
  <c r="D16" i="128"/>
  <c r="C16" i="128"/>
  <c r="K15" i="128"/>
  <c r="H15" i="128"/>
  <c r="E15" i="128"/>
  <c r="K14" i="128"/>
  <c r="H14" i="128"/>
  <c r="E14" i="128"/>
  <c r="K13" i="128"/>
  <c r="H13" i="128"/>
  <c r="E13" i="128"/>
  <c r="K12" i="128"/>
  <c r="H12" i="128"/>
  <c r="E12" i="128"/>
  <c r="K11" i="128"/>
  <c r="H11" i="128"/>
  <c r="E11" i="128"/>
  <c r="K10" i="128"/>
  <c r="H10" i="128"/>
  <c r="E10" i="128"/>
  <c r="C10" i="126"/>
  <c r="J16" i="127"/>
  <c r="I16" i="127"/>
  <c r="G16" i="127"/>
  <c r="F16" i="127"/>
  <c r="D16" i="127"/>
  <c r="K15" i="127"/>
  <c r="H15" i="127"/>
  <c r="E15" i="127"/>
  <c r="K14" i="127"/>
  <c r="H14" i="127"/>
  <c r="E14" i="127"/>
  <c r="K13" i="127"/>
  <c r="H13" i="127"/>
  <c r="E13" i="127"/>
  <c r="K12" i="127"/>
  <c r="H12" i="127"/>
  <c r="E12" i="127"/>
  <c r="K11" i="127"/>
  <c r="H11" i="127"/>
  <c r="E11" i="127"/>
  <c r="K10" i="127"/>
  <c r="H10" i="127"/>
  <c r="E10" i="127"/>
  <c r="J10" i="126"/>
  <c r="I10" i="126"/>
  <c r="G10" i="126"/>
  <c r="F10" i="126"/>
  <c r="D10" i="126"/>
  <c r="K9" i="126"/>
  <c r="H9" i="126"/>
  <c r="E9" i="126"/>
  <c r="K8" i="126"/>
  <c r="H8" i="126"/>
  <c r="E8" i="126"/>
  <c r="K7" i="126"/>
  <c r="H7" i="126"/>
  <c r="E7" i="126"/>
  <c r="K6" i="126"/>
  <c r="H6" i="126"/>
  <c r="E6" i="126"/>
  <c r="K5" i="126"/>
  <c r="H5" i="126"/>
  <c r="E5" i="126"/>
  <c r="E10" i="126" s="1"/>
  <c r="K4" i="126"/>
  <c r="H4" i="126"/>
  <c r="E4" i="126"/>
  <c r="H10" i="130"/>
  <c r="E7" i="124"/>
  <c r="E14" i="116"/>
  <c r="E13" i="116"/>
  <c r="E12" i="116"/>
  <c r="E9" i="116"/>
  <c r="E10" i="116" s="1"/>
  <c r="E11" i="116" s="1"/>
  <c r="E14" i="115"/>
  <c r="E13" i="115"/>
  <c r="E12" i="115"/>
  <c r="E9" i="115"/>
  <c r="E10" i="115" s="1"/>
  <c r="E11" i="115" s="1"/>
  <c r="E15" i="115" s="1"/>
  <c r="E14" i="113"/>
  <c r="E13" i="113"/>
  <c r="E12" i="113"/>
  <c r="E9" i="113"/>
  <c r="E10" i="113" s="1"/>
  <c r="E14" i="112"/>
  <c r="E13" i="112"/>
  <c r="E12" i="112"/>
  <c r="E9" i="112"/>
  <c r="E10" i="112"/>
  <c r="C12" i="64"/>
  <c r="F6" i="64"/>
  <c r="F7" i="64"/>
  <c r="F8" i="64"/>
  <c r="F9" i="64"/>
  <c r="F10" i="64"/>
  <c r="F11" i="64"/>
  <c r="D12" i="64"/>
  <c r="E12" i="64"/>
  <c r="H11" i="75"/>
  <c r="J9" i="75" s="1"/>
  <c r="J11" i="75"/>
  <c r="E11" i="112" l="1"/>
  <c r="H16" i="127"/>
  <c r="H16" i="128"/>
  <c r="K16" i="127"/>
  <c r="C21" i="127" s="1"/>
  <c r="H16" i="129"/>
  <c r="E15" i="116"/>
  <c r="E16" i="116" s="1"/>
  <c r="E17" i="116" s="1"/>
  <c r="E19" i="116" s="1"/>
  <c r="K10" i="130"/>
  <c r="K10" i="126"/>
  <c r="E15" i="112"/>
  <c r="E16" i="112" s="1"/>
  <c r="E16" i="127"/>
  <c r="E16" i="128"/>
  <c r="E16" i="129"/>
  <c r="K16" i="129"/>
  <c r="C21" i="129" s="1"/>
  <c r="H10" i="126"/>
  <c r="C14" i="126" s="1"/>
  <c r="E11" i="113"/>
  <c r="E15" i="113" s="1"/>
  <c r="E16" i="113" s="1"/>
  <c r="E17" i="113" s="1"/>
  <c r="E19" i="113" s="1"/>
  <c r="K16" i="128"/>
  <c r="E10" i="130"/>
  <c r="C15" i="126"/>
  <c r="E16" i="115"/>
  <c r="E17" i="115" s="1"/>
  <c r="E19" i="115" s="1"/>
  <c r="C13" i="126"/>
  <c r="C15" i="130"/>
  <c r="C14" i="130"/>
  <c r="C13" i="130"/>
  <c r="E13" i="135"/>
  <c r="E17" i="135" s="1"/>
  <c r="C20" i="127" l="1"/>
  <c r="C21" i="128"/>
  <c r="C19" i="127"/>
  <c r="C19" i="129"/>
  <c r="C20" i="128"/>
  <c r="C20" i="129"/>
  <c r="E17" i="112"/>
  <c r="E19" i="112" s="1"/>
  <c r="C19" i="128"/>
  <c r="E18" i="135"/>
  <c r="E19" i="135" s="1"/>
  <c r="E21" i="13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B12" authorId="0" shapeId="0" xr:uid="{09A11DF3-DB5A-4557-A100-CF4256FF1D3A}">
      <text>
        <r>
          <rPr>
            <sz val="9"/>
            <color indexed="81"/>
            <rFont val="Tahoma"/>
            <family val="2"/>
          </rPr>
          <t>Unit price is incorrect</t>
        </r>
      </text>
    </comment>
    <comment ref="B13" authorId="0" shapeId="0" xr:uid="{0F6916A9-72B1-4DC4-9B46-017551FBD6F7}">
      <text>
        <r>
          <rPr>
            <sz val="9"/>
            <color indexed="81"/>
            <rFont val="Tahoma"/>
            <family val="2"/>
          </rPr>
          <t>Cost of goods sold (COGS) percentag is too high</t>
        </r>
      </text>
    </comment>
    <comment ref="E21" authorId="0" shapeId="0" xr:uid="{90F156DD-0A0B-45D4-808B-2348D9CCD966}">
      <text>
        <r>
          <rPr>
            <sz val="9"/>
            <color indexed="81"/>
            <rFont val="Tahoma"/>
            <family val="2"/>
          </rPr>
          <t>EPS is negative, which is unusual for this product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A7" authorId="0" shapeId="0" xr:uid="{BE0E6BA6-D322-4B23-93F1-F6119DF1A5E2}">
      <text>
        <r>
          <rPr>
            <sz val="9"/>
            <color indexed="81"/>
            <rFont val="Tahoma"/>
            <family val="2"/>
          </rPr>
          <t>This section of Data Validation assumptions is "Grouped" so that these rows can be quickly hidden from view.</t>
        </r>
      </text>
    </comment>
    <comment ref="B7" authorId="0" shapeId="0" xr:uid="{D3AB1A70-E309-40AC-8A7A-840E21C14345}">
      <text>
        <r>
          <rPr>
            <sz val="9"/>
            <color indexed="81"/>
            <rFont val="Tahoma"/>
            <family val="2"/>
          </rPr>
          <t>When using Data Validation's "List" option, rather than typing the list options separated by commas, instead enter the list options in cells as assumptions and reference that range of cells for the Data Validation List.</t>
        </r>
      </text>
    </comment>
    <comment ref="C8" authorId="0" shapeId="0" xr:uid="{FA6D8AD3-B16C-4FFD-A208-01BA88793BE3}">
      <text>
        <r>
          <rPr>
            <sz val="9"/>
            <color indexed="81"/>
            <rFont val="Tahoma"/>
            <family val="2"/>
          </rPr>
          <t>When using Data Validation's "Between" option, enter the min and max in cells as assumptions and reference those cells in the Data Validation Between options.  
(Note that the min and max values are shown with a custom number format.)</t>
        </r>
      </text>
    </comment>
    <comment ref="B15" authorId="0" shapeId="0" xr:uid="{159AB07F-46AE-4F0A-939D-63FEC5A503F6}">
      <text>
        <r>
          <rPr>
            <sz val="9"/>
            <color indexed="81"/>
            <rFont val="Tahoma"/>
            <family val="2"/>
          </rPr>
          <t>Rather than specifiying the allowed values within Data Validation's Input and Error Messages, make your messages "generic" so that the message will still be accurate even if the validation assumptions change. 
For example, rather than 
"Select 30, 50, or 75 as the unit price." 
       instead use something like
"Select a value from the Data Validation drop-down list."
This way, you change simply the data validation list's allowed values in your assumptions, and you do not have to worry about also changing the Input and Error Messages.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A11" authorId="0" shapeId="0" xr:uid="{BB0DFD14-EFD8-4514-B0A2-BC5B8AC1FD80}">
      <text>
        <r>
          <rPr>
            <sz val="9"/>
            <color indexed="81"/>
            <rFont val="Tahoma"/>
            <family val="2"/>
          </rPr>
          <t>Applying data validation can prevent the entry of invalid data in a spreadsheet.  But if applied after data has been already been entered, validation does not correct the current invalid data.  "Circle Invalid Data" can point out existing invalid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A2" authorId="0" shapeId="0" xr:uid="{658F503D-E47D-42F7-8BEC-237095EAB7AC}">
      <text>
        <r>
          <rPr>
            <sz val="9"/>
            <color indexed="81"/>
            <rFont val="Tahoma"/>
            <family val="2"/>
          </rPr>
          <t>To allow users of the worksheet to be able to expand/collapse grouped rows (and columns), check the boxes next to "Format columns" and "Format rows."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A2" authorId="0" shapeId="0" xr:uid="{00000000-0006-0000-1000-000001000000}">
      <text>
        <r>
          <rPr>
            <b/>
            <sz val="9"/>
            <color indexed="81"/>
            <rFont val="Tahoma"/>
            <family val="2"/>
          </rPr>
          <t>Travis Day:</t>
        </r>
        <r>
          <rPr>
            <sz val="9"/>
            <color indexed="81"/>
            <rFont val="Tahoma"/>
            <family val="2"/>
          </rPr>
          <t xml:space="preserve">
To display column B again, select columns A and C contiguously, right-click the selection, and then click Unhide.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B8" authorId="0" shapeId="0" xr:uid="{00000000-0006-0000-1100-000001000000}">
      <text>
        <r>
          <rPr>
            <b/>
            <sz val="8"/>
            <color indexed="81"/>
            <rFont val="Tahoma"/>
            <family val="2"/>
          </rPr>
          <t>Travis Day:</t>
        </r>
        <r>
          <rPr>
            <sz val="8"/>
            <color indexed="81"/>
            <rFont val="Tahoma"/>
            <family val="2"/>
          </rPr>
          <t xml:space="preserve">
The documentation sheet should be the first one that shows up when the file is opened.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B4" authorId="0" shapeId="0" xr:uid="{00000000-0006-0000-1200-000001000000}">
      <text>
        <r>
          <rPr>
            <b/>
            <sz val="9"/>
            <color indexed="81"/>
            <rFont val="Tahoma"/>
            <family val="2"/>
          </rPr>
          <t>Travis Day:</t>
        </r>
        <r>
          <rPr>
            <sz val="9"/>
            <color indexed="81"/>
            <rFont val="Tahoma"/>
            <family val="2"/>
          </rPr>
          <t xml:space="preserve">
Shift+F2 quickly inserts a comment or edits a current comment.
(Press "Esc" when you're finished entering/editing a comment.  Pressing Esc once selects the comment box, allowing you to move or delete the comment box.  Pressing Esc twice exits completely from the comment, saving any recent comment edits.)</t>
        </r>
      </text>
    </comment>
    <comment ref="B11" authorId="0" shapeId="0" xr:uid="{00000000-0006-0000-1200-000002000000}">
      <text>
        <r>
          <rPr>
            <b/>
            <sz val="9"/>
            <color indexed="81"/>
            <rFont val="Tahoma"/>
            <family val="2"/>
          </rPr>
          <t>Travis Day:</t>
        </r>
        <r>
          <rPr>
            <sz val="9"/>
            <color indexed="81"/>
            <rFont val="Tahoma"/>
            <family val="2"/>
          </rPr>
          <t xml:space="preserve">
Include a list of worksheets contained in the workbook, and use hyperlinks that link to each sheet.  (Note:  These hyperlinks aren't valid.)
Please also note that normally created hyperlinks (without use of the HYPERLINK function) will not work if the sheet names are changed, so if you rename sheets, be sure to fix/update your hyperlinks.</t>
        </r>
      </text>
    </comment>
    <comment ref="B19" authorId="0" shapeId="0" xr:uid="{00000000-0006-0000-1200-000003000000}">
      <text>
        <r>
          <rPr>
            <b/>
            <sz val="9"/>
            <color indexed="81"/>
            <rFont val="Tahoma"/>
            <family val="2"/>
          </rPr>
          <t>Travis Day:</t>
        </r>
        <r>
          <rPr>
            <sz val="9"/>
            <color indexed="81"/>
            <rFont val="Tahoma"/>
            <family val="2"/>
          </rPr>
          <t xml:space="preserve">
It is possible to select whether to print comments using the Sheet tab of the Page Layout options.  (Select Page Layout, Sheet Options.)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E7" authorId="0" shapeId="0" xr:uid="{00000000-0006-0000-1500-000001000000}">
      <text>
        <r>
          <rPr>
            <b/>
            <sz val="9"/>
            <color indexed="81"/>
            <rFont val="Tahoma"/>
            <family val="2"/>
          </rPr>
          <t>Travis Day:</t>
        </r>
        <r>
          <rPr>
            <sz val="9"/>
            <color indexed="81"/>
            <rFont val="Tahoma"/>
            <family val="2"/>
          </rPr>
          <t xml:space="preserve">
The colors of the cell references and border match (when the cell with formula is edited...or simply selected, when in formula view).</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I11" authorId="0" shapeId="0" xr:uid="{00000000-0006-0000-1600-000001000000}">
      <text>
        <r>
          <rPr>
            <b/>
            <sz val="9"/>
            <color indexed="81"/>
            <rFont val="Tahoma"/>
            <family val="2"/>
          </rPr>
          <t>Travis Day:</t>
        </r>
        <r>
          <rPr>
            <sz val="9"/>
            <color indexed="81"/>
            <rFont val="Tahoma"/>
            <family val="2"/>
          </rPr>
          <t xml:space="preserve">
Blue tracer arrows point to cells that provide data for the formula in cell K10.</t>
        </r>
      </text>
    </comment>
    <comment ref="E13" authorId="0" shapeId="0" xr:uid="{00000000-0006-0000-1600-000002000000}">
      <text>
        <r>
          <rPr>
            <b/>
            <sz val="9"/>
            <color indexed="81"/>
            <rFont val="Tahoma"/>
            <family val="2"/>
          </rPr>
          <t>Travis Day:</t>
        </r>
        <r>
          <rPr>
            <sz val="9"/>
            <color indexed="81"/>
            <rFont val="Tahoma"/>
            <family val="2"/>
          </rPr>
          <t xml:space="preserve">
Green triangles in the upper-left corners of cells indicate possible problems or errors</t>
        </r>
      </text>
    </comment>
    <comment ref="K16" authorId="0" shapeId="0" xr:uid="{00000000-0006-0000-1600-000003000000}">
      <text>
        <r>
          <rPr>
            <b/>
            <sz val="9"/>
            <color indexed="81"/>
            <rFont val="Tahoma"/>
            <family val="2"/>
          </rPr>
          <t>Travis Day:</t>
        </r>
        <r>
          <rPr>
            <sz val="9"/>
            <color indexed="81"/>
            <rFont val="Tahoma"/>
            <family val="2"/>
          </rPr>
          <t xml:space="preserve">
Red tracer arrows point to cells related to cell K10 that contain errors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K5" authorId="0" shapeId="0" xr:uid="{00000000-0006-0000-1700-000001000000}">
      <text>
        <r>
          <rPr>
            <b/>
            <sz val="9"/>
            <color indexed="81"/>
            <rFont val="Tahoma"/>
            <family val="2"/>
          </rPr>
          <t>Travis Day:</t>
        </r>
        <r>
          <rPr>
            <sz val="9"/>
            <color indexed="81"/>
            <rFont val="Tahoma"/>
            <family val="2"/>
          </rPr>
          <t xml:space="preserve">
Entering 0 values in cells I5:I7 fixed the errors in cells K5:K10</t>
        </r>
      </text>
    </comment>
    <comment ref="C13" authorId="0" shapeId="0" xr:uid="{00000000-0006-0000-1700-000002000000}">
      <text>
        <r>
          <rPr>
            <b/>
            <sz val="9"/>
            <color indexed="81"/>
            <rFont val="Tahoma"/>
            <family val="2"/>
          </rPr>
          <t>Travis Day:</t>
        </r>
        <r>
          <rPr>
            <sz val="9"/>
            <color indexed="81"/>
            <rFont val="Tahoma"/>
            <family val="2"/>
          </rPr>
          <t xml:space="preserve">
Fixing the errors in cells I5:I7 also fixed errors in cells C14 and C15, but also revelaed a new error in cell C13</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C19" authorId="0" shapeId="0" xr:uid="{00000000-0006-0000-1800-000001000000}">
      <text>
        <r>
          <rPr>
            <b/>
            <sz val="9"/>
            <color indexed="81"/>
            <rFont val="Tahoma"/>
            <family val="2"/>
          </rPr>
          <t>Travis Day:</t>
        </r>
        <r>
          <rPr>
            <sz val="9"/>
            <color indexed="81"/>
            <rFont val="Tahoma"/>
            <family val="2"/>
          </rPr>
          <t xml:space="preserve">
Tracer arrows show the precedents for cell C13.
Precedent cells contain a value used in a formula (in C13).</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H16" authorId="0" shapeId="0" xr:uid="{00000000-0006-0000-1900-000001000000}">
      <text>
        <r>
          <rPr>
            <b/>
            <sz val="9"/>
            <color indexed="81"/>
            <rFont val="Tahoma"/>
            <family val="2"/>
          </rPr>
          <t>Travis Day:</t>
        </r>
        <r>
          <rPr>
            <sz val="9"/>
            <color indexed="81"/>
            <rFont val="Tahoma"/>
            <family val="2"/>
          </rPr>
          <t xml:space="preserve">
Blue tracer arrows show which cells depend on the value in cell H10.</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E7" authorId="0" shapeId="0" xr:uid="{00000000-0006-0000-1A00-000001000000}">
      <text>
        <r>
          <rPr>
            <b/>
            <sz val="9"/>
            <color indexed="81"/>
            <rFont val="Tahoma"/>
            <family val="2"/>
          </rPr>
          <t>Travis Day:</t>
        </r>
        <r>
          <rPr>
            <sz val="9"/>
            <color indexed="81"/>
            <rFont val="Tahoma"/>
            <family val="2"/>
          </rPr>
          <t xml:space="preserve">
The error indicators in these cells should be ignored (to remove the green triangles) since Excel is incorrectly labeling the cells as errors.
(You may select all three cells to ignore errors for all three at once.)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Karleen Nordquist</author>
    <author>Travis Day</author>
  </authors>
  <commentList>
    <comment ref="B19" authorId="0" shapeId="0" xr:uid="{00000000-0006-0000-2000-000001000000}">
      <text>
        <r>
          <rPr>
            <b/>
            <sz val="9"/>
            <color indexed="81"/>
            <rFont val="Tahoma"/>
            <family val="2"/>
          </rPr>
          <t xml:space="preserve">Kiola Taylor:
</t>
        </r>
        <r>
          <rPr>
            <sz val="9"/>
            <color indexed="81"/>
            <rFont val="Tahoma"/>
            <family val="2"/>
          </rPr>
          <t xml:space="preserve">Average number of shares outstanding is used to compute EPS.
</t>
        </r>
      </text>
    </comment>
    <comment ref="A27" authorId="1" shapeId="0" xr:uid="{00000000-0006-0000-2000-000002000000}">
      <text>
        <r>
          <rPr>
            <b/>
            <sz val="9"/>
            <color indexed="81"/>
            <rFont val="Tahoma"/>
            <family val="2"/>
          </rPr>
          <t>Travis Day:</t>
        </r>
        <r>
          <rPr>
            <sz val="9"/>
            <color indexed="81"/>
            <rFont val="Tahoma"/>
            <family val="2"/>
          </rPr>
          <t xml:space="preserve">
Users can click this button to print the fomulas for this worksheet.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Travis Day</author>
  </authors>
  <commentList>
    <comment ref="A8" authorId="0" shapeId="0" xr:uid="{00000000-0006-0000-2100-000001000000}">
      <text>
        <r>
          <rPr>
            <b/>
            <sz val="9"/>
            <color indexed="81"/>
            <rFont val="Tahoma"/>
            <family val="2"/>
          </rPr>
          <t>Travis Day:</t>
        </r>
        <r>
          <rPr>
            <sz val="9"/>
            <color indexed="81"/>
            <rFont val="Tahoma"/>
            <family val="2"/>
          </rPr>
          <t xml:space="preserve">
Is your macro saved in your Personal Macro Workbook (personal.xlsb)?  If so, you cannot use the Macro dialog box (Atl+F8) to delete or edit a macro that’s saved in a hidden workbook (i.e. the personal.xlsb).   
You can unhide the workbook (View, Unhide) and then press Alt+F8 to edit or delete the macro.  But you need to remember to re-hide the personal.xlsb file.  The alternative (and possibly better way) iis to press Alt+F11 to start the Visual Basic Editor to find the macro and edit or delete the code.)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<sst xmlns="http://schemas.openxmlformats.org/spreadsheetml/2006/main" count="708" uniqueCount="332">
  <si>
    <t>Last Modified</t>
  </si>
  <si>
    <t>Workbook Description</t>
  </si>
  <si>
    <t>Moldof</t>
  </si>
  <si>
    <t>Abbott</t>
  </si>
  <si>
    <t>BA105</t>
  </si>
  <si>
    <t>Fall 2003</t>
  </si>
  <si>
    <t>Last Name</t>
  </si>
  <si>
    <t>First Name</t>
  </si>
  <si>
    <t>Costa</t>
  </si>
  <si>
    <t xml:space="preserve"> Frank</t>
  </si>
  <si>
    <t>Ford</t>
  </si>
  <si>
    <t xml:space="preserve"> Judd</t>
  </si>
  <si>
    <t xml:space="preserve"> Jessica</t>
  </si>
  <si>
    <t>Howard</t>
  </si>
  <si>
    <t xml:space="preserve"> Lauren</t>
  </si>
  <si>
    <t>Krein</t>
  </si>
  <si>
    <t xml:space="preserve"> Darren</t>
  </si>
  <si>
    <t xml:space="preserve"> Adam</t>
  </si>
  <si>
    <t>Grading Assistant: Travis Day</t>
  </si>
  <si>
    <t>Rows and Column Headings</t>
  </si>
  <si>
    <t>Intersection of a row and column forms a cell</t>
  </si>
  <si>
    <t>cell F4</t>
  </si>
  <si>
    <t>Column &amp; Row Headings, Select All button</t>
  </si>
  <si>
    <t>The Excel Screen</t>
  </si>
  <si>
    <t>AutoSave</t>
  </si>
  <si>
    <r>
      <t>Name box</t>
    </r>
    <r>
      <rPr>
        <sz val="10"/>
        <rFont val="Arial"/>
        <family val="2"/>
      </rPr>
      <t xml:space="preserve"> shows currently selected cell</t>
    </r>
  </si>
  <si>
    <t>Customize toolbars to "show full menus"</t>
  </si>
  <si>
    <r>
      <t>Disable</t>
    </r>
    <r>
      <rPr>
        <sz val="10"/>
        <rFont val="Arial"/>
        <family val="2"/>
      </rPr>
      <t xml:space="preserve"> "Move selection after Enter"</t>
    </r>
  </si>
  <si>
    <r>
      <t>Formula bar</t>
    </r>
    <r>
      <rPr>
        <sz val="10"/>
        <rFont val="Arial"/>
        <family val="2"/>
      </rPr>
      <t xml:space="preserve"> is used to edit &amp; troubleshoot formulas</t>
    </r>
  </si>
  <si>
    <t xml:space="preserve">   Green check/Red X--when finished editing a cell, press Enter or click the green check.</t>
  </si>
  <si>
    <t xml:space="preserve">   Do NOT just click somewhere else in the spreadsheet (or it'll include the clicked cell)</t>
  </si>
  <si>
    <t xml:space="preserve">   If you've goofed up the formula and don't want to save changes, press Esc or click the Red X</t>
  </si>
  <si>
    <t>Worksheet tabs, Tab scroll buttons</t>
  </si>
  <si>
    <r>
      <t>Title bar</t>
    </r>
    <r>
      <rPr>
        <sz val="10"/>
        <rFont val="Arial"/>
        <family val="2"/>
      </rPr>
      <t xml:space="preserve"> </t>
    </r>
    <r>
      <rPr>
        <sz val="10"/>
        <rFont val="Arial"/>
        <family val="2"/>
      </rPr>
      <t>contains the name of the current workbook (file)</t>
    </r>
  </si>
  <si>
    <r>
      <t xml:space="preserve">Use the </t>
    </r>
    <r>
      <rPr>
        <i/>
        <sz val="10"/>
        <rFont val="Arial"/>
        <family val="2"/>
      </rPr>
      <t>Window</t>
    </r>
    <r>
      <rPr>
        <sz val="10"/>
        <rFont val="Arial"/>
        <family val="2"/>
      </rPr>
      <t xml:space="preserve"> menu to see currently open files</t>
    </r>
  </si>
  <si>
    <t>Getting to Know Excel</t>
  </si>
  <si>
    <t>Include blank rows within your data</t>
  </si>
  <si>
    <t>Allows Quicksort to work properly, and also looks better</t>
  </si>
  <si>
    <t>The total number of available columns in Excel</t>
  </si>
  <si>
    <t>The total number of available rows in Excel</t>
  </si>
  <si>
    <t>Rows go from 1 to 65,536 (2^16)</t>
  </si>
  <si>
    <t>Excel 2007</t>
  </si>
  <si>
    <t>Columns go from A to Z, then AA to AZ, etc. thru column IV (max of 256…2^8)</t>
  </si>
  <si>
    <t>Rows go from 1 to 1,048,576 (2^20)</t>
  </si>
  <si>
    <t>Columns go from A to Z, then AA to AZ, etc. thru column XFD (max of 16,384…2^14)</t>
  </si>
  <si>
    <t>Worksheet Name</t>
  </si>
  <si>
    <t>Average</t>
  </si>
  <si>
    <t>Test 1</t>
  </si>
  <si>
    <t>Test 2</t>
  </si>
  <si>
    <t>Final</t>
  </si>
  <si>
    <t>Class Averages</t>
  </si>
  <si>
    <t>Exam Weights</t>
  </si>
  <si>
    <t>Created by</t>
  </si>
  <si>
    <t>Travis Day</t>
  </si>
  <si>
    <t>Undo Button &amp; Undo List  (Excel 2007 does NOT clear undo list)</t>
  </si>
  <si>
    <t>Old Limit (Excel 2003 and previous version): 256  (2^8)</t>
  </si>
  <si>
    <t>Old Limit (Excel 2003 and previous version):  64k  (2^16)</t>
  </si>
  <si>
    <t>New Limit (Excel 2007): 16k  (2^14)</t>
  </si>
  <si>
    <t>New Limit (Excel 2007): 1M  (2^20)</t>
  </si>
  <si>
    <t>Macros in this workbook:</t>
  </si>
  <si>
    <t>How to use this workbook:</t>
  </si>
  <si>
    <t>Purpose of workbook:</t>
  </si>
  <si>
    <t>On:</t>
  </si>
  <si>
    <t>Kiola Taylor</t>
  </si>
  <si>
    <t>Last Updated by:</t>
  </si>
  <si>
    <t>Created by:</t>
  </si>
  <si>
    <t>Income Projections</t>
  </si>
  <si>
    <t>TheZone - Sunglasses Product Line</t>
  </si>
  <si>
    <t>Min expense</t>
  </si>
  <si>
    <t>Max expense</t>
  </si>
  <si>
    <t>Average monthly expense</t>
  </si>
  <si>
    <t>Statistics</t>
  </si>
  <si>
    <t>Total selling expenses</t>
  </si>
  <si>
    <t>Miscellaneous</t>
  </si>
  <si>
    <t>Depreciation</t>
  </si>
  <si>
    <t>Advertising</t>
  </si>
  <si>
    <t>Travel</t>
  </si>
  <si>
    <t>Commissions</t>
  </si>
  <si>
    <t>Salaries</t>
  </si>
  <si>
    <t>Total</t>
  </si>
  <si>
    <t>Variable</t>
  </si>
  <si>
    <t>Fixed</t>
  </si>
  <si>
    <t>Rate</t>
  </si>
  <si>
    <t>Type</t>
  </si>
  <si>
    <t>March</t>
  </si>
  <si>
    <t>February</t>
  </si>
  <si>
    <t>January</t>
  </si>
  <si>
    <t>Marginal earnings per share (EPS)</t>
  </si>
  <si>
    <t>Marginal net income</t>
  </si>
  <si>
    <t xml:space="preserve">   shares outstanding</t>
  </si>
  <si>
    <t>Est. income tax expense</t>
  </si>
  <si>
    <t>Average number of</t>
  </si>
  <si>
    <t>Pretax income</t>
  </si>
  <si>
    <t>Tax rate</t>
  </si>
  <si>
    <t>Rent</t>
  </si>
  <si>
    <t>Payroll</t>
  </si>
  <si>
    <t>Gross profit</t>
  </si>
  <si>
    <t>Cost of goods sold (COGS)</t>
  </si>
  <si>
    <t>COGS</t>
  </si>
  <si>
    <t>Unit price</t>
  </si>
  <si>
    <t>Sales</t>
  </si>
  <si>
    <t>Unit sales</t>
  </si>
  <si>
    <t>Projections:</t>
  </si>
  <si>
    <t>Assumptions:</t>
  </si>
  <si>
    <t>Tier</t>
  </si>
  <si>
    <t>Projected Income Statement</t>
  </si>
  <si>
    <t>Assumptions inherent in workbook model:</t>
  </si>
  <si>
    <t>The projected income statement model calculates COGS as a percentage of sales, instead of on a per unit basis.  All other assumptions relate to input values and are apparent from the assumptions section of the Projected Income worksheet itself.</t>
  </si>
  <si>
    <t>Enter the assumed input values into the Assumptions section of the Projected Income worksheet to view the projected results.</t>
  </si>
  <si>
    <t>The PrintFormulas macro will print the formulas on the current worksheet. It can be run with the button on the Projected Income sheet, or via the keystroke combination [Ctrl]+[Shift]+[P].</t>
  </si>
  <si>
    <t>This workbook was created to estimate the marginal income information, including EPS, forTheZone's sunglasses.</t>
  </si>
  <si>
    <t>Learning Objectives</t>
  </si>
  <si>
    <t>Level 1</t>
  </si>
  <si>
    <t>Plan an Excel application</t>
  </si>
  <si>
    <t>Protect workbooks</t>
  </si>
  <si>
    <t>Document workbooks</t>
  </si>
  <si>
    <t xml:space="preserve"> </t>
  </si>
  <si>
    <t>Level 2</t>
  </si>
  <si>
    <t>Audit formulas for accuracy and validity</t>
  </si>
  <si>
    <t>Evaluate and trace formula errors</t>
  </si>
  <si>
    <t>Identify, analyze, and correct errors</t>
  </si>
  <si>
    <t>Set error-checking options</t>
  </si>
  <si>
    <t>Level 3</t>
  </si>
  <si>
    <t xml:space="preserve">Plan and record macros </t>
  </si>
  <si>
    <t>Run and test macros</t>
  </si>
  <si>
    <t>Add macro buttons to a worksheet</t>
  </si>
  <si>
    <t>Edit macros using the Visual Basic Editor</t>
  </si>
  <si>
    <t>Chapter Introduction</t>
  </si>
  <si>
    <t>TheZone - Sunglasses Products</t>
  </si>
  <si>
    <t>For the Period Ended Dec 31, 2013</t>
  </si>
  <si>
    <t>Planning an Excel Application</t>
  </si>
  <si>
    <t>Level 1 Objectives:  Preparing Error-Free Workbooks</t>
  </si>
  <si>
    <t>Tools Covered in this Chapter</t>
  </si>
  <si>
    <t>Creating an Input Message</t>
  </si>
  <si>
    <t>Specifying an Alert Style and Message</t>
  </si>
  <si>
    <t>Circling Invalid Data</t>
  </si>
  <si>
    <t>This tool finds and marks cells containing data that do not meet validation criteria</t>
  </si>
  <si>
    <t>Controlling Data-Entry Errors Using Data Validation</t>
  </si>
  <si>
    <t>Selecting Appropriate Levels of Protection in Excel</t>
  </si>
  <si>
    <t>Locking &amp; Unlocking Cells; Protecting &amp; Unprotecting Worksheets</t>
  </si>
  <si>
    <t>Protecting Workbooks; Hiding and Displaying Rows &amp; Columns</t>
  </si>
  <si>
    <t>Chapter 1 Homework</t>
  </si>
  <si>
    <t>Description</t>
  </si>
  <si>
    <t>This workbook is an introductory Excel assignment demonstrating the use of items such as a Documentation sheet, proper formatting, isolating assumptions, consolidating worksheets, mixed references, etc.</t>
  </si>
  <si>
    <t>Worksheets</t>
  </si>
  <si>
    <t>Honor Code</t>
  </si>
  <si>
    <t>On my honor, I have neither given nor received any unauthorized aid in completion of this assignment.  I recognize that I am encouraged to help my classmates with questions or problems they may have, and I am also able to seek help from classmates.  But ultimately, I have created and completed this assignment on my own.  This file is my own.  I have not referred to, used, or copied a file that has been given to me by anyone else, nor have I given a copy of my file to another student.</t>
  </si>
  <si>
    <t>Acknowledgement of Honor Code</t>
  </si>
  <si>
    <t>Documenting Workbooks - Documentation Sheets</t>
  </si>
  <si>
    <t>Documenting Workbooks - Comments &amp; Headers/Footers</t>
  </si>
  <si>
    <t>Level 1 Summary</t>
  </si>
  <si>
    <t>Planning an Excel application that others can use</t>
  </si>
  <si>
    <t>Validating data entry</t>
  </si>
  <si>
    <t>Protecting a workbook</t>
  </si>
  <si>
    <t>Providing thorough documentation for users</t>
  </si>
  <si>
    <t>Level 2 Objectives: Preventing Errors in Formulas</t>
  </si>
  <si>
    <t>Using the Formula Auditing Tools</t>
  </si>
  <si>
    <t>none</t>
  </si>
  <si>
    <t>Tracing Errors</t>
  </si>
  <si>
    <t>Identifying and Correcting Errors</t>
  </si>
  <si>
    <t>Tracing Precedent Cells</t>
  </si>
  <si>
    <t>Tracing Dependent Cells</t>
  </si>
  <si>
    <t>Setting Error-Checking Options</t>
  </si>
  <si>
    <t>Information system</t>
  </si>
  <si>
    <t>Collects, organizes, and processes data</t>
  </si>
  <si>
    <t>Communicates and distributes coordinated results</t>
  </si>
  <si>
    <t>Decision support system (DSS)</t>
  </si>
  <si>
    <t>Helps managers model business scenarios, especially through what-if analysis</t>
  </si>
  <si>
    <t>Minimizing data-entry errors in Excel workbooks</t>
  </si>
  <si>
    <t>Documenting workbooks and troubleshooting worksheet errors</t>
  </si>
  <si>
    <t>Automating tasks to further enhance usefulness and reliability of workbooks</t>
  </si>
  <si>
    <t>Tools covered in this chapter: Comments, Data Validation, Formula Auditing, Macro recorder, Visual Basic Editor, Worksheet and workbook protection</t>
  </si>
  <si>
    <t>Comments</t>
  </si>
  <si>
    <t>Data Validation</t>
  </si>
  <si>
    <t>Formula Auditing</t>
  </si>
  <si>
    <t>Macro Recorder</t>
  </si>
  <si>
    <t>Visual Basic Editor</t>
  </si>
  <si>
    <t>Worksheet and workbook protection</t>
  </si>
  <si>
    <t>Control data-entry errors</t>
  </si>
  <si>
    <t>Workbooks designed so others can use them</t>
  </si>
  <si>
    <t>Usually a decision support system</t>
  </si>
  <si>
    <t>Support decisions by allowing what-if analysis and other types of data analysis</t>
  </si>
  <si>
    <t>Typically provide an easy-to-use interface</t>
  </si>
  <si>
    <t>Custom buttons</t>
  </si>
  <si>
    <t>Clearly written documentation</t>
  </si>
  <si>
    <t>Instructions for entering data and performing calculations</t>
  </si>
  <si>
    <t>Data validation tool</t>
  </si>
  <si>
    <t>Validation rule</t>
  </si>
  <si>
    <t>Input message</t>
  </si>
  <si>
    <t>Error alert</t>
  </si>
  <si>
    <r>
      <t>•</t>
    </r>
    <r>
      <rPr>
        <sz val="11"/>
        <color rgb="FF000000"/>
        <rFont val="Arial"/>
        <family val="2"/>
      </rPr>
      <t>Creates rules that define what data is valid in a particular cell</t>
    </r>
  </si>
  <si>
    <r>
      <t>•</t>
    </r>
    <r>
      <rPr>
        <sz val="11"/>
        <color rgb="FF000000"/>
        <rFont val="Arial"/>
        <family val="2"/>
      </rPr>
      <t>Specifies type of data that is appropriate</t>
    </r>
  </si>
  <si>
    <r>
      <t>•</t>
    </r>
    <r>
      <rPr>
        <sz val="11"/>
        <color rgb="FF000000"/>
        <rFont val="Arial"/>
        <family val="2"/>
      </rPr>
      <t>Specifies range of acceptable values</t>
    </r>
  </si>
  <si>
    <r>
      <t>•</t>
    </r>
    <r>
      <rPr>
        <sz val="11"/>
        <color rgb="FF000000"/>
        <rFont val="Arial"/>
        <family val="2"/>
      </rPr>
      <t>Identifies kind of data user should enter</t>
    </r>
  </si>
  <si>
    <r>
      <t>•</t>
    </r>
    <r>
      <rPr>
        <sz val="11"/>
        <color rgb="FF000000"/>
        <rFont val="Arial"/>
        <family val="2"/>
      </rPr>
      <t>Displays a message of varying severity</t>
    </r>
  </si>
  <si>
    <r>
      <t xml:space="preserve">1. </t>
    </r>
    <r>
      <rPr>
        <sz val="12"/>
        <rFont val="Calibri"/>
        <family val="2"/>
      </rPr>
      <t>Set up the data validation rule</t>
    </r>
  </si>
  <si>
    <r>
      <t xml:space="preserve">3. </t>
    </r>
    <r>
      <rPr>
        <sz val="12"/>
        <rFont val="Calibri"/>
        <family val="2"/>
      </rPr>
      <t>Specify the error alert style and message</t>
    </r>
  </si>
  <si>
    <r>
      <t xml:space="preserve">2. </t>
    </r>
    <r>
      <rPr>
        <sz val="12"/>
        <rFont val="Calibri"/>
        <family val="2"/>
      </rPr>
      <t>Create the input message</t>
    </r>
  </si>
  <si>
    <t>Ways to protect workbooks</t>
  </si>
  <si>
    <t>Lock cells so that users cannot change their contents</t>
  </si>
  <si>
    <t>Hide cells so that users cannot see them</t>
  </si>
  <si>
    <t>Restrict actions users can perform on specified portions of specified worksheets</t>
  </si>
  <si>
    <t>Prevent a worksheet from being deleted from a workbook</t>
  </si>
  <si>
    <t>Select appropriate level of protection (worksheet, workbook, file)</t>
  </si>
  <si>
    <t>To allow users to change contents of unlocked cell, but not the contents of locked cells:</t>
  </si>
  <si>
    <t>Users cannot change content of locked cells</t>
  </si>
  <si>
    <t>Specify what users can do in the worksheet (format, enter data)</t>
  </si>
  <si>
    <t>Can specify passwords that users enter a case-sensitive password before they remove protection</t>
  </si>
  <si>
    <t>Taking advantage of more sophisticated Excel tools that help find and respond to formula errors</t>
  </si>
  <si>
    <t>Address error messages caused by problems with the formulas in the workbook</t>
  </si>
  <si>
    <t>Audit formulas</t>
  </si>
  <si>
    <t>Addressing Error Messages Caused by Problems with Formulas</t>
  </si>
  <si>
    <t>Fix obvious errors</t>
  </si>
  <si>
    <t>Use the Error Alert button</t>
  </si>
  <si>
    <t>Examine the formula</t>
  </si>
  <si>
    <t>Permit review of structure and behavior of formula</t>
  </si>
  <si>
    <t>Formula auditing group on Ribbon</t>
  </si>
  <si>
    <t>May display tracer arrows</t>
  </si>
  <si>
    <t>Precedent cells (contain a value used in a formula)</t>
  </si>
  <si>
    <t>Dependent cells (contain a formula that refers to other cells)</t>
  </si>
  <si>
    <t>Can result in false positives and false negatives</t>
  </si>
  <si>
    <t xml:space="preserve">Rather than clicking the Trace Precedent toolbar button, a quick and easy (and better?) alternative is to edit the formula in the cell (by pressing F2 or double-clicking in the cell), to view the color-coded borders of the cells being used/referenced in the formula.  
Besides the color-coding of cells, another nice advantage of this method (over Trace Precedents) is that you can click on the color-border of one of a referenced cell, and drag the border to a new cell...in effect, changing the cell being referenced by the formula. 
</t>
  </si>
  <si>
    <t xml:space="preserve">Yet another way to display precedents is to press Ctrl+[  .  This keyboard shortcut highlights the precedent cells (those being used in the formula).  The handy thing about using this method is that it allows you to press Tab (or Shift+Tab) to quickly jump (move the active cell) between the various precedent cells that are highlighted.
</t>
  </si>
  <si>
    <t>Plan and record macros</t>
  </si>
  <si>
    <t>Understanding and Using Macros</t>
  </si>
  <si>
    <t>Series of commands that you store and then run when you need to perform a task</t>
  </si>
  <si>
    <t>Steps – stored as Visual Basic for Applications (VBA) commands in the macro – are performed in sequence when you run the macro</t>
  </si>
  <si>
    <t>To create a macro</t>
  </si>
  <si>
    <t>Use macro recorder, or</t>
  </si>
  <si>
    <t>Write from scratch by entering VBA commands in the Visual Basic Editor</t>
  </si>
  <si>
    <t xml:space="preserve">How To Display the Developer Tab on the Ribbon </t>
  </si>
  <si>
    <t>Understanding Macro Security in Excel</t>
  </si>
  <si>
    <r>
      <t xml:space="preserve">When you are distributing Excel workbooks or receiving them from others, you need to be concerned about macro viruses. A virus is a program that is attached to a file and runs when you open the file. A virus can harm your computer by changing your program settings, for example, or deleting files on your hard disk. </t>
    </r>
    <r>
      <rPr>
        <b/>
        <sz val="10"/>
        <rFont val="Arial"/>
        <family val="2"/>
      </rPr>
      <t>Macro viruses</t>
    </r>
    <r>
      <rPr>
        <sz val="10"/>
        <rFont val="Arial"/>
        <family val="2"/>
      </rPr>
      <t xml:space="preserve"> are viruses that are written and stored as macros attached to documents created in Office programs such as Excel, and run when you open the infected document. Accordingly, you should never allow a macro from an unknown source to run on your computer because it might contain a virus. 
If you know a document came from a trustworthy source and contains only safe macros, you can store it in a</t>
    </r>
    <r>
      <rPr>
        <b/>
        <sz val="10"/>
        <rFont val="Arial"/>
        <family val="2"/>
      </rPr>
      <t xml:space="preserve"> trusted location</t>
    </r>
    <r>
      <rPr>
        <sz val="10"/>
        <rFont val="Arial"/>
        <family val="2"/>
      </rPr>
      <t xml:space="preserve">, allowing any macros in it to run without being checked by the </t>
    </r>
    <r>
      <rPr>
        <b/>
        <sz val="10"/>
        <rFont val="Arial"/>
        <family val="2"/>
      </rPr>
      <t>Trust Center</t>
    </r>
    <r>
      <rPr>
        <sz val="10"/>
        <rFont val="Arial"/>
        <family val="2"/>
      </rPr>
      <t xml:space="preserve">’s security settings. A trusted location is usually a folder on your hard drive or shared network drive that has been designated by you or your network administrator as containing documents that always come from trustworthy sources.
Also, after you create and test a macro, you can attach a digital certificate to vouch for its authenticity. You can obtain a digital certificate from a commercial certification authority or, in some cases, from your system administrator. A digital certificate should contain a digital signature, which confirms that the signer created the macro and that the macro has not been changed since its digital certificate was created. </t>
    </r>
  </si>
  <si>
    <t xml:space="preserve">Documentation
 - All records that describe how and why a system has been developed and how it should be used
 - Tremendous time-saver
 - Can include within a workbook or print workbook information (documentation worksheet or workbook’s formulas)
</t>
  </si>
  <si>
    <t xml:space="preserve">Types of Documentation for Excel Applications
 - Basic information (workbook author, date of creation, purpose)
 - Step-by-step instructions for entering data and performing calculations
 - Notes or comments that identify the source of data
 - Notes or comments that define terms, explain calculations, describe assumptions
</t>
  </si>
  <si>
    <t xml:space="preserve"> - Documentation worksheet</t>
  </si>
  <si>
    <t xml:space="preserve"> - Cell comments</t>
  </si>
  <si>
    <t xml:space="preserve">3. Click the Store macro in arrow, and then select a location for the macro, such as the current workbook. </t>
  </si>
  <si>
    <t>2. In the Macro name box, enter a unique name for the macro. The name can contain up to 255 characters, including letters, numbers, and the underscore symbol. You cannot use spaces or special characters in a macro name.</t>
  </si>
  <si>
    <t>5. Click the OK button to start the macro recorder. The Stop Recording button replaces the Record Macro button in the Code group.</t>
  </si>
  <si>
    <t xml:space="preserve">4. To assign the macro to a shortcut key, enter the key name in the Shortcut key box. You can also enter a description for the macro. </t>
  </si>
  <si>
    <t xml:space="preserve">Save an Excel file as a Macro- Enabled Workbook </t>
  </si>
  <si>
    <t xml:space="preserve">1. Click the File tab of the Ribbon to display Backstage view. </t>
  </si>
  <si>
    <t xml:space="preserve">2. Click the Save As command. </t>
  </si>
  <si>
    <t xml:space="preserve">3. Choose Excel Macro- Enabled Workbook from the Save as type list. </t>
  </si>
  <si>
    <t xml:space="preserve">4. Specify the desired location and filename for the workbook. </t>
  </si>
  <si>
    <t>5. Click the Save button.</t>
  </si>
  <si>
    <t>Press the shortcut key assigned to the macro, or</t>
  </si>
  <si>
    <t>Recording and Saving a Macro</t>
  </si>
  <si>
    <t>Record a Macro</t>
  </si>
  <si>
    <r>
      <t>Use the Macro dialog box (on the Developer tab or press</t>
    </r>
    <r>
      <rPr>
        <i/>
        <sz val="10"/>
        <rFont val="Arial"/>
        <family val="2"/>
      </rPr>
      <t xml:space="preserve"> Alt+F8</t>
    </r>
    <r>
      <rPr>
        <sz val="10"/>
        <rFont val="Arial"/>
        <family val="2"/>
      </rPr>
      <t>)</t>
    </r>
  </si>
  <si>
    <t>If you want the macro to be available anytime you start Excel, then save the macro in the Personal Macro Workbook.  Only save macros in "This Workbook" if you have created a unique macro that is specific to just that workbook.</t>
  </si>
  <si>
    <t>Running a Macro &amp; Creating a Macro Button</t>
  </si>
  <si>
    <t>Create a Macro Button</t>
  </si>
  <si>
    <t xml:space="preserve">2. Click the Button ( Form Control) button on the Form Controls menu, and then click and drag on the worksheet to draw the button, until it is the size and shape you want. </t>
  </si>
  <si>
    <t xml:space="preserve">1. Click the Developer tab on the Ribbon, then click the Insert button in the Controls group to display the Form Controls menu. </t>
  </si>
  <si>
    <t>Run a Recorded Macro</t>
  </si>
  <si>
    <t>3. Release the mouse button. Excel assigns a default label to the button and opens the Assign Macro dialog box.</t>
  </si>
  <si>
    <t xml:space="preserve">4. Click the macro you want to assign to the button, and then click the OK button. </t>
  </si>
  <si>
    <t>5. Type a descriptive label on the button.</t>
  </si>
  <si>
    <t>6. Click anywhere off the button.</t>
  </si>
  <si>
    <t>or….</t>
  </si>
  <si>
    <t xml:space="preserve">Testing Macros </t>
  </si>
  <si>
    <t>After you create a macro, you should run it to verify that it runs correctly. If you over- looked a step, or the macro has an unexpected result, you can correct the macro in the following ways:</t>
  </si>
  <si>
    <t xml:space="preserve"> • Record the macro again using the same macro name and shortcut key ( if appropriate).</t>
  </si>
  <si>
    <t xml:space="preserve"> • Delete the macro by opening the Macro dialog box, clicking the macro you want to delete, and then clicking the Delete button. Then record the macro again.</t>
  </si>
  <si>
    <t xml:space="preserve"> • Run the macro one step at a time by opening the Macro dialog box, clicking the macro you want to correct, and then clicking the Step Into button. After you identify the step causing the problems, record the macro again.</t>
  </si>
  <si>
    <t>Editing a Macro in the Visual Basic Editor</t>
  </si>
  <si>
    <t xml:space="preserve">Edit a Macro </t>
  </si>
  <si>
    <t xml:space="preserve">3. Edit the macro code. </t>
  </si>
  <si>
    <t>4. Click File on the menu bar, and then click Close and Return to Microsoft Excel.</t>
  </si>
  <si>
    <t>1. Click the Developer tab on the Ribbon, click the Macros button in the Code group (or press Alt+F8). The Macro dialog box opens.</t>
  </si>
  <si>
    <t>Level 2 Summary</t>
  </si>
  <si>
    <t>Level 3 Summary</t>
  </si>
  <si>
    <t>Automating a workbook by creating and running a macro</t>
  </si>
  <si>
    <t>Assigning a button to the macro to make it easy to use</t>
  </si>
  <si>
    <t>Working in the Visual Basic Editor window to edit a macro so it runs more efficiently</t>
  </si>
  <si>
    <t>Using Excel formula auditing tools to trace and correct errors</t>
  </si>
  <si>
    <t>Auditing formulas</t>
  </si>
  <si>
    <t>Evaluating error messages in cells</t>
  </si>
  <si>
    <t>Chapter Summary</t>
  </si>
  <si>
    <t>Creating an Excel application that functions as a decision support system</t>
  </si>
  <si>
    <t>Preparing error-free workbooks</t>
  </si>
  <si>
    <t>Preventing errors in formulas</t>
  </si>
  <si>
    <t>Automating Excel tasks</t>
  </si>
  <si>
    <t>Troubleshooting Workbooks and Creating Excel Applications</t>
  </si>
  <si>
    <t>Notes On The Personal Macro Workbook</t>
  </si>
  <si>
    <r>
      <rPr>
        <b/>
        <sz val="10"/>
        <rFont val="Arial"/>
        <family val="2"/>
      </rPr>
      <t>The following paragraphs contain further details, if you still cannot locate your personal.xlsb file.</t>
    </r>
    <r>
      <rPr>
        <sz val="10"/>
        <rFont val="Arial"/>
        <family val="2"/>
      </rPr>
      <t xml:space="preserve">
Are you sure that you saved your macros in your Personal Macro Workbook? The file is automatically created the first time you try to save a macro in it. But if you saved your macros within your Ch10 Homework file, then the Personal Workbook macro will not be created. (You'll need to create a new macro and choose to save it in the Personal Macro Workbook).
If you open the Visual Basic Editor (Alt+F11), do you see the personal.xlsb file? If you click the Modules subfolder, you will be able to view the macros you have created. You could also click View, Unhide to unhide the personal.xlsb workbook (assuming it has been created), and click Save As... (Excel Macro Enabled Workbook) to see the file (that you can copy) and the file path where it is being saved.
</t>
    </r>
    <r>
      <rPr>
        <b/>
        <sz val="10"/>
        <rFont val="Arial"/>
        <family val="2"/>
      </rPr>
      <t>Cannot access XLSTART folder on university computer lab computer?</t>
    </r>
    <r>
      <rPr>
        <sz val="10"/>
        <rFont val="Arial"/>
        <family val="2"/>
      </rPr>
      <t xml:space="preserve">
If creating your Macros on a computer lab computer, you unfortunately will need to copy the personal.xlsb file from the computer you are working on to somewhere you can access it later.  If you leave the personal.xlsb file on the current computer's C: drive, it will likely be deleted after about 5 days. 
Some computer labs prevent access to the C: drive, making it difficult to find and copy your personal macro workbook.  However, you should still be able to access the file.  You can unhide the personal.xlsb, (In Excel, click View, Unhide) and then click File, Save As.....  After doing this, re-hide the personal.xlsb file.</t>
    </r>
  </si>
  <si>
    <r>
      <rPr>
        <b/>
        <sz val="10"/>
        <rFont val="Arial"/>
        <family val="2"/>
      </rPr>
      <t xml:space="preserve">Can't locate your "Application Data" or "AppData" folder? 
</t>
    </r>
    <r>
      <rPr>
        <sz val="10"/>
        <rFont val="Arial"/>
        <family val="2"/>
      </rPr>
      <t xml:space="preserve">
"System folders" in Windows are often hidden. In Windows Explorer (accessed via Start, Computer or Start, Documents), select Organize, Folder and Search Options... (OR in Windows XP click Tools, Folder Options), then click the View tab and select Show hidden files and folders. You should then be able to see your system folders such as Application Data or AppData.
</t>
    </r>
  </si>
  <si>
    <r>
      <rPr>
        <b/>
        <sz val="10"/>
        <rFont val="Arial"/>
        <family val="2"/>
      </rPr>
      <t xml:space="preserve">OR...use Excel to help you find the path to your XLSTART folder:
</t>
    </r>
    <r>
      <rPr>
        <sz val="10"/>
        <rFont val="Arial"/>
        <family val="2"/>
      </rPr>
      <t xml:space="preserve">
1.Open Excel.
2.Open the Visual Basic Editor.  (Click Developer, Visual Basic OR press Alt+F11.)   
NOTE: If you do NOT have the Developer menu in your Excel ribbon menu, you should right-click the ribbon and choose Customize the Ribbon, then (on the right under "Main Tabs") enable the checkbox next to Developer. 
3.In the Visual Basic Editor (VBE), click View, Immediate Window (or press Ctrl+g)
4.Type the following:  ?Application.StartupPath
5.Press Enter and you should see the startup path (such as C:\Users\Travis\AppData\Roaming\Microsoft\Excel\XLSTART).
You may enter this path in the Address bar of Windows Explorer (and press enter) to take you directly to this folder.
Once you find the personal.xlsb, you may copy the file and paste it to your Documents folder or as an attachment in an email.</t>
    </r>
  </si>
  <si>
    <t>The Personal Macro Workbook is a file named personal.xlsb that will be automatically created the first time you create a macro. It is a blank Excel workbook that is used to store your Excel macros, and it will automatically be opened every time you open Excel. You will not see the file when you start Excel because it is a hidden workbook. If you wanted to see the workbook within Excel, you could select View, Unhide. However, you should always re-hide the personal.xlsb file (select View, Hide) since you typically want the Personal Macro Workbook to be opened "behind the scenes."
After creating macros &amp; choosing to store them in your Personal Macro Workbook, the personal.xlsb file will be automatically created and located in the XLSTART folder of your Windows user profile. (Any workbooks located in the XLSTART folder will be automatically opened any time you start Excel.). After creating your macros, close Excel, and click Yes when you are prompted whether you want to save changes to your Personal Macro Workbook. If you do not click Yes, then your new macros will not be saved and the personal.xlsb will not be saved!
Your Personal Macro Workbook should be located in your XLSTART folder. This folder can typically be found at the following location:  C:\Users\Your_nameI\AppData\Roaming\Microsoft\Excel\XLSTART.   (But this location could be different, depending on your version and configuration of Windows.) 
Here's a simple way to open the XLSTART folder...  Type the following in the address bar of File Explorer:
%appdata%\microsoft\excel\xlstart</t>
  </si>
  <si>
    <t>2)  Protect the worksheet to engage the Locked property of the cells</t>
  </si>
  <si>
    <t>1)  Unlock cells you want users to to be able to change (Ctrl+1, Protection tab, uncheck "Locked")</t>
  </si>
  <si>
    <t>Worksheet Title</t>
  </si>
  <si>
    <t>Specifying "List" &amp; "Decimal Between" validation rules for Unit Price &amp; COGS</t>
  </si>
  <si>
    <t>Note:  To maintain flexibility, the "Source" for a Data Validation list should typically be a range of cells rather than actual values separated by commas.</t>
  </si>
  <si>
    <t>When applying validation rules to a range of cells, there is no need to apply the rule to the column heading or to the "dummy row."  
You’ll find that if you insert a new row below your data (above the dummy row) or above your data (below your column headings), that the input messages will still show on the newly inserted rows.  (When inserting the new row below the column headings, for your “Insert Options,” you’ll want to choose “Format Same as Below”.)</t>
  </si>
  <si>
    <t>Using Flexible Data Validation</t>
  </si>
  <si>
    <t>(Ensure you complete all three steps.  Don't stop after Step 1!)</t>
  </si>
  <si>
    <t>Unit Price Options</t>
  </si>
  <si>
    <t>COGS Allowed Range</t>
  </si>
  <si>
    <r>
      <rPr>
        <b/>
        <sz val="10"/>
        <rFont val="Arial"/>
        <family val="2"/>
      </rPr>
      <t>Trace Dependents:</t>
    </r>
    <r>
      <rPr>
        <sz val="10"/>
        <rFont val="Arial"/>
        <family val="2"/>
      </rPr>
      <t xml:space="preserve">  Traces components of a formula that references other cells
</t>
    </r>
  </si>
  <si>
    <t>(Dependent cells contain a formula that refers to other cells)</t>
  </si>
  <si>
    <t xml:space="preserve">Another way to display dependents is to press Ctrl+]  .  This keyboard shortcut highlights the dependent cells (those cells with formulas that are referencing the current cell...cells that are dependent on the active cell).  The handy thing about using this method is that it allows you to press Tab (or Shift+Tab) to quickly jump (move the active cell) between the various dependent cells that are highlighted.
</t>
  </si>
  <si>
    <t>dependent cell</t>
  </si>
  <si>
    <t>precedent cells above</t>
  </si>
  <si>
    <t>1. Right-click on the ribbon and select Customize the Ribbon…</t>
  </si>
  <si>
    <t>2. In the Customize Ribbon category, under Main tabs, select the Developer check box to add this tab to the Ribbon.</t>
  </si>
  <si>
    <t>3. Click the OK button.</t>
  </si>
  <si>
    <t>(Customize Ribbon is also available in Excel Options (Alt f, t))</t>
  </si>
  <si>
    <t>You control how Excel handles macros that are not stored in trusted locations by choosing one of the following macro settings in its Trust Center: 
• Disable all macros without notification— Excel disables all macros and security alerts about macros in documents that are not stored in a trusted location. 
• Disable all macros with notification— Excel disables all macros but retains security alerts about macros in documents that are not stored in a trusted location. This allows you to enable macros on a case- by- case basis. This is the default setting for macros. 
• Disable all macros except digitally signed macros— This setting is the same as the Disable all macros with notification setting except that macros that are digitally signed can run if you have already identified the source as a trusted publisher. 
• Enable all macros— Excel allows all macros to run. Because this setting makes your computer vulnerable to potentially malicious code, it is not recommended. 
You use the Trust Center to choose these macro security settings. To open the Trust Center, click the Developer tab, then click the Macro Security button in the Code group. 
As yet another layer of protection against malicious code, the default file format in Excel (. xlsx extension) does not support VBA code. To save and run a macro in an Excel workbook, it must be saved as a macro- enabled workbook, giving it an . xlsm extension.</t>
  </si>
  <si>
    <t>1. Click the Developer tab on the Ribbon, then click the Record Macro button in the Code group. The Record Macro dialog box opens.</t>
  </si>
  <si>
    <t>6. Perform the tasks you want to record.</t>
  </si>
  <si>
    <t>7. Click the Stop Recording button in the Code group.</t>
  </si>
  <si>
    <t>2. Click the name of the macro you want to edit, and then click the Edit button. The Visual Basic Editor window open (as shown in Figure at right).  (Or you can just press Alt+F11 to open the VB Editor.)</t>
  </si>
  <si>
    <t>Center This</t>
  </si>
  <si>
    <t>Worksheet &amp; Workbook Protection</t>
  </si>
  <si>
    <t>Macros:  Automating Excel Tasks</t>
  </si>
  <si>
    <t>Hidden</t>
  </si>
  <si>
    <t>Visibility</t>
  </si>
  <si>
    <t>UNC_DAYT_EXCEL_1.11.1_LECTURE_DATA_VALIDATION.mp4</t>
  </si>
  <si>
    <t>UNC_DAYT_EXCEL_1.11.2_LECTURE_PROTECTION.mp4</t>
  </si>
  <si>
    <t>UNC_DAYT_EXCEL_1.11.3_LECTURE_FORMULA_AUDITING.mp4</t>
  </si>
  <si>
    <t>UNC_DAYT_EXCEL_1.11.5_LECTURE_RECORDING_A_CENTER_ACROSS_SELECTION_MACRO.mp4</t>
  </si>
  <si>
    <t>UNC_DAYT_EXCEL_1.11.6_LECTURE_EDITING_MACROS_PERSONAL_MACRO_WORKBOOK_&amp;_VBA.mp4</t>
  </si>
  <si>
    <t>Video Link</t>
  </si>
  <si>
    <t>Editing Macros &amp; Personal Macro Workbook</t>
  </si>
  <si>
    <t>Video Length</t>
  </si>
  <si>
    <t>Segment</t>
  </si>
  <si>
    <t>Total Video Length</t>
  </si>
  <si>
    <t>Validating_&amp;_Automating_Notes</t>
  </si>
  <si>
    <t>If renaming a module, do NOT name it the same name as one of your macros.  Module and macro names must be unique.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</si>
</sst>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 numFmtId="167" formatCode="m/d/yyyy\ h:mm\ AM/PM"/>
    <numFmt numFmtId="168" formatCode="_(&quot;$&quot;* #,##0.00_);_(&quot;$&quot;* \(#,##0.00\);_(&quot;$&quot;* &quot;-&quot;_);_(@_)"/>
    <numFmt numFmtId="169" formatCode="_(* #,##0.00_);_(* \(#,##0.00\);_(* &quot;-&quot;_);_(@_)"/>
    <numFmt numFmtId="170" formatCode="&quot;&lt;= &quot;0%"/>
    <numFmt numFmtId="171" formatCode="&quot;&gt;= &quot;0%"/>
    <numFmt numFmtId="172" formatCode="m&quot;m&quot;\ s&quot;s&quot;;@"/>
    <numFmt numFmtId="173" formatCode="[&lt;0.0415]\ m&quot;min&quot;\ s&quot;sec&quot;;[h]&quot;hr&quot;\ m&quot;min&quot;\ s&quot;sec&quot;;@"/>
    <numFmt numFmtId="174" formatCode="[&lt;0.0415]m&quot;min&quot;\ s&quot;sec&quot;;[h]&quot;hr&quot;\ m&quot;min&quot;\ s&quot;sec&quot;;@"/>
  </numFmts>
  <fonts count="50" x14ac:knownFonts="1">
    <font>
      <sz val="10"/>
      <name val="Arial"/>
    </font>
    <font>
      <sz val="11"/>
      <color theme="1"/>
      <name val="Calibri"/>
      <family val="2"/>
      <scheme val="minor"/>
    </font>
    <font>
      <sz val="10"/>
      <name val="Arial"/>
      <family val="2"/>
    </font>
    <font>
      <sz val="8"/>
      <name val="Arial"/>
      <family val="2"/>
    </font>
    <font>
      <b/>
      <sz val="10"/>
      <name val="Arial"/>
      <family val="2"/>
    </font>
    <font>
      <sz val="10"/>
      <name val="Arial"/>
      <family val="2"/>
    </font>
    <font>
      <b/>
      <i/>
      <sz val="10"/>
      <name val="Arial"/>
      <family val="2"/>
    </font>
    <font>
      <u/>
      <sz val="10"/>
      <color indexed="12"/>
      <name val="Arial"/>
      <family val="2"/>
    </font>
    <font>
      <i/>
      <sz val="10"/>
      <color indexed="10"/>
      <name val="Arial"/>
      <family val="2"/>
    </font>
    <font>
      <b/>
      <i/>
      <sz val="14"/>
      <name val="Arial"/>
      <family val="2"/>
    </font>
    <font>
      <b/>
      <i/>
      <sz val="10"/>
      <color indexed="12"/>
      <name val="Arial"/>
      <family val="2"/>
    </font>
    <font>
      <b/>
      <sz val="14"/>
      <name val="Arial"/>
      <family val="2"/>
    </font>
    <font>
      <i/>
      <sz val="10"/>
      <name val="Arial"/>
      <family val="2"/>
    </font>
    <font>
      <b/>
      <sz val="14"/>
      <name val="Arial"/>
      <family val="2"/>
    </font>
    <font>
      <sz val="10"/>
      <color indexed="12"/>
      <name val="Arial"/>
      <family val="2"/>
    </font>
    <font>
      <sz val="10"/>
      <name val="Verdana"/>
      <family val="2"/>
    </font>
    <font>
      <b/>
      <sz val="10"/>
      <color theme="3"/>
      <name val="Arial"/>
      <family val="2"/>
    </font>
    <font>
      <i/>
      <sz val="10"/>
      <color theme="3"/>
      <name val="Arial"/>
      <family val="2"/>
    </font>
    <font>
      <b/>
      <sz val="9"/>
      <color indexed="81"/>
      <name val="Tahoma"/>
      <family val="2"/>
    </font>
    <font>
      <sz val="9"/>
      <color indexed="81"/>
      <name val="Tahoma"/>
      <family val="2"/>
    </font>
    <font>
      <sz val="11"/>
      <name val="Sylfaen"/>
      <family val="1"/>
    </font>
    <font>
      <sz val="10"/>
      <color rgb="FF000000"/>
      <name val="Arial"/>
      <family val="2"/>
    </font>
    <font>
      <sz val="11"/>
      <name val="Arial"/>
      <family val="2"/>
    </font>
    <font>
      <sz val="12"/>
      <name val="Calibri"/>
      <family val="2"/>
    </font>
    <font>
      <sz val="12"/>
      <name val="Arial"/>
      <family val="2"/>
    </font>
    <font>
      <sz val="14"/>
      <name val="Calibri"/>
      <family val="2"/>
    </font>
    <font>
      <sz val="14"/>
      <name val="Arial"/>
      <family val="2"/>
    </font>
    <font>
      <sz val="16"/>
      <name val="Calibri"/>
      <family val="2"/>
    </font>
    <font>
      <sz val="18"/>
      <name val="Calibri"/>
      <family val="2"/>
    </font>
    <font>
      <b/>
      <sz val="16"/>
      <name val="Arial"/>
      <family val="2"/>
    </font>
    <font>
      <b/>
      <sz val="18"/>
      <name val="Arial"/>
      <family val="2"/>
    </font>
    <font>
      <u/>
      <sz val="10"/>
      <color theme="10"/>
      <name val="Arial"/>
      <family val="2"/>
    </font>
    <font>
      <sz val="18"/>
      <name val="Vladimir Script"/>
      <family val="4"/>
    </font>
    <font>
      <b/>
      <sz val="8"/>
      <color indexed="81"/>
      <name val="Tahoma"/>
      <family val="2"/>
    </font>
    <font>
      <sz val="8"/>
      <color indexed="81"/>
      <name val="Tahoma"/>
      <family val="2"/>
    </font>
    <font>
      <b/>
      <i/>
      <sz val="11"/>
      <color rgb="FF000000"/>
      <name val="Arial"/>
      <family val="2"/>
    </font>
    <font>
      <sz val="11"/>
      <color rgb="FF1F497D"/>
      <name val="Arial"/>
      <family val="2"/>
    </font>
    <font>
      <sz val="11"/>
      <color rgb="FF000000"/>
      <name val="Arial"/>
      <family val="2"/>
    </font>
    <font>
      <b/>
      <sz val="11"/>
      <color theme="1"/>
      <name val="Arial"/>
      <family val="2"/>
    </font>
    <font>
      <sz val="11"/>
      <color theme="1"/>
      <name val="Arial"/>
      <family val="2"/>
    </font>
    <font>
      <b/>
      <u/>
      <sz val="10"/>
      <color indexed="12"/>
      <name val="Arial"/>
      <family val="2"/>
    </font>
    <font>
      <sz val="10"/>
      <name val="Arial"/>
      <family val="2"/>
    </font>
    <font>
      <sz val="10"/>
      <color rgb="FF0070C0"/>
      <name val="Arial"/>
      <family val="2"/>
    </font>
    <font>
      <b/>
      <sz val="12"/>
      <name val="Arial"/>
      <family val="2"/>
    </font>
    <font>
      <b/>
      <sz val="14"/>
      <color rgb="FF0070C0"/>
      <name val="Arial"/>
      <family val="2"/>
    </font>
    <font>
      <sz val="12"/>
      <color rgb="FF0070C0"/>
      <name val="Arial"/>
      <family val="2"/>
    </font>
    <font>
      <sz val="11"/>
      <color rgb="FF0070C0"/>
      <name val="Sylfaen"/>
      <family val="1"/>
    </font>
    <font>
      <u/>
      <sz val="10"/>
      <color rgb="FF3333FF"/>
      <name val="Arial"/>
      <family val="2"/>
    </font>
    <font>
      <b/>
      <u/>
      <sz val="10"/>
      <color rgb="FF3333FF"/>
      <name val="Arial"/>
      <family val="2"/>
    </font>
    <font>
      <b/>
      <sz val="10"/>
      <color indexed="8"/>
      <name val="Arial"/>
      <family val="2"/>
    </font>
  </fonts>
  <fills count="8">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theme="0"/>
        <bgColor indexed="64"/>
      </patternFill>
    </fill>
    <fill>
      <patternFill patternType="solid">
        <fgColor rgb="FFFFFFCC"/>
        <bgColor indexed="64"/>
      </patternFill>
    </fill>
  </fills>
  <borders count="27">
    <border>
      <left/>
      <right/>
      <top/>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top/>
      <bottom style="thin">
        <color indexed="64"/>
      </bottom>
      <diagonal/>
    </border>
    <border>
      <left style="medium">
        <color indexed="64"/>
      </left>
      <right/>
      <top/>
      <bottom/>
      <diagonal/>
    </border>
    <border>
      <left/>
      <right/>
      <top style="medium">
        <color indexed="64"/>
      </top>
      <bottom style="medium">
        <color indexed="64"/>
      </bottom>
      <diagonal/>
    </border>
    <border>
      <left/>
      <right/>
      <top/>
      <bottom style="medium">
        <color indexed="64"/>
      </bottom>
      <diagonal/>
    </border>
    <border>
      <left/>
      <right/>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medium">
        <color indexed="64"/>
      </right>
      <top/>
      <bottom/>
      <diagonal/>
    </border>
    <border>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style="double">
        <color indexed="64"/>
      </bottom>
      <diagonal/>
    </border>
    <border>
      <left style="thick">
        <color rgb="FF000000"/>
      </left>
      <right style="medium">
        <color rgb="FF000000"/>
      </right>
      <top style="medium">
        <color rgb="FF000000"/>
      </top>
      <bottom/>
      <diagonal/>
    </border>
    <border>
      <left style="thick">
        <color rgb="FF000000"/>
      </left>
      <right style="medium">
        <color rgb="FF000000"/>
      </right>
      <top/>
      <bottom style="medium">
        <color rgb="FF000000"/>
      </bottom>
      <diagonal/>
    </border>
    <border>
      <left style="medium">
        <color rgb="FF000000"/>
      </left>
      <right style="thick">
        <color rgb="FF000000"/>
      </right>
      <top style="medium">
        <color rgb="FF000000"/>
      </top>
      <bottom/>
      <diagonal/>
    </border>
    <border>
      <left style="medium">
        <color rgb="FF000000"/>
      </left>
      <right style="thick">
        <color rgb="FF000000"/>
      </right>
      <top/>
      <bottom style="medium">
        <color rgb="FF000000"/>
      </bottom>
      <diagonal/>
    </border>
    <border>
      <left/>
      <right style="thick">
        <color rgb="FF000000"/>
      </right>
      <top style="thick">
        <color rgb="FF000000"/>
      </top>
      <bottom/>
      <diagonal/>
    </border>
    <border>
      <left/>
      <right style="thick">
        <color rgb="FF000000"/>
      </right>
      <top/>
      <bottom style="medium">
        <color rgb="FF000000"/>
      </bottom>
      <diagonal/>
    </border>
    <border>
      <left style="thick">
        <color rgb="FF000000"/>
      </left>
      <right style="medium">
        <color rgb="FF000000"/>
      </right>
      <top style="thick">
        <color rgb="FF000000"/>
      </top>
      <bottom/>
      <diagonal/>
    </border>
    <border>
      <left style="medium">
        <color rgb="FF000000"/>
      </left>
      <right style="thick">
        <color rgb="FF000000"/>
      </right>
      <top/>
      <bottom style="thick">
        <color rgb="FF000000"/>
      </bottom>
      <diagonal/>
    </border>
    <border>
      <left style="thick">
        <color rgb="FF000000"/>
      </left>
      <right style="medium">
        <color rgb="FF000000"/>
      </right>
      <top/>
      <bottom/>
      <diagonal/>
    </border>
    <border>
      <left/>
      <right style="thick">
        <color rgb="FF000000"/>
      </right>
      <top/>
      <bottom/>
      <diagonal/>
    </border>
  </borders>
  <cellStyleXfs count="21">
    <xf numFmtId="0" fontId="0" fillId="0" borderId="0"/>
    <xf numFmtId="43" fontId="2" fillId="0" borderId="0" applyFont="0" applyFill="0" applyBorder="0" applyAlignment="0" applyProtection="0"/>
    <xf numFmtId="43" fontId="5" fillId="0" borderId="0" applyFont="0" applyFill="0" applyBorder="0" applyAlignment="0" applyProtection="0"/>
    <xf numFmtId="44" fontId="2" fillId="0" borderId="0" applyFont="0" applyFill="0" applyBorder="0" applyAlignment="0" applyProtection="0"/>
    <xf numFmtId="44" fontId="5" fillId="0" borderId="0" applyFont="0" applyFill="0" applyBorder="0" applyAlignment="0" applyProtection="0"/>
    <xf numFmtId="0" fontId="3" fillId="2" borderId="1" applyNumberFormat="0" applyFont="0" applyAlignment="0" applyProtection="0"/>
    <xf numFmtId="0" fontId="7" fillId="0" borderId="0" applyNumberFormat="0" applyFill="0" applyBorder="0" applyAlignment="0" applyProtection="0">
      <alignment vertical="top"/>
      <protection locked="0"/>
    </xf>
    <xf numFmtId="0" fontId="2" fillId="3" borderId="1" applyNumberFormat="0" applyFont="0" applyBorder="0" applyAlignment="0" applyProtection="0">
      <alignment horizontal="right"/>
    </xf>
    <xf numFmtId="0" fontId="5" fillId="0" borderId="0"/>
    <xf numFmtId="0" fontId="2" fillId="4" borderId="1" applyNumberFormat="0" applyFont="0" applyBorder="0" applyAlignment="0" applyProtection="0"/>
    <xf numFmtId="9" fontId="2" fillId="0" borderId="0" applyFont="0" applyFill="0" applyBorder="0" applyAlignment="0" applyProtection="0"/>
    <xf numFmtId="9" fontId="5" fillId="0" borderId="0" applyFont="0" applyFill="0" applyBorder="0" applyAlignment="0" applyProtection="0"/>
    <xf numFmtId="0" fontId="13" fillId="0" borderId="0" applyNumberFormat="0" applyFill="0" applyBorder="0" applyAlignment="0" applyProtection="0">
      <alignment horizontal="centerContinuous"/>
    </xf>
    <xf numFmtId="0" fontId="2" fillId="0" borderId="0" applyNumberFormat="0" applyFont="0" applyFill="0" applyBorder="0" applyProtection="0">
      <alignment wrapText="1"/>
    </xf>
    <xf numFmtId="42" fontId="5" fillId="0" borderId="0" applyFont="0" applyFill="0" applyBorder="0" applyAlignment="0" applyProtection="0"/>
    <xf numFmtId="0" fontId="2" fillId="0" borderId="0"/>
    <xf numFmtId="0" fontId="31" fillId="0" borderId="0" applyNumberFormat="0" applyFill="0" applyBorder="0" applyAlignment="0" applyProtection="0">
      <alignment vertical="top"/>
      <protection locked="0"/>
    </xf>
    <xf numFmtId="0" fontId="2" fillId="0" borderId="0"/>
    <xf numFmtId="0" fontId="1" fillId="0" borderId="0"/>
    <xf numFmtId="41" fontId="41" fillId="0" borderId="0" applyFont="0" applyFill="0" applyBorder="0" applyAlignment="0" applyProtection="0"/>
    <xf numFmtId="42" fontId="41" fillId="0" borderId="0" applyFont="0" applyFill="0" applyBorder="0" applyAlignment="0" applyProtection="0"/>
  </cellStyleXfs>
  <cellXfs count="232">
    <xf numFmtId="0" fontId="0" fillId="0" borderId="0" xfId="0"/>
    <xf numFmtId="164" fontId="2" fillId="0" borderId="0" xfId="1" applyNumberFormat="1"/>
    <xf numFmtId="0" fontId="4" fillId="0" borderId="0" xfId="0" applyFont="1"/>
    <xf numFmtId="0" fontId="6" fillId="5" borderId="6" xfId="0" applyFont="1" applyFill="1" applyBorder="1"/>
    <xf numFmtId="0" fontId="6" fillId="5" borderId="6" xfId="0" applyFont="1" applyFill="1" applyBorder="1" applyAlignment="1">
      <alignment horizontal="center"/>
    </xf>
    <xf numFmtId="166" fontId="0" fillId="0" borderId="0" xfId="0" applyNumberFormat="1" applyAlignment="1">
      <alignment horizontal="center"/>
    </xf>
    <xf numFmtId="166" fontId="6" fillId="5" borderId="6" xfId="0" applyNumberFormat="1" applyFont="1" applyFill="1" applyBorder="1" applyAlignment="1">
      <alignment horizontal="center"/>
    </xf>
    <xf numFmtId="9" fontId="10" fillId="5" borderId="6" xfId="10" applyFont="1" applyFill="1" applyBorder="1" applyAlignment="1">
      <alignment horizontal="center"/>
    </xf>
    <xf numFmtId="0" fontId="0" fillId="0" borderId="0" xfId="0" applyAlignment="1">
      <alignment horizontal="left"/>
    </xf>
    <xf numFmtId="0" fontId="0" fillId="0" borderId="0" xfId="0" applyAlignment="1">
      <alignment vertical="top"/>
    </xf>
    <xf numFmtId="0" fontId="5" fillId="0" borderId="0" xfId="0" applyFont="1"/>
    <xf numFmtId="0" fontId="11" fillId="0" borderId="0" xfId="0" applyFont="1"/>
    <xf numFmtId="0" fontId="0" fillId="0" borderId="0" xfId="0" applyAlignment="1">
      <alignment horizontal="left" vertical="top" wrapText="1"/>
    </xf>
    <xf numFmtId="167" fontId="0" fillId="0" borderId="0" xfId="0" applyNumberFormat="1" applyAlignment="1">
      <alignment horizontal="left" vertical="top" wrapText="1"/>
    </xf>
    <xf numFmtId="0" fontId="12" fillId="0" borderId="0" xfId="0" applyFont="1"/>
    <xf numFmtId="0" fontId="9" fillId="0" borderId="0" xfId="0" applyFont="1" applyAlignment="1">
      <alignment horizontal="left"/>
    </xf>
    <xf numFmtId="0" fontId="14" fillId="0" borderId="0" xfId="0" applyFont="1"/>
    <xf numFmtId="0" fontId="14" fillId="0" borderId="0" xfId="0" applyFont="1" applyAlignment="1">
      <alignment horizontal="center"/>
    </xf>
    <xf numFmtId="0" fontId="8" fillId="0" borderId="0" xfId="0" applyFont="1" applyAlignment="1">
      <alignment horizontal="center"/>
    </xf>
    <xf numFmtId="0" fontId="0" fillId="0" borderId="7" xfId="0" applyBorder="1"/>
    <xf numFmtId="0" fontId="15" fillId="0" borderId="0" xfId="0" applyFont="1"/>
    <xf numFmtId="0" fontId="7" fillId="0" borderId="0" xfId="6" quotePrefix="1" applyAlignment="1" applyProtection="1"/>
    <xf numFmtId="0" fontId="2" fillId="0" borderId="0" xfId="15"/>
    <xf numFmtId="165" fontId="2" fillId="0" borderId="0" xfId="15" applyNumberFormat="1"/>
    <xf numFmtId="165" fontId="0" fillId="0" borderId="0" xfId="3" applyNumberFormat="1" applyFont="1"/>
    <xf numFmtId="0" fontId="16" fillId="0" borderId="0" xfId="15" applyFont="1" applyAlignment="1">
      <alignment horizontal="left" wrapText="1"/>
    </xf>
    <xf numFmtId="165" fontId="2" fillId="0" borderId="10" xfId="3" applyNumberFormat="1" applyBorder="1"/>
    <xf numFmtId="165" fontId="2" fillId="0" borderId="9" xfId="3" applyNumberFormat="1" applyBorder="1"/>
    <xf numFmtId="165" fontId="2" fillId="0" borderId="11" xfId="3" applyNumberFormat="1" applyBorder="1"/>
    <xf numFmtId="165" fontId="2" fillId="0" borderId="12" xfId="3" applyNumberFormat="1" applyBorder="1"/>
    <xf numFmtId="0" fontId="17" fillId="0" borderId="2" xfId="15" applyFont="1" applyBorder="1" applyAlignment="1">
      <alignment horizontal="left" wrapText="1"/>
    </xf>
    <xf numFmtId="165" fontId="2" fillId="0" borderId="13" xfId="3" applyNumberFormat="1" applyBorder="1"/>
    <xf numFmtId="164" fontId="2" fillId="0" borderId="5" xfId="1" applyNumberFormat="1" applyBorder="1"/>
    <xf numFmtId="164" fontId="2" fillId="0" borderId="13" xfId="1" applyNumberFormat="1" applyBorder="1"/>
    <xf numFmtId="164" fontId="2" fillId="0" borderId="3" xfId="1" applyNumberFormat="1" applyBorder="1"/>
    <xf numFmtId="9" fontId="2" fillId="0" borderId="0" xfId="15" applyNumberFormat="1"/>
    <xf numFmtId="165" fontId="2" fillId="0" borderId="0" xfId="3" applyNumberFormat="1"/>
    <xf numFmtId="165" fontId="2" fillId="0" borderId="5" xfId="3" applyNumberFormat="1" applyBorder="1"/>
    <xf numFmtId="165" fontId="2" fillId="0" borderId="3" xfId="3" applyNumberFormat="1" applyBorder="1"/>
    <xf numFmtId="0" fontId="16" fillId="0" borderId="4" xfId="15" applyFont="1" applyBorder="1" applyAlignment="1">
      <alignment horizontal="left" wrapText="1"/>
    </xf>
    <xf numFmtId="44" fontId="2" fillId="5" borderId="8" xfId="3" applyFill="1" applyBorder="1"/>
    <xf numFmtId="164" fontId="0" fillId="3" borderId="0" xfId="1" applyNumberFormat="1" applyFont="1" applyFill="1" applyProtection="1">
      <protection locked="0"/>
    </xf>
    <xf numFmtId="164" fontId="2" fillId="3" borderId="0" xfId="1" applyNumberFormat="1" applyFill="1" applyProtection="1">
      <protection locked="0"/>
    </xf>
    <xf numFmtId="44" fontId="0" fillId="3" borderId="0" xfId="3" applyFont="1" applyFill="1" applyProtection="1">
      <protection locked="0"/>
    </xf>
    <xf numFmtId="0" fontId="2" fillId="0" borderId="0" xfId="15" applyAlignment="1">
      <alignment vertical="top"/>
    </xf>
    <xf numFmtId="0" fontId="2" fillId="0" borderId="0" xfId="15" applyAlignment="1">
      <alignment horizontal="right" vertical="top"/>
    </xf>
    <xf numFmtId="0" fontId="2" fillId="0" borderId="0" xfId="15" applyAlignment="1">
      <alignment vertical="top" wrapText="1"/>
    </xf>
    <xf numFmtId="15" fontId="2" fillId="0" borderId="0" xfId="15" applyNumberFormat="1" applyAlignment="1">
      <alignment horizontal="left" vertical="top"/>
    </xf>
    <xf numFmtId="0" fontId="2" fillId="0" borderId="0" xfId="15" applyAlignment="1">
      <alignment horizontal="left" vertical="top"/>
    </xf>
    <xf numFmtId="0" fontId="0" fillId="0" borderId="0" xfId="0" applyAlignment="1">
      <alignment horizontal="right"/>
    </xf>
    <xf numFmtId="0" fontId="4" fillId="3" borderId="0" xfId="0" applyFont="1" applyFill="1"/>
    <xf numFmtId="0" fontId="0" fillId="3" borderId="0" xfId="0" applyFill="1"/>
    <xf numFmtId="0" fontId="4" fillId="5" borderId="0" xfId="0" applyFont="1" applyFill="1"/>
    <xf numFmtId="0" fontId="0" fillId="5" borderId="0" xfId="0" applyFill="1"/>
    <xf numFmtId="42" fontId="0" fillId="5" borderId="0" xfId="0" applyNumberFormat="1" applyFill="1"/>
    <xf numFmtId="164" fontId="0" fillId="5" borderId="0" xfId="1" applyNumberFormat="1" applyFont="1" applyFill="1"/>
    <xf numFmtId="164" fontId="0" fillId="5" borderId="1" xfId="1" applyNumberFormat="1" applyFont="1" applyFill="1" applyBorder="1"/>
    <xf numFmtId="164" fontId="2" fillId="3" borderId="0" xfId="1" applyNumberFormat="1" applyFill="1"/>
    <xf numFmtId="42" fontId="0" fillId="5" borderId="9" xfId="0" applyNumberFormat="1" applyFill="1" applyBorder="1"/>
    <xf numFmtId="0" fontId="16" fillId="0" borderId="4" xfId="15" applyFont="1" applyBorder="1" applyAlignment="1">
      <alignment horizontal="center" wrapText="1"/>
    </xf>
    <xf numFmtId="0" fontId="16" fillId="0" borderId="14" xfId="15" applyFont="1" applyBorder="1" applyAlignment="1">
      <alignment horizontal="center" wrapText="1"/>
    </xf>
    <xf numFmtId="0" fontId="16" fillId="0" borderId="15" xfId="15" applyFont="1" applyBorder="1" applyAlignment="1">
      <alignment horizontal="center" wrapText="1"/>
    </xf>
    <xf numFmtId="0" fontId="0" fillId="6" borderId="0" xfId="0" applyFill="1"/>
    <xf numFmtId="0" fontId="20" fillId="6" borderId="0" xfId="0" applyFont="1" applyFill="1" applyAlignment="1">
      <alignment vertical="center"/>
    </xf>
    <xf numFmtId="0" fontId="20" fillId="6" borderId="0" xfId="0" applyFont="1" applyFill="1" applyAlignment="1">
      <alignment horizontal="left" vertical="center" indent="1"/>
    </xf>
    <xf numFmtId="37" fontId="0" fillId="3" borderId="0" xfId="0" applyNumberFormat="1" applyFill="1" applyProtection="1">
      <protection locked="0"/>
    </xf>
    <xf numFmtId="10" fontId="0" fillId="3" borderId="0" xfId="0" applyNumberFormat="1" applyFill="1" applyProtection="1">
      <protection locked="0"/>
    </xf>
    <xf numFmtId="42" fontId="0" fillId="3" borderId="0" xfId="0" applyNumberFormat="1" applyFill="1" applyProtection="1">
      <protection locked="0"/>
    </xf>
    <xf numFmtId="0" fontId="25" fillId="0" borderId="0" xfId="0" applyFont="1"/>
    <xf numFmtId="0" fontId="2" fillId="0" borderId="0" xfId="0" applyFont="1" applyAlignment="1">
      <alignment wrapText="1"/>
    </xf>
    <xf numFmtId="0" fontId="2" fillId="0" borderId="0" xfId="0" applyFont="1"/>
    <xf numFmtId="0" fontId="29" fillId="0" borderId="0" xfId="0" applyFont="1"/>
    <xf numFmtId="0" fontId="13" fillId="0" borderId="0" xfId="12" applyAlignment="1"/>
    <xf numFmtId="0" fontId="11" fillId="0" borderId="0" xfId="12" applyFont="1" applyAlignment="1"/>
    <xf numFmtId="0" fontId="11" fillId="0" borderId="0" xfId="15" applyFont="1" applyAlignment="1">
      <alignment vertical="top"/>
    </xf>
    <xf numFmtId="0" fontId="30" fillId="0" borderId="0" xfId="15" applyFont="1" applyAlignment="1">
      <alignment horizontal="centerContinuous"/>
    </xf>
    <xf numFmtId="0" fontId="30" fillId="0" borderId="0" xfId="15" applyFont="1" applyAlignment="1">
      <alignment horizontal="centerContinuous" vertical="center"/>
    </xf>
    <xf numFmtId="0" fontId="4" fillId="0" borderId="0" xfId="15" applyFont="1"/>
    <xf numFmtId="0" fontId="2" fillId="0" borderId="0" xfId="15" applyAlignment="1">
      <alignment vertical="center"/>
    </xf>
    <xf numFmtId="167" fontId="2" fillId="0" borderId="0" xfId="15" applyNumberFormat="1" applyAlignment="1">
      <alignment horizontal="left" vertical="center"/>
    </xf>
    <xf numFmtId="0" fontId="4" fillId="0" borderId="0" xfId="15" applyFont="1" applyAlignment="1">
      <alignment vertical="top"/>
    </xf>
    <xf numFmtId="0" fontId="2" fillId="0" borderId="0" xfId="15" applyAlignment="1">
      <alignment vertical="center" wrapText="1"/>
    </xf>
    <xf numFmtId="0" fontId="2" fillId="0" borderId="0" xfId="15" applyAlignment="1">
      <alignment horizontal="left" indent="1"/>
    </xf>
    <xf numFmtId="0" fontId="31" fillId="0" borderId="0" xfId="16" quotePrefix="1" applyAlignment="1" applyProtection="1">
      <alignment vertical="center"/>
    </xf>
    <xf numFmtId="0" fontId="4" fillId="0" borderId="0" xfId="15" applyFont="1" applyAlignment="1">
      <alignment horizontal="left" vertical="top"/>
    </xf>
    <xf numFmtId="0" fontId="4" fillId="0" borderId="0" xfId="15" applyFont="1" applyAlignment="1">
      <alignment wrapText="1"/>
    </xf>
    <xf numFmtId="0" fontId="32" fillId="0" borderId="0" xfId="15" applyFont="1" applyAlignment="1">
      <alignment vertical="center"/>
    </xf>
    <xf numFmtId="0" fontId="11" fillId="0" borderId="0" xfId="15" applyFont="1"/>
    <xf numFmtId="0" fontId="2" fillId="0" borderId="0" xfId="17"/>
    <xf numFmtId="0" fontId="16" fillId="0" borderId="0" xfId="17" applyFont="1" applyAlignment="1">
      <alignment horizontal="left" wrapText="1"/>
    </xf>
    <xf numFmtId="0" fontId="16" fillId="0" borderId="4" xfId="17" applyFont="1" applyBorder="1" applyAlignment="1">
      <alignment horizontal="left" wrapText="1"/>
    </xf>
    <xf numFmtId="0" fontId="16" fillId="0" borderId="4" xfId="17" applyFont="1" applyBorder="1" applyAlignment="1">
      <alignment horizontal="center" wrapText="1"/>
    </xf>
    <xf numFmtId="0" fontId="16" fillId="0" borderId="14" xfId="17" applyFont="1" applyBorder="1" applyAlignment="1">
      <alignment horizontal="center" wrapText="1"/>
    </xf>
    <xf numFmtId="0" fontId="16" fillId="0" borderId="15" xfId="17" applyFont="1" applyBorder="1" applyAlignment="1">
      <alignment horizontal="center" wrapText="1"/>
    </xf>
    <xf numFmtId="9" fontId="2" fillId="0" borderId="0" xfId="17" applyNumberFormat="1"/>
    <xf numFmtId="0" fontId="17" fillId="0" borderId="4" xfId="17" applyFont="1" applyBorder="1" applyAlignment="1">
      <alignment horizontal="left" wrapText="1"/>
    </xf>
    <xf numFmtId="165" fontId="2" fillId="0" borderId="16" xfId="3" applyNumberFormat="1" applyBorder="1"/>
    <xf numFmtId="165" fontId="2" fillId="0" borderId="0" xfId="17" applyNumberFormat="1"/>
    <xf numFmtId="0" fontId="11" fillId="0" borderId="0" xfId="17" applyFont="1"/>
    <xf numFmtId="44" fontId="0" fillId="0" borderId="0" xfId="3" applyFont="1"/>
    <xf numFmtId="0" fontId="27" fillId="0" borderId="0" xfId="0" applyFont="1" applyAlignment="1">
      <alignment wrapText="1"/>
    </xf>
    <xf numFmtId="0" fontId="27" fillId="0" borderId="0" xfId="0" applyFont="1" applyAlignment="1">
      <alignment horizontal="left" vertical="center" wrapText="1" indent="2"/>
    </xf>
    <xf numFmtId="0" fontId="27" fillId="0" borderId="0" xfId="0" applyFont="1" applyAlignment="1">
      <alignment horizontal="left" indent="1"/>
    </xf>
    <xf numFmtId="0" fontId="25" fillId="0" borderId="0" xfId="0" applyFont="1" applyAlignment="1">
      <alignment wrapText="1"/>
    </xf>
    <xf numFmtId="0" fontId="25" fillId="0" borderId="0" xfId="0" applyFont="1" applyAlignment="1">
      <alignment horizontal="left" vertical="center" wrapText="1" indent="1"/>
    </xf>
    <xf numFmtId="0" fontId="36" fillId="0" borderId="20" xfId="18" applyFont="1" applyBorder="1" applyAlignment="1">
      <alignment horizontal="left" vertical="center" indent="1" readingOrder="1"/>
    </xf>
    <xf numFmtId="0" fontId="24" fillId="0" borderId="0" xfId="0" applyFont="1" applyAlignment="1">
      <alignment horizontal="left" vertical="center" indent="4"/>
    </xf>
    <xf numFmtId="0" fontId="25" fillId="0" borderId="0" xfId="0" applyFont="1" applyAlignment="1">
      <alignment horizontal="left" vertical="center" indent="4"/>
    </xf>
    <xf numFmtId="0" fontId="26" fillId="0" borderId="0" xfId="0" applyFont="1" applyAlignment="1">
      <alignment wrapText="1"/>
    </xf>
    <xf numFmtId="0" fontId="24" fillId="0" borderId="0" xfId="0" applyFont="1" applyAlignment="1">
      <alignment wrapText="1"/>
    </xf>
    <xf numFmtId="0" fontId="22" fillId="0" borderId="0" xfId="0" applyFont="1" applyAlignment="1">
      <alignment horizontal="left" wrapText="1" indent="1"/>
    </xf>
    <xf numFmtId="0" fontId="0" fillId="0" borderId="0" xfId="0" applyAlignment="1">
      <alignment wrapText="1"/>
    </xf>
    <xf numFmtId="0" fontId="2" fillId="0" borderId="0" xfId="0" applyFont="1" applyAlignment="1">
      <alignment vertical="top" wrapText="1"/>
    </xf>
    <xf numFmtId="0" fontId="38" fillId="0" borderId="0" xfId="18" applyFont="1"/>
    <xf numFmtId="0" fontId="39" fillId="0" borderId="0" xfId="18" applyFont="1"/>
    <xf numFmtId="0" fontId="28" fillId="0" borderId="0" xfId="0" applyFont="1" applyAlignment="1">
      <alignment vertical="top" wrapText="1"/>
    </xf>
    <xf numFmtId="0" fontId="25" fillId="0" borderId="0" xfId="0" applyFont="1" applyAlignment="1">
      <alignment horizontal="left" vertical="center" indent="1"/>
    </xf>
    <xf numFmtId="0" fontId="2" fillId="0" borderId="0" xfId="17" applyAlignment="1">
      <alignment horizontal="right"/>
    </xf>
    <xf numFmtId="0" fontId="2" fillId="0" borderId="0" xfId="17" applyAlignment="1">
      <alignment horizontal="left"/>
    </xf>
    <xf numFmtId="0" fontId="4" fillId="3" borderId="0" xfId="17" applyFont="1" applyFill="1"/>
    <xf numFmtId="0" fontId="2" fillId="3" borderId="0" xfId="17" applyFill="1"/>
    <xf numFmtId="0" fontId="4" fillId="5" borderId="0" xfId="17" applyFont="1" applyFill="1"/>
    <xf numFmtId="0" fontId="2" fillId="5" borderId="0" xfId="17" applyFill="1"/>
    <xf numFmtId="37" fontId="2" fillId="3" borderId="0" xfId="17" applyNumberFormat="1" applyFill="1" applyProtection="1">
      <protection locked="0"/>
    </xf>
    <xf numFmtId="42" fontId="2" fillId="5" borderId="0" xfId="17" applyNumberFormat="1" applyFill="1"/>
    <xf numFmtId="10" fontId="2" fillId="3" borderId="0" xfId="17" applyNumberFormat="1" applyFill="1" applyProtection="1">
      <protection locked="0"/>
    </xf>
    <xf numFmtId="42" fontId="2" fillId="3" borderId="0" xfId="17" applyNumberFormat="1" applyFill="1" applyProtection="1">
      <protection locked="0"/>
    </xf>
    <xf numFmtId="42" fontId="2" fillId="5" borderId="9" xfId="17" applyNumberFormat="1" applyFill="1" applyBorder="1"/>
    <xf numFmtId="0" fontId="2" fillId="0" borderId="0" xfId="17" applyAlignment="1">
      <alignment vertical="top" wrapText="1"/>
    </xf>
    <xf numFmtId="0" fontId="4" fillId="0" borderId="0" xfId="17" applyFont="1"/>
    <xf numFmtId="0" fontId="2" fillId="0" borderId="0" xfId="17" applyAlignment="1">
      <alignment horizontal="left" indent="2"/>
    </xf>
    <xf numFmtId="0" fontId="0" fillId="0" borderId="0" xfId="0" applyAlignment="1">
      <alignment vertical="top" wrapText="1"/>
    </xf>
    <xf numFmtId="0" fontId="23" fillId="0" borderId="0" xfId="0" applyFont="1" applyAlignment="1">
      <alignment horizontal="left" indent="1"/>
    </xf>
    <xf numFmtId="0" fontId="24" fillId="0" borderId="0" xfId="0" applyFont="1" applyAlignment="1">
      <alignment horizontal="left" indent="1"/>
    </xf>
    <xf numFmtId="0" fontId="25" fillId="0" borderId="0" xfId="0" applyFont="1" applyAlignment="1">
      <alignment vertical="top" wrapText="1"/>
    </xf>
    <xf numFmtId="0" fontId="2" fillId="0" borderId="0" xfId="0" applyFont="1" applyAlignment="1">
      <alignment horizontal="left" vertical="top" wrapText="1"/>
    </xf>
    <xf numFmtId="0" fontId="11" fillId="6" borderId="0" xfId="0" applyFont="1" applyFill="1" applyAlignment="1">
      <alignment vertical="center"/>
    </xf>
    <xf numFmtId="0" fontId="40" fillId="6" borderId="0" xfId="6" applyFont="1" applyFill="1" applyAlignment="1" applyProtection="1">
      <alignment vertical="center"/>
    </xf>
    <xf numFmtId="0" fontId="2" fillId="0" borderId="0" xfId="0" applyFont="1" applyAlignment="1">
      <alignment vertical="top"/>
    </xf>
    <xf numFmtId="0" fontId="4" fillId="0" borderId="0" xfId="0" applyFont="1" applyAlignment="1">
      <alignment vertical="top"/>
    </xf>
    <xf numFmtId="0" fontId="4" fillId="0" borderId="0" xfId="0" applyFont="1" applyAlignment="1"/>
    <xf numFmtId="0" fontId="4" fillId="0" borderId="0" xfId="0" applyFont="1" applyAlignment="1">
      <alignment horizontal="center" wrapText="1"/>
    </xf>
    <xf numFmtId="168" fontId="0" fillId="0" borderId="0" xfId="20" applyNumberFormat="1" applyFont="1"/>
    <xf numFmtId="169" fontId="0" fillId="0" borderId="0" xfId="19" applyNumberFormat="1" applyFont="1"/>
    <xf numFmtId="170" fontId="0" fillId="0" borderId="0" xfId="0" applyNumberFormat="1"/>
    <xf numFmtId="171" fontId="0" fillId="0" borderId="0" xfId="0" applyNumberFormat="1"/>
    <xf numFmtId="0" fontId="23" fillId="0" borderId="0" xfId="0" applyFont="1" applyAlignment="1">
      <alignment horizontal="left" vertical="center" indent="1"/>
    </xf>
    <xf numFmtId="0" fontId="25" fillId="0" borderId="0" xfId="0" applyFont="1"/>
    <xf numFmtId="0" fontId="11" fillId="0" borderId="0" xfId="0" applyFont="1" applyAlignment="1">
      <alignment horizontal="left"/>
    </xf>
    <xf numFmtId="0" fontId="2" fillId="0" borderId="0" xfId="17" applyAlignment="1">
      <alignment vertical="top"/>
    </xf>
    <xf numFmtId="0" fontId="0" fillId="6" borderId="0" xfId="0" applyFill="1" applyAlignment="1"/>
    <xf numFmtId="0" fontId="11" fillId="6" borderId="0" xfId="12" applyFont="1" applyFill="1" applyAlignment="1"/>
    <xf numFmtId="0" fontId="0" fillId="6" borderId="0" xfId="0" applyFill="1" applyAlignment="1">
      <alignment horizontal="right"/>
    </xf>
    <xf numFmtId="0" fontId="2" fillId="0" borderId="0" xfId="0" applyFont="1" applyAlignment="1">
      <alignment horizontal="left" vertical="center" indent="4"/>
    </xf>
    <xf numFmtId="0" fontId="0" fillId="0" borderId="0" xfId="0" applyAlignment="1">
      <alignment horizontal="left" indent="1"/>
    </xf>
    <xf numFmtId="0" fontId="42" fillId="0" borderId="0" xfId="0" applyFont="1" applyAlignment="1">
      <alignment horizontal="left"/>
    </xf>
    <xf numFmtId="37" fontId="42" fillId="3" borderId="0" xfId="0" applyNumberFormat="1" applyFont="1" applyFill="1"/>
    <xf numFmtId="44" fontId="42" fillId="3" borderId="0" xfId="3" applyFont="1" applyFill="1"/>
    <xf numFmtId="10" fontId="42" fillId="3" borderId="0" xfId="0" applyNumberFormat="1" applyFont="1" applyFill="1"/>
    <xf numFmtId="42" fontId="42" fillId="3" borderId="0" xfId="0" applyNumberFormat="1" applyFont="1" applyFill="1"/>
    <xf numFmtId="164" fontId="42" fillId="3" borderId="0" xfId="1" applyNumberFormat="1" applyFont="1" applyFill="1"/>
    <xf numFmtId="0" fontId="42" fillId="6" borderId="0" xfId="0" applyFont="1" applyFill="1" applyAlignment="1">
      <alignment horizontal="left"/>
    </xf>
    <xf numFmtId="37" fontId="42" fillId="3" borderId="0" xfId="0" applyNumberFormat="1" applyFont="1" applyFill="1" applyProtection="1">
      <protection locked="0"/>
    </xf>
    <xf numFmtId="44" fontId="42" fillId="3" borderId="0" xfId="3" applyFont="1" applyFill="1" applyProtection="1">
      <protection locked="0"/>
    </xf>
    <xf numFmtId="10" fontId="42" fillId="3" borderId="0" xfId="0" applyNumberFormat="1" applyFont="1" applyFill="1" applyProtection="1">
      <protection locked="0"/>
    </xf>
    <xf numFmtId="42" fontId="42" fillId="3" borderId="0" xfId="0" applyNumberFormat="1" applyFont="1" applyFill="1" applyProtection="1">
      <protection locked="0"/>
    </xf>
    <xf numFmtId="164" fontId="42" fillId="3" borderId="0" xfId="1" applyNumberFormat="1" applyFont="1" applyFill="1" applyProtection="1">
      <protection locked="0"/>
    </xf>
    <xf numFmtId="171" fontId="42" fillId="0" borderId="0" xfId="0" applyNumberFormat="1" applyFont="1"/>
    <xf numFmtId="170" fontId="42" fillId="0" borderId="0" xfId="0" applyNumberFormat="1" applyFont="1"/>
    <xf numFmtId="168" fontId="42" fillId="0" borderId="0" xfId="20" applyNumberFormat="1" applyFont="1"/>
    <xf numFmtId="169" fontId="42" fillId="0" borderId="0" xfId="19" applyNumberFormat="1" applyFont="1"/>
    <xf numFmtId="168" fontId="42" fillId="7" borderId="0" xfId="20" applyNumberFormat="1" applyFont="1" applyFill="1"/>
    <xf numFmtId="169" fontId="42" fillId="7" borderId="0" xfId="19" applyNumberFormat="1" applyFont="1" applyFill="1"/>
    <xf numFmtId="171" fontId="42" fillId="7" borderId="0" xfId="0" applyNumberFormat="1" applyFont="1" applyFill="1"/>
    <xf numFmtId="170" fontId="42" fillId="7" borderId="0" xfId="0" applyNumberFormat="1" applyFont="1" applyFill="1"/>
    <xf numFmtId="0" fontId="0" fillId="7" borderId="0" xfId="0" applyFill="1"/>
    <xf numFmtId="0" fontId="42" fillId="0" borderId="0" xfId="0" applyFont="1"/>
    <xf numFmtId="0" fontId="42" fillId="0" borderId="0" xfId="0" applyFont="1" applyAlignment="1" applyProtection="1">
      <alignment horizontal="left"/>
      <protection locked="0"/>
    </xf>
    <xf numFmtId="0" fontId="39" fillId="0" borderId="0" xfId="18" applyFont="1" applyAlignment="1">
      <alignment wrapText="1"/>
    </xf>
    <xf numFmtId="0" fontId="39" fillId="0" borderId="0" xfId="18" applyFont="1" applyAlignment="1">
      <alignment horizontal="left" indent="1"/>
    </xf>
    <xf numFmtId="0" fontId="36" fillId="0" borderId="19" xfId="18" applyFont="1" applyBorder="1" applyAlignment="1">
      <alignment horizontal="left" vertical="center" indent="1" readingOrder="1"/>
    </xf>
    <xf numFmtId="0" fontId="43" fillId="0" borderId="0" xfId="0" applyFont="1"/>
    <xf numFmtId="0" fontId="16" fillId="0" borderId="4" xfId="17" applyFont="1" applyBorder="1" applyAlignment="1">
      <alignment horizontal="center" wrapText="1"/>
    </xf>
    <xf numFmtId="0" fontId="16" fillId="0" borderId="14" xfId="17" applyFont="1" applyBorder="1" applyAlignment="1">
      <alignment horizontal="center" wrapText="1"/>
    </xf>
    <xf numFmtId="0" fontId="16" fillId="0" borderId="15" xfId="17" applyFont="1" applyBorder="1" applyAlignment="1">
      <alignment horizontal="center" wrapText="1"/>
    </xf>
    <xf numFmtId="0" fontId="7" fillId="0" borderId="0" xfId="6" applyAlignment="1" applyProtection="1">
      <alignment horizontal="left"/>
    </xf>
    <xf numFmtId="0" fontId="4" fillId="0" borderId="0" xfId="12" applyFont="1" applyAlignment="1"/>
    <xf numFmtId="172" fontId="2" fillId="0" borderId="0" xfId="6" applyNumberFormat="1" applyFont="1" applyAlignment="1" applyProtection="1">
      <alignment horizontal="left"/>
    </xf>
    <xf numFmtId="0" fontId="42" fillId="0" borderId="0" xfId="0" applyFont="1" applyAlignment="1">
      <alignment vertical="top"/>
    </xf>
    <xf numFmtId="21" fontId="42" fillId="0" borderId="0" xfId="0" applyNumberFormat="1" applyFont="1"/>
    <xf numFmtId="0" fontId="44" fillId="0" borderId="0" xfId="17" applyFont="1"/>
    <xf numFmtId="0" fontId="42" fillId="0" borderId="0" xfId="17" applyFont="1"/>
    <xf numFmtId="0" fontId="44" fillId="0" borderId="0" xfId="0" applyFont="1"/>
    <xf numFmtId="0" fontId="42" fillId="0" borderId="0" xfId="15" applyFont="1"/>
    <xf numFmtId="0" fontId="45" fillId="0" borderId="0" xfId="0" applyFont="1"/>
    <xf numFmtId="0" fontId="42" fillId="6" borderId="0" xfId="0" applyFont="1" applyFill="1"/>
    <xf numFmtId="0" fontId="46" fillId="6" borderId="0" xfId="0" applyFont="1" applyFill="1" applyAlignment="1">
      <alignment vertical="center"/>
    </xf>
    <xf numFmtId="173" fontId="14" fillId="0" borderId="0" xfId="0" applyNumberFormat="1" applyFont="1"/>
    <xf numFmtId="173" fontId="0" fillId="0" borderId="0" xfId="0" applyNumberFormat="1"/>
    <xf numFmtId="173" fontId="4" fillId="0" borderId="0" xfId="0" applyNumberFormat="1" applyFont="1"/>
    <xf numFmtId="0" fontId="40" fillId="0" borderId="0" xfId="6" applyFont="1" applyAlignment="1" applyProtection="1"/>
    <xf numFmtId="0" fontId="47" fillId="0" borderId="0" xfId="0" applyFont="1"/>
    <xf numFmtId="0" fontId="48" fillId="0" borderId="0" xfId="0" applyFont="1"/>
    <xf numFmtId="0" fontId="7" fillId="0" borderId="0" xfId="6" applyAlignment="1" applyProtection="1">
      <alignment horizontal="left" indent="1"/>
    </xf>
    <xf numFmtId="173" fontId="14" fillId="0" borderId="0" xfId="0" applyNumberFormat="1" applyFont="1" applyAlignment="1">
      <alignment horizontal="left"/>
    </xf>
    <xf numFmtId="0" fontId="47" fillId="0" borderId="0" xfId="0" applyFont="1" applyAlignment="1">
      <alignment horizontal="left"/>
    </xf>
    <xf numFmtId="174" fontId="49" fillId="0" borderId="0" xfId="0" applyNumberFormat="1" applyFont="1" applyAlignment="1">
      <alignment horizontal="center"/>
    </xf>
    <xf numFmtId="174" fontId="4" fillId="0" borderId="0" xfId="0" applyNumberFormat="1" applyFont="1" applyAlignment="1">
      <alignment vertical="center"/>
    </xf>
    <xf numFmtId="0" fontId="36" fillId="0" borderId="21" xfId="18" applyFont="1" applyBorder="1" applyAlignment="1">
      <alignment horizontal="left" vertical="center" wrapText="1" indent="1" readingOrder="1"/>
    </xf>
    <xf numFmtId="0" fontId="36" fillId="0" borderId="22" xfId="18" applyFont="1" applyBorder="1" applyAlignment="1">
      <alignment horizontal="left" vertical="center" wrapText="1" indent="1" readingOrder="1"/>
    </xf>
    <xf numFmtId="0" fontId="35" fillId="0" borderId="17" xfId="18" applyFont="1" applyBorder="1" applyAlignment="1">
      <alignment horizontal="left" vertical="center" readingOrder="1"/>
    </xf>
    <xf numFmtId="0" fontId="35" fillId="0" borderId="18" xfId="18" applyFont="1" applyBorder="1" applyAlignment="1">
      <alignment horizontal="left" vertical="center" readingOrder="1"/>
    </xf>
    <xf numFmtId="0" fontId="36" fillId="0" borderId="19" xfId="18" applyFont="1" applyBorder="1" applyAlignment="1">
      <alignment horizontal="left" vertical="center" indent="1" readingOrder="1"/>
    </xf>
    <xf numFmtId="0" fontId="36" fillId="0" borderId="24" xfId="18" applyFont="1" applyBorder="1" applyAlignment="1">
      <alignment horizontal="left" vertical="center" indent="1" readingOrder="1"/>
    </xf>
    <xf numFmtId="0" fontId="35" fillId="0" borderId="23" xfId="18" applyFont="1" applyBorder="1" applyAlignment="1">
      <alignment horizontal="left" vertical="center" wrapText="1" readingOrder="1"/>
    </xf>
    <xf numFmtId="0" fontId="35" fillId="0" borderId="25" xfId="18" applyFont="1" applyBorder="1" applyAlignment="1">
      <alignment horizontal="left" vertical="center" wrapText="1" readingOrder="1"/>
    </xf>
    <xf numFmtId="0" fontId="35" fillId="0" borderId="18" xfId="18" applyFont="1" applyBorder="1" applyAlignment="1">
      <alignment horizontal="left" vertical="center" wrapText="1" readingOrder="1"/>
    </xf>
    <xf numFmtId="0" fontId="36" fillId="0" borderId="26" xfId="18" applyFont="1" applyBorder="1" applyAlignment="1">
      <alignment horizontal="left" vertical="center" wrapText="1" indent="1" readingOrder="1"/>
    </xf>
    <xf numFmtId="0" fontId="2" fillId="2" borderId="0" xfId="0" applyFont="1" applyFill="1" applyAlignment="1">
      <alignment horizontal="center"/>
    </xf>
    <xf numFmtId="0" fontId="0" fillId="6" borderId="0" xfId="0" applyFill="1" applyAlignment="1">
      <alignment horizontal="left" vertical="top" wrapText="1"/>
    </xf>
    <xf numFmtId="0" fontId="2" fillId="6" borderId="0" xfId="0" applyFont="1" applyFill="1" applyAlignment="1">
      <alignment horizontal="left" vertical="top" wrapText="1"/>
    </xf>
    <xf numFmtId="0" fontId="2" fillId="2" borderId="0" xfId="15" applyFill="1" applyAlignment="1">
      <alignment horizontal="center" vertical="top"/>
    </xf>
    <xf numFmtId="0" fontId="27" fillId="0" borderId="0" xfId="0" applyFont="1" applyAlignment="1">
      <alignment vertical="top" wrapText="1"/>
    </xf>
    <xf numFmtId="0" fontId="16" fillId="0" borderId="4" xfId="17" applyFont="1" applyBorder="1" applyAlignment="1">
      <alignment horizontal="center" wrapText="1"/>
    </xf>
    <xf numFmtId="0" fontId="16" fillId="0" borderId="14" xfId="17" applyFont="1" applyBorder="1" applyAlignment="1">
      <alignment horizontal="center" wrapText="1"/>
    </xf>
    <xf numFmtId="0" fontId="16" fillId="0" borderId="15" xfId="17" applyFont="1" applyBorder="1" applyAlignment="1">
      <alignment horizontal="center" wrapText="1"/>
    </xf>
    <xf numFmtId="0" fontId="2" fillId="0" borderId="0" xfId="17" applyAlignment="1">
      <alignment vertical="top" wrapText="1"/>
    </xf>
    <xf numFmtId="0" fontId="2" fillId="0" borderId="0" xfId="17" applyAlignment="1">
      <alignment vertical="top"/>
    </xf>
    <xf numFmtId="0" fontId="16" fillId="0" borderId="4" xfId="15" applyFont="1" applyBorder="1" applyAlignment="1">
      <alignment horizontal="center" wrapText="1"/>
    </xf>
    <xf numFmtId="0" fontId="16" fillId="0" borderId="14" xfId="15" applyFont="1" applyBorder="1" applyAlignment="1">
      <alignment horizontal="center" wrapText="1"/>
    </xf>
    <xf numFmtId="0" fontId="16" fillId="0" borderId="15" xfId="15" applyFont="1" applyBorder="1" applyAlignment="1">
      <alignment horizontal="center" wrapText="1"/>
    </xf>
    <xf numFmtId="0" fontId="2" fillId="2" borderId="0" xfId="17" applyFill="1" applyAlignment="1">
      <alignment horizontal="center"/>
    </xf>
  </cellXfs>
  <cellStyles count="21">
    <cellStyle name="Comma" xfId="1" builtinId="3"/>
    <cellStyle name="Comma [0]" xfId="19" builtinId="6"/>
    <cellStyle name="Comma 2" xfId="2" xr:uid="{00000000-0005-0000-0000-000001000000}"/>
    <cellStyle name="Currency" xfId="3" builtinId="4"/>
    <cellStyle name="Currency [0]" xfId="20" builtinId="7"/>
    <cellStyle name="Currency 2" xfId="4" xr:uid="{00000000-0005-0000-0000-000003000000}"/>
    <cellStyle name="Currency 3" xfId="14" xr:uid="{00000000-0005-0000-0000-000004000000}"/>
    <cellStyle name="Heading" xfId="5" xr:uid="{00000000-0005-0000-0000-000005000000}"/>
    <cellStyle name="Hyperlink" xfId="6" builtinId="8"/>
    <cellStyle name="Hyperlink 2" xfId="16" xr:uid="{00000000-0005-0000-0000-000007000000}"/>
    <cellStyle name="Inputs" xfId="7" xr:uid="{00000000-0005-0000-0000-000008000000}"/>
    <cellStyle name="Normal" xfId="0" builtinId="0"/>
    <cellStyle name="Normal 2" xfId="8" xr:uid="{00000000-0005-0000-0000-00000A000000}"/>
    <cellStyle name="Normal 2 2" xfId="17" xr:uid="{00000000-0005-0000-0000-00000B000000}"/>
    <cellStyle name="Normal 3" xfId="15" xr:uid="{00000000-0005-0000-0000-00000C000000}"/>
    <cellStyle name="Normal 4" xfId="18" xr:uid="{00000000-0005-0000-0000-00000D000000}"/>
    <cellStyle name="Outputs" xfId="9" xr:uid="{00000000-0005-0000-0000-00000E000000}"/>
    <cellStyle name="Percent" xfId="10" builtinId="5"/>
    <cellStyle name="Percent 2" xfId="11" xr:uid="{00000000-0005-0000-0000-000010000000}"/>
    <cellStyle name="Title" xfId="12" builtinId="15" customBuiltin="1"/>
    <cellStyle name="WrapText" xfId="13" xr:uid="{00000000-0005-0000-0000-00001200000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7.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8.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image" Target="../media/image29.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1.png"/></Relationships>
</file>

<file path=xl/drawings/drawing1.xml><?xml version="1.0" encoding="utf-8"?>
<xdr:wsDr xmlns:xdr="http://schemas.openxmlformats.org/drawingml/2006/spreadsheetDrawing" xmlns:a="http://schemas.openxmlformats.org/drawingml/2006/main">
  <xdr:twoCellAnchor editAs="oneCell">
    <xdr:from>
      <xdr:col>1</xdr:col>
      <xdr:colOff>47625</xdr:colOff>
      <xdr:row>1</xdr:row>
      <xdr:rowOff>104775</xdr:rowOff>
    </xdr:from>
    <xdr:to>
      <xdr:col>11</xdr:col>
      <xdr:colOff>31890</xdr:colOff>
      <xdr:row>24</xdr:row>
      <xdr:rowOff>28575</xdr:rowOff>
    </xdr:to>
    <xdr:pic>
      <xdr:nvPicPr>
        <xdr:cNvPr id="7" name="Picture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333375"/>
          <a:ext cx="6080265" cy="43624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590245</xdr:colOff>
      <xdr:row>14</xdr:row>
      <xdr:rowOff>47625</xdr:rowOff>
    </xdr:from>
    <xdr:to>
      <xdr:col>7</xdr:col>
      <xdr:colOff>3940023</xdr:colOff>
      <xdr:row>31</xdr:row>
      <xdr:rowOff>76201</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849" t="2011"/>
        <a:stretch/>
      </xdr:blipFill>
      <xdr:spPr bwMode="auto">
        <a:xfrm>
          <a:off x="6438595" y="2152650"/>
          <a:ext cx="5454803" cy="310515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5</xdr:col>
      <xdr:colOff>581025</xdr:colOff>
      <xdr:row>14</xdr:row>
      <xdr:rowOff>56732</xdr:rowOff>
    </xdr:from>
    <xdr:to>
      <xdr:col>6</xdr:col>
      <xdr:colOff>294072</xdr:colOff>
      <xdr:row>15</xdr:row>
      <xdr:rowOff>57434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6429375" y="2161757"/>
          <a:ext cx="322647" cy="19120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314325</xdr:colOff>
      <xdr:row>0</xdr:row>
      <xdr:rowOff>219075</xdr:rowOff>
    </xdr:from>
    <xdr:to>
      <xdr:col>16</xdr:col>
      <xdr:colOff>19050</xdr:colOff>
      <xdr:row>16</xdr:row>
      <xdr:rowOff>151830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486" t="7625"/>
        <a:stretch/>
      </xdr:blipFill>
      <xdr:spPr bwMode="auto">
        <a:xfrm>
          <a:off x="6734175" y="219075"/>
          <a:ext cx="5800725" cy="268548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6</xdr:col>
      <xdr:colOff>95249</xdr:colOff>
      <xdr:row>17</xdr:row>
      <xdr:rowOff>9525</xdr:rowOff>
    </xdr:from>
    <xdr:to>
      <xdr:col>13</xdr:col>
      <xdr:colOff>533400</xdr:colOff>
      <xdr:row>32</xdr:row>
      <xdr:rowOff>95249</xdr:rowOff>
    </xdr:to>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7114" t="8777"/>
        <a:stretch/>
      </xdr:blipFill>
      <xdr:spPr bwMode="auto">
        <a:xfrm>
          <a:off x="6515099" y="3009900"/>
          <a:ext cx="4705351" cy="258127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0</xdr:col>
      <xdr:colOff>304800</xdr:colOff>
      <xdr:row>20</xdr:row>
      <xdr:rowOff>14654</xdr:rowOff>
    </xdr:from>
    <xdr:to>
      <xdr:col>4</xdr:col>
      <xdr:colOff>307731</xdr:colOff>
      <xdr:row>32</xdr:row>
      <xdr:rowOff>123599</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304800" y="3502269"/>
          <a:ext cx="5058508" cy="2043253"/>
          <a:chOff x="5953125" y="3409949"/>
          <a:chExt cx="6353175" cy="2828702"/>
        </a:xfrm>
      </xdr:grpSpPr>
      <xdr:pic>
        <xdr:nvPicPr>
          <xdr:cNvPr id="6" name="Picture 5">
            <a:extLst>
              <a:ext uri="{FF2B5EF4-FFF2-40B4-BE49-F238E27FC236}">
                <a16:creationId xmlns:a16="http://schemas.microsoft.com/office/drawing/2014/main" id="{00000000-0008-0000-0A00-000006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58"/>
          <a:stretch/>
        </xdr:blipFill>
        <xdr:spPr bwMode="auto">
          <a:xfrm>
            <a:off x="5953125" y="3409950"/>
            <a:ext cx="6353175" cy="2828701"/>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4"/>
          <a:stretch>
            <a:fillRect/>
          </a:stretch>
        </xdr:blipFill>
        <xdr:spPr>
          <a:xfrm>
            <a:off x="6038850" y="3409949"/>
            <a:ext cx="800100" cy="202691"/>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180975</xdr:colOff>
      <xdr:row>0</xdr:row>
      <xdr:rowOff>128868</xdr:rowOff>
    </xdr:from>
    <xdr:to>
      <xdr:col>15</xdr:col>
      <xdr:colOff>314325</xdr:colOff>
      <xdr:row>30</xdr:row>
      <xdr:rowOff>28831</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5991225" y="128868"/>
          <a:ext cx="6229350" cy="5014888"/>
        </a:xfrm>
        <a:prstGeom prst="rect">
          <a:avLst/>
        </a:prstGeom>
      </xdr:spPr>
    </xdr:pic>
    <xdr:clientData/>
  </xdr:twoCellAnchor>
  <xdr:twoCellAnchor editAs="oneCell">
    <xdr:from>
      <xdr:col>0</xdr:col>
      <xdr:colOff>85725</xdr:colOff>
      <xdr:row>19</xdr:row>
      <xdr:rowOff>76200</xdr:rowOff>
    </xdr:from>
    <xdr:to>
      <xdr:col>4</xdr:col>
      <xdr:colOff>666046</xdr:colOff>
      <xdr:row>30</xdr:row>
      <xdr:rowOff>9310</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85725" y="3409950"/>
          <a:ext cx="5638096" cy="17238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399645</xdr:colOff>
      <xdr:row>1</xdr:row>
      <xdr:rowOff>3538</xdr:rowOff>
    </xdr:from>
    <xdr:to>
      <xdr:col>13</xdr:col>
      <xdr:colOff>603335</xdr:colOff>
      <xdr:row>19</xdr:row>
      <xdr:rowOff>106273</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958" t="2794"/>
        <a:stretch/>
      </xdr:blipFill>
      <xdr:spPr bwMode="auto">
        <a:xfrm>
          <a:off x="6219748" y="233452"/>
          <a:ext cx="5091001" cy="320985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0</xdr:col>
      <xdr:colOff>133351</xdr:colOff>
      <xdr:row>19</xdr:row>
      <xdr:rowOff>22449</xdr:rowOff>
    </xdr:from>
    <xdr:to>
      <xdr:col>4</xdr:col>
      <xdr:colOff>624052</xdr:colOff>
      <xdr:row>30</xdr:row>
      <xdr:rowOff>71126</xdr:rowOff>
    </xdr:to>
    <xdr:pic>
      <xdr:nvPicPr>
        <xdr:cNvPr id="5" name="Pictur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stretch>
          <a:fillRect/>
        </a:stretch>
      </xdr:blipFill>
      <xdr:spPr>
        <a:xfrm>
          <a:off x="133351" y="3359483"/>
          <a:ext cx="5555373" cy="1861712"/>
        </a:xfrm>
        <a:prstGeom prst="rect">
          <a:avLst/>
        </a:prstGeom>
      </xdr:spPr>
    </xdr:pic>
    <xdr:clientData/>
  </xdr:twoCellAnchor>
  <xdr:twoCellAnchor>
    <xdr:from>
      <xdr:col>5</xdr:col>
      <xdr:colOff>86683</xdr:colOff>
      <xdr:row>20</xdr:row>
      <xdr:rowOff>107730</xdr:rowOff>
    </xdr:from>
    <xdr:to>
      <xdr:col>15</xdr:col>
      <xdr:colOff>51794</xdr:colOff>
      <xdr:row>30</xdr:row>
      <xdr:rowOff>68284</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5906786" y="3615558"/>
          <a:ext cx="6074249" cy="1602795"/>
          <a:chOff x="6218812" y="3609974"/>
          <a:chExt cx="6249414" cy="1628775"/>
        </a:xfrm>
      </xdr:grpSpPr>
      <xdr:pic>
        <xdr:nvPicPr>
          <xdr:cNvPr id="3" name="Picture 2">
            <a:extLst>
              <a:ext uri="{FF2B5EF4-FFF2-40B4-BE49-F238E27FC236}">
                <a16:creationId xmlns:a16="http://schemas.microsoft.com/office/drawing/2014/main" id="{00000000-0008-0000-0C00-000003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933"/>
          <a:stretch/>
        </xdr:blipFill>
        <xdr:spPr bwMode="auto">
          <a:xfrm>
            <a:off x="6218812" y="3609974"/>
            <a:ext cx="6249414" cy="16287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4"/>
          <a:stretch>
            <a:fillRect/>
          </a:stretch>
        </xdr:blipFill>
        <xdr:spPr>
          <a:xfrm>
            <a:off x="6266437" y="3619499"/>
            <a:ext cx="819751" cy="16192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424027</xdr:colOff>
      <xdr:row>13</xdr:row>
      <xdr:rowOff>85397</xdr:rowOff>
    </xdr:from>
    <xdr:to>
      <xdr:col>15</xdr:col>
      <xdr:colOff>14452</xdr:colOff>
      <xdr:row>35</xdr:row>
      <xdr:rowOff>44894</xdr:rowOff>
    </xdr:to>
    <xdr:grpSp>
      <xdr:nvGrpSpPr>
        <xdr:cNvPr id="5" name="Group 4">
          <a:extLst>
            <a:ext uri="{FF2B5EF4-FFF2-40B4-BE49-F238E27FC236}">
              <a16:creationId xmlns:a16="http://schemas.microsoft.com/office/drawing/2014/main" id="{00000000-0008-0000-0E00-000005000000}"/>
            </a:ext>
          </a:extLst>
        </xdr:cNvPr>
        <xdr:cNvGrpSpPr/>
      </xdr:nvGrpSpPr>
      <xdr:grpSpPr>
        <a:xfrm>
          <a:off x="6198148" y="2279431"/>
          <a:ext cx="5699563" cy="3736653"/>
          <a:chOff x="6772275" y="98863"/>
          <a:chExt cx="5686425" cy="3705121"/>
        </a:xfrm>
      </xdr:grpSpPr>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4793" t="2024"/>
          <a:stretch/>
        </xdr:blipFill>
        <xdr:spPr bwMode="auto">
          <a:xfrm>
            <a:off x="6781800" y="114300"/>
            <a:ext cx="5676900" cy="3689684"/>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6772275" y="98863"/>
            <a:ext cx="628581" cy="205914"/>
          </a:xfrm>
          <a:prstGeom prst="rect">
            <a:avLst/>
          </a:prstGeom>
        </xdr:spPr>
      </xdr:pic>
    </xdr:grpSp>
    <xdr:clientData/>
  </xdr:twoCellAnchor>
  <xdr:twoCellAnchor editAs="oneCell">
    <xdr:from>
      <xdr:col>5</xdr:col>
      <xdr:colOff>242395</xdr:colOff>
      <xdr:row>2</xdr:row>
      <xdr:rowOff>52551</xdr:rowOff>
    </xdr:from>
    <xdr:to>
      <xdr:col>15</xdr:col>
      <xdr:colOff>175720</xdr:colOff>
      <xdr:row>12</xdr:row>
      <xdr:rowOff>141175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3"/>
        <a:stretch>
          <a:fillRect/>
        </a:stretch>
      </xdr:blipFill>
      <xdr:spPr>
        <a:xfrm>
          <a:off x="6016516" y="282465"/>
          <a:ext cx="6042463" cy="18622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352425</xdr:colOff>
      <xdr:row>0</xdr:row>
      <xdr:rowOff>78891</xdr:rowOff>
    </xdr:from>
    <xdr:to>
      <xdr:col>14</xdr:col>
      <xdr:colOff>370602</xdr:colOff>
      <xdr:row>31</xdr:row>
      <xdr:rowOff>50354</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stretch>
          <a:fillRect/>
        </a:stretch>
      </xdr:blipFill>
      <xdr:spPr>
        <a:xfrm>
          <a:off x="6162675" y="78891"/>
          <a:ext cx="5504577" cy="557216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419756</xdr:colOff>
      <xdr:row>7</xdr:row>
      <xdr:rowOff>32844</xdr:rowOff>
    </xdr:from>
    <xdr:to>
      <xdr:col>13</xdr:col>
      <xdr:colOff>591889</xdr:colOff>
      <xdr:row>33</xdr:row>
      <xdr:rowOff>79893</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6239859" y="1405758"/>
          <a:ext cx="5059444" cy="463875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409574</xdr:colOff>
      <xdr:row>10</xdr:row>
      <xdr:rowOff>152400</xdr:rowOff>
    </xdr:from>
    <xdr:to>
      <xdr:col>13</xdr:col>
      <xdr:colOff>400049</xdr:colOff>
      <xdr:row>30</xdr:row>
      <xdr:rowOff>28575</xdr:rowOff>
    </xdr:to>
    <xdr:pic>
      <xdr:nvPicPr>
        <xdr:cNvPr id="4" name="Picture 3">
          <a:extLst>
            <a:ext uri="{FF2B5EF4-FFF2-40B4-BE49-F238E27FC236}">
              <a16:creationId xmlns:a16="http://schemas.microsoft.com/office/drawing/2014/main" id="{00000000-0008-0000-12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8370" t="2151"/>
        <a:stretch/>
      </xdr:blipFill>
      <xdr:spPr bwMode="auto">
        <a:xfrm>
          <a:off x="6219824" y="542925"/>
          <a:ext cx="4867275" cy="34671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381000</xdr:colOff>
      <xdr:row>10</xdr:row>
      <xdr:rowOff>66675</xdr:rowOff>
    </xdr:from>
    <xdr:to>
      <xdr:col>14</xdr:col>
      <xdr:colOff>485774</xdr:colOff>
      <xdr:row>22</xdr:row>
      <xdr:rowOff>76200</xdr:rowOff>
    </xdr:to>
    <xdr:sp macro="" textlink="">
      <xdr:nvSpPr>
        <xdr:cNvPr id="4" name="Rectangle 3">
          <a:extLst>
            <a:ext uri="{FF2B5EF4-FFF2-40B4-BE49-F238E27FC236}">
              <a16:creationId xmlns:a16="http://schemas.microsoft.com/office/drawing/2014/main" id="{00000000-0008-0000-1300-000004000000}"/>
            </a:ext>
          </a:extLst>
        </xdr:cNvPr>
        <xdr:cNvSpPr>
          <a:spLocks noGrp="1" noChangeArrowheads="1"/>
        </xdr:cNvSpPr>
      </xdr:nvSpPr>
      <xdr:spPr>
        <a:xfrm>
          <a:off x="6191250" y="457200"/>
          <a:ext cx="5591174" cy="2266950"/>
        </a:xfrm>
        <a:prstGeom prst="rect">
          <a:avLst/>
        </a:prstGeom>
        <a:solidFill>
          <a:schemeClr val="bg1"/>
        </a:solidFill>
      </xdr:spPr>
      <xdr:txBody>
        <a:bodyPr vert="horz" wrap="square" lIns="91440" tIns="45720" rIns="91440" bIns="45720" rtlCol="0">
          <a:normAutofit lnSpcReduction="10000"/>
        </a:bodyPr>
        <a:lstStyle>
          <a:lvl1pPr marL="342900" indent="-342900" algn="l" defTabSz="914400" rtl="0" eaLnBrk="1" latinLnBrk="0" hangingPunct="1">
            <a:spcBef>
              <a:spcPct val="20000"/>
            </a:spcBef>
            <a:buFont typeface="Arial" pitchFamily="34" charset="0"/>
            <a:buChar char="•"/>
            <a:defRPr sz="3200" kern="1200">
              <a:solidFill>
                <a:schemeClr val="tx1"/>
              </a:solidFill>
              <a:latin typeface="+mn-lt"/>
              <a:ea typeface="+mn-ea"/>
              <a:cs typeface="+mn-cs"/>
            </a:defRPr>
          </a:lvl1pPr>
          <a:lvl2pPr marL="742950" indent="-285750" algn="l" defTabSz="914400" rtl="0" eaLnBrk="1" latinLnBrk="0" hangingPunct="1">
            <a:spcBef>
              <a:spcPct val="20000"/>
            </a:spcBef>
            <a:buFont typeface="Arial" pitchFamily="34" charset="0"/>
            <a:buChar char="–"/>
            <a:defRPr sz="2800" kern="1200">
              <a:solidFill>
                <a:schemeClr val="tx1"/>
              </a:solidFill>
              <a:latin typeface="+mn-lt"/>
              <a:ea typeface="+mn-ea"/>
              <a:cs typeface="+mn-cs"/>
            </a:defRPr>
          </a:lvl2pPr>
          <a:lvl3pPr marL="1143000" indent="-228600" algn="l" defTabSz="914400" rtl="0" eaLnBrk="1" latinLnBrk="0" hangingPunct="1">
            <a:spcBef>
              <a:spcPct val="20000"/>
            </a:spcBef>
            <a:buFont typeface="Arial" pitchFamily="34" charset="0"/>
            <a:buChar char="•"/>
            <a:defRPr sz="2400" kern="1200">
              <a:solidFill>
                <a:schemeClr val="tx1"/>
              </a:solidFill>
              <a:latin typeface="+mn-lt"/>
              <a:ea typeface="+mn-ea"/>
              <a:cs typeface="+mn-cs"/>
            </a:defRPr>
          </a:lvl3pPr>
          <a:lvl4pPr marL="1600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4pPr>
          <a:lvl5pPr marL="20574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5pPr>
          <a:lvl6pPr marL="25146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6pPr>
          <a:lvl7pPr marL="29718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pPr eaLnBrk="1" hangingPunct="1"/>
          <a:r>
            <a:rPr lang="en-US" sz="1800"/>
            <a:t>To prohibit users from adding, renaming, or deleting worksheets in the workbook</a:t>
          </a:r>
        </a:p>
        <a:p>
          <a:pPr eaLnBrk="1" hangingPunct="1"/>
          <a:r>
            <a:rPr lang="en-US" sz="1800"/>
            <a:t>Secure workbook structure or its windows</a:t>
          </a:r>
        </a:p>
        <a:p>
          <a:pPr lvl="1" eaLnBrk="1" hangingPunct="1"/>
          <a:r>
            <a:rPr lang="en-US" sz="1600"/>
            <a:t>Structure (cannot insert, delete, or rename worksheets)</a:t>
          </a:r>
        </a:p>
        <a:p>
          <a:pPr lvl="1" eaLnBrk="1" hangingPunct="1"/>
          <a:r>
            <a:rPr lang="en-US" sz="1600"/>
            <a:t>Windows (Excel windows are same size and position each time workbook opens)</a:t>
          </a:r>
        </a:p>
        <a:p>
          <a:pPr eaLnBrk="1" hangingPunct="1"/>
          <a:r>
            <a:rPr lang="en-US" sz="1800"/>
            <a:t>Can specify that users enter a case-sensitive password before they remove protection</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104775</xdr:colOff>
      <xdr:row>15</xdr:row>
      <xdr:rowOff>85725</xdr:rowOff>
    </xdr:from>
    <xdr:to>
      <xdr:col>11</xdr:col>
      <xdr:colOff>371475</xdr:colOff>
      <xdr:row>21</xdr:row>
      <xdr:rowOff>98030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5172075" y="3200400"/>
          <a:ext cx="5753100" cy="244118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800096</xdr:colOff>
      <xdr:row>8</xdr:row>
      <xdr:rowOff>66675</xdr:rowOff>
    </xdr:from>
    <xdr:to>
      <xdr:col>6</xdr:col>
      <xdr:colOff>199731</xdr:colOff>
      <xdr:row>13</xdr:row>
      <xdr:rowOff>85621</xdr:rowOff>
    </xdr:to>
    <xdr:pic>
      <xdr:nvPicPr>
        <xdr:cNvPr id="5" name="Picture 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1"/>
        <a:stretch>
          <a:fillRect/>
        </a:stretch>
      </xdr:blipFill>
      <xdr:spPr>
        <a:xfrm>
          <a:off x="1600193" y="1009650"/>
          <a:ext cx="2323810" cy="828571"/>
        </a:xfrm>
        <a:prstGeom prst="rect">
          <a:avLst/>
        </a:prstGeom>
      </xdr:spPr>
    </xdr:pic>
    <xdr:clientData/>
  </xdr:twoCellAnchor>
  <xdr:twoCellAnchor>
    <xdr:from>
      <xdr:col>10</xdr:col>
      <xdr:colOff>66636</xdr:colOff>
      <xdr:row>1</xdr:row>
      <xdr:rowOff>38099</xdr:rowOff>
    </xdr:from>
    <xdr:to>
      <xdr:col>21</xdr:col>
      <xdr:colOff>60030</xdr:colOff>
      <xdr:row>27</xdr:row>
      <xdr:rowOff>142875</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5446619" y="229914"/>
          <a:ext cx="6713445" cy="4668892"/>
          <a:chOff x="5429211" y="266699"/>
          <a:chExt cx="6698994" cy="4276726"/>
        </a:xfrm>
      </xdr:grpSpPr>
      <xdr:pic>
        <xdr:nvPicPr>
          <xdr:cNvPr id="6" name="Picture 5">
            <a:extLst>
              <a:ext uri="{FF2B5EF4-FFF2-40B4-BE49-F238E27FC236}">
                <a16:creationId xmlns:a16="http://schemas.microsoft.com/office/drawing/2014/main" id="{00000000-0008-0000-1900-00000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755"/>
          <a:stretch/>
        </xdr:blipFill>
        <xdr:spPr bwMode="auto">
          <a:xfrm>
            <a:off x="5429211" y="276225"/>
            <a:ext cx="6698994" cy="42672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3"/>
          <a:stretch>
            <a:fillRect/>
          </a:stretch>
        </xdr:blipFill>
        <xdr:spPr>
          <a:xfrm>
            <a:off x="5476836" y="266699"/>
            <a:ext cx="828714" cy="225083"/>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371475</xdr:colOff>
      <xdr:row>19</xdr:row>
      <xdr:rowOff>0</xdr:rowOff>
    </xdr:from>
    <xdr:to>
      <xdr:col>18</xdr:col>
      <xdr:colOff>590550</xdr:colOff>
      <xdr:row>38</xdr:row>
      <xdr:rowOff>66675</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5291630" y="3034862"/>
          <a:ext cx="6939127" cy="3186934"/>
          <a:chOff x="2952750" y="2019300"/>
          <a:chExt cx="6924675" cy="3143250"/>
        </a:xfrm>
      </xdr:grpSpPr>
      <xdr:pic>
        <xdr:nvPicPr>
          <xdr:cNvPr id="2" name="Picture 1">
            <a:extLst>
              <a:ext uri="{FF2B5EF4-FFF2-40B4-BE49-F238E27FC236}">
                <a16:creationId xmlns:a16="http://schemas.microsoft.com/office/drawing/2014/main" id="{00000000-0008-0000-1A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655"/>
          <a:stretch/>
        </xdr:blipFill>
        <xdr:spPr bwMode="auto">
          <a:xfrm>
            <a:off x="2952750" y="2019300"/>
            <a:ext cx="6924675" cy="31432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stretch>
            <a:fillRect/>
          </a:stretch>
        </xdr:blipFill>
        <xdr:spPr>
          <a:xfrm>
            <a:off x="3000375" y="2047875"/>
            <a:ext cx="1123810" cy="200000"/>
          </a:xfrm>
          <a:prstGeom prst="rect">
            <a:avLst/>
          </a:prstGeom>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11</xdr:col>
      <xdr:colOff>121092</xdr:colOff>
      <xdr:row>0</xdr:row>
      <xdr:rowOff>57150</xdr:rowOff>
    </xdr:from>
    <xdr:to>
      <xdr:col>19</xdr:col>
      <xdr:colOff>237421</xdr:colOff>
      <xdr:row>39</xdr:row>
      <xdr:rowOff>18153</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7474392" y="57150"/>
          <a:ext cx="4993129" cy="636180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xdr:colOff>
      <xdr:row>15</xdr:row>
      <xdr:rowOff>76201</xdr:rowOff>
    </xdr:from>
    <xdr:to>
      <xdr:col>10</xdr:col>
      <xdr:colOff>535974</xdr:colOff>
      <xdr:row>53</xdr:row>
      <xdr:rowOff>38101</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stretch>
          <a:fillRect/>
        </a:stretch>
      </xdr:blipFill>
      <xdr:spPr>
        <a:xfrm>
          <a:off x="1" y="2590801"/>
          <a:ext cx="7498748" cy="6115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xdr:colOff>
      <xdr:row>1</xdr:row>
      <xdr:rowOff>0</xdr:rowOff>
    </xdr:from>
    <xdr:to>
      <xdr:col>11</xdr:col>
      <xdr:colOff>35359</xdr:colOff>
      <xdr:row>29</xdr:row>
      <xdr:rowOff>95250</xdr:rowOff>
    </xdr:to>
    <xdr:pic>
      <xdr:nvPicPr>
        <xdr:cNvPr id="3" name="Picture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stretch>
          <a:fillRect/>
        </a:stretch>
      </xdr:blipFill>
      <xdr:spPr>
        <a:xfrm>
          <a:off x="5419726" y="228600"/>
          <a:ext cx="6131358" cy="507682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85725</xdr:colOff>
      <xdr:row>6</xdr:row>
      <xdr:rowOff>76200</xdr:rowOff>
    </xdr:from>
    <xdr:to>
      <xdr:col>4</xdr:col>
      <xdr:colOff>304800</xdr:colOff>
      <xdr:row>18</xdr:row>
      <xdr:rowOff>38100</xdr:rowOff>
    </xdr:to>
    <xdr:grpSp>
      <xdr:nvGrpSpPr>
        <xdr:cNvPr id="4" name="Group 3">
          <a:extLst>
            <a:ext uri="{FF2B5EF4-FFF2-40B4-BE49-F238E27FC236}">
              <a16:creationId xmlns:a16="http://schemas.microsoft.com/office/drawing/2014/main" id="{00000000-0008-0000-2300-000004000000}"/>
            </a:ext>
          </a:extLst>
        </xdr:cNvPr>
        <xdr:cNvGrpSpPr/>
      </xdr:nvGrpSpPr>
      <xdr:grpSpPr>
        <a:xfrm>
          <a:off x="5544535" y="963010"/>
          <a:ext cx="6223110" cy="2885090"/>
          <a:chOff x="5543550" y="628650"/>
          <a:chExt cx="6219825" cy="3038475"/>
        </a:xfrm>
      </xdr:grpSpPr>
      <xdr:pic>
        <xdr:nvPicPr>
          <xdr:cNvPr id="2" name="Picture 1">
            <a:extLst>
              <a:ext uri="{FF2B5EF4-FFF2-40B4-BE49-F238E27FC236}">
                <a16:creationId xmlns:a16="http://schemas.microsoft.com/office/drawing/2014/main" id="{00000000-0008-0000-23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899" t="3626"/>
          <a:stretch/>
        </xdr:blipFill>
        <xdr:spPr bwMode="auto">
          <a:xfrm>
            <a:off x="5543550" y="628650"/>
            <a:ext cx="6219825" cy="30384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pic>
        <xdr:nvPicPr>
          <xdr:cNvPr id="3" name="Picture 2">
            <a:extLst>
              <a:ext uri="{FF2B5EF4-FFF2-40B4-BE49-F238E27FC236}">
                <a16:creationId xmlns:a16="http://schemas.microsoft.com/office/drawing/2014/main" id="{00000000-0008-0000-2300-000003000000}"/>
              </a:ext>
            </a:extLst>
          </xdr:cNvPr>
          <xdr:cNvPicPr>
            <a:picLocks noChangeAspect="1"/>
          </xdr:cNvPicPr>
        </xdr:nvPicPr>
        <xdr:blipFill rotWithShape="1">
          <a:blip xmlns:r="http://schemas.openxmlformats.org/officeDocument/2006/relationships" r:embed="rId2"/>
          <a:srcRect l="44833" t="13045"/>
          <a:stretch/>
        </xdr:blipFill>
        <xdr:spPr>
          <a:xfrm>
            <a:off x="5543550" y="657224"/>
            <a:ext cx="609462" cy="190473"/>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24</xdr:row>
          <xdr:rowOff>76200</xdr:rowOff>
        </xdr:from>
        <xdr:to>
          <xdr:col>0</xdr:col>
          <xdr:colOff>1800225</xdr:colOff>
          <xdr:row>26</xdr:row>
          <xdr:rowOff>28575</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2400-0000017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Print Formulas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1</xdr:col>
      <xdr:colOff>295276</xdr:colOff>
      <xdr:row>1</xdr:row>
      <xdr:rowOff>28575</xdr:rowOff>
    </xdr:from>
    <xdr:to>
      <xdr:col>12</xdr:col>
      <xdr:colOff>266700</xdr:colOff>
      <xdr:row>29</xdr:row>
      <xdr:rowOff>160198</xdr:rowOff>
    </xdr:to>
    <xdr:pic>
      <xdr:nvPicPr>
        <xdr:cNvPr id="4" name="Picture 3">
          <a:extLst>
            <a:ext uri="{FF2B5EF4-FFF2-40B4-BE49-F238E27FC236}">
              <a16:creationId xmlns:a16="http://schemas.microsoft.com/office/drawing/2014/main" id="{00000000-0008-0000-2600-000004000000}"/>
            </a:ext>
          </a:extLst>
        </xdr:cNvPr>
        <xdr:cNvPicPr>
          <a:picLocks noChangeAspect="1"/>
        </xdr:cNvPicPr>
      </xdr:nvPicPr>
      <xdr:blipFill>
        <a:blip xmlns:r="http://schemas.openxmlformats.org/officeDocument/2006/relationships" r:embed="rId1"/>
        <a:stretch>
          <a:fillRect/>
        </a:stretch>
      </xdr:blipFill>
      <xdr:spPr>
        <a:xfrm>
          <a:off x="4514851" y="257175"/>
          <a:ext cx="6677024" cy="5335229"/>
        </a:xfrm>
        <a:prstGeom prst="rect">
          <a:avLst/>
        </a:prstGeom>
      </xdr:spPr>
    </xdr:pic>
    <xdr:clientData/>
  </xdr:twoCellAnchor>
  <xdr:twoCellAnchor>
    <xdr:from>
      <xdr:col>0</xdr:col>
      <xdr:colOff>1502323</xdr:colOff>
      <xdr:row>16</xdr:row>
      <xdr:rowOff>80469</xdr:rowOff>
    </xdr:from>
    <xdr:to>
      <xdr:col>0</xdr:col>
      <xdr:colOff>3788323</xdr:colOff>
      <xdr:row>19</xdr:row>
      <xdr:rowOff>89995</xdr:rowOff>
    </xdr:to>
    <xdr:sp macro="" textlink="">
      <xdr:nvSpPr>
        <xdr:cNvPr id="5" name="Line Callout 1 4">
          <a:extLst>
            <a:ext uri="{FF2B5EF4-FFF2-40B4-BE49-F238E27FC236}">
              <a16:creationId xmlns:a16="http://schemas.microsoft.com/office/drawing/2014/main" id="{00000000-0008-0000-2600-000005000000}"/>
            </a:ext>
          </a:extLst>
        </xdr:cNvPr>
        <xdr:cNvSpPr/>
      </xdr:nvSpPr>
      <xdr:spPr>
        <a:xfrm>
          <a:off x="1502323" y="3404366"/>
          <a:ext cx="2286000" cy="502198"/>
        </a:xfrm>
        <a:prstGeom prst="borderCallout1">
          <a:avLst>
            <a:gd name="adj1" fmla="val 13417"/>
            <a:gd name="adj2" fmla="val 106761"/>
            <a:gd name="adj3" fmla="val -120834"/>
            <a:gd name="adj4" fmla="val 136164"/>
          </a:avLst>
        </a:prstGeom>
        <a:solidFill>
          <a:schemeClr val="bg1"/>
        </a:solidFill>
        <a:ln>
          <a:solidFill>
            <a:schemeClr val="accent1"/>
          </a:solidFill>
          <a:tailEnd type="triangle"/>
        </a:ln>
      </xdr:spPr>
      <xdr:txBody>
        <a:bodyPr vertOverflow="clip" horzOverflow="clip" vert="horz" wrap="square" lIns="91440" tIns="45720" rIns="91440" bIns="45720" rtlCol="0" anchor="t">
          <a:normAutofit fontScale="92500" lnSpcReduction="10000"/>
        </a:bodyPr>
        <a:lstStyle/>
        <a:p>
          <a:pPr algn="l" eaLnBrk="1" hangingPunct="1"/>
          <a:r>
            <a:rPr lang="en-US" sz="1200"/>
            <a:t>Navigation tree for accessing VBA code in other parts of the workbook.</a:t>
          </a:r>
        </a:p>
      </xdr:txBody>
    </xdr:sp>
    <xdr:clientData/>
  </xdr:twoCellAnchor>
  <xdr:twoCellAnchor>
    <xdr:from>
      <xdr:col>0</xdr:col>
      <xdr:colOff>1502323</xdr:colOff>
      <xdr:row>20</xdr:row>
      <xdr:rowOff>32845</xdr:rowOff>
    </xdr:from>
    <xdr:to>
      <xdr:col>0</xdr:col>
      <xdr:colOff>3788323</xdr:colOff>
      <xdr:row>23</xdr:row>
      <xdr:rowOff>42369</xdr:rowOff>
    </xdr:to>
    <xdr:sp macro="" textlink="">
      <xdr:nvSpPr>
        <xdr:cNvPr id="7" name="Line Callout 1 6">
          <a:extLst>
            <a:ext uri="{FF2B5EF4-FFF2-40B4-BE49-F238E27FC236}">
              <a16:creationId xmlns:a16="http://schemas.microsoft.com/office/drawing/2014/main" id="{00000000-0008-0000-2600-000007000000}"/>
            </a:ext>
          </a:extLst>
        </xdr:cNvPr>
        <xdr:cNvSpPr/>
      </xdr:nvSpPr>
      <xdr:spPr>
        <a:xfrm>
          <a:off x="1502323" y="4013638"/>
          <a:ext cx="2286000" cy="502197"/>
        </a:xfrm>
        <a:prstGeom prst="borderCallout1">
          <a:avLst>
            <a:gd name="adj1" fmla="val 13417"/>
            <a:gd name="adj2" fmla="val 106761"/>
            <a:gd name="adj3" fmla="val -476603"/>
            <a:gd name="adj4" fmla="val 240331"/>
          </a:avLst>
        </a:prstGeom>
        <a:solidFill>
          <a:schemeClr val="bg1"/>
        </a:solidFill>
        <a:ln>
          <a:solidFill>
            <a:schemeClr val="accent1"/>
          </a:solidFill>
          <a:tailEnd type="triangle"/>
        </a:ln>
      </xdr:spPr>
      <xdr:txBody>
        <a:bodyPr vertOverflow="clip" horzOverflow="clip" vert="horz" wrap="square" lIns="91440" tIns="45720" rIns="91440" bIns="45720" rtlCol="0" anchor="t">
          <a:normAutofit fontScale="92500" lnSpcReduction="10000"/>
        </a:bodyPr>
        <a:lstStyle/>
        <a:p>
          <a:pPr algn="l" eaLnBrk="1" hangingPunct="1"/>
          <a:r>
            <a:rPr lang="en-US" sz="1200"/>
            <a:t>Comments appear in green and start with an apostrophe.</a:t>
          </a:r>
        </a:p>
      </xdr:txBody>
    </xdr:sp>
    <xdr:clientData/>
  </xdr:twoCellAnchor>
  <xdr:twoCellAnchor>
    <xdr:from>
      <xdr:col>0</xdr:col>
      <xdr:colOff>1511848</xdr:colOff>
      <xdr:row>24</xdr:row>
      <xdr:rowOff>1970</xdr:rowOff>
    </xdr:from>
    <xdr:to>
      <xdr:col>0</xdr:col>
      <xdr:colOff>3797848</xdr:colOff>
      <xdr:row>25</xdr:row>
      <xdr:rowOff>109044</xdr:rowOff>
    </xdr:to>
    <xdr:sp macro="" textlink="">
      <xdr:nvSpPr>
        <xdr:cNvPr id="8" name="Line Callout 1 7">
          <a:extLst>
            <a:ext uri="{FF2B5EF4-FFF2-40B4-BE49-F238E27FC236}">
              <a16:creationId xmlns:a16="http://schemas.microsoft.com/office/drawing/2014/main" id="{00000000-0008-0000-2600-000008000000}"/>
            </a:ext>
          </a:extLst>
        </xdr:cNvPr>
        <xdr:cNvSpPr/>
      </xdr:nvSpPr>
      <xdr:spPr>
        <a:xfrm>
          <a:off x="1511848" y="4639660"/>
          <a:ext cx="2286000" cy="271298"/>
        </a:xfrm>
        <a:prstGeom prst="borderCallout1">
          <a:avLst>
            <a:gd name="adj1" fmla="val 13417"/>
            <a:gd name="adj2" fmla="val 106761"/>
            <a:gd name="adj3" fmla="val -530449"/>
            <a:gd name="adj4" fmla="val 245330"/>
          </a:avLst>
        </a:prstGeom>
        <a:solidFill>
          <a:schemeClr val="bg1"/>
        </a:solidFill>
        <a:ln>
          <a:solidFill>
            <a:schemeClr val="accent1"/>
          </a:solidFill>
          <a:tailEnd type="triangle"/>
        </a:ln>
      </xdr:spPr>
      <xdr:txBody>
        <a:bodyPr vertOverflow="clip" horzOverflow="clip" vert="horz" wrap="square" lIns="91440" tIns="45720" rIns="91440" bIns="45720" rtlCol="0" anchor="t">
          <a:normAutofit fontScale="92500" lnSpcReduction="10000"/>
        </a:bodyPr>
        <a:lstStyle/>
        <a:p>
          <a:pPr algn="l" eaLnBrk="1" hangingPunct="1"/>
          <a:r>
            <a:rPr lang="en-US" sz="1200"/>
            <a:t>Macro commands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spPr>
      <a:bodyPr vert="horz" wrap="square" lIns="91440" tIns="45720" rIns="91440" bIns="45720" rtlCol="0">
        <a:normAutofit fontScale="92500" lnSpcReduction="10000"/>
      </a:bodyPr>
      <a:lstStyle>
        <a:defPPr eaLnBrk="1" hangingPunct="1">
          <a:defRPr sz="2000"/>
        </a:defPPr>
      </a:lstStyle>
    </a:spDef>
    <a:lnDef>
      <a:spPr bwMode="auto">
        <a:xfrm>
          <a:off x="0" y="0"/>
          <a:ext cx="1" cy="1"/>
        </a:xfrm>
        <a:custGeom>
          <a:avLst/>
          <a:gdLst/>
          <a:ahLst/>
          <a:cxnLst/>
          <a:rect l="0" t="0" r="0" b="0"/>
          <a:pathLst/>
        </a:custGeom>
        <a:solidFill>
          <a:srgbClr val="FFFF99"/>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txDef>
      <a:spPr>
        <a:solidFill>
          <a:srgbClr val="FFFFCC"/>
        </a:solidFill>
        <a:ln w="9525" cmpd="sng">
          <a:solidFill>
            <a:schemeClr val="lt1">
              <a:shade val="50000"/>
            </a:schemeClr>
          </a:solidFill>
        </a:ln>
      </a:spPr>
      <a:bodyPr wrap="square" rtlCol="0" anchor="t"/>
      <a:lstStyle>
        <a:defPPr>
          <a:defRPr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5.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8.xml"/><Relationship Id="rId1" Type="http://schemas.openxmlformats.org/officeDocument/2006/relationships/printerSettings" Target="../printerSettings/printerSettings14.bin"/><Relationship Id="rId5" Type="http://schemas.openxmlformats.org/officeDocument/2006/relationships/comments" Target="../comments14.xml"/><Relationship Id="rId4" Type="http://schemas.openxmlformats.org/officeDocument/2006/relationships/ctrlProp" Target="../ctrlProps/ctrlProp1.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outlinePr summaryBelow="0" summaryRight="0"/>
  </sheetPr>
  <dimension ref="A1:I56"/>
  <sheetViews>
    <sheetView tabSelected="1" zoomScale="115" zoomScaleNormal="115" workbookViewId="0">
      <selection activeCell="A4" sqref="A4"/>
    </sheetView>
  </sheetViews>
  <sheetFormatPr defaultRowHeight="12.75" outlineLevelRow="1" outlineLevelCol="1" x14ac:dyDescent="0.2"/>
  <cols>
    <col min="1" max="1" width="18.28515625" style="154" bestFit="1" customWidth="1"/>
    <col min="2" max="2" width="66.5703125" style="12" bestFit="1" customWidth="1"/>
    <col min="3" max="3" width="13.28515625" style="197" customWidth="1" outlineLevel="1"/>
    <col min="4" max="4" width="96" style="201" customWidth="1" outlineLevel="1"/>
    <col min="5" max="5" width="2.7109375" customWidth="1" collapsed="1"/>
    <col min="6" max="6" width="38.85546875" hidden="1" customWidth="1" outlineLevel="1"/>
    <col min="7" max="7" width="8.7109375" hidden="1" customWidth="1" outlineLevel="1"/>
  </cols>
  <sheetData>
    <row r="1" spans="1:9" ht="18" x14ac:dyDescent="0.25">
      <c r="A1" s="11" t="s">
        <v>330</v>
      </c>
    </row>
    <row r="2" spans="1:9" hidden="1" x14ac:dyDescent="0.2">
      <c r="A2"/>
      <c r="C2" s="198"/>
    </row>
    <row r="3" spans="1:9" x14ac:dyDescent="0.2">
      <c r="A3" s="185" t="str">
        <f>IF(A2="","",IF(Disable_Video_Hyperlinks,A2,HYPERLINK(Video_website&amp;A2,A2)))</f>
        <v/>
      </c>
    </row>
    <row r="4" spans="1:9" outlineLevel="1" x14ac:dyDescent="0.2">
      <c r="A4" s="185"/>
    </row>
    <row r="5" spans="1:9" outlineLevel="1" x14ac:dyDescent="0.2">
      <c r="A5"/>
    </row>
    <row r="6" spans="1:9" outlineLevel="1" x14ac:dyDescent="0.2">
      <c r="A6" t="s">
        <v>52</v>
      </c>
      <c r="B6" s="12" t="s">
        <v>53</v>
      </c>
    </row>
    <row r="7" spans="1:9" outlineLevel="1" x14ac:dyDescent="0.2">
      <c r="A7" t="s">
        <v>0</v>
      </c>
      <c r="B7" s="13">
        <v>44602.583179398149</v>
      </c>
    </row>
    <row r="8" spans="1:9" x14ac:dyDescent="0.2">
      <c r="A8"/>
      <c r="C8" s="206" t="s">
        <v>329</v>
      </c>
    </row>
    <row r="9" spans="1:9" x14ac:dyDescent="0.2">
      <c r="A9" s="139" t="s">
        <v>1</v>
      </c>
      <c r="B9" s="135" t="s">
        <v>285</v>
      </c>
      <c r="C9" s="207">
        <f>SUMIFS(C12:C63,D12:D63,"?*")</f>
        <v>3.9085648148148147E-2</v>
      </c>
    </row>
    <row r="10" spans="1:9" x14ac:dyDescent="0.2">
      <c r="A10"/>
    </row>
    <row r="11" spans="1:9" s="140" customFormat="1" x14ac:dyDescent="0.2">
      <c r="A11" s="2" t="s">
        <v>45</v>
      </c>
      <c r="B11" s="2" t="s">
        <v>293</v>
      </c>
      <c r="C11" s="199" t="s">
        <v>327</v>
      </c>
      <c r="D11" s="2" t="s">
        <v>325</v>
      </c>
      <c r="E11" s="2" t="str">
        <f>segment_designator</f>
        <v>_</v>
      </c>
      <c r="F11" s="2" t="s">
        <v>328</v>
      </c>
      <c r="G11" s="2" t="s">
        <v>319</v>
      </c>
      <c r="H11" s="2"/>
      <c r="I11" s="2"/>
    </row>
    <row r="12" spans="1:9" x14ac:dyDescent="0.2">
      <c r="A12" s="203" t="str">
        <f ca="1">HYPERLINK("#"&amp;CELL("address",Documentation!$A$1),MID(CELL("filename",Documentation!$A$1),FIND("]",CELL("filename",Documentation!$A$1))+1,255))</f>
        <v>Documentation</v>
      </c>
      <c r="B12" t="str">
        <f>IF(Documentation!$A$1="","", Documentation!$A$1)</f>
        <v>Validating_&amp;_Automating_Notes</v>
      </c>
      <c r="C12" s="198" t="str">
        <f>IF(Documentation!$B$2="","",Documentation!$B$2)</f>
        <v/>
      </c>
      <c r="D12" s="201" t="str">
        <f>IF(Documentation!$A$2="","",HYPERLINK(Video_website&amp;Documentation!$A$2, Documentation!$A$2))</f>
        <v/>
      </c>
      <c r="F12" t="str">
        <f t="shared" ref="F12:F53" ca="1" si="0">IF(LEFT($A12,1)=segment_designator,B12,"")</f>
        <v/>
      </c>
    </row>
    <row r="13" spans="1:9" hidden="1" x14ac:dyDescent="0.2">
      <c r="A13" s="203" t="str">
        <f ca="1">HYPERLINK("#"&amp;CELL("address",Excel!$A$1),MID(CELL("filename",Excel!$A$1),FIND("]",CELL("filename",Excel!$A$1))+1,255))</f>
        <v>Excel</v>
      </c>
      <c r="B13" t="str">
        <f>IF(Excel!$A$1="","", Excel!$A$1)</f>
        <v>Getting to Know Excel</v>
      </c>
      <c r="C13" s="198" t="str">
        <f>IF(Excel!$B$2="","",Excel!$B$2)</f>
        <v/>
      </c>
      <c r="D13" s="201" t="str">
        <f>IF(Excel!$A$2="","",HYPERLINK(Video_website&amp;Excel!$A$2, Excel!$A$2))</f>
        <v/>
      </c>
      <c r="F13" t="str">
        <f t="shared" ca="1" si="0"/>
        <v/>
      </c>
      <c r="G13" t="s">
        <v>318</v>
      </c>
    </row>
    <row r="14" spans="1:9" hidden="1" x14ac:dyDescent="0.2">
      <c r="A14" s="203" t="str">
        <f ca="1">HYPERLINK("#"&amp;CELL("address",Sorting!$A$1),MID(CELL("filename",Sorting!$A$1),FIND("]",CELL("filename",Sorting!$A$1))+1,255))</f>
        <v>Sorting</v>
      </c>
      <c r="B14" t="str">
        <f>IF(Sorting!$A$1="","", Sorting!$A$1)</f>
        <v>Include blank rows within your data</v>
      </c>
      <c r="C14" s="198" t="str">
        <f>IF(Sorting!$B$2="","",Sorting!$B$2)</f>
        <v/>
      </c>
      <c r="D14" s="201" t="str">
        <f>IF(Sorting!$A$2="","",HYPERLINK(Video_website&amp;Sorting!$A$2, Sorting!$A$2))</f>
        <v>Allows Quicksort to work properly, and also looks better</v>
      </c>
      <c r="F14" t="str">
        <f t="shared" ca="1" si="0"/>
        <v/>
      </c>
      <c r="G14" t="s">
        <v>318</v>
      </c>
    </row>
    <row r="15" spans="1:9" x14ac:dyDescent="0.2">
      <c r="A15" s="203" t="str">
        <f ca="1">HYPERLINK("#"&amp;CELL("address",Intro!$A$1),MID(CELL("filename",Intro!$A$1),FIND("]",CELL("filename",Intro!$A$1))+1,255))</f>
        <v>Intro</v>
      </c>
      <c r="B15" t="str">
        <f>IF(Intro!$A$1="","", Intro!$A$1)</f>
        <v>Chapter Introduction</v>
      </c>
      <c r="C15" s="198" t="str">
        <f>IF(Intro!$B$2="","",Intro!$B$2)</f>
        <v/>
      </c>
      <c r="D15" s="201" t="str">
        <f>IF(Intro!$A$2="","",HYPERLINK(Video_website&amp;Intro!$A$2, Intro!$A$2))</f>
        <v/>
      </c>
      <c r="F15" t="str">
        <f t="shared" ca="1" si="0"/>
        <v/>
      </c>
    </row>
    <row r="16" spans="1:9" x14ac:dyDescent="0.2">
      <c r="A16" s="203" t="str">
        <f ca="1">HYPERLINK("#"&amp;CELL("address",Objectives!$A$1),MID(CELL("filename",Objectives!$A$1),FIND("]",CELL("filename",Objectives!$A$1))+1,255))</f>
        <v>Objectives</v>
      </c>
      <c r="B16" t="str">
        <f>IF(Objectives!$A$1="","", Objectives!$A$1)</f>
        <v>Learning Objectives</v>
      </c>
      <c r="C16" s="198" t="str">
        <f>IF(Objectives!$B$2="","",Objectives!$B$2)</f>
        <v/>
      </c>
      <c r="D16" s="201" t="str">
        <f>IF(Objectives!$A$2="","",HYPERLINK(Video_website&amp;Objectives!$A$2, Objectives!$A$2))</f>
        <v/>
      </c>
      <c r="F16" t="str">
        <f t="shared" ca="1" si="0"/>
        <v/>
      </c>
    </row>
    <row r="17" spans="1:9" x14ac:dyDescent="0.2">
      <c r="A17" s="203" t="str">
        <f ca="1">HYPERLINK("#"&amp;CELL("address",Tools!$A$1),MID(CELL("filename",Tools!$A$1),FIND("]",CELL("filename",Tools!$A$1))+1,255))</f>
        <v>Tools</v>
      </c>
      <c r="B17" t="str">
        <f>IF(Tools!$A$1="","", Tools!$A$1)</f>
        <v>Tools Covered in this Chapter</v>
      </c>
      <c r="C17" s="198" t="str">
        <f>IF(Tools!$B$2="","",Tools!$B$2)</f>
        <v/>
      </c>
      <c r="D17" s="201" t="str">
        <f>IF(Tools!$A$2="","",HYPERLINK(Video_website&amp;Tools!$A$2, Tools!$A$2))</f>
        <v/>
      </c>
      <c r="F17" t="str">
        <f t="shared" ca="1" si="0"/>
        <v/>
      </c>
    </row>
    <row r="18" spans="1:9" x14ac:dyDescent="0.2">
      <c r="A18" s="203" t="str">
        <f ca="1">HYPERLINK("#"&amp;CELL("address",Level_1!$A$1),MID(CELL("filename",Level_1!$A$1),FIND("]",CELL("filename",Level_1!$A$1))+1,255))</f>
        <v>Level_1</v>
      </c>
      <c r="B18" t="str">
        <f>IF(Level_1!$A$1="","", Level_1!$A$1)</f>
        <v>Level 1 Objectives:  Preparing Error-Free Workbooks</v>
      </c>
      <c r="C18" s="198" t="str">
        <f>IF(Level_1!$B$2="","",Level_1!$B$2)</f>
        <v/>
      </c>
      <c r="D18" s="201" t="str">
        <f>IF(Level_1!$A$2="","",HYPERLINK(Video_website&amp;Level_1!$A$2, Level_1!$A$2))</f>
        <v/>
      </c>
      <c r="F18" t="str">
        <f t="shared" ca="1" si="0"/>
        <v/>
      </c>
    </row>
    <row r="19" spans="1:9" x14ac:dyDescent="0.2">
      <c r="A19" s="203" t="str">
        <f ca="1">HYPERLINK("#"&amp;CELL("address",Planning!$A$1),MID(CELL("filename",Planning!$A$1),FIND("]",CELL("filename",Planning!$A$1))+1,255))</f>
        <v>Planning</v>
      </c>
      <c r="B19" t="str">
        <f>IF(Planning!$A$1="","", Planning!$A$1)</f>
        <v>Planning an Excel Application</v>
      </c>
      <c r="C19" s="198" t="str">
        <f>IF(Planning!$B$2="","",Planning!$B$2)</f>
        <v/>
      </c>
      <c r="D19" s="201" t="str">
        <f>IF(Planning!$A$2="","",HYPERLINK(Video_website&amp;Planning!$A$2, Planning!$A$2))</f>
        <v/>
      </c>
      <c r="F19" t="str">
        <f t="shared" ca="1" si="0"/>
        <v/>
      </c>
    </row>
    <row r="20" spans="1:9" x14ac:dyDescent="0.2">
      <c r="A20" s="200" t="str">
        <f ca="1">HYPERLINK("#"&amp;CELL("address",_Validation!$A$1),MID(CELL("filename",_Validation!$A$1),FIND("]",CELL("filename",_Validation!$A$1))+1,255))</f>
        <v>_Validation</v>
      </c>
      <c r="B20" s="2" t="str">
        <f>IF(_Validation!$A$1="","", _Validation!$A$1)</f>
        <v>Data Validation</v>
      </c>
      <c r="C20" s="199">
        <f>IF(_Validation!$B$2="","",_Validation!$B$2)</f>
        <v>1.0034722222222221E-2</v>
      </c>
      <c r="D20" s="202" t="str">
        <f>IF(_Validation!$A$2="","",HYPERLINK(Video_website&amp;_Validation!$A$2, _Validation!$A$2))</f>
        <v>UNC_DAYT_EXCEL_1.11.1_LECTURE_DATA_VALIDATION.mp4</v>
      </c>
      <c r="E20" s="2"/>
      <c r="F20" s="2" t="str">
        <f t="shared" ca="1" si="0"/>
        <v>Data Validation</v>
      </c>
      <c r="G20" s="2"/>
      <c r="H20" s="2"/>
      <c r="I20" s="2"/>
    </row>
    <row r="21" spans="1:9" x14ac:dyDescent="0.2">
      <c r="A21" s="203" t="str">
        <f ca="1">HYPERLINK("#"&amp;CELL("address",'Control_Data-Entry'!$A$1),MID(CELL("filename",'Control_Data-Entry'!$A$1),FIND("]",CELL("filename",'Control_Data-Entry'!$A$1))+1,255))</f>
        <v>Control_Data-Entry</v>
      </c>
      <c r="B21" t="str">
        <f>IF('Control_Data-Entry'!$A$1="","", 'Control_Data-Entry'!$A$1)</f>
        <v>Controlling Data-Entry Errors Using Data Validation</v>
      </c>
      <c r="C21" s="198" t="str">
        <f>IF('Control_Data-Entry'!$B$2="","",'Control_Data-Entry'!$B$2)</f>
        <v/>
      </c>
      <c r="D21" s="201" t="str">
        <f>IF('Control_Data-Entry'!$A$2="","",HYPERLINK(Video_website&amp;'Control_Data-Entry'!$A$2, 'Control_Data-Entry'!$A$2))</f>
        <v/>
      </c>
      <c r="F21" t="str">
        <f t="shared" ca="1" si="0"/>
        <v/>
      </c>
    </row>
    <row r="22" spans="1:9" x14ac:dyDescent="0.2">
      <c r="A22" s="203" t="str">
        <f ca="1">HYPERLINK("#"&amp;CELL("address",Rule_Types!$A$1),MID(CELL("filename",Rule_Types!$A$1),FIND("]",CELL("filename",Rule_Types!$A$1))+1,255))</f>
        <v>Rule_Types</v>
      </c>
      <c r="B22" t="str">
        <f>IF(Rule_Types!$A$1="","", Rule_Types!$A$1)</f>
        <v>Specifying "List" &amp; "Decimal Between" validation rules for Unit Price &amp; COGS</v>
      </c>
      <c r="C22" s="198" t="str">
        <f>IF(Rule_Types!$B$2="","",Rule_Types!$B$2)</f>
        <v/>
      </c>
      <c r="D22" s="201" t="str">
        <f>IF(Rule_Types!$A$2="","",HYPERLINK(Video_website&amp;Rule_Types!$A$2, Rule_Types!$A$2))</f>
        <v/>
      </c>
      <c r="F22" t="str">
        <f t="shared" ca="1" si="0"/>
        <v/>
      </c>
    </row>
    <row r="23" spans="1:9" x14ac:dyDescent="0.2">
      <c r="A23" s="203" t="str">
        <f ca="1">HYPERLINK("#"&amp;CELL("address",Input_Message!$A$1),MID(CELL("filename",Input_Message!$A$1),FIND("]",CELL("filename",Input_Message!$A$1))+1,255))</f>
        <v>Input_Message</v>
      </c>
      <c r="B23" t="str">
        <f>IF(Input_Message!$A$1="","", Input_Message!$A$1)</f>
        <v>Creating an Input Message</v>
      </c>
      <c r="C23" s="198" t="str">
        <f>IF(Input_Message!$B$2="","",Input_Message!$B$2)</f>
        <v/>
      </c>
      <c r="D23" s="201" t="str">
        <f>IF(Input_Message!$A$2="","",HYPERLINK(Video_website&amp;Input_Message!$A$2, Input_Message!$A$2))</f>
        <v/>
      </c>
      <c r="F23" t="str">
        <f t="shared" ca="1" si="0"/>
        <v/>
      </c>
    </row>
    <row r="24" spans="1:9" x14ac:dyDescent="0.2">
      <c r="A24" s="203" t="str">
        <f ca="1">HYPERLINK("#"&amp;CELL("address",Alert_Style!$A$1),MID(CELL("filename",Alert_Style!$A$1),FIND("]",CELL("filename",Alert_Style!$A$1))+1,255))</f>
        <v>Alert_Style</v>
      </c>
      <c r="B24" t="str">
        <f>IF(Alert_Style!$A$1="","", Alert_Style!$A$1)</f>
        <v>Specifying an Alert Style and Message</v>
      </c>
      <c r="C24" s="198" t="str">
        <f>IF(Alert_Style!$B$2="","",Alert_Style!$B$2)</f>
        <v/>
      </c>
      <c r="D24" s="201" t="str">
        <f>IF(Alert_Style!$A$2="","",HYPERLINK(Video_website&amp;Alert_Style!$A$2, Alert_Style!$A$2))</f>
        <v/>
      </c>
      <c r="F24" t="str">
        <f t="shared" ca="1" si="0"/>
        <v/>
      </c>
    </row>
    <row r="25" spans="1:9" x14ac:dyDescent="0.2">
      <c r="A25" s="203" t="str">
        <f ca="1">HYPERLINK("#"&amp;CELL("address",Flexible_validation!$A$1),MID(CELL("filename",Flexible_validation!$A$1),FIND("]",CELL("filename",Flexible_validation!$A$1))+1,255))</f>
        <v>Flexible_validation</v>
      </c>
      <c r="B25" t="str">
        <f>IF(Flexible_validation!$A$1="","", Flexible_validation!$A$1)</f>
        <v>Using Flexible Data Validation</v>
      </c>
      <c r="C25" s="198" t="str">
        <f>IF(Flexible_validation!$B$2="","",Flexible_validation!$B$2)</f>
        <v/>
      </c>
      <c r="D25" s="201" t="str">
        <f>IF(Flexible_validation!$A$2="","",HYPERLINK(Video_website&amp;Flexible_validation!$A$2, Flexible_validation!$A$2))</f>
        <v/>
      </c>
      <c r="F25" t="str">
        <f t="shared" ca="1" si="0"/>
        <v/>
      </c>
    </row>
    <row r="26" spans="1:9" x14ac:dyDescent="0.2">
      <c r="A26" s="203" t="str">
        <f ca="1">HYPERLINK("#"&amp;CELL("address",Circling_Invalid_Data!$A$1),MID(CELL("filename",Circling_Invalid_Data!$A$1),FIND("]",CELL("filename",Circling_Invalid_Data!$A$1))+1,255))</f>
        <v>Circling_Invalid_Data</v>
      </c>
      <c r="B26" t="str">
        <f>IF(Circling_Invalid_Data!$A$1="","", Circling_Invalid_Data!$A$1)</f>
        <v>Circling Invalid Data</v>
      </c>
      <c r="C26" s="198" t="str">
        <f>IF(Circling_Invalid_Data!$B$2="","",Circling_Invalid_Data!$B$2)</f>
        <v/>
      </c>
      <c r="D26" s="201" t="str">
        <f>IF(Circling_Invalid_Data!$A$2="","",HYPERLINK(Video_website&amp;Circling_Invalid_Data!$A$2, Circling_Invalid_Data!$A$2))</f>
        <v/>
      </c>
      <c r="F26" t="str">
        <f t="shared" ca="1" si="0"/>
        <v/>
      </c>
    </row>
    <row r="27" spans="1:9" x14ac:dyDescent="0.2">
      <c r="A27" s="200" t="str">
        <f ca="1">HYPERLINK("#"&amp;CELL("address",_Protection!$A$1),MID(CELL("filename",_Protection!$A$1),FIND("]",CELL("filename",_Protection!$A$1))+1,255))</f>
        <v>_Protection</v>
      </c>
      <c r="B27" s="2" t="str">
        <f>IF(_Protection!$A$1="","", _Protection!$A$1)</f>
        <v>Worksheet &amp; Workbook Protection</v>
      </c>
      <c r="C27" s="199">
        <f>IF(_Protection!$B$2="","",_Protection!$B$2)</f>
        <v>8.3680555555555557E-3</v>
      </c>
      <c r="D27" s="202" t="str">
        <f>IF(_Protection!$A$2="","",HYPERLINK(Video_website&amp;_Protection!$A$2, _Protection!$A$2))</f>
        <v>UNC_DAYT_EXCEL_1.11.2_LECTURE_PROTECTION.mp4</v>
      </c>
      <c r="E27" s="2"/>
      <c r="F27" s="2" t="str">
        <f t="shared" ca="1" si="0"/>
        <v>Worksheet &amp; Workbook Protection</v>
      </c>
      <c r="G27" s="2"/>
      <c r="H27" s="2"/>
      <c r="I27" s="2"/>
    </row>
    <row r="28" spans="1:9" x14ac:dyDescent="0.2">
      <c r="A28" s="203" t="str">
        <f ca="1">HYPERLINK("#"&amp;CELL("address",Protection!$A$1),MID(CELL("filename",Protection!$A$1),FIND("]",CELL("filename",Protection!$A$1))+1,255))</f>
        <v>Protection</v>
      </c>
      <c r="B28" t="str">
        <f>IF(Protection!$A$1="","", Protection!$A$1)</f>
        <v>Selecting Appropriate Levels of Protection in Excel</v>
      </c>
      <c r="C28" s="198" t="str">
        <f>IF(Protection!$B$2="","",Protection!$B$2)</f>
        <v/>
      </c>
      <c r="D28" s="201" t="str">
        <f>IF(Protection!$A$2="","",HYPERLINK(Video_website&amp;Protection!$A$2, Protection!$A$2))</f>
        <v/>
      </c>
      <c r="F28" t="str">
        <f t="shared" ca="1" si="0"/>
        <v/>
      </c>
    </row>
    <row r="29" spans="1:9" x14ac:dyDescent="0.2">
      <c r="A29" s="203" t="str">
        <f ca="1">HYPERLINK("#"&amp;CELL("address",Unlock_Cells!$A$1),MID(CELL("filename",Unlock_Cells!$A$1),FIND("]",CELL("filename",Unlock_Cells!$A$1))+1,255))</f>
        <v>Unlock_Cells</v>
      </c>
      <c r="B29" t="str">
        <f>IF(Unlock_Cells!$A$1="","", Unlock_Cells!$A$1)</f>
        <v>Selecting Appropriate Levels of Protection in Excel</v>
      </c>
      <c r="C29" s="198" t="str">
        <f>IF(Unlock_Cells!$B$2="","",Unlock_Cells!$B$2)</f>
        <v/>
      </c>
      <c r="D29" s="201" t="str">
        <f>IF(Unlock_Cells!$A$2="","",HYPERLINK(Video_website&amp;Unlock_Cells!$A$2, Unlock_Cells!$A$2))</f>
        <v/>
      </c>
      <c r="F29" t="str">
        <f t="shared" ca="1" si="0"/>
        <v/>
      </c>
    </row>
    <row r="30" spans="1:9" x14ac:dyDescent="0.2">
      <c r="A30" s="203" t="str">
        <f ca="1">HYPERLINK("#"&amp;CELL("address",Worksheets!$A$1),MID(CELL("filename",Worksheets!$A$1),FIND("]",CELL("filename",Worksheets!$A$1))+1,255))</f>
        <v>Worksheets</v>
      </c>
      <c r="B30" t="str">
        <f>IF(Worksheets!$A$1="","", Worksheets!$A$1)</f>
        <v>Locking &amp; Unlocking Cells; Protecting &amp; Unprotecting Worksheets</v>
      </c>
      <c r="C30" s="198" t="str">
        <f>IF(Worksheets!$B$2="","",Worksheets!$B$2)</f>
        <v/>
      </c>
      <c r="D30" s="201" t="str">
        <f>IF(Worksheets!$A$2="","",HYPERLINK(Video_website&amp;Worksheets!$A$2, Worksheets!$A$2))</f>
        <v/>
      </c>
      <c r="F30" t="str">
        <f t="shared" ca="1" si="0"/>
        <v/>
      </c>
    </row>
    <row r="31" spans="1:9" x14ac:dyDescent="0.2">
      <c r="A31" s="203" t="str">
        <f ca="1">HYPERLINK("#"&amp;CELL("address",Workbooks!$A$1),MID(CELL("filename",Workbooks!$A$1),FIND("]",CELL("filename",Workbooks!$A$1))+1,255))</f>
        <v>Workbooks</v>
      </c>
      <c r="B31" t="str">
        <f>IF(Workbooks!$A$1="","", Workbooks!$A$1)</f>
        <v>Protecting Workbooks; Hiding and Displaying Rows &amp; Columns</v>
      </c>
      <c r="C31" s="198" t="str">
        <f>IF(Workbooks!$B$2="","",Workbooks!$B$2)</f>
        <v/>
      </c>
      <c r="D31" s="201" t="str">
        <f>IF(Workbooks!$A$2="","",HYPERLINK(Video_website&amp;Workbooks!$A$2, Workbooks!$A$2))</f>
        <v/>
      </c>
      <c r="F31" t="str">
        <f t="shared" ca="1" si="0"/>
        <v/>
      </c>
    </row>
    <row r="32" spans="1:9" hidden="1" x14ac:dyDescent="0.2">
      <c r="A32" s="203" t="str">
        <f ca="1">HYPERLINK("#"&amp;CELL("address",' Documentation'!$A$1),MID(CELL("filename",' Documentation'!$A$1),FIND("]",CELL("filename",' Documentation'!$A$1))+1,255))</f>
        <v xml:space="preserve"> Documentation</v>
      </c>
      <c r="B32" t="str">
        <f>IF(' Documentation'!$A$1="","", ' Documentation'!$A$1)</f>
        <v>Documenting Workbooks - Documentation Sheets</v>
      </c>
      <c r="C32" s="198" t="str">
        <f>IF(' Documentation'!$B$2="","",' Documentation'!$B$2)</f>
        <v/>
      </c>
      <c r="D32" s="201" t="str">
        <f>IF(' Documentation'!$A$2="","",HYPERLINK(Video_website&amp;' Documentation'!$A$2, ' Documentation'!$A$2))</f>
        <v/>
      </c>
      <c r="F32" t="str">
        <f t="shared" ca="1" si="0"/>
        <v/>
      </c>
      <c r="G32" t="s">
        <v>318</v>
      </c>
    </row>
    <row r="33" spans="1:9" hidden="1" x14ac:dyDescent="0.2">
      <c r="A33" s="203" t="str">
        <f ca="1">HYPERLINK("#"&amp;CELL("address",'HW Documentation'!$A$1),MID(CELL("filename",'HW Documentation'!$A$1),FIND("]",CELL("filename",'HW Documentation'!$A$1))+1,255))</f>
        <v>HW Documentation</v>
      </c>
      <c r="B33" t="str">
        <f>IF('HW Documentation'!$A$1="","", 'HW Documentation'!$A$1)</f>
        <v>Documenting Workbooks - Comments &amp; Headers/Footers</v>
      </c>
      <c r="C33" s="198" t="str">
        <f>IF('HW Documentation'!$B$2="","",'HW Documentation'!$B$2)</f>
        <v/>
      </c>
      <c r="D33" s="201" t="str">
        <f>IF('HW Documentation'!$A$2="","",HYPERLINK(Video_website&amp;'HW Documentation'!$A$2, 'HW Documentation'!$A$2))</f>
        <v/>
      </c>
      <c r="F33" t="str">
        <f t="shared" ca="1" si="0"/>
        <v/>
      </c>
      <c r="G33" t="s">
        <v>318</v>
      </c>
    </row>
    <row r="34" spans="1:9" x14ac:dyDescent="0.2">
      <c r="A34" s="203" t="str">
        <f ca="1">HYPERLINK("#"&amp;CELL("address",Level_1_Summary!$A$1),MID(CELL("filename",Level_1_Summary!$A$1),FIND("]",CELL("filename",Level_1_Summary!$A$1))+1,255))</f>
        <v>Level_1_Summary</v>
      </c>
      <c r="B34" t="str">
        <f>IF(Level_1_Summary!$A$1="","", Level_1_Summary!$A$1)</f>
        <v>Level 1 Summary</v>
      </c>
      <c r="C34" s="198" t="str">
        <f>IF(Level_1_Summary!$B$2="","",Level_1_Summary!$B$2)</f>
        <v/>
      </c>
      <c r="D34" s="201" t="str">
        <f>IF(Level_1_Summary!$A$2="","",HYPERLINK(Video_website&amp;Level_1_Summary!$A$2, Level_1_Summary!$A$2))</f>
        <v/>
      </c>
      <c r="F34" t="str">
        <f t="shared" ca="1" si="0"/>
        <v/>
      </c>
    </row>
    <row r="35" spans="1:9" x14ac:dyDescent="0.2">
      <c r="A35" s="203" t="str">
        <f ca="1">HYPERLINK("#"&amp;CELL("address",Level_2!$A$1),MID(CELL("filename",Level_2!$A$1),FIND("]",CELL("filename",Level_2!$A$1))+1,255))</f>
        <v>Level_2</v>
      </c>
      <c r="B35" t="str">
        <f>IF(Level_2!$A$1="","", Level_2!$A$1)</f>
        <v>Level 2 Objectives: Preventing Errors in Formulas</v>
      </c>
      <c r="C35" s="198" t="str">
        <f>IF(Level_2!$B$2="","",Level_2!$B$2)</f>
        <v/>
      </c>
      <c r="D35" s="201" t="str">
        <f>IF(Level_2!$A$2="","",HYPERLINK(Video_website&amp;Level_2!$A$2, Level_2!$A$2))</f>
        <v/>
      </c>
      <c r="F35" t="str">
        <f t="shared" ca="1" si="0"/>
        <v/>
      </c>
    </row>
    <row r="36" spans="1:9" x14ac:dyDescent="0.2">
      <c r="A36" s="200" t="str">
        <f ca="1">HYPERLINK("#"&amp;CELL("address",_Auditing!$A$1),MID(CELL("filename",_Auditing!$A$1),FIND("]",CELL("filename",_Auditing!$A$1))+1,255))</f>
        <v>_Auditing</v>
      </c>
      <c r="B36" s="2" t="str">
        <f>IF(_Auditing!$A$1="","", _Auditing!$A$1)</f>
        <v>Formula Auditing</v>
      </c>
      <c r="C36" s="199">
        <f>IF(_Auditing!$B$2="","",_Auditing!$B$2)</f>
        <v>8.564814814814815E-3</v>
      </c>
      <c r="D36" s="202" t="str">
        <f>IF(_Auditing!$A$2="","",HYPERLINK(Video_website&amp;_Auditing!$A$2, _Auditing!$A$2))</f>
        <v>UNC_DAYT_EXCEL_1.11.3_LECTURE_FORMULA_AUDITING.mp4</v>
      </c>
      <c r="E36" s="2"/>
      <c r="F36" s="2" t="str">
        <f t="shared" ca="1" si="0"/>
        <v>Formula Auditing</v>
      </c>
      <c r="G36" s="2"/>
      <c r="H36" s="2"/>
      <c r="I36" s="2"/>
    </row>
    <row r="37" spans="1:9" x14ac:dyDescent="0.2">
      <c r="A37" s="203" t="str">
        <f ca="1">HYPERLINK("#"&amp;CELL("address",Auditing_Tools!$A$1),MID(CELL("filename",Auditing_Tools!$A$1),FIND("]",CELL("filename",Auditing_Tools!$A$1))+1,255))</f>
        <v>Auditing_Tools</v>
      </c>
      <c r="B37" t="str">
        <f>IF(Auditing_Tools!$A$1="","", Auditing_Tools!$A$1)</f>
        <v>Using the Formula Auditing Tools</v>
      </c>
      <c r="C37" s="198" t="str">
        <f>IF(Auditing_Tools!$B$2="","",Auditing_Tools!$B$2)</f>
        <v/>
      </c>
      <c r="D37" s="201" t="str">
        <f>IF(Auditing_Tools!$A$2="","",HYPERLINK(Video_website&amp;Auditing_Tools!$A$2, Auditing_Tools!$A$2))</f>
        <v/>
      </c>
      <c r="F37" t="str">
        <f t="shared" ca="1" si="0"/>
        <v/>
      </c>
    </row>
    <row r="38" spans="1:9" x14ac:dyDescent="0.2">
      <c r="A38" s="203" t="str">
        <f ca="1">HYPERLINK("#"&amp;CELL("address",Tracing!$A$1),MID(CELL("filename",Tracing!$A$1),FIND("]",CELL("filename",Tracing!$A$1))+1,255))</f>
        <v>Tracing</v>
      </c>
      <c r="B38" t="str">
        <f>IF(Tracing!$A$1="","", Tracing!$A$1)</f>
        <v>Tracing Errors</v>
      </c>
      <c r="C38" s="198" t="str">
        <f>IF(Tracing!$B$2="","",Tracing!$B$2)</f>
        <v/>
      </c>
      <c r="D38" s="201" t="str">
        <f>IF(Tracing!$A$2="","",HYPERLINK(Video_website&amp;Tracing!$A$2, Tracing!$A$2))</f>
        <v/>
      </c>
      <c r="F38" t="str">
        <f t="shared" ca="1" si="0"/>
        <v/>
      </c>
    </row>
    <row r="39" spans="1:9" hidden="1" x14ac:dyDescent="0.2">
      <c r="A39" s="203" t="str">
        <f ca="1">HYPERLINK("#"&amp;CELL("address",Correcting!$A$1),MID(CELL("filename",Correcting!$A$1),FIND("]",CELL("filename",Correcting!$A$1))+1,255))</f>
        <v>Correcting</v>
      </c>
      <c r="B39" t="str">
        <f>IF(Correcting!$A$1="","", Correcting!$A$1)</f>
        <v>Identifying and Correcting Errors</v>
      </c>
      <c r="C39" s="198" t="str">
        <f>IF(Correcting!$B$2="","",Correcting!$B$2)</f>
        <v/>
      </c>
      <c r="D39" s="201" t="str">
        <f>IF(Correcting!$A$2="","",HYPERLINK(Video_website&amp;Correcting!$A$2, Correcting!$A$2))</f>
        <v/>
      </c>
      <c r="F39" t="str">
        <f t="shared" ca="1" si="0"/>
        <v/>
      </c>
      <c r="G39" t="s">
        <v>318</v>
      </c>
    </row>
    <row r="40" spans="1:9" x14ac:dyDescent="0.2">
      <c r="A40" s="203" t="str">
        <f ca="1">HYPERLINK("#"&amp;CELL("address",Precedents!$A$1),MID(CELL("filename",Precedents!$A$1),FIND("]",CELL("filename",Precedents!$A$1))+1,255))</f>
        <v>Precedents</v>
      </c>
      <c r="B40" t="str">
        <f>IF(Precedents!$A$1="","", Precedents!$A$1)</f>
        <v>Tracing Precedent Cells</v>
      </c>
      <c r="C40" s="198" t="str">
        <f>IF(Precedents!$B$2="","",Precedents!$B$2)</f>
        <v/>
      </c>
      <c r="D40" s="201" t="str">
        <f>IF(Precedents!$A$2="","",HYPERLINK(Video_website&amp;Precedents!$A$2, Precedents!$A$2))</f>
        <v/>
      </c>
      <c r="F40" t="str">
        <f t="shared" ca="1" si="0"/>
        <v/>
      </c>
    </row>
    <row r="41" spans="1:9" x14ac:dyDescent="0.2">
      <c r="A41" s="203" t="str">
        <f ca="1">HYPERLINK("#"&amp;CELL("address",Dependents!$A$1),MID(CELL("filename",Dependents!$A$1),FIND("]",CELL("filename",Dependents!$A$1))+1,255))</f>
        <v>Dependents</v>
      </c>
      <c r="B41" t="str">
        <f>IF(Dependents!$A$1="","", Dependents!$A$1)</f>
        <v>Tracing Dependent Cells</v>
      </c>
      <c r="C41" s="198" t="str">
        <f>IF(Dependents!$B$2="","",Dependents!$B$2)</f>
        <v/>
      </c>
      <c r="D41" s="201" t="str">
        <f>IF(Dependents!$A$2="","",HYPERLINK(Video_website&amp;Dependents!$A$2, Dependents!$A$2))</f>
        <v/>
      </c>
      <c r="F41" t="str">
        <f t="shared" ca="1" si="0"/>
        <v/>
      </c>
    </row>
    <row r="42" spans="1:9" hidden="1" x14ac:dyDescent="0.2">
      <c r="A42" s="203" t="str">
        <f ca="1">HYPERLINK("#"&amp;CELL("address",'Error-Checking'!$A$1),MID(CELL("filename",'Error-Checking'!$A$1),FIND("]",CELL("filename",'Error-Checking'!$A$1))+1,255))</f>
        <v>Error-Checking</v>
      </c>
      <c r="B42" t="str">
        <f>IF('Error-Checking'!$A$1="","", 'Error-Checking'!$A$1)</f>
        <v>Setting Error-Checking Options</v>
      </c>
      <c r="C42" s="198" t="str">
        <f>IF('Error-Checking'!$B$2="","",'Error-Checking'!$B$2)</f>
        <v/>
      </c>
      <c r="D42" s="201" t="str">
        <f>IF('Error-Checking'!$A$2="","",HYPERLINK(Video_website&amp;'Error-Checking'!$A$2, 'Error-Checking'!$A$2))</f>
        <v/>
      </c>
      <c r="F42" t="str">
        <f t="shared" ca="1" si="0"/>
        <v/>
      </c>
      <c r="G42" t="s">
        <v>318</v>
      </c>
    </row>
    <row r="43" spans="1:9" x14ac:dyDescent="0.2">
      <c r="A43" s="203" t="str">
        <f ca="1">HYPERLINK("#"&amp;CELL("address",Level_2_Summary!$A$1),MID(CELL("filename",Level_2_Summary!$A$1),FIND("]",CELL("filename",Level_2_Summary!$A$1))+1,255))</f>
        <v>Level_2_Summary</v>
      </c>
      <c r="B43" t="str">
        <f>IF(Level_2_Summary!$A$1="","", Level_2_Summary!$A$1)</f>
        <v>Level 2 Summary</v>
      </c>
      <c r="C43" s="198" t="str">
        <f>IF(Level_2_Summary!$B$2="","",Level_2_Summary!$B$2)</f>
        <v/>
      </c>
      <c r="D43" s="201" t="str">
        <f>IF(Level_2_Summary!$A$2="","",HYPERLINK(Video_website&amp;Level_2_Summary!$A$2, Level_2_Summary!$A$2))</f>
        <v/>
      </c>
      <c r="F43" t="str">
        <f t="shared" ca="1" si="0"/>
        <v/>
      </c>
    </row>
    <row r="44" spans="1:9" x14ac:dyDescent="0.2">
      <c r="A44" s="200" t="str">
        <f ca="1">HYPERLINK("#"&amp;CELL("address",_Macros!$A$1),MID(CELL("filename",_Macros!$A$1),FIND("]",CELL("filename",_Macros!$A$1))+1,255))</f>
        <v>_Macros</v>
      </c>
      <c r="B44" s="2" t="str">
        <f>IF(_Macros!$A$1="","", _Macros!$A$1)</f>
        <v>Macros:  Automating Excel Tasks</v>
      </c>
      <c r="C44" s="199">
        <f>IF(_Macros!$B$2="","",_Macros!$B$2)</f>
        <v>4.4675925925925933E-3</v>
      </c>
      <c r="D44" s="202" t="str">
        <f>IF(_Macros!$A$2="","",HYPERLINK(Video_website&amp;_Macros!$A$2, _Macros!$A$2))</f>
        <v>UNC_DAYT_EXCEL_1.11.5_LECTURE_RECORDING_A_CENTER_ACROSS_SELECTION_MACRO.mp4</v>
      </c>
      <c r="E44" s="2"/>
      <c r="F44" s="2" t="str">
        <f t="shared" ca="1" si="0"/>
        <v>Macros:  Automating Excel Tasks</v>
      </c>
      <c r="G44" s="2"/>
      <c r="H44" s="2"/>
      <c r="I44" s="2"/>
    </row>
    <row r="45" spans="1:9" x14ac:dyDescent="0.2">
      <c r="A45" s="203" t="str">
        <f ca="1">HYPERLINK("#"&amp;CELL("address",Developer!$A$1),MID(CELL("filename",Developer!$A$1),FIND("]",CELL("filename",Developer!$A$1))+1,255))</f>
        <v>Developer</v>
      </c>
      <c r="B45" t="str">
        <f>IF(Developer!$A$1="","", Developer!$A$1)</f>
        <v>Understanding and Using Macros</v>
      </c>
      <c r="C45" s="198" t="str">
        <f>IF(Developer!$B$2="","",Developer!$B$2)</f>
        <v/>
      </c>
      <c r="D45" s="201" t="str">
        <f>IF(Developer!$A$2="","",HYPERLINK(Video_website&amp;Developer!$A$2, Developer!$A$2))</f>
        <v/>
      </c>
      <c r="F45" t="str">
        <f t="shared" ca="1" si="0"/>
        <v/>
      </c>
    </row>
    <row r="46" spans="1:9" x14ac:dyDescent="0.2">
      <c r="A46" s="203" t="str">
        <f ca="1">HYPERLINK("#"&amp;CELL("address",Security!$A$1),MID(CELL("filename",Security!$A$1),FIND("]",CELL("filename",Security!$A$1))+1,255))</f>
        <v>Security</v>
      </c>
      <c r="B46" t="str">
        <f>IF(Security!$A$1="","", Security!$A$1)</f>
        <v>Understanding Macro Security in Excel</v>
      </c>
      <c r="C46" s="198" t="str">
        <f>IF(Security!$B$2="","",Security!$B$2)</f>
        <v/>
      </c>
      <c r="D46" s="201" t="str">
        <f>IF(Security!$A$2="","",HYPERLINK(Video_website&amp;Security!$A$2, Security!$A$2))</f>
        <v/>
      </c>
      <c r="F46" t="str">
        <f t="shared" ca="1" si="0"/>
        <v/>
      </c>
    </row>
    <row r="47" spans="1:9" x14ac:dyDescent="0.2">
      <c r="A47" s="203" t="str">
        <f ca="1">HYPERLINK("#"&amp;CELL("address",Recording!$A$1),MID(CELL("filename",Recording!$A$1),FIND("]",CELL("filename",Recording!$A$1))+1,255))</f>
        <v>Recording</v>
      </c>
      <c r="B47" t="str">
        <f>IF(Recording!$A$1="","", Recording!$A$1)</f>
        <v>Recording and Saving a Macro</v>
      </c>
      <c r="C47" s="198" t="str">
        <f>IF(Recording!$B$2="","",Recording!$B$2)</f>
        <v/>
      </c>
      <c r="D47" s="201" t="str">
        <f>IF(Recording!$A$2="","",HYPERLINK(Video_website&amp;Recording!$A$2, Recording!$A$2))</f>
        <v/>
      </c>
      <c r="F47" t="str">
        <f t="shared" ca="1" si="0"/>
        <v/>
      </c>
    </row>
    <row r="48" spans="1:9" x14ac:dyDescent="0.2">
      <c r="A48" s="203" t="str">
        <f ca="1">HYPERLINK("#"&amp;CELL("address",Running!$A$1),MID(CELL("filename",Running!$A$1),FIND("]",CELL("filename",Running!$A$1))+1,255))</f>
        <v>Running</v>
      </c>
      <c r="B48" t="str">
        <f>IF(Running!$A$1="","", Running!$A$1)</f>
        <v>Running a Macro &amp; Creating a Macro Button</v>
      </c>
      <c r="C48" s="198" t="str">
        <f>IF(Running!$B$2="","",Running!$B$2)</f>
        <v/>
      </c>
      <c r="D48" s="201" t="str">
        <f>IF(Running!$A$2="","",HYPERLINK(Video_website&amp;Running!$A$2, Running!$A$2))</f>
        <v/>
      </c>
      <c r="F48" t="str">
        <f t="shared" ca="1" si="0"/>
        <v/>
      </c>
    </row>
    <row r="49" spans="1:9" x14ac:dyDescent="0.2">
      <c r="A49" s="200" t="str">
        <f ca="1">HYPERLINK("#"&amp;CELL("address",_Editing!$A$1),MID(CELL("filename",_Editing!$A$1),FIND("]",CELL("filename",_Editing!$A$1))+1,255))</f>
        <v>_Editing</v>
      </c>
      <c r="B49" s="2" t="str">
        <f>IF(_Editing!$A$1="","", _Editing!$A$1)</f>
        <v>Editing Macros &amp; Personal Macro Workbook</v>
      </c>
      <c r="C49" s="199">
        <f>IF(_Editing!$B$2="","",_Editing!$B$2)</f>
        <v>7.6504629629629631E-3</v>
      </c>
      <c r="D49" s="202" t="str">
        <f>IF(_Editing!$A$2="","",HYPERLINK(Video_website&amp;_Editing!$A$2, _Editing!$A$2))</f>
        <v>UNC_DAYT_EXCEL_1.11.6_LECTURE_EDITING_MACROS_PERSONAL_MACRO_WORKBOOK_&amp;_VBA.mp4</v>
      </c>
      <c r="E49" s="2"/>
      <c r="F49" s="2" t="str">
        <f t="shared" ca="1" si="0"/>
        <v>Editing Macros &amp; Personal Macro Workbook</v>
      </c>
      <c r="G49" s="2"/>
      <c r="H49" s="2"/>
      <c r="I49" s="2"/>
    </row>
    <row r="50" spans="1:9" x14ac:dyDescent="0.2">
      <c r="A50" s="203" t="str">
        <f ca="1">HYPERLINK("#"&amp;CELL("address",Editing!$A$1),MID(CELL("filename",Editing!$A$1),FIND("]",CELL("filename",Editing!$A$1))+1,255))</f>
        <v>Editing</v>
      </c>
      <c r="B50" t="str">
        <f>IF(Editing!$A$1="","", Editing!$A$1)</f>
        <v>Editing a Macro in the Visual Basic Editor</v>
      </c>
      <c r="C50" s="198" t="str">
        <f>IF(Editing!$B$2="","",Editing!$B$2)</f>
        <v/>
      </c>
      <c r="D50" s="201" t="str">
        <f>IF(Editing!$A$2="","",HYPERLINK(Video_website&amp;Editing!$A$2, Editing!$A$2))</f>
        <v/>
      </c>
      <c r="F50" t="str">
        <f t="shared" ca="1" si="0"/>
        <v/>
      </c>
    </row>
    <row r="51" spans="1:9" x14ac:dyDescent="0.2">
      <c r="A51" s="203" t="str">
        <f ca="1">HYPERLINK("#"&amp;CELL("address",Personal!$A$1),MID(CELL("filename",Personal!$A$1),FIND("]",CELL("filename",Personal!$A$1))+1,255))</f>
        <v>Personal</v>
      </c>
      <c r="B51" t="str">
        <f>IF(Personal!$A$1="","", Personal!$A$1)</f>
        <v>Notes On The Personal Macro Workbook</v>
      </c>
      <c r="C51" s="198" t="str">
        <f>IF(Personal!$B$2="","",Personal!$B$2)</f>
        <v/>
      </c>
      <c r="D51" s="201" t="str">
        <f>IF(Personal!$A$2="","",HYPERLINK(Video_website&amp;Personal!$A$2, Personal!$A$2))</f>
        <v/>
      </c>
      <c r="F51" t="str">
        <f t="shared" ca="1" si="0"/>
        <v/>
      </c>
    </row>
    <row r="52" spans="1:9" x14ac:dyDescent="0.2">
      <c r="A52" s="203" t="str">
        <f ca="1">HYPERLINK("#"&amp;CELL("address",Macros_Summary!$A$1),MID(CELL("filename",Macros_Summary!$A$1),FIND("]",CELL("filename",Macros_Summary!$A$1))+1,255))</f>
        <v>Macros_Summary</v>
      </c>
      <c r="B52" t="str">
        <f>IF(Macros_Summary!$A$1="","", Macros_Summary!$A$1)</f>
        <v>Level 3 Summary</v>
      </c>
      <c r="C52" s="198" t="str">
        <f>IF(Macros_Summary!$B$2="","",Macros_Summary!$B$2)</f>
        <v/>
      </c>
      <c r="D52" s="201" t="str">
        <f>IF(Macros_Summary!$A$2="","",HYPERLINK(Video_website&amp;Macros_Summary!$A$2, Macros_Summary!$A$2))</f>
        <v/>
      </c>
      <c r="F52" t="str">
        <f t="shared" ca="1" si="0"/>
        <v/>
      </c>
    </row>
    <row r="53" spans="1:9" x14ac:dyDescent="0.2">
      <c r="A53" s="203" t="str">
        <f ca="1">HYPERLINK("#"&amp;CELL("address",Chapter_Summary!$A$1),MID(CELL("filename",Chapter_Summary!$A$1),FIND("]",CELL("filename",Chapter_Summary!$A$1))+1,255))</f>
        <v>Chapter_Summary</v>
      </c>
      <c r="B53" t="str">
        <f>IF(Chapter_Summary!$A$1="","", Chapter_Summary!$A$1)</f>
        <v>Chapter Summary</v>
      </c>
      <c r="C53" s="198" t="str">
        <f>IF(Chapter_Summary!$B$2="","",Chapter_Summary!$B$2)</f>
        <v/>
      </c>
      <c r="D53" s="201" t="str">
        <f>IF(Chapter_Summary!$A$2="","",HYPERLINK(Video_website&amp;Chapter_Summary!$A$2, Chapter_Summary!$A$2))</f>
        <v/>
      </c>
      <c r="F53" t="str">
        <f t="shared" ca="1" si="0"/>
        <v/>
      </c>
    </row>
    <row r="54" spans="1:9" x14ac:dyDescent="0.2">
      <c r="A54"/>
      <c r="B54"/>
      <c r="C54" s="198"/>
    </row>
    <row r="55" spans="1:9" x14ac:dyDescent="0.2">
      <c r="B55" s="21"/>
    </row>
    <row r="56" spans="1:9" x14ac:dyDescent="0.2">
      <c r="C56" s="204"/>
      <c r="D56" s="205"/>
    </row>
  </sheetData>
  <autoFilter ref="A11:I54" xr:uid="{00000000-0001-0000-0000-000000000000}">
    <filterColumn colId="6">
      <filters blank="1"/>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2">
    <pageSetUpPr fitToPage="1"/>
  </sheetPr>
  <dimension ref="A1:J35"/>
  <sheetViews>
    <sheetView workbookViewId="0"/>
  </sheetViews>
  <sheetFormatPr defaultRowHeight="12.75" x14ac:dyDescent="0.2"/>
  <sheetData>
    <row r="1" spans="1:10" ht="18" x14ac:dyDescent="0.25">
      <c r="A1" s="11" t="s">
        <v>35</v>
      </c>
    </row>
    <row r="3" spans="1:10" x14ac:dyDescent="0.2">
      <c r="A3" s="2" t="s">
        <v>19</v>
      </c>
    </row>
    <row r="4" spans="1:10" x14ac:dyDescent="0.2">
      <c r="A4" t="s">
        <v>40</v>
      </c>
      <c r="E4" t="s">
        <v>42</v>
      </c>
    </row>
    <row r="6" spans="1:10" x14ac:dyDescent="0.2">
      <c r="A6" s="2" t="s">
        <v>41</v>
      </c>
    </row>
    <row r="7" spans="1:10" x14ac:dyDescent="0.2">
      <c r="A7" t="s">
        <v>43</v>
      </c>
      <c r="E7" t="s">
        <v>44</v>
      </c>
    </row>
    <row r="9" spans="1:10" x14ac:dyDescent="0.2">
      <c r="A9" t="s">
        <v>20</v>
      </c>
      <c r="F9" s="18" t="s">
        <v>21</v>
      </c>
      <c r="H9">
        <v>2</v>
      </c>
      <c r="J9">
        <f>MyAnswer+2</f>
        <v>7</v>
      </c>
    </row>
    <row r="10" spans="1:10" ht="13.5" thickBot="1" x14ac:dyDescent="0.25">
      <c r="F10" s="18"/>
      <c r="H10" s="19">
        <v>3</v>
      </c>
    </row>
    <row r="11" spans="1:10" x14ac:dyDescent="0.2">
      <c r="A11" t="s">
        <v>22</v>
      </c>
      <c r="F11" s="18"/>
      <c r="H11">
        <f>H9+H10</f>
        <v>5</v>
      </c>
      <c r="J11">
        <f>SUM(MyList)</f>
        <v>5</v>
      </c>
    </row>
    <row r="13" spans="1:10" x14ac:dyDescent="0.2">
      <c r="A13" s="2" t="s">
        <v>23</v>
      </c>
    </row>
    <row r="14" spans="1:10" x14ac:dyDescent="0.2">
      <c r="A14" s="14" t="s">
        <v>33</v>
      </c>
      <c r="G14" t="s">
        <v>54</v>
      </c>
    </row>
    <row r="16" spans="1:10" x14ac:dyDescent="0.2">
      <c r="A16" t="s">
        <v>34</v>
      </c>
      <c r="G16" s="14" t="s">
        <v>24</v>
      </c>
    </row>
    <row r="18" spans="1:7" x14ac:dyDescent="0.2">
      <c r="A18" s="14" t="s">
        <v>25</v>
      </c>
      <c r="G18" t="s">
        <v>26</v>
      </c>
    </row>
    <row r="20" spans="1:7" x14ac:dyDescent="0.2">
      <c r="A20" s="2" t="s">
        <v>27</v>
      </c>
    </row>
    <row r="22" spans="1:7" x14ac:dyDescent="0.2">
      <c r="A22" s="14" t="s">
        <v>28</v>
      </c>
    </row>
    <row r="23" spans="1:7" x14ac:dyDescent="0.2">
      <c r="A23" t="s">
        <v>29</v>
      </c>
    </row>
    <row r="24" spans="1:7" x14ac:dyDescent="0.2">
      <c r="A24" t="s">
        <v>30</v>
      </c>
    </row>
    <row r="25" spans="1:7" x14ac:dyDescent="0.2">
      <c r="A25" t="s">
        <v>31</v>
      </c>
      <c r="F25" s="18"/>
    </row>
    <row r="26" spans="1:7" x14ac:dyDescent="0.2">
      <c r="F26" s="18"/>
    </row>
    <row r="27" spans="1:7" x14ac:dyDescent="0.2">
      <c r="A27" t="s">
        <v>32</v>
      </c>
    </row>
    <row r="29" spans="1:7" x14ac:dyDescent="0.2">
      <c r="A29" s="20" t="s">
        <v>38</v>
      </c>
    </row>
    <row r="30" spans="1:7" x14ac:dyDescent="0.2">
      <c r="A30" s="20" t="s">
        <v>55</v>
      </c>
    </row>
    <row r="31" spans="1:7" x14ac:dyDescent="0.2">
      <c r="A31" s="20" t="s">
        <v>57</v>
      </c>
    </row>
    <row r="33" spans="1:1" x14ac:dyDescent="0.2">
      <c r="A33" s="20" t="s">
        <v>39</v>
      </c>
    </row>
    <row r="34" spans="1:1" x14ac:dyDescent="0.2">
      <c r="A34" s="20" t="s">
        <v>56</v>
      </c>
    </row>
    <row r="35" spans="1:1" x14ac:dyDescent="0.2">
      <c r="A35" s="20" t="s">
        <v>58</v>
      </c>
    </row>
  </sheetData>
  <phoneticPr fontId="0" type="noConversion"/>
  <pageMargins left="0.75" right="0.75" top="1" bottom="1" header="0.5" footer="0.5"/>
  <pageSetup scale="89" orientation="portrait" r:id="rId1"/>
  <headerFooter alignWithMargins="0">
    <oddHeader>&amp;A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2"/>
  <dimension ref="A1:F14"/>
  <sheetViews>
    <sheetView workbookViewId="0"/>
  </sheetViews>
  <sheetFormatPr defaultRowHeight="12.75" x14ac:dyDescent="0.2"/>
  <cols>
    <col min="1" max="1" width="8.5703125" customWidth="1"/>
    <col min="2" max="2" width="9.5703125" customWidth="1"/>
  </cols>
  <sheetData>
    <row r="1" spans="1:6" ht="18" x14ac:dyDescent="0.25">
      <c r="A1" s="11" t="s">
        <v>36</v>
      </c>
    </row>
    <row r="2" spans="1:6" x14ac:dyDescent="0.2">
      <c r="A2" s="10" t="s">
        <v>37</v>
      </c>
    </row>
    <row r="3" spans="1:6" ht="18.75" x14ac:dyDescent="0.3">
      <c r="A3" s="15" t="s">
        <v>4</v>
      </c>
      <c r="B3" s="15"/>
      <c r="C3" s="8"/>
      <c r="D3" s="8"/>
      <c r="E3" s="8"/>
      <c r="F3" s="8"/>
    </row>
    <row r="4" spans="1:6" ht="19.5" thickBot="1" x14ac:dyDescent="0.35">
      <c r="A4" s="15" t="s">
        <v>5</v>
      </c>
      <c r="B4" s="15"/>
      <c r="C4" s="8"/>
      <c r="D4" s="8"/>
      <c r="E4" s="8"/>
      <c r="F4" s="8"/>
    </row>
    <row r="5" spans="1:6" ht="13.5" thickBot="1" x14ac:dyDescent="0.25">
      <c r="A5" s="3" t="s">
        <v>6</v>
      </c>
      <c r="B5" s="3" t="s">
        <v>7</v>
      </c>
      <c r="C5" s="4" t="s">
        <v>47</v>
      </c>
      <c r="D5" s="4" t="s">
        <v>48</v>
      </c>
      <c r="E5" s="4" t="s">
        <v>49</v>
      </c>
      <c r="F5" s="4" t="s">
        <v>46</v>
      </c>
    </row>
    <row r="6" spans="1:6" x14ac:dyDescent="0.2">
      <c r="A6" s="16" t="s">
        <v>8</v>
      </c>
      <c r="B6" s="16" t="s">
        <v>9</v>
      </c>
      <c r="C6" s="17">
        <v>70</v>
      </c>
      <c r="D6" s="17">
        <v>80</v>
      </c>
      <c r="E6" s="17">
        <v>90</v>
      </c>
      <c r="F6" s="5">
        <f t="shared" ref="F6:F11" si="0">$C$13*C6+$D$13*D6+$E$13*E6</f>
        <v>82.5</v>
      </c>
    </row>
    <row r="7" spans="1:6" x14ac:dyDescent="0.2">
      <c r="A7" s="16" t="s">
        <v>10</v>
      </c>
      <c r="B7" s="16" t="s">
        <v>11</v>
      </c>
      <c r="C7" s="17">
        <v>70</v>
      </c>
      <c r="D7" s="17">
        <v>85</v>
      </c>
      <c r="E7" s="17">
        <v>80</v>
      </c>
      <c r="F7" s="5">
        <f t="shared" si="0"/>
        <v>78.75</v>
      </c>
    </row>
    <row r="8" spans="1:6" x14ac:dyDescent="0.2">
      <c r="A8" s="16" t="s">
        <v>3</v>
      </c>
      <c r="B8" s="16" t="s">
        <v>12</v>
      </c>
      <c r="C8" s="17">
        <v>90</v>
      </c>
      <c r="D8" s="17">
        <v>80</v>
      </c>
      <c r="E8" s="17">
        <v>98</v>
      </c>
      <c r="F8" s="5">
        <f t="shared" si="0"/>
        <v>91.5</v>
      </c>
    </row>
    <row r="9" spans="1:6" x14ac:dyDescent="0.2">
      <c r="A9" s="16" t="s">
        <v>13</v>
      </c>
      <c r="B9" s="16" t="s">
        <v>14</v>
      </c>
      <c r="C9" s="17">
        <v>80</v>
      </c>
      <c r="D9" s="17">
        <v>78</v>
      </c>
      <c r="E9" s="17">
        <v>98</v>
      </c>
      <c r="F9" s="5">
        <f t="shared" si="0"/>
        <v>88.5</v>
      </c>
    </row>
    <row r="10" spans="1:6" x14ac:dyDescent="0.2">
      <c r="A10" s="16" t="s">
        <v>15</v>
      </c>
      <c r="B10" s="16" t="s">
        <v>16</v>
      </c>
      <c r="C10" s="17">
        <v>85</v>
      </c>
      <c r="D10" s="17">
        <v>70</v>
      </c>
      <c r="E10" s="17">
        <v>95</v>
      </c>
      <c r="F10" s="5">
        <f t="shared" si="0"/>
        <v>86.25</v>
      </c>
    </row>
    <row r="11" spans="1:6" ht="13.5" thickBot="1" x14ac:dyDescent="0.25">
      <c r="A11" s="16" t="s">
        <v>2</v>
      </c>
      <c r="B11" s="16" t="s">
        <v>17</v>
      </c>
      <c r="C11" s="17">
        <v>75</v>
      </c>
      <c r="D11" s="17">
        <v>75</v>
      </c>
      <c r="E11" s="17">
        <v>80</v>
      </c>
      <c r="F11" s="5">
        <f t="shared" si="0"/>
        <v>77.5</v>
      </c>
    </row>
    <row r="12" spans="1:6" ht="13.5" thickBot="1" x14ac:dyDescent="0.25">
      <c r="A12" s="3" t="s">
        <v>50</v>
      </c>
      <c r="B12" s="3"/>
      <c r="C12" s="6">
        <f>AVERAGE(C6:C11)</f>
        <v>78.333333333333329</v>
      </c>
      <c r="D12" s="6">
        <f>AVERAGE(D6:D11)</f>
        <v>78</v>
      </c>
      <c r="E12" s="6">
        <f>AVERAGE(E6:E11)</f>
        <v>90.166666666666671</v>
      </c>
      <c r="F12" s="3"/>
    </row>
    <row r="13" spans="1:6" ht="13.5" thickBot="1" x14ac:dyDescent="0.25">
      <c r="A13" s="3" t="s">
        <v>51</v>
      </c>
      <c r="B13" s="3"/>
      <c r="C13" s="7">
        <v>0.25</v>
      </c>
      <c r="D13" s="7">
        <v>0.25</v>
      </c>
      <c r="E13" s="7">
        <v>0.5</v>
      </c>
      <c r="F13" s="4"/>
    </row>
    <row r="14" spans="1:6" x14ac:dyDescent="0.2">
      <c r="A14" t="s">
        <v>18</v>
      </c>
    </row>
  </sheetData>
  <phoneticPr fontId="0" type="noConversion"/>
  <printOptions horizontalCentered="1" headings="1" gridLines="1"/>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B14"/>
  <sheetViews>
    <sheetView zoomScale="145" zoomScaleNormal="145" workbookViewId="0">
      <selection activeCell="A3" sqref="A3"/>
    </sheetView>
  </sheetViews>
  <sheetFormatPr defaultRowHeight="12.75" x14ac:dyDescent="0.2"/>
  <cols>
    <col min="1" max="1" width="119.7109375" customWidth="1"/>
  </cols>
  <sheetData>
    <row r="1" spans="1:2" ht="18" x14ac:dyDescent="0.25">
      <c r="A1" s="72" t="s">
        <v>127</v>
      </c>
    </row>
    <row r="2" spans="1:2" hidden="1" x14ac:dyDescent="0.2">
      <c r="A2" s="176"/>
      <c r="B2" s="176"/>
    </row>
    <row r="3" spans="1:2" x14ac:dyDescent="0.2">
      <c r="A3" s="185" t="str">
        <f>IF(A2="","",IF(Disable_Video_Hyperlinks,A2,HYPERLINK(Video_website&amp;A2,A2)))</f>
        <v/>
      </c>
    </row>
    <row r="4" spans="1:2" x14ac:dyDescent="0.2">
      <c r="A4" s="187" t="str">
        <f>IF(B2="","",B2)</f>
        <v/>
      </c>
    </row>
    <row r="6" spans="1:2" ht="21" x14ac:dyDescent="0.35">
      <c r="A6" s="100" t="s">
        <v>163</v>
      </c>
    </row>
    <row r="7" spans="1:2" ht="21" x14ac:dyDescent="0.2">
      <c r="A7" s="101" t="s">
        <v>164</v>
      </c>
    </row>
    <row r="8" spans="1:2" ht="21" x14ac:dyDescent="0.2">
      <c r="A8" s="101" t="s">
        <v>165</v>
      </c>
    </row>
    <row r="9" spans="1:2" ht="21" x14ac:dyDescent="0.35">
      <c r="A9" s="100" t="s">
        <v>166</v>
      </c>
    </row>
    <row r="10" spans="1:2" ht="21" x14ac:dyDescent="0.2">
      <c r="A10" s="101" t="s">
        <v>167</v>
      </c>
    </row>
    <row r="11" spans="1:2" ht="21" x14ac:dyDescent="0.35">
      <c r="A11" s="100" t="s">
        <v>168</v>
      </c>
    </row>
    <row r="12" spans="1:2" ht="21" x14ac:dyDescent="0.35">
      <c r="A12" s="100" t="s">
        <v>169</v>
      </c>
    </row>
    <row r="13" spans="1:2" ht="21" x14ac:dyDescent="0.35">
      <c r="A13" s="100" t="s">
        <v>170</v>
      </c>
    </row>
    <row r="14" spans="1:2" ht="42" x14ac:dyDescent="0.35">
      <c r="A14" s="100" t="s">
        <v>171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B24"/>
  <sheetViews>
    <sheetView zoomScale="145" zoomScaleNormal="145" workbookViewId="0">
      <selection activeCell="A3" sqref="A3"/>
    </sheetView>
  </sheetViews>
  <sheetFormatPr defaultRowHeight="12.75" x14ac:dyDescent="0.2"/>
  <cols>
    <col min="1" max="16384" width="9.140625" style="62"/>
  </cols>
  <sheetData>
    <row r="1" spans="1:2" ht="18" x14ac:dyDescent="0.2">
      <c r="A1" s="136" t="s">
        <v>111</v>
      </c>
    </row>
    <row r="2" spans="1:2" ht="15" hidden="1" x14ac:dyDescent="0.2">
      <c r="A2" s="196"/>
      <c r="B2" s="195"/>
    </row>
    <row r="3" spans="1:2" x14ac:dyDescent="0.2">
      <c r="A3" s="185" t="str">
        <f>IF(A2="","",IF(Disable_Video_Hyperlinks,A2,HYPERLINK(Video_website&amp;A2,A2)))</f>
        <v/>
      </c>
    </row>
    <row r="4" spans="1:2" x14ac:dyDescent="0.2">
      <c r="A4" s="187" t="str">
        <f>IF(B2="","",B2)</f>
        <v/>
      </c>
    </row>
    <row r="5" spans="1:2" ht="15" x14ac:dyDescent="0.2">
      <c r="A5" s="63"/>
    </row>
    <row r="6" spans="1:2" x14ac:dyDescent="0.2">
      <c r="A6" s="137" t="s">
        <v>112</v>
      </c>
    </row>
    <row r="7" spans="1:2" ht="15" x14ac:dyDescent="0.2">
      <c r="A7" s="64" t="s">
        <v>113</v>
      </c>
    </row>
    <row r="8" spans="1:2" ht="15" x14ac:dyDescent="0.2">
      <c r="A8" s="64" t="s">
        <v>178</v>
      </c>
    </row>
    <row r="9" spans="1:2" ht="15" x14ac:dyDescent="0.2">
      <c r="A9" s="64" t="s">
        <v>114</v>
      </c>
    </row>
    <row r="10" spans="1:2" ht="15" x14ac:dyDescent="0.2">
      <c r="A10" s="64" t="s">
        <v>115</v>
      </c>
    </row>
    <row r="11" spans="1:2" ht="15" x14ac:dyDescent="0.2">
      <c r="A11" s="63" t="s">
        <v>116</v>
      </c>
    </row>
    <row r="12" spans="1:2" x14ac:dyDescent="0.2">
      <c r="A12" s="137" t="s">
        <v>117</v>
      </c>
    </row>
    <row r="13" spans="1:2" ht="15" x14ac:dyDescent="0.2">
      <c r="A13" s="64" t="s">
        <v>118</v>
      </c>
    </row>
    <row r="14" spans="1:2" ht="15" x14ac:dyDescent="0.2">
      <c r="A14" s="64" t="s">
        <v>119</v>
      </c>
    </row>
    <row r="15" spans="1:2" ht="15" x14ac:dyDescent="0.2">
      <c r="A15" s="64" t="s">
        <v>120</v>
      </c>
    </row>
    <row r="16" spans="1:2" ht="15" x14ac:dyDescent="0.2">
      <c r="A16" s="64" t="s">
        <v>121</v>
      </c>
    </row>
    <row r="17" spans="1:1" ht="15" x14ac:dyDescent="0.2">
      <c r="A17" s="63"/>
    </row>
    <row r="18" spans="1:1" x14ac:dyDescent="0.2">
      <c r="A18" s="137" t="s">
        <v>122</v>
      </c>
    </row>
    <row r="19" spans="1:1" ht="15" x14ac:dyDescent="0.2">
      <c r="A19" s="64" t="s">
        <v>123</v>
      </c>
    </row>
    <row r="20" spans="1:1" ht="15" x14ac:dyDescent="0.2">
      <c r="A20" s="64" t="s">
        <v>124</v>
      </c>
    </row>
    <row r="21" spans="1:1" ht="15" x14ac:dyDescent="0.2">
      <c r="A21" s="64" t="s">
        <v>125</v>
      </c>
    </row>
    <row r="22" spans="1:1" ht="15" x14ac:dyDescent="0.2">
      <c r="A22" s="64" t="s">
        <v>126</v>
      </c>
    </row>
    <row r="23" spans="1:1" ht="15" x14ac:dyDescent="0.2">
      <c r="A23" s="64"/>
    </row>
    <row r="24" spans="1:1" ht="15" x14ac:dyDescent="0.2">
      <c r="A24" s="64"/>
    </row>
  </sheetData>
  <phoneticPr fontId="3" type="noConversion"/>
  <hyperlinks>
    <hyperlink ref="A6" location="'Level 1'!A1" display="Level 1" xr:uid="{00000000-0004-0000-0400-000000000000}"/>
    <hyperlink ref="A12" location="'Level 2'!A1" display="Level 2" xr:uid="{00000000-0004-0000-0400-000001000000}"/>
    <hyperlink ref="A18" location="'Level 3'!A1" display="Level 3" xr:uid="{00000000-0004-0000-0400-000002000000}"/>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B11"/>
  <sheetViews>
    <sheetView zoomScale="145" zoomScaleNormal="145" workbookViewId="0">
      <selection activeCell="A3" sqref="A3"/>
    </sheetView>
  </sheetViews>
  <sheetFormatPr defaultRowHeight="12.75" x14ac:dyDescent="0.2"/>
  <sheetData>
    <row r="1" spans="1:2" ht="18" x14ac:dyDescent="0.25">
      <c r="A1" s="72" t="s">
        <v>132</v>
      </c>
    </row>
    <row r="2" spans="1:2" hidden="1" x14ac:dyDescent="0.2">
      <c r="A2" s="176"/>
      <c r="B2" s="176"/>
    </row>
    <row r="3" spans="1:2" x14ac:dyDescent="0.2">
      <c r="A3" s="185" t="str">
        <f>IF(A2="","",IF(Disable_Video_Hyperlinks,A2,HYPERLINK(Video_website&amp;A2,A2)))</f>
        <v/>
      </c>
    </row>
    <row r="4" spans="1:2" x14ac:dyDescent="0.2">
      <c r="A4" s="187" t="str">
        <f>IF(B2="","",B2)</f>
        <v/>
      </c>
    </row>
    <row r="6" spans="1:2" ht="21" x14ac:dyDescent="0.35">
      <c r="A6" s="102" t="s">
        <v>172</v>
      </c>
    </row>
    <row r="7" spans="1:2" ht="21" x14ac:dyDescent="0.35">
      <c r="A7" s="102" t="s">
        <v>173</v>
      </c>
    </row>
    <row r="8" spans="1:2" ht="21" x14ac:dyDescent="0.35">
      <c r="A8" s="102" t="s">
        <v>174</v>
      </c>
    </row>
    <row r="9" spans="1:2" ht="21" x14ac:dyDescent="0.35">
      <c r="A9" s="102" t="s">
        <v>175</v>
      </c>
    </row>
    <row r="10" spans="1:2" ht="21" x14ac:dyDescent="0.35">
      <c r="A10" s="102" t="s">
        <v>176</v>
      </c>
    </row>
    <row r="11" spans="1:2" ht="21" x14ac:dyDescent="0.35">
      <c r="A11" s="102" t="s">
        <v>177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9"/>
  <sheetViews>
    <sheetView zoomScale="145" zoomScaleNormal="145" workbookViewId="0">
      <selection activeCell="A3" sqref="A3"/>
    </sheetView>
  </sheetViews>
  <sheetFormatPr defaultRowHeight="12.75" x14ac:dyDescent="0.2"/>
  <sheetData>
    <row r="1" spans="1:2" ht="18" x14ac:dyDescent="0.25">
      <c r="A1" s="72" t="s">
        <v>131</v>
      </c>
    </row>
    <row r="2" spans="1:2" hidden="1" x14ac:dyDescent="0.2">
      <c r="A2" s="176"/>
      <c r="B2" s="176"/>
    </row>
    <row r="3" spans="1:2" x14ac:dyDescent="0.2">
      <c r="A3" s="185" t="str">
        <f>IF(A2="","",IF(Disable_Video_Hyperlinks,A2,HYPERLINK(Video_website&amp;A2,A2)))</f>
        <v/>
      </c>
    </row>
    <row r="4" spans="1:2" x14ac:dyDescent="0.2">
      <c r="A4" s="187" t="str">
        <f>IF(B2="","",B2)</f>
        <v/>
      </c>
    </row>
    <row r="6" spans="1:2" ht="21" x14ac:dyDescent="0.35">
      <c r="A6" s="102" t="s">
        <v>113</v>
      </c>
    </row>
    <row r="7" spans="1:2" ht="21" x14ac:dyDescent="0.35">
      <c r="A7" s="102" t="s">
        <v>178</v>
      </c>
    </row>
    <row r="8" spans="1:2" ht="21" x14ac:dyDescent="0.35">
      <c r="A8" s="102" t="s">
        <v>114</v>
      </c>
    </row>
    <row r="9" spans="1:2" ht="21" x14ac:dyDescent="0.35">
      <c r="A9" s="102" t="s">
        <v>115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12"/>
  <sheetViews>
    <sheetView zoomScale="145" zoomScaleNormal="145" workbookViewId="0">
      <selection activeCell="A3" sqref="A3"/>
    </sheetView>
  </sheetViews>
  <sheetFormatPr defaultRowHeight="12.75" x14ac:dyDescent="0.2"/>
  <cols>
    <col min="1" max="1" width="75.28515625" customWidth="1"/>
  </cols>
  <sheetData>
    <row r="1" spans="1:2" ht="18" x14ac:dyDescent="0.25">
      <c r="A1" s="72" t="s">
        <v>130</v>
      </c>
    </row>
    <row r="2" spans="1:2" hidden="1" x14ac:dyDescent="0.2">
      <c r="A2" s="176"/>
      <c r="B2" s="176"/>
    </row>
    <row r="3" spans="1:2" x14ac:dyDescent="0.2">
      <c r="A3" s="185" t="str">
        <f>IF(A2="","",IF(Disable_Video_Hyperlinks,A2,HYPERLINK(Video_website&amp;A2,A2)))</f>
        <v/>
      </c>
    </row>
    <row r="4" spans="1:2" x14ac:dyDescent="0.2">
      <c r="A4" s="187" t="str">
        <f>IF(B2="","",B2)</f>
        <v/>
      </c>
    </row>
    <row r="6" spans="1:2" ht="18.75" x14ac:dyDescent="0.3">
      <c r="A6" s="103" t="s">
        <v>179</v>
      </c>
    </row>
    <row r="7" spans="1:2" ht="18.75" x14ac:dyDescent="0.3">
      <c r="A7" s="103" t="s">
        <v>180</v>
      </c>
    </row>
    <row r="8" spans="1:2" ht="37.5" x14ac:dyDescent="0.2">
      <c r="A8" s="104" t="s">
        <v>181</v>
      </c>
    </row>
    <row r="9" spans="1:2" ht="18.75" x14ac:dyDescent="0.3">
      <c r="A9" s="103" t="s">
        <v>182</v>
      </c>
    </row>
    <row r="10" spans="1:2" ht="18.75" x14ac:dyDescent="0.2">
      <c r="A10" s="104" t="s">
        <v>183</v>
      </c>
    </row>
    <row r="11" spans="1:2" ht="18.75" x14ac:dyDescent="0.2">
      <c r="A11" s="104" t="s">
        <v>184</v>
      </c>
    </row>
    <row r="12" spans="1:2" ht="18.75" x14ac:dyDescent="0.2">
      <c r="A12" s="104" t="s">
        <v>185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A2B4B-4C39-491D-9315-B57972BB4B9C}">
  <sheetPr codeName="Sheet5"/>
  <dimension ref="A1:B4"/>
  <sheetViews>
    <sheetView zoomScale="145" zoomScaleNormal="145" workbookViewId="0">
      <selection activeCell="A3" sqref="A3"/>
    </sheetView>
  </sheetViews>
  <sheetFormatPr defaultRowHeight="12.75" x14ac:dyDescent="0.2"/>
  <sheetData>
    <row r="1" spans="1:2" ht="20.25" x14ac:dyDescent="0.3">
      <c r="A1" s="71" t="s">
        <v>173</v>
      </c>
    </row>
    <row r="2" spans="1:2" hidden="1" x14ac:dyDescent="0.2">
      <c r="A2" s="176" t="s">
        <v>320</v>
      </c>
      <c r="B2" s="189">
        <v>1.0034722222222221E-2</v>
      </c>
    </row>
    <row r="3" spans="1:2" x14ac:dyDescent="0.2">
      <c r="A3" s="185" t="str">
        <f>IF(A2="","",IF(Disable_Video_Hyperlinks,A2,HYPERLINK(Video_website&amp;A2,A2)))</f>
        <v>UNC_DAYT_EXCEL_1.11.1_LECTURE_DATA_VALIDATION.mp4</v>
      </c>
    </row>
    <row r="4" spans="1:2" x14ac:dyDescent="0.2">
      <c r="A4" s="187">
        <f>IF(B2="","",B2)</f>
        <v>1.0034722222222221E-2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8C1FA-28FB-4760-8A86-4A9FBCD58DB2}">
  <sheetPr codeName="Sheet22">
    <pageSetUpPr fitToPage="1"/>
  </sheetPr>
  <dimension ref="A1:H26"/>
  <sheetViews>
    <sheetView zoomScale="145" zoomScaleNormal="145" workbookViewId="0">
      <selection activeCell="A3" sqref="A3"/>
    </sheetView>
  </sheetViews>
  <sheetFormatPr defaultRowHeight="12.75" x14ac:dyDescent="0.2"/>
  <cols>
    <col min="1" max="1" width="27.140625" bestFit="1" customWidth="1"/>
    <col min="4" max="4" width="30.42578125" bestFit="1" customWidth="1"/>
    <col min="5" max="5" width="11.85546875" bestFit="1" customWidth="1"/>
    <col min="7" max="7" width="22.42578125" customWidth="1"/>
    <col min="8" max="8" width="60.28515625" customWidth="1"/>
  </cols>
  <sheetData>
    <row r="1" spans="1:8" ht="20.25" x14ac:dyDescent="0.3">
      <c r="A1" s="71" t="s">
        <v>137</v>
      </c>
    </row>
    <row r="2" spans="1:8" ht="13.5" hidden="1" thickTop="1" x14ac:dyDescent="0.2">
      <c r="A2" s="176"/>
      <c r="B2" s="176"/>
      <c r="G2" s="214" t="s">
        <v>186</v>
      </c>
      <c r="H2" s="208" t="s">
        <v>190</v>
      </c>
    </row>
    <row r="3" spans="1:8" x14ac:dyDescent="0.2">
      <c r="A3" s="185" t="str">
        <f>IF(A2="","",IF(Disable_Video_Hyperlinks,A2,HYPERLINK(Video_website&amp;A2,A2)))</f>
        <v/>
      </c>
      <c r="G3" s="215"/>
      <c r="H3" s="217"/>
    </row>
    <row r="4" spans="1:8" x14ac:dyDescent="0.2">
      <c r="A4" s="187" t="str">
        <f>IF(B2="","",B2)</f>
        <v/>
      </c>
      <c r="G4" s="215"/>
      <c r="H4" s="217"/>
    </row>
    <row r="5" spans="1:8" x14ac:dyDescent="0.2">
      <c r="G5" s="215"/>
      <c r="H5" s="217"/>
    </row>
    <row r="6" spans="1:8" ht="13.5" thickBot="1" x14ac:dyDescent="0.25">
      <c r="A6" s="218" t="s">
        <v>128</v>
      </c>
      <c r="B6" s="218"/>
      <c r="C6" s="218"/>
      <c r="D6" s="218"/>
      <c r="E6" s="218"/>
      <c r="G6" s="216"/>
      <c r="H6" s="209"/>
    </row>
    <row r="7" spans="1:8" ht="14.25" x14ac:dyDescent="0.2">
      <c r="A7" s="218" t="s">
        <v>105</v>
      </c>
      <c r="B7" s="218"/>
      <c r="C7" s="218"/>
      <c r="D7" s="218"/>
      <c r="E7" s="218"/>
      <c r="G7" s="210" t="s">
        <v>187</v>
      </c>
      <c r="H7" s="180" t="s">
        <v>191</v>
      </c>
    </row>
    <row r="8" spans="1:8" ht="15" thickBot="1" x14ac:dyDescent="0.25">
      <c r="A8" s="218" t="s">
        <v>129</v>
      </c>
      <c r="B8" s="218"/>
      <c r="C8" s="218"/>
      <c r="D8" s="218"/>
      <c r="E8" s="218"/>
      <c r="G8" s="211"/>
      <c r="H8" s="105" t="s">
        <v>192</v>
      </c>
    </row>
    <row r="9" spans="1:8" ht="13.5" thickTop="1" x14ac:dyDescent="0.2">
      <c r="A9" s="49" t="s">
        <v>104</v>
      </c>
      <c r="B9" s="155">
        <v>1</v>
      </c>
      <c r="G9" s="210" t="s">
        <v>188</v>
      </c>
      <c r="H9" s="208" t="s">
        <v>193</v>
      </c>
    </row>
    <row r="10" spans="1:8" ht="15" customHeight="1" thickBot="1" x14ac:dyDescent="0.25">
      <c r="A10" s="50" t="s">
        <v>103</v>
      </c>
      <c r="B10" s="51"/>
      <c r="D10" s="52" t="s">
        <v>102</v>
      </c>
      <c r="E10" s="53"/>
      <c r="G10" s="211"/>
      <c r="H10" s="209"/>
    </row>
    <row r="11" spans="1:8" ht="15" customHeight="1" x14ac:dyDescent="0.2">
      <c r="A11" s="51" t="s">
        <v>101</v>
      </c>
      <c r="B11" s="156">
        <v>15000</v>
      </c>
      <c r="D11" s="53" t="s">
        <v>100</v>
      </c>
      <c r="E11" s="54">
        <f>B11*B12</f>
        <v>45000</v>
      </c>
      <c r="G11" s="210" t="s">
        <v>189</v>
      </c>
      <c r="H11" s="212" t="s">
        <v>194</v>
      </c>
    </row>
    <row r="12" spans="1:8" ht="15" customHeight="1" thickBot="1" x14ac:dyDescent="0.25">
      <c r="A12" s="51" t="s">
        <v>99</v>
      </c>
      <c r="B12" s="157">
        <v>3</v>
      </c>
      <c r="D12" s="53" t="s">
        <v>98</v>
      </c>
      <c r="E12" s="55">
        <f>E11*B13</f>
        <v>270000</v>
      </c>
      <c r="G12" s="211"/>
      <c r="H12" s="213"/>
    </row>
    <row r="13" spans="1:8" ht="15" customHeight="1" x14ac:dyDescent="0.2">
      <c r="A13" s="51" t="s">
        <v>97</v>
      </c>
      <c r="B13" s="158">
        <v>6</v>
      </c>
      <c r="D13" s="53" t="s">
        <v>96</v>
      </c>
      <c r="E13" s="56">
        <f>E11-E12</f>
        <v>-225000</v>
      </c>
    </row>
    <row r="14" spans="1:8" ht="15" customHeight="1" x14ac:dyDescent="0.2">
      <c r="A14" s="51" t="s">
        <v>95</v>
      </c>
      <c r="B14" s="159">
        <v>50000</v>
      </c>
      <c r="D14" s="53" t="s">
        <v>95</v>
      </c>
      <c r="E14" s="55">
        <f>B14</f>
        <v>50000</v>
      </c>
    </row>
    <row r="15" spans="1:8" ht="15" customHeight="1" x14ac:dyDescent="0.2">
      <c r="A15" s="51" t="s">
        <v>75</v>
      </c>
      <c r="B15" s="159">
        <v>75000</v>
      </c>
      <c r="D15" s="53" t="s">
        <v>75</v>
      </c>
      <c r="E15" s="55">
        <f>B15</f>
        <v>75000</v>
      </c>
    </row>
    <row r="16" spans="1:8" ht="15" customHeight="1" x14ac:dyDescent="0.2">
      <c r="A16" s="51" t="s">
        <v>94</v>
      </c>
      <c r="B16" s="159">
        <v>20000</v>
      </c>
      <c r="D16" s="53" t="s">
        <v>94</v>
      </c>
      <c r="E16" s="55">
        <f>B16</f>
        <v>20000</v>
      </c>
    </row>
    <row r="17" spans="1:5" ht="15" customHeight="1" x14ac:dyDescent="0.2">
      <c r="A17" s="51" t="s">
        <v>93</v>
      </c>
      <c r="B17" s="158">
        <v>0.35</v>
      </c>
      <c r="D17" s="53" t="s">
        <v>92</v>
      </c>
      <c r="E17" s="56">
        <f>E13-SUM(E14:E16)</f>
        <v>-370000</v>
      </c>
    </row>
    <row r="18" spans="1:5" ht="15" customHeight="1" x14ac:dyDescent="0.2">
      <c r="A18" s="51" t="s">
        <v>91</v>
      </c>
      <c r="B18" s="57"/>
      <c r="D18" s="53" t="s">
        <v>90</v>
      </c>
      <c r="E18" s="55">
        <f>E17*B17</f>
        <v>-129499.99999999999</v>
      </c>
    </row>
    <row r="19" spans="1:5" ht="15" customHeight="1" thickBot="1" x14ac:dyDescent="0.25">
      <c r="A19" s="51" t="s">
        <v>89</v>
      </c>
      <c r="B19" s="160">
        <v>200000</v>
      </c>
      <c r="D19" s="53" t="s">
        <v>88</v>
      </c>
      <c r="E19" s="58">
        <f>E17-E18</f>
        <v>-240500</v>
      </c>
    </row>
    <row r="20" spans="1:5" ht="15" customHeight="1" thickTop="1" x14ac:dyDescent="0.2">
      <c r="A20" s="51"/>
      <c r="B20" s="51"/>
      <c r="D20" s="53"/>
      <c r="E20" s="53"/>
    </row>
    <row r="21" spans="1:5" ht="15" customHeight="1" thickBot="1" x14ac:dyDescent="0.25">
      <c r="A21" s="51"/>
      <c r="B21" s="51"/>
      <c r="D21" s="53" t="s">
        <v>87</v>
      </c>
      <c r="E21" s="40">
        <f>E19/B19</f>
        <v>-1.2024999999999999</v>
      </c>
    </row>
    <row r="22" spans="1:5" ht="13.5" thickTop="1" x14ac:dyDescent="0.2"/>
    <row r="23" spans="1:5" ht="15.75" x14ac:dyDescent="0.2">
      <c r="A23" s="106" t="s">
        <v>195</v>
      </c>
    </row>
    <row r="24" spans="1:5" ht="15.75" x14ac:dyDescent="0.2">
      <c r="A24" s="106" t="s">
        <v>197</v>
      </c>
    </row>
    <row r="25" spans="1:5" ht="15.75" x14ac:dyDescent="0.2">
      <c r="A25" s="106" t="s">
        <v>196</v>
      </c>
    </row>
    <row r="26" spans="1:5" x14ac:dyDescent="0.2">
      <c r="A26" s="153" t="s">
        <v>298</v>
      </c>
    </row>
  </sheetData>
  <mergeCells count="10">
    <mergeCell ref="A6:E6"/>
    <mergeCell ref="A7:E7"/>
    <mergeCell ref="G7:G8"/>
    <mergeCell ref="A8:E8"/>
    <mergeCell ref="G9:G10"/>
    <mergeCell ref="H9:H10"/>
    <mergeCell ref="G11:G12"/>
    <mergeCell ref="H11:H12"/>
    <mergeCell ref="G2:G6"/>
    <mergeCell ref="H2:H6"/>
  </mergeCells>
  <pageMargins left="0.75" right="0.75" top="1" bottom="1" header="0.5" footer="0.5"/>
  <pageSetup scale="68" fitToHeight="0" orientation="landscape" cellComments="asDisplayed" horizontalDpi="0" verticalDpi="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Z37"/>
  <sheetViews>
    <sheetView zoomScale="130" zoomScaleNormal="130" workbookViewId="0">
      <selection activeCell="A5" sqref="A5"/>
    </sheetView>
  </sheetViews>
  <sheetFormatPr defaultRowHeight="12.75" x14ac:dyDescent="0.2"/>
  <cols>
    <col min="1" max="1" width="27.140625" style="62" bestFit="1" customWidth="1"/>
    <col min="2" max="3" width="9.140625" style="62"/>
    <col min="4" max="4" width="30.42578125" style="62" bestFit="1" customWidth="1"/>
    <col min="5" max="5" width="11.28515625" style="62" bestFit="1" customWidth="1"/>
    <col min="6" max="25" width="9.140625" style="62"/>
    <col min="26" max="26" width="9.140625" style="62" customWidth="1"/>
    <col min="27" max="16384" width="9.140625" style="62"/>
  </cols>
  <sheetData>
    <row r="1" spans="1:5" ht="18" x14ac:dyDescent="0.25">
      <c r="A1" s="151" t="s">
        <v>294</v>
      </c>
    </row>
    <row r="2" spans="1:5" hidden="1" x14ac:dyDescent="0.2">
      <c r="A2" s="195"/>
      <c r="B2" s="195"/>
    </row>
    <row r="3" spans="1:5" x14ac:dyDescent="0.2">
      <c r="A3" s="185" t="str">
        <f>IF(A2="","",IF(Disable_Video_Hyperlinks,A2,HYPERLINK(Video_website&amp;A2,A2)))</f>
        <v/>
      </c>
    </row>
    <row r="4" spans="1:5" x14ac:dyDescent="0.2">
      <c r="A4" s="187" t="str">
        <f>IF(B2="","",B2)</f>
        <v/>
      </c>
    </row>
    <row r="7" spans="1:5" x14ac:dyDescent="0.2">
      <c r="A7" s="152" t="s">
        <v>104</v>
      </c>
      <c r="B7" s="161">
        <v>1</v>
      </c>
    </row>
    <row r="8" spans="1:5" ht="15" customHeight="1" x14ac:dyDescent="0.2">
      <c r="A8" s="50" t="s">
        <v>103</v>
      </c>
      <c r="B8" s="51"/>
      <c r="D8" s="52" t="s">
        <v>102</v>
      </c>
      <c r="E8" s="53"/>
    </row>
    <row r="9" spans="1:5" ht="15" customHeight="1" x14ac:dyDescent="0.2">
      <c r="A9" s="51" t="s">
        <v>101</v>
      </c>
      <c r="B9" s="162">
        <v>15000</v>
      </c>
      <c r="D9" s="53" t="s">
        <v>100</v>
      </c>
      <c r="E9" s="54">
        <f>B9*B10</f>
        <v>450000</v>
      </c>
    </row>
    <row r="10" spans="1:5" ht="15" customHeight="1" x14ac:dyDescent="0.2">
      <c r="A10" s="51" t="s">
        <v>99</v>
      </c>
      <c r="B10" s="163">
        <v>30</v>
      </c>
      <c r="D10" s="53" t="s">
        <v>98</v>
      </c>
      <c r="E10" s="55">
        <f>E9*B11</f>
        <v>270000</v>
      </c>
    </row>
    <row r="11" spans="1:5" ht="15" customHeight="1" x14ac:dyDescent="0.2">
      <c r="A11" s="51" t="s">
        <v>97</v>
      </c>
      <c r="B11" s="164">
        <v>0.6</v>
      </c>
      <c r="D11" s="53" t="s">
        <v>96</v>
      </c>
      <c r="E11" s="56">
        <f>E9-E10</f>
        <v>180000</v>
      </c>
    </row>
    <row r="12" spans="1:5" ht="15" customHeight="1" x14ac:dyDescent="0.2">
      <c r="A12" s="51" t="s">
        <v>95</v>
      </c>
      <c r="B12" s="165">
        <v>50000</v>
      </c>
      <c r="D12" s="53" t="s">
        <v>95</v>
      </c>
      <c r="E12" s="55">
        <f>B12</f>
        <v>50000</v>
      </c>
    </row>
    <row r="13" spans="1:5" ht="15" customHeight="1" x14ac:dyDescent="0.2">
      <c r="A13" s="51" t="s">
        <v>75</v>
      </c>
      <c r="B13" s="165">
        <v>75000</v>
      </c>
      <c r="D13" s="53" t="s">
        <v>75</v>
      </c>
      <c r="E13" s="55">
        <f>B13</f>
        <v>75000</v>
      </c>
    </row>
    <row r="14" spans="1:5" ht="15" customHeight="1" x14ac:dyDescent="0.2">
      <c r="A14" s="51" t="s">
        <v>94</v>
      </c>
      <c r="B14" s="165">
        <v>20000</v>
      </c>
      <c r="D14" s="53" t="s">
        <v>94</v>
      </c>
      <c r="E14" s="55">
        <f>B14</f>
        <v>20000</v>
      </c>
    </row>
    <row r="15" spans="1:5" ht="15" customHeight="1" x14ac:dyDescent="0.2">
      <c r="A15" s="51" t="s">
        <v>93</v>
      </c>
      <c r="B15" s="164">
        <v>0.35</v>
      </c>
      <c r="D15" s="53" t="s">
        <v>92</v>
      </c>
      <c r="E15" s="56">
        <f>E11-SUM(E12:E14)</f>
        <v>35000</v>
      </c>
    </row>
    <row r="16" spans="1:5" ht="15" customHeight="1" x14ac:dyDescent="0.2">
      <c r="A16" s="51" t="s">
        <v>91</v>
      </c>
      <c r="B16" s="42"/>
      <c r="D16" s="53" t="s">
        <v>90</v>
      </c>
      <c r="E16" s="55">
        <f>E15*B15</f>
        <v>12250</v>
      </c>
    </row>
    <row r="17" spans="1:5" ht="15" customHeight="1" thickBot="1" x14ac:dyDescent="0.25">
      <c r="A17" s="51" t="s">
        <v>89</v>
      </c>
      <c r="B17" s="166">
        <v>200000</v>
      </c>
      <c r="D17" s="53" t="s">
        <v>88</v>
      </c>
      <c r="E17" s="58">
        <f>E15-E16</f>
        <v>22750</v>
      </c>
    </row>
    <row r="18" spans="1:5" ht="15" customHeight="1" thickTop="1" x14ac:dyDescent="0.2">
      <c r="A18" s="51"/>
      <c r="B18" s="51"/>
      <c r="D18" s="53"/>
      <c r="E18" s="53"/>
    </row>
    <row r="19" spans="1:5" ht="15" customHeight="1" thickBot="1" x14ac:dyDescent="0.25">
      <c r="A19" s="51"/>
      <c r="B19" s="51"/>
      <c r="D19" s="53" t="s">
        <v>87</v>
      </c>
      <c r="E19" s="40">
        <f>E17/B17</f>
        <v>0.11375</v>
      </c>
    </row>
    <row r="20" spans="1:5" ht="13.5" thickTop="1" x14ac:dyDescent="0.2"/>
    <row r="35" spans="1:26" ht="25.5" customHeight="1" x14ac:dyDescent="0.2">
      <c r="A35" s="219" t="s">
        <v>295</v>
      </c>
      <c r="B35" s="219"/>
      <c r="C35" s="219"/>
      <c r="D35" s="219"/>
      <c r="E35" s="219"/>
      <c r="F35" s="219"/>
      <c r="G35" s="219"/>
      <c r="Z35" s="150"/>
    </row>
    <row r="37" spans="1:26" ht="69" customHeight="1" x14ac:dyDescent="0.2">
      <c r="A37" s="220" t="s">
        <v>296</v>
      </c>
      <c r="B37" s="220"/>
      <c r="C37" s="220"/>
      <c r="D37" s="220"/>
      <c r="E37" s="220"/>
      <c r="F37" s="220"/>
      <c r="G37" s="220"/>
      <c r="Z37" s="150"/>
    </row>
  </sheetData>
  <mergeCells count="2">
    <mergeCell ref="A35:G35"/>
    <mergeCell ref="A37:G37"/>
  </mergeCells>
  <dataValidations count="2">
    <dataValidation type="list" allowBlank="1" showInputMessage="1" showErrorMessage="1" errorTitle="Invalid unit price" error="The unit price must be 30, 50, or 75." promptTitle="Unit price" prompt="Select 30, 50, or 75 as the unit price." sqref="B10" xr:uid="{00000000-0002-0000-0A00-000000000000}">
      <formula1>"30,50,75"</formula1>
    </dataValidation>
    <dataValidation type="decimal" allowBlank="1" showInputMessage="1" showErrorMessage="1" errorTitle="Invalid COGS percentage" error="The COGS percentage must be between 0% and 100%." promptTitle="COGS" prompt="Enter a decimal value between 0 and 1." sqref="B11" xr:uid="{00000000-0002-0000-0A00-000001000000}">
      <formula1>0</formula1>
      <formula2>1</formula2>
    </dataValidation>
  </dataValidations>
  <pageMargins left="0.75" right="0.75" top="1" bottom="1" header="0.5" footer="0.5"/>
  <pageSetup orientation="portrait" horizontalDpi="4294967293" verticalDpi="4294967293"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E20"/>
  <sheetViews>
    <sheetView zoomScale="145" zoomScaleNormal="145" workbookViewId="0">
      <selection activeCell="A3" sqref="A3"/>
    </sheetView>
  </sheetViews>
  <sheetFormatPr defaultRowHeight="12.75" x14ac:dyDescent="0.2"/>
  <cols>
    <col min="1" max="1" width="27.140625" bestFit="1" customWidth="1"/>
    <col min="4" max="4" width="30.42578125" bestFit="1" customWidth="1"/>
    <col min="5" max="5" width="11.28515625" bestFit="1" customWidth="1"/>
  </cols>
  <sheetData>
    <row r="1" spans="1:5" ht="18" x14ac:dyDescent="0.25">
      <c r="A1" s="72" t="s">
        <v>133</v>
      </c>
    </row>
    <row r="2" spans="1:5" hidden="1" x14ac:dyDescent="0.2">
      <c r="A2" s="176"/>
      <c r="B2" s="176"/>
    </row>
    <row r="3" spans="1:5" x14ac:dyDescent="0.2">
      <c r="A3" s="185" t="str">
        <f>IF(A2="","",IF(Disable_Video_Hyperlinks,A2,HYPERLINK(Video_website&amp;A2,A2)))</f>
        <v/>
      </c>
    </row>
    <row r="4" spans="1:5" x14ac:dyDescent="0.2">
      <c r="A4" s="187" t="str">
        <f>IF(B2="","",B2)</f>
        <v/>
      </c>
    </row>
    <row r="7" spans="1:5" x14ac:dyDescent="0.2">
      <c r="A7" s="49" t="s">
        <v>104</v>
      </c>
      <c r="B7" s="155">
        <v>1</v>
      </c>
    </row>
    <row r="8" spans="1:5" ht="15" customHeight="1" x14ac:dyDescent="0.2">
      <c r="A8" s="50" t="s">
        <v>103</v>
      </c>
      <c r="B8" s="51"/>
      <c r="D8" s="52" t="s">
        <v>102</v>
      </c>
      <c r="E8" s="53"/>
    </row>
    <row r="9" spans="1:5" ht="15" customHeight="1" x14ac:dyDescent="0.2">
      <c r="A9" s="51" t="s">
        <v>101</v>
      </c>
      <c r="B9" s="162">
        <v>15000</v>
      </c>
      <c r="D9" s="53" t="s">
        <v>100</v>
      </c>
      <c r="E9" s="54">
        <f>B9*B10</f>
        <v>450000</v>
      </c>
    </row>
    <row r="10" spans="1:5" ht="15" customHeight="1" x14ac:dyDescent="0.2">
      <c r="A10" s="51" t="s">
        <v>99</v>
      </c>
      <c r="B10" s="163">
        <v>30</v>
      </c>
      <c r="D10" s="53" t="s">
        <v>98</v>
      </c>
      <c r="E10" s="55">
        <f>E9*B11</f>
        <v>270000</v>
      </c>
    </row>
    <row r="11" spans="1:5" ht="15" customHeight="1" x14ac:dyDescent="0.2">
      <c r="A11" s="51" t="s">
        <v>97</v>
      </c>
      <c r="B11" s="164">
        <v>0.6</v>
      </c>
      <c r="D11" s="53" t="s">
        <v>96</v>
      </c>
      <c r="E11" s="56">
        <f>E9-E10</f>
        <v>180000</v>
      </c>
    </row>
    <row r="12" spans="1:5" ht="15" customHeight="1" x14ac:dyDescent="0.2">
      <c r="A12" s="51" t="s">
        <v>95</v>
      </c>
      <c r="B12" s="165">
        <v>50000</v>
      </c>
      <c r="D12" s="53" t="s">
        <v>95</v>
      </c>
      <c r="E12" s="55">
        <f>B12</f>
        <v>50000</v>
      </c>
    </row>
    <row r="13" spans="1:5" ht="15" customHeight="1" x14ac:dyDescent="0.2">
      <c r="A13" s="51" t="s">
        <v>75</v>
      </c>
      <c r="B13" s="165">
        <v>75000</v>
      </c>
      <c r="D13" s="53" t="s">
        <v>75</v>
      </c>
      <c r="E13" s="55">
        <f>B13</f>
        <v>75000</v>
      </c>
    </row>
    <row r="14" spans="1:5" ht="15" customHeight="1" x14ac:dyDescent="0.2">
      <c r="A14" s="51" t="s">
        <v>94</v>
      </c>
      <c r="B14" s="165">
        <v>20000</v>
      </c>
      <c r="D14" s="53" t="s">
        <v>94</v>
      </c>
      <c r="E14" s="55">
        <f>B14</f>
        <v>20000</v>
      </c>
    </row>
    <row r="15" spans="1:5" ht="15" customHeight="1" x14ac:dyDescent="0.2">
      <c r="A15" s="51" t="s">
        <v>93</v>
      </c>
      <c r="B15" s="164">
        <v>0.35</v>
      </c>
      <c r="D15" s="53" t="s">
        <v>92</v>
      </c>
      <c r="E15" s="56">
        <f>E11-SUM(E12:E14)</f>
        <v>35000</v>
      </c>
    </row>
    <row r="16" spans="1:5" ht="15" customHeight="1" x14ac:dyDescent="0.2">
      <c r="A16" s="51" t="s">
        <v>91</v>
      </c>
      <c r="B16" s="42"/>
      <c r="D16" s="53" t="s">
        <v>90</v>
      </c>
      <c r="E16" s="55">
        <f>E15*B15</f>
        <v>12250</v>
      </c>
    </row>
    <row r="17" spans="1:5" ht="15" customHeight="1" thickBot="1" x14ac:dyDescent="0.25">
      <c r="A17" s="51" t="s">
        <v>89</v>
      </c>
      <c r="B17" s="166">
        <v>200000</v>
      </c>
      <c r="D17" s="53" t="s">
        <v>88</v>
      </c>
      <c r="E17" s="58">
        <f>E15-E16</f>
        <v>22750</v>
      </c>
    </row>
    <row r="18" spans="1:5" ht="15" customHeight="1" thickTop="1" x14ac:dyDescent="0.2">
      <c r="A18" s="51"/>
      <c r="B18" s="51"/>
      <c r="D18" s="53"/>
      <c r="E18" s="53"/>
    </row>
    <row r="19" spans="1:5" ht="15" customHeight="1" thickBot="1" x14ac:dyDescent="0.25">
      <c r="A19" s="51"/>
      <c r="B19" s="51"/>
      <c r="D19" s="53" t="s">
        <v>87</v>
      </c>
      <c r="E19" s="40">
        <f>E17/B17</f>
        <v>0.11375</v>
      </c>
    </row>
    <row r="20" spans="1:5" ht="13.5" thickTop="1" x14ac:dyDescent="0.2"/>
  </sheetData>
  <dataValidations count="2">
    <dataValidation type="list" allowBlank="1" showInputMessage="1" showErrorMessage="1" errorTitle="Invalid unit price" error="The unit price must be 30, 50, or 75." promptTitle="Unit price" prompt="Select 30, 50, or 75 as the unit price." sqref="B10" xr:uid="{00000000-0002-0000-0B00-000000000000}">
      <formula1>"30,50,75"</formula1>
    </dataValidation>
    <dataValidation type="decimal" allowBlank="1" showInputMessage="1" showErrorMessage="1" errorTitle="Invalid COGS percentage" error="The COGS percentage must be between 0% and 100%." promptTitle="COGS" prompt="Enter a decimal value between 0 and 1." sqref="B11" xr:uid="{00000000-0002-0000-0B00-000001000000}">
      <formula1>0</formula1>
      <formula2>1</formula2>
    </dataValidation>
  </dataValidations>
  <pageMargins left="0.75" right="0.75" top="1" bottom="1" header="0.5" footer="0.5"/>
  <pageSetup orientation="portrait" horizontalDpi="4294967293" verticalDpi="4294967293"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E20"/>
  <sheetViews>
    <sheetView zoomScale="145" zoomScaleNormal="145" workbookViewId="0">
      <selection activeCell="L34" sqref="L34"/>
    </sheetView>
  </sheetViews>
  <sheetFormatPr defaultRowHeight="12.75" x14ac:dyDescent="0.2"/>
  <cols>
    <col min="1" max="1" width="27.140625" bestFit="1" customWidth="1"/>
    <col min="4" max="4" width="30.42578125" bestFit="1" customWidth="1"/>
    <col min="5" max="5" width="11.28515625" bestFit="1" customWidth="1"/>
  </cols>
  <sheetData>
    <row r="1" spans="1:5" ht="18" x14ac:dyDescent="0.25">
      <c r="A1" s="73" t="s">
        <v>134</v>
      </c>
    </row>
    <row r="2" spans="1:5" hidden="1" x14ac:dyDescent="0.2">
      <c r="A2" s="176"/>
      <c r="B2" s="176"/>
    </row>
    <row r="3" spans="1:5" x14ac:dyDescent="0.2">
      <c r="A3" s="185" t="str">
        <f>IF(A2="","",IF(Disable_Video_Hyperlinks,A2,HYPERLINK(Video_website&amp;A2,A2)))</f>
        <v/>
      </c>
    </row>
    <row r="4" spans="1:5" x14ac:dyDescent="0.2">
      <c r="A4" s="187" t="str">
        <f>IF(B2="","",B2)</f>
        <v/>
      </c>
    </row>
    <row r="7" spans="1:5" x14ac:dyDescent="0.2">
      <c r="A7" s="49" t="s">
        <v>104</v>
      </c>
      <c r="B7" s="155">
        <v>1</v>
      </c>
    </row>
    <row r="8" spans="1:5" ht="15" customHeight="1" x14ac:dyDescent="0.2">
      <c r="A8" s="50" t="s">
        <v>103</v>
      </c>
      <c r="B8" s="51"/>
      <c r="D8" s="52" t="s">
        <v>102</v>
      </c>
      <c r="E8" s="53"/>
    </row>
    <row r="9" spans="1:5" ht="15" customHeight="1" x14ac:dyDescent="0.2">
      <c r="A9" s="51" t="s">
        <v>101</v>
      </c>
      <c r="B9" s="162">
        <v>15000</v>
      </c>
      <c r="D9" s="53" t="s">
        <v>100</v>
      </c>
      <c r="E9" s="54">
        <f>B9*B10</f>
        <v>450000</v>
      </c>
    </row>
    <row r="10" spans="1:5" ht="15" customHeight="1" x14ac:dyDescent="0.2">
      <c r="A10" s="51" t="s">
        <v>99</v>
      </c>
      <c r="B10" s="163">
        <v>30</v>
      </c>
      <c r="D10" s="53" t="s">
        <v>98</v>
      </c>
      <c r="E10" s="55">
        <f>E9*B11</f>
        <v>270000</v>
      </c>
    </row>
    <row r="11" spans="1:5" ht="15" customHeight="1" x14ac:dyDescent="0.2">
      <c r="A11" s="51" t="s">
        <v>97</v>
      </c>
      <c r="B11" s="164">
        <v>0.6</v>
      </c>
      <c r="D11" s="53" t="s">
        <v>96</v>
      </c>
      <c r="E11" s="56">
        <f>E9-E10</f>
        <v>180000</v>
      </c>
    </row>
    <row r="12" spans="1:5" ht="15" customHeight="1" x14ac:dyDescent="0.2">
      <c r="A12" s="51" t="s">
        <v>95</v>
      </c>
      <c r="B12" s="165">
        <v>50000</v>
      </c>
      <c r="D12" s="53" t="s">
        <v>95</v>
      </c>
      <c r="E12" s="55">
        <f>B12</f>
        <v>50000</v>
      </c>
    </row>
    <row r="13" spans="1:5" ht="15" customHeight="1" x14ac:dyDescent="0.2">
      <c r="A13" s="51" t="s">
        <v>75</v>
      </c>
      <c r="B13" s="165">
        <v>75000</v>
      </c>
      <c r="D13" s="53" t="s">
        <v>75</v>
      </c>
      <c r="E13" s="55">
        <f>B13</f>
        <v>75000</v>
      </c>
    </row>
    <row r="14" spans="1:5" ht="15" customHeight="1" x14ac:dyDescent="0.2">
      <c r="A14" s="51" t="s">
        <v>94</v>
      </c>
      <c r="B14" s="165">
        <v>20000</v>
      </c>
      <c r="D14" s="53" t="s">
        <v>94</v>
      </c>
      <c r="E14" s="55">
        <f>B14</f>
        <v>20000</v>
      </c>
    </row>
    <row r="15" spans="1:5" ht="15" customHeight="1" x14ac:dyDescent="0.2">
      <c r="A15" s="51" t="s">
        <v>93</v>
      </c>
      <c r="B15" s="164">
        <v>0.35</v>
      </c>
      <c r="D15" s="53" t="s">
        <v>92</v>
      </c>
      <c r="E15" s="56">
        <f>E11-SUM(E12:E14)</f>
        <v>35000</v>
      </c>
    </row>
    <row r="16" spans="1:5" ht="15" customHeight="1" x14ac:dyDescent="0.2">
      <c r="A16" s="51" t="s">
        <v>91</v>
      </c>
      <c r="B16" s="42"/>
      <c r="D16" s="53" t="s">
        <v>90</v>
      </c>
      <c r="E16" s="55">
        <f>E15*B15</f>
        <v>12250</v>
      </c>
    </row>
    <row r="17" spans="1:5" ht="15" customHeight="1" thickBot="1" x14ac:dyDescent="0.25">
      <c r="A17" s="51" t="s">
        <v>89</v>
      </c>
      <c r="B17" s="166">
        <v>200000</v>
      </c>
      <c r="D17" s="53" t="s">
        <v>88</v>
      </c>
      <c r="E17" s="58">
        <f>E15-E16</f>
        <v>22750</v>
      </c>
    </row>
    <row r="18" spans="1:5" ht="15" customHeight="1" thickTop="1" x14ac:dyDescent="0.2">
      <c r="A18" s="51"/>
      <c r="B18" s="51"/>
      <c r="D18" s="53"/>
      <c r="E18" s="53"/>
    </row>
    <row r="19" spans="1:5" ht="15" customHeight="1" thickBot="1" x14ac:dyDescent="0.25">
      <c r="A19" s="51"/>
      <c r="B19" s="51"/>
      <c r="D19" s="53" t="s">
        <v>87</v>
      </c>
      <c r="E19" s="40">
        <f>E17/B17</f>
        <v>0.11375</v>
      </c>
    </row>
    <row r="20" spans="1:5" ht="13.5" thickTop="1" x14ac:dyDescent="0.2"/>
  </sheetData>
  <dataValidations disablePrompts="1" count="2">
    <dataValidation type="decimal" allowBlank="1" showInputMessage="1" showErrorMessage="1" errorTitle="Invalid COGS percentage" error="The COGS percentage must be between 0% and 100%." promptTitle="COGS" prompt="Enter a decimal value between 0 and 1." sqref="B11" xr:uid="{00000000-0002-0000-0C00-000000000000}">
      <formula1>0</formula1>
      <formula2>1</formula2>
    </dataValidation>
    <dataValidation type="list" allowBlank="1" showInputMessage="1" showErrorMessage="1" errorTitle="Invalid unit price" error="The unit price must be 30, 50, or 75." promptTitle="Unit price" prompt="Select 30, 50, or 75 as the unit price." sqref="B10" xr:uid="{00000000-0002-0000-0C00-000001000000}">
      <formula1>"30,50,75"</formula1>
    </dataValidation>
  </dataValidations>
  <pageMargins left="0.75" right="0.75" top="1" bottom="1" header="0.5" footer="0.5"/>
  <pageSetup orientation="portrait" horizontalDpi="4294967293" verticalDpi="4294967293"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3FF16-BAAB-4691-A71C-E4758DAB6354}">
  <sheetPr codeName="Sheet23">
    <outlinePr summaryBelow="0" summaryRight="0"/>
  </sheetPr>
  <dimension ref="A1:E24"/>
  <sheetViews>
    <sheetView zoomScale="145" zoomScaleNormal="145" workbookViewId="0">
      <selection activeCell="A3" sqref="A3"/>
    </sheetView>
  </sheetViews>
  <sheetFormatPr defaultRowHeight="12.75" outlineLevelRow="1" x14ac:dyDescent="0.2"/>
  <cols>
    <col min="1" max="1" width="27.140625" bestFit="1" customWidth="1"/>
    <col min="4" max="4" width="30.42578125" bestFit="1" customWidth="1"/>
    <col min="5" max="5" width="11.28515625" bestFit="1" customWidth="1"/>
  </cols>
  <sheetData>
    <row r="1" spans="1:5" ht="18" x14ac:dyDescent="0.25">
      <c r="A1" s="73" t="s">
        <v>297</v>
      </c>
    </row>
    <row r="2" spans="1:5" hidden="1" x14ac:dyDescent="0.2">
      <c r="A2" s="176"/>
      <c r="B2" s="176"/>
    </row>
    <row r="3" spans="1:5" x14ac:dyDescent="0.2">
      <c r="A3" s="185" t="str">
        <f>IF(A2="","",IF(Disable_Video_Hyperlinks,A2,HYPERLINK(Video_website&amp;A2,A2)))</f>
        <v/>
      </c>
    </row>
    <row r="4" spans="1:5" x14ac:dyDescent="0.2">
      <c r="A4" s="187" t="str">
        <f>IF(B2="","",B2)</f>
        <v/>
      </c>
    </row>
    <row r="6" spans="1:5" ht="38.25" outlineLevel="1" x14ac:dyDescent="0.2">
      <c r="B6" s="141" t="s">
        <v>299</v>
      </c>
      <c r="C6" s="141" t="s">
        <v>300</v>
      </c>
    </row>
    <row r="7" spans="1:5" outlineLevel="1" x14ac:dyDescent="0.2">
      <c r="B7" s="169">
        <v>30</v>
      </c>
      <c r="C7" s="167">
        <v>0</v>
      </c>
    </row>
    <row r="8" spans="1:5" outlineLevel="1" x14ac:dyDescent="0.2">
      <c r="B8" s="170">
        <v>60</v>
      </c>
      <c r="C8" s="168">
        <v>1</v>
      </c>
    </row>
    <row r="9" spans="1:5" outlineLevel="1" x14ac:dyDescent="0.2">
      <c r="B9" s="170">
        <v>75</v>
      </c>
    </row>
    <row r="11" spans="1:5" x14ac:dyDescent="0.2">
      <c r="A11" s="49" t="s">
        <v>104</v>
      </c>
      <c r="B11" s="155">
        <v>1</v>
      </c>
    </row>
    <row r="12" spans="1:5" ht="15" customHeight="1" x14ac:dyDescent="0.2">
      <c r="A12" s="50" t="s">
        <v>103</v>
      </c>
      <c r="B12" s="51"/>
      <c r="D12" s="52" t="s">
        <v>102</v>
      </c>
      <c r="E12" s="53"/>
    </row>
    <row r="13" spans="1:5" ht="15" customHeight="1" x14ac:dyDescent="0.2">
      <c r="A13" s="51" t="s">
        <v>101</v>
      </c>
      <c r="B13" s="162">
        <v>15000</v>
      </c>
      <c r="D13" s="53" t="s">
        <v>100</v>
      </c>
      <c r="E13" s="54">
        <f>B13*B14</f>
        <v>450000</v>
      </c>
    </row>
    <row r="14" spans="1:5" ht="15" customHeight="1" x14ac:dyDescent="0.2">
      <c r="A14" s="51" t="s">
        <v>99</v>
      </c>
      <c r="B14" s="163">
        <v>30</v>
      </c>
      <c r="D14" s="53" t="s">
        <v>98</v>
      </c>
      <c r="E14" s="55">
        <f>E13*B15</f>
        <v>270000</v>
      </c>
    </row>
    <row r="15" spans="1:5" ht="15" customHeight="1" x14ac:dyDescent="0.2">
      <c r="A15" s="51" t="s">
        <v>97</v>
      </c>
      <c r="B15" s="164">
        <v>0.6</v>
      </c>
      <c r="D15" s="53" t="s">
        <v>96</v>
      </c>
      <c r="E15" s="56">
        <f>E13-E14</f>
        <v>180000</v>
      </c>
    </row>
    <row r="16" spans="1:5" ht="15" customHeight="1" x14ac:dyDescent="0.2">
      <c r="A16" s="51" t="s">
        <v>95</v>
      </c>
      <c r="B16" s="165">
        <v>50000</v>
      </c>
      <c r="D16" s="53" t="s">
        <v>95</v>
      </c>
      <c r="E16" s="55">
        <f>B16</f>
        <v>50000</v>
      </c>
    </row>
    <row r="17" spans="1:5" ht="15" customHeight="1" x14ac:dyDescent="0.2">
      <c r="A17" s="51" t="s">
        <v>75</v>
      </c>
      <c r="B17" s="165">
        <v>75000</v>
      </c>
      <c r="D17" s="53" t="s">
        <v>75</v>
      </c>
      <c r="E17" s="55">
        <f>B17</f>
        <v>75000</v>
      </c>
    </row>
    <row r="18" spans="1:5" ht="15" customHeight="1" x14ac:dyDescent="0.2">
      <c r="A18" s="51" t="s">
        <v>94</v>
      </c>
      <c r="B18" s="165">
        <v>20000</v>
      </c>
      <c r="D18" s="53" t="s">
        <v>94</v>
      </c>
      <c r="E18" s="55">
        <f>B18</f>
        <v>20000</v>
      </c>
    </row>
    <row r="19" spans="1:5" ht="15" customHeight="1" x14ac:dyDescent="0.2">
      <c r="A19" s="51" t="s">
        <v>93</v>
      </c>
      <c r="B19" s="164">
        <v>0.35</v>
      </c>
      <c r="D19" s="53" t="s">
        <v>92</v>
      </c>
      <c r="E19" s="56">
        <f>E15-SUM(E16:E18)</f>
        <v>35000</v>
      </c>
    </row>
    <row r="20" spans="1:5" ht="15" customHeight="1" x14ac:dyDescent="0.2">
      <c r="A20" s="51" t="s">
        <v>91</v>
      </c>
      <c r="B20" s="42"/>
      <c r="D20" s="53" t="s">
        <v>90</v>
      </c>
      <c r="E20" s="55">
        <f>E19*B19</f>
        <v>12250</v>
      </c>
    </row>
    <row r="21" spans="1:5" ht="15" customHeight="1" thickBot="1" x14ac:dyDescent="0.25">
      <c r="A21" s="51" t="s">
        <v>89</v>
      </c>
      <c r="B21" s="166">
        <v>200000</v>
      </c>
      <c r="D21" s="53" t="s">
        <v>88</v>
      </c>
      <c r="E21" s="58">
        <f>E19-E20</f>
        <v>22750</v>
      </c>
    </row>
    <row r="22" spans="1:5" ht="15" customHeight="1" thickTop="1" x14ac:dyDescent="0.2">
      <c r="A22" s="51"/>
      <c r="B22" s="51"/>
      <c r="D22" s="53"/>
      <c r="E22" s="53"/>
    </row>
    <row r="23" spans="1:5" ht="15" customHeight="1" thickBot="1" x14ac:dyDescent="0.25">
      <c r="A23" s="51"/>
      <c r="B23" s="51"/>
      <c r="D23" s="53" t="s">
        <v>87</v>
      </c>
      <c r="E23" s="40">
        <f>E21/B21</f>
        <v>0.11375</v>
      </c>
    </row>
    <row r="24" spans="1:5" ht="13.5" thickTop="1" x14ac:dyDescent="0.2"/>
  </sheetData>
  <dataValidations count="2">
    <dataValidation type="list" allowBlank="1" showInputMessage="1" showErrorMessage="1" errorTitle="Invalid unit price" error="The unit price must be one of Data Validation's allowed values." promptTitle="Unit price" prompt="Select a value from the Data Validation drop-down list." sqref="B14" xr:uid="{A7DD6971-FB49-45E0-AC67-EF58537D9B40}">
      <formula1>$B$7:$B$9</formula1>
    </dataValidation>
    <dataValidation type="decimal" allowBlank="1" showInputMessage="1" showErrorMessage="1" errorTitle="Invalid COGS percentage" error="The COGS percentage must be within the allowed percentage range." promptTitle="COGS" prompt="Enter a decimal value within the allowed percentage range." sqref="B15" xr:uid="{CF2EBEA0-0233-4FB8-993D-7E4817E5F6B4}">
      <formula1>$C$7</formula1>
      <formula2>$C$8</formula2>
    </dataValidation>
  </dataValidations>
  <pageMargins left="0.75" right="0.75" top="1" bottom="1" header="0.5" footer="0.5"/>
  <pageSetup orientation="portrait" horizontalDpi="4294967293" verticalDpi="4294967293"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E22"/>
  <sheetViews>
    <sheetView zoomScale="145" zoomScaleNormal="145" workbookViewId="0">
      <selection activeCell="A3" sqref="A3"/>
    </sheetView>
  </sheetViews>
  <sheetFormatPr defaultRowHeight="12.75" x14ac:dyDescent="0.2"/>
  <cols>
    <col min="1" max="1" width="27.140625" bestFit="1" customWidth="1"/>
    <col min="4" max="4" width="29.28515625" customWidth="1"/>
    <col min="5" max="5" width="11.85546875" customWidth="1"/>
  </cols>
  <sheetData>
    <row r="1" spans="1:5" ht="18" x14ac:dyDescent="0.25">
      <c r="A1" s="72" t="s">
        <v>135</v>
      </c>
    </row>
    <row r="2" spans="1:5" ht="15" hidden="1" x14ac:dyDescent="0.2">
      <c r="A2" s="194"/>
      <c r="B2" s="176"/>
    </row>
    <row r="3" spans="1:5" x14ac:dyDescent="0.2">
      <c r="A3" s="185" t="str">
        <f>IF(A2="","",IF(Disable_Video_Hyperlinks,A2,HYPERLINK(Video_website&amp;A2,A2)))</f>
        <v/>
      </c>
    </row>
    <row r="4" spans="1:5" x14ac:dyDescent="0.2">
      <c r="A4" s="187" t="str">
        <f>IF(B2="","",B2)</f>
        <v/>
      </c>
    </row>
    <row r="5" spans="1:5" x14ac:dyDescent="0.2">
      <c r="A5" s="186" t="s">
        <v>136</v>
      </c>
    </row>
    <row r="7" spans="1:5" x14ac:dyDescent="0.2">
      <c r="A7" s="49" t="s">
        <v>104</v>
      </c>
      <c r="B7" s="155">
        <v>1</v>
      </c>
    </row>
    <row r="8" spans="1:5" ht="15" customHeight="1" x14ac:dyDescent="0.2">
      <c r="A8" s="50" t="s">
        <v>103</v>
      </c>
      <c r="B8" s="51"/>
      <c r="D8" s="52" t="s">
        <v>102</v>
      </c>
      <c r="E8" s="53"/>
    </row>
    <row r="9" spans="1:5" ht="15" customHeight="1" x14ac:dyDescent="0.2">
      <c r="A9" s="51" t="s">
        <v>101</v>
      </c>
      <c r="B9" s="162">
        <v>15000</v>
      </c>
      <c r="D9" s="53" t="s">
        <v>100</v>
      </c>
      <c r="E9" s="54">
        <f>B9*B10</f>
        <v>45000</v>
      </c>
    </row>
    <row r="10" spans="1:5" ht="15" customHeight="1" x14ac:dyDescent="0.2">
      <c r="A10" s="51" t="s">
        <v>99</v>
      </c>
      <c r="B10" s="163">
        <v>3</v>
      </c>
      <c r="D10" s="53" t="s">
        <v>98</v>
      </c>
      <c r="E10" s="55">
        <f>E9*B11</f>
        <v>270000</v>
      </c>
    </row>
    <row r="11" spans="1:5" ht="15" customHeight="1" x14ac:dyDescent="0.2">
      <c r="A11" s="51" t="s">
        <v>97</v>
      </c>
      <c r="B11" s="164">
        <v>6</v>
      </c>
      <c r="D11" s="53" t="s">
        <v>96</v>
      </c>
      <c r="E11" s="56">
        <f>E9-E10</f>
        <v>-225000</v>
      </c>
    </row>
    <row r="12" spans="1:5" ht="15" customHeight="1" x14ac:dyDescent="0.2">
      <c r="A12" s="51" t="s">
        <v>95</v>
      </c>
      <c r="B12" s="165">
        <v>50000</v>
      </c>
      <c r="D12" s="53" t="s">
        <v>95</v>
      </c>
      <c r="E12" s="55">
        <f>B12</f>
        <v>50000</v>
      </c>
    </row>
    <row r="13" spans="1:5" ht="15" customHeight="1" x14ac:dyDescent="0.2">
      <c r="A13" s="51" t="s">
        <v>75</v>
      </c>
      <c r="B13" s="165">
        <v>75000</v>
      </c>
      <c r="D13" s="53" t="s">
        <v>75</v>
      </c>
      <c r="E13" s="55">
        <f>B13</f>
        <v>75000</v>
      </c>
    </row>
    <row r="14" spans="1:5" ht="15" customHeight="1" x14ac:dyDescent="0.2">
      <c r="A14" s="51" t="s">
        <v>94</v>
      </c>
      <c r="B14" s="165">
        <v>20000</v>
      </c>
      <c r="D14" s="53" t="s">
        <v>94</v>
      </c>
      <c r="E14" s="55">
        <f>B14</f>
        <v>20000</v>
      </c>
    </row>
    <row r="15" spans="1:5" ht="15" customHeight="1" x14ac:dyDescent="0.2">
      <c r="A15" s="51" t="s">
        <v>93</v>
      </c>
      <c r="B15" s="164">
        <v>0.35</v>
      </c>
      <c r="D15" s="53" t="s">
        <v>92</v>
      </c>
      <c r="E15" s="56">
        <f>E11-SUM(E12:E14)</f>
        <v>-370000</v>
      </c>
    </row>
    <row r="16" spans="1:5" ht="15" customHeight="1" x14ac:dyDescent="0.2">
      <c r="A16" s="51" t="s">
        <v>91</v>
      </c>
      <c r="B16" s="42"/>
      <c r="D16" s="53" t="s">
        <v>90</v>
      </c>
      <c r="E16" s="55">
        <f>E15*B15</f>
        <v>-129499.99999999999</v>
      </c>
    </row>
    <row r="17" spans="1:5" ht="15" customHeight="1" thickBot="1" x14ac:dyDescent="0.25">
      <c r="A17" s="51" t="s">
        <v>89</v>
      </c>
      <c r="B17" s="166">
        <v>200000</v>
      </c>
      <c r="D17" s="53" t="s">
        <v>88</v>
      </c>
      <c r="E17" s="58">
        <f>E15-E16</f>
        <v>-240500</v>
      </c>
    </row>
    <row r="18" spans="1:5" ht="15" customHeight="1" thickTop="1" x14ac:dyDescent="0.2">
      <c r="A18" s="51"/>
      <c r="B18" s="51"/>
      <c r="D18" s="53"/>
      <c r="E18" s="53"/>
    </row>
    <row r="19" spans="1:5" ht="15" customHeight="1" thickBot="1" x14ac:dyDescent="0.25">
      <c r="A19" s="51"/>
      <c r="B19" s="51"/>
      <c r="D19" s="53" t="s">
        <v>87</v>
      </c>
      <c r="E19" s="40">
        <f>E17/B17</f>
        <v>-1.2024999999999999</v>
      </c>
    </row>
    <row r="20" spans="1:5" ht="13.5" thickTop="1" x14ac:dyDescent="0.2"/>
    <row r="22" spans="1:5" x14ac:dyDescent="0.2">
      <c r="A22" s="70"/>
      <c r="B22" s="70"/>
      <c r="C22" s="70" t="s">
        <v>116</v>
      </c>
    </row>
  </sheetData>
  <dataValidations count="2">
    <dataValidation type="list" errorStyle="information" allowBlank="1" showInputMessage="1" showErrorMessage="1" errorTitle="Invalid unit price" error="The unit price must be 30, 50, or 75." promptTitle="Unit price" prompt="Select 30, 50, or 75 as the unit price." sqref="B10" xr:uid="{00000000-0002-0000-0D00-000000000000}">
      <formula1>"30,50,75"</formula1>
    </dataValidation>
    <dataValidation type="decimal" errorStyle="warning" allowBlank="1" showInputMessage="1" showErrorMessage="1" errorTitle="Invalid COGS percentage" error="The COGS percentage must be between 0% and 100%." promptTitle="COGS" prompt="Enter a decimal value between 0 and 1." sqref="B11" xr:uid="{00000000-0002-0000-0D00-000001000000}">
      <formula1>0</formula1>
      <formula2>1</formula2>
    </dataValidation>
  </dataValidations>
  <pageMargins left="0.75" right="0.75" top="1" bottom="1" header="0.5" footer="0.5"/>
  <pageSetup orientation="portrait" horizontalDpi="4294967293" verticalDpi="4294967293" r:id="rId1"/>
  <headerFooter alignWithMargins="0"/>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10C89-A561-410F-920C-9098A2EA928C}">
  <sheetPr codeName="Sheet6"/>
  <dimension ref="A1:B4"/>
  <sheetViews>
    <sheetView zoomScale="145" zoomScaleNormal="145" workbookViewId="0">
      <selection activeCell="A3" sqref="A3"/>
    </sheetView>
  </sheetViews>
  <sheetFormatPr defaultRowHeight="12.75" x14ac:dyDescent="0.2"/>
  <sheetData>
    <row r="1" spans="1:2" ht="15.75" x14ac:dyDescent="0.25">
      <c r="A1" s="181" t="s">
        <v>316</v>
      </c>
    </row>
    <row r="2" spans="1:2" hidden="1" x14ac:dyDescent="0.2">
      <c r="A2" s="176" t="s">
        <v>321</v>
      </c>
      <c r="B2" s="189">
        <v>8.3680555555555557E-3</v>
      </c>
    </row>
    <row r="3" spans="1:2" x14ac:dyDescent="0.2">
      <c r="A3" s="185" t="str">
        <f>IF(A2="","",IF(Disable_Video_Hyperlinks,A2,HYPERLINK(Video_website&amp;A2,A2)))</f>
        <v>UNC_DAYT_EXCEL_1.11.2_LECTURE_PROTECTION.mp4</v>
      </c>
    </row>
    <row r="4" spans="1:2" x14ac:dyDescent="0.2">
      <c r="A4" s="187">
        <f>IF(B2="","",B2)</f>
        <v>8.3680555555555557E-3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outlinePr summaryBelow="0" summaryRight="0"/>
  </sheetPr>
  <dimension ref="A1:G37"/>
  <sheetViews>
    <sheetView zoomScale="145" zoomScaleNormal="145" workbookViewId="0">
      <selection activeCell="A3" sqref="A3"/>
    </sheetView>
  </sheetViews>
  <sheetFormatPr defaultRowHeight="12.75" outlineLevelRow="1" x14ac:dyDescent="0.2"/>
  <cols>
    <col min="1" max="1" width="27.140625" style="22" bestFit="1" customWidth="1"/>
    <col min="2" max="3" width="9.140625" style="22"/>
    <col min="4" max="4" width="30.42578125" style="22" bestFit="1" customWidth="1"/>
    <col min="5" max="5" width="11.28515625" style="22" bestFit="1" customWidth="1"/>
    <col min="6" max="16384" width="9.140625" style="22"/>
  </cols>
  <sheetData>
    <row r="1" spans="1:7" ht="18" x14ac:dyDescent="0.25">
      <c r="A1" s="73" t="s">
        <v>138</v>
      </c>
    </row>
    <row r="2" spans="1:7" hidden="1" x14ac:dyDescent="0.2">
      <c r="A2" s="193"/>
      <c r="B2" s="193"/>
    </row>
    <row r="3" spans="1:7" x14ac:dyDescent="0.2">
      <c r="A3" s="185" t="str">
        <f>IF(A2="","",IF(Disable_Video_Hyperlinks,A2,HYPERLINK(Video_website&amp;A2,A2)))</f>
        <v/>
      </c>
    </row>
    <row r="4" spans="1:7" x14ac:dyDescent="0.2">
      <c r="A4" s="187" t="str">
        <f>IF(B2="","",B2)</f>
        <v/>
      </c>
    </row>
    <row r="6" spans="1:7" customFormat="1" ht="38.25" outlineLevel="1" x14ac:dyDescent="0.2">
      <c r="B6" s="141" t="s">
        <v>299</v>
      </c>
      <c r="C6" s="141" t="s">
        <v>300</v>
      </c>
      <c r="G6" s="22"/>
    </row>
    <row r="7" spans="1:7" customFormat="1" outlineLevel="1" x14ac:dyDescent="0.2">
      <c r="B7" s="169">
        <v>30</v>
      </c>
      <c r="C7" s="167">
        <v>0</v>
      </c>
      <c r="G7" s="22"/>
    </row>
    <row r="8" spans="1:7" customFormat="1" outlineLevel="1" x14ac:dyDescent="0.2">
      <c r="B8" s="170">
        <v>60</v>
      </c>
      <c r="C8" s="168">
        <v>1</v>
      </c>
      <c r="G8" s="22"/>
    </row>
    <row r="9" spans="1:7" customFormat="1" outlineLevel="1" x14ac:dyDescent="0.2">
      <c r="B9" s="170">
        <v>75</v>
      </c>
      <c r="G9" s="22"/>
    </row>
    <row r="10" spans="1:7" customFormat="1" outlineLevel="1" x14ac:dyDescent="0.2">
      <c r="G10" s="22"/>
    </row>
    <row r="11" spans="1:7" customFormat="1" x14ac:dyDescent="0.2">
      <c r="A11" s="49" t="s">
        <v>104</v>
      </c>
      <c r="B11" s="155">
        <v>1</v>
      </c>
      <c r="G11" s="22"/>
    </row>
    <row r="12" spans="1:7" customFormat="1" ht="15" customHeight="1" x14ac:dyDescent="0.2">
      <c r="A12" s="50" t="s">
        <v>103</v>
      </c>
      <c r="B12" s="51"/>
      <c r="D12" s="52" t="s">
        <v>102</v>
      </c>
      <c r="E12" s="53"/>
    </row>
    <row r="13" spans="1:7" customFormat="1" ht="15" customHeight="1" x14ac:dyDescent="0.2">
      <c r="A13" s="51" t="s">
        <v>101</v>
      </c>
      <c r="B13" s="162">
        <v>15000</v>
      </c>
      <c r="D13" s="53" t="s">
        <v>100</v>
      </c>
      <c r="E13" s="54">
        <f>B13*B14</f>
        <v>450000</v>
      </c>
    </row>
    <row r="14" spans="1:7" customFormat="1" ht="15" customHeight="1" x14ac:dyDescent="0.2">
      <c r="A14" s="51" t="s">
        <v>99</v>
      </c>
      <c r="B14" s="163">
        <v>30</v>
      </c>
      <c r="D14" s="53" t="s">
        <v>98</v>
      </c>
      <c r="E14" s="55">
        <f>E13*B15</f>
        <v>270000</v>
      </c>
    </row>
    <row r="15" spans="1:7" customFormat="1" ht="15" customHeight="1" x14ac:dyDescent="0.2">
      <c r="A15" s="51" t="s">
        <v>97</v>
      </c>
      <c r="B15" s="164">
        <v>0.6</v>
      </c>
      <c r="D15" s="53" t="s">
        <v>96</v>
      </c>
      <c r="E15" s="56">
        <f>E13-E14</f>
        <v>180000</v>
      </c>
    </row>
    <row r="16" spans="1:7" customFormat="1" ht="15" customHeight="1" x14ac:dyDescent="0.2">
      <c r="A16" s="51" t="s">
        <v>95</v>
      </c>
      <c r="B16" s="165">
        <v>50000</v>
      </c>
      <c r="D16" s="53" t="s">
        <v>95</v>
      </c>
      <c r="E16" s="55">
        <f>B16</f>
        <v>50000</v>
      </c>
    </row>
    <row r="17" spans="1:6" customFormat="1" ht="15" customHeight="1" x14ac:dyDescent="0.2">
      <c r="A17" s="51" t="s">
        <v>75</v>
      </c>
      <c r="B17" s="165">
        <v>75000</v>
      </c>
      <c r="D17" s="53" t="s">
        <v>75</v>
      </c>
      <c r="E17" s="55">
        <f>B17</f>
        <v>75000</v>
      </c>
    </row>
    <row r="18" spans="1:6" customFormat="1" ht="15" customHeight="1" x14ac:dyDescent="0.2">
      <c r="A18" s="51" t="s">
        <v>94</v>
      </c>
      <c r="B18" s="165">
        <v>20000</v>
      </c>
      <c r="D18" s="53" t="s">
        <v>94</v>
      </c>
      <c r="E18" s="55">
        <f>B18</f>
        <v>20000</v>
      </c>
    </row>
    <row r="19" spans="1:6" customFormat="1" ht="15" customHeight="1" x14ac:dyDescent="0.2">
      <c r="A19" s="51" t="s">
        <v>93</v>
      </c>
      <c r="B19" s="164">
        <v>0.35</v>
      </c>
      <c r="D19" s="53" t="s">
        <v>92</v>
      </c>
      <c r="E19" s="56">
        <f>E15-SUM(E16:E18)</f>
        <v>35000</v>
      </c>
    </row>
    <row r="20" spans="1:6" customFormat="1" ht="15" customHeight="1" x14ac:dyDescent="0.2">
      <c r="A20" s="51" t="s">
        <v>91</v>
      </c>
      <c r="B20" s="42"/>
      <c r="D20" s="53" t="s">
        <v>90</v>
      </c>
      <c r="E20" s="55">
        <f>E19*B19</f>
        <v>12250</v>
      </c>
    </row>
    <row r="21" spans="1:6" customFormat="1" ht="15" customHeight="1" thickBot="1" x14ac:dyDescent="0.25">
      <c r="A21" s="51" t="s">
        <v>89</v>
      </c>
      <c r="B21" s="166">
        <v>200000</v>
      </c>
      <c r="D21" s="53" t="s">
        <v>88</v>
      </c>
      <c r="E21" s="58">
        <f>E19-E20</f>
        <v>22750</v>
      </c>
    </row>
    <row r="22" spans="1:6" customFormat="1" ht="15" customHeight="1" thickTop="1" x14ac:dyDescent="0.2">
      <c r="A22" s="51"/>
      <c r="B22" s="51"/>
      <c r="D22" s="53"/>
      <c r="E22" s="53"/>
    </row>
    <row r="23" spans="1:6" customFormat="1" ht="15" customHeight="1" thickBot="1" x14ac:dyDescent="0.25">
      <c r="A23" s="51"/>
      <c r="B23" s="51"/>
      <c r="D23" s="53" t="s">
        <v>87</v>
      </c>
      <c r="E23" s="40">
        <f>E21/B21</f>
        <v>0.11375</v>
      </c>
    </row>
    <row r="24" spans="1:6" ht="13.5" thickTop="1" x14ac:dyDescent="0.2">
      <c r="A24"/>
      <c r="B24"/>
      <c r="C24"/>
      <c r="D24"/>
      <c r="E24"/>
      <c r="F24"/>
    </row>
    <row r="25" spans="1:6" x14ac:dyDescent="0.2">
      <c r="A25" s="2" t="s">
        <v>198</v>
      </c>
      <c r="B25"/>
      <c r="C25"/>
      <c r="D25"/>
      <c r="E25"/>
      <c r="F25"/>
    </row>
    <row r="26" spans="1:6" x14ac:dyDescent="0.2">
      <c r="A26" s="154" t="s">
        <v>199</v>
      </c>
      <c r="B26"/>
      <c r="C26"/>
      <c r="D26"/>
      <c r="E26"/>
      <c r="F26"/>
    </row>
    <row r="27" spans="1:6" x14ac:dyDescent="0.2">
      <c r="A27" s="154" t="s">
        <v>200</v>
      </c>
      <c r="B27"/>
      <c r="C27"/>
      <c r="D27"/>
      <c r="E27"/>
      <c r="F27"/>
    </row>
    <row r="28" spans="1:6" x14ac:dyDescent="0.2">
      <c r="A28" s="154" t="s">
        <v>201</v>
      </c>
      <c r="B28"/>
      <c r="C28"/>
      <c r="D28"/>
      <c r="E28"/>
      <c r="F28"/>
    </row>
    <row r="29" spans="1:6" x14ac:dyDescent="0.2">
      <c r="A29" s="154" t="s">
        <v>202</v>
      </c>
      <c r="B29"/>
      <c r="C29"/>
      <c r="D29"/>
      <c r="E29"/>
      <c r="F29"/>
    </row>
    <row r="30" spans="1:6" x14ac:dyDescent="0.2">
      <c r="A30" t="s">
        <v>203</v>
      </c>
      <c r="B30"/>
      <c r="C30"/>
      <c r="D30"/>
      <c r="E30"/>
      <c r="F30"/>
    </row>
    <row r="31" spans="1:6" x14ac:dyDescent="0.2">
      <c r="A31"/>
      <c r="B31"/>
      <c r="C31"/>
      <c r="D31"/>
      <c r="E31"/>
      <c r="F31"/>
    </row>
    <row r="32" spans="1:6" x14ac:dyDescent="0.2">
      <c r="A32"/>
      <c r="B32"/>
      <c r="C32"/>
      <c r="D32"/>
      <c r="E32"/>
      <c r="F32"/>
    </row>
    <row r="33" spans="1:6" x14ac:dyDescent="0.2">
      <c r="A33"/>
      <c r="B33"/>
      <c r="C33"/>
      <c r="D33"/>
      <c r="E33"/>
      <c r="F33"/>
    </row>
    <row r="34" spans="1:6" x14ac:dyDescent="0.2">
      <c r="A34"/>
      <c r="B34"/>
      <c r="C34"/>
      <c r="D34"/>
      <c r="E34"/>
      <c r="F34"/>
    </row>
    <row r="35" spans="1:6" x14ac:dyDescent="0.2">
      <c r="A35"/>
      <c r="B35"/>
      <c r="C35"/>
      <c r="D35"/>
      <c r="E35"/>
      <c r="F35"/>
    </row>
    <row r="36" spans="1:6" x14ac:dyDescent="0.2">
      <c r="A36"/>
      <c r="B36"/>
      <c r="C36"/>
      <c r="D36"/>
      <c r="E36"/>
      <c r="F36"/>
    </row>
    <row r="37" spans="1:6" x14ac:dyDescent="0.2">
      <c r="A37"/>
      <c r="B37"/>
      <c r="C37"/>
      <c r="D37"/>
      <c r="E37"/>
      <c r="F37"/>
    </row>
  </sheetData>
  <dataValidations count="2">
    <dataValidation type="decimal" allowBlank="1" showInputMessage="1" showErrorMessage="1" errorTitle="Invalid COGS percentage" error="The COGS percentage must be within the allowed percentage range." promptTitle="COGS" prompt="Enter a decimal value within the allowed percentage range." sqref="B15" xr:uid="{0D436338-1862-42FD-91CA-E33562A7FADD}">
      <formula1>$C$7</formula1>
      <formula2>$C$8</formula2>
    </dataValidation>
    <dataValidation type="list" allowBlank="1" showInputMessage="1" showErrorMessage="1" errorTitle="Invalid unit price" error="The unit price must be one of Data Validation's allowed values." promptTitle="Unit price" prompt="Select a value from the Data Validation drop-down list." sqref="B14" xr:uid="{43F0CA78-C198-455D-8FAA-94BC5B25B063}">
      <formula1>$B$7:$B$9</formula1>
    </dataValidation>
  </dataValidations>
  <pageMargins left="0.75" right="0.75" top="1" bottom="1" header="0.5" footer="0.5"/>
  <pageSetup orientation="portrait" horizontalDpi="0" verticalDpi="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37A5A-C6B3-4198-B090-E9D7889E100F}">
  <sheetPr codeName="Sheet4">
    <outlinePr summaryBelow="0" summaryRight="0"/>
  </sheetPr>
  <dimension ref="A1:G37"/>
  <sheetViews>
    <sheetView zoomScale="145" zoomScaleNormal="145" workbookViewId="0">
      <selection activeCell="A3" sqref="A3"/>
    </sheetView>
  </sheetViews>
  <sheetFormatPr defaultRowHeight="12.75" outlineLevelRow="1" x14ac:dyDescent="0.2"/>
  <cols>
    <col min="1" max="1" width="27.140625" style="22" bestFit="1" customWidth="1"/>
    <col min="2" max="3" width="9.140625" style="22"/>
    <col min="4" max="4" width="30.42578125" style="22" bestFit="1" customWidth="1"/>
    <col min="5" max="5" width="11.28515625" style="22" bestFit="1" customWidth="1"/>
    <col min="6" max="16384" width="9.140625" style="22"/>
  </cols>
  <sheetData>
    <row r="1" spans="1:7" ht="18" x14ac:dyDescent="0.25">
      <c r="A1" s="73" t="s">
        <v>138</v>
      </c>
    </row>
    <row r="2" spans="1:7" hidden="1" x14ac:dyDescent="0.2">
      <c r="A2" s="193"/>
      <c r="B2" s="193"/>
    </row>
    <row r="3" spans="1:7" x14ac:dyDescent="0.2">
      <c r="A3" s="185" t="str">
        <f>IF(A2="","",IF(Disable_Video_Hyperlinks,A2,HYPERLINK(Video_website&amp;A2,A2)))</f>
        <v/>
      </c>
    </row>
    <row r="4" spans="1:7" x14ac:dyDescent="0.2">
      <c r="A4" s="187" t="str">
        <f>IF(B2="","",B2)</f>
        <v/>
      </c>
    </row>
    <row r="6" spans="1:7" customFormat="1" ht="38.25" outlineLevel="1" x14ac:dyDescent="0.2">
      <c r="B6" s="141" t="s">
        <v>299</v>
      </c>
      <c r="C6" s="141" t="s">
        <v>300</v>
      </c>
      <c r="G6" s="22"/>
    </row>
    <row r="7" spans="1:7" customFormat="1" outlineLevel="1" x14ac:dyDescent="0.2">
      <c r="B7" s="169">
        <v>30</v>
      </c>
      <c r="C7" s="167">
        <v>0</v>
      </c>
      <c r="G7" s="22"/>
    </row>
    <row r="8" spans="1:7" customFormat="1" outlineLevel="1" x14ac:dyDescent="0.2">
      <c r="B8" s="170">
        <v>60</v>
      </c>
      <c r="C8" s="168">
        <v>1</v>
      </c>
      <c r="G8" s="22"/>
    </row>
    <row r="9" spans="1:7" customFormat="1" outlineLevel="1" x14ac:dyDescent="0.2">
      <c r="B9" s="170">
        <v>75</v>
      </c>
      <c r="G9" s="22"/>
    </row>
    <row r="10" spans="1:7" customFormat="1" outlineLevel="1" x14ac:dyDescent="0.2">
      <c r="G10" s="22"/>
    </row>
    <row r="11" spans="1:7" customFormat="1" x14ac:dyDescent="0.2">
      <c r="A11" s="49" t="s">
        <v>104</v>
      </c>
      <c r="B11" s="155">
        <v>1</v>
      </c>
      <c r="G11" s="22"/>
    </row>
    <row r="12" spans="1:7" customFormat="1" ht="15" customHeight="1" x14ac:dyDescent="0.2">
      <c r="A12" s="50" t="s">
        <v>103</v>
      </c>
      <c r="B12" s="51"/>
      <c r="D12" s="52" t="s">
        <v>102</v>
      </c>
      <c r="E12" s="53"/>
    </row>
    <row r="13" spans="1:7" customFormat="1" ht="15" customHeight="1" x14ac:dyDescent="0.2">
      <c r="A13" s="51" t="s">
        <v>101</v>
      </c>
      <c r="B13" s="162">
        <v>15000</v>
      </c>
      <c r="D13" s="53" t="s">
        <v>100</v>
      </c>
      <c r="E13" s="54">
        <f>B13*B14</f>
        <v>450000</v>
      </c>
    </row>
    <row r="14" spans="1:7" customFormat="1" ht="15" customHeight="1" x14ac:dyDescent="0.2">
      <c r="A14" s="51" t="s">
        <v>99</v>
      </c>
      <c r="B14" s="163">
        <v>30</v>
      </c>
      <c r="D14" s="53" t="s">
        <v>98</v>
      </c>
      <c r="E14" s="55">
        <f>E13*B15</f>
        <v>270000</v>
      </c>
    </row>
    <row r="15" spans="1:7" customFormat="1" ht="15" customHeight="1" x14ac:dyDescent="0.2">
      <c r="A15" s="51" t="s">
        <v>97</v>
      </c>
      <c r="B15" s="164">
        <v>0.6</v>
      </c>
      <c r="D15" s="53" t="s">
        <v>96</v>
      </c>
      <c r="E15" s="56">
        <f>E13-E14</f>
        <v>180000</v>
      </c>
    </row>
    <row r="16" spans="1:7" customFormat="1" ht="15" customHeight="1" x14ac:dyDescent="0.2">
      <c r="A16" s="51" t="s">
        <v>95</v>
      </c>
      <c r="B16" s="165">
        <v>50000</v>
      </c>
      <c r="D16" s="53" t="s">
        <v>95</v>
      </c>
      <c r="E16" s="55">
        <f>B16</f>
        <v>50000</v>
      </c>
    </row>
    <row r="17" spans="1:6" customFormat="1" ht="15" customHeight="1" x14ac:dyDescent="0.2">
      <c r="A17" s="51" t="s">
        <v>75</v>
      </c>
      <c r="B17" s="165">
        <v>75000</v>
      </c>
      <c r="D17" s="53" t="s">
        <v>75</v>
      </c>
      <c r="E17" s="55">
        <f>B17</f>
        <v>75000</v>
      </c>
    </row>
    <row r="18" spans="1:6" customFormat="1" ht="15" customHeight="1" x14ac:dyDescent="0.2">
      <c r="A18" s="51" t="s">
        <v>94</v>
      </c>
      <c r="B18" s="165">
        <v>20000</v>
      </c>
      <c r="D18" s="53" t="s">
        <v>94</v>
      </c>
      <c r="E18" s="55">
        <f>B18</f>
        <v>20000</v>
      </c>
    </row>
    <row r="19" spans="1:6" customFormat="1" ht="15" customHeight="1" x14ac:dyDescent="0.2">
      <c r="A19" s="51" t="s">
        <v>93</v>
      </c>
      <c r="B19" s="164">
        <v>0.35</v>
      </c>
      <c r="D19" s="53" t="s">
        <v>92</v>
      </c>
      <c r="E19" s="56">
        <f>E15-SUM(E16:E18)</f>
        <v>35000</v>
      </c>
    </row>
    <row r="20" spans="1:6" customFormat="1" ht="15" customHeight="1" x14ac:dyDescent="0.2">
      <c r="A20" s="51" t="s">
        <v>91</v>
      </c>
      <c r="B20" s="42"/>
      <c r="D20" s="53" t="s">
        <v>90</v>
      </c>
      <c r="E20" s="55">
        <f>E19*B19</f>
        <v>12250</v>
      </c>
    </row>
    <row r="21" spans="1:6" customFormat="1" ht="15" customHeight="1" thickBot="1" x14ac:dyDescent="0.25">
      <c r="A21" s="51" t="s">
        <v>89</v>
      </c>
      <c r="B21" s="166">
        <v>200000</v>
      </c>
      <c r="D21" s="53" t="s">
        <v>88</v>
      </c>
      <c r="E21" s="58">
        <f>E19-E20</f>
        <v>22750</v>
      </c>
    </row>
    <row r="22" spans="1:6" customFormat="1" ht="15" customHeight="1" thickTop="1" x14ac:dyDescent="0.2">
      <c r="A22" s="51"/>
      <c r="B22" s="51"/>
      <c r="D22" s="53"/>
      <c r="E22" s="53"/>
    </row>
    <row r="23" spans="1:6" customFormat="1" ht="15" customHeight="1" thickBot="1" x14ac:dyDescent="0.25">
      <c r="A23" s="51"/>
      <c r="B23" s="51"/>
      <c r="D23" s="53" t="s">
        <v>87</v>
      </c>
      <c r="E23" s="40">
        <f>E21/B21</f>
        <v>0.11375</v>
      </c>
    </row>
    <row r="24" spans="1:6" ht="13.5" thickTop="1" x14ac:dyDescent="0.2">
      <c r="A24"/>
      <c r="B24"/>
      <c r="C24"/>
      <c r="D24"/>
      <c r="E24"/>
      <c r="F24"/>
    </row>
    <row r="25" spans="1:6" x14ac:dyDescent="0.2">
      <c r="A25" s="2" t="s">
        <v>198</v>
      </c>
      <c r="B25"/>
      <c r="C25"/>
      <c r="D25"/>
      <c r="E25"/>
      <c r="F25"/>
    </row>
    <row r="26" spans="1:6" x14ac:dyDescent="0.2">
      <c r="A26" s="154" t="s">
        <v>199</v>
      </c>
      <c r="B26"/>
      <c r="C26"/>
      <c r="D26"/>
      <c r="E26"/>
      <c r="F26"/>
    </row>
    <row r="27" spans="1:6" x14ac:dyDescent="0.2">
      <c r="A27" s="154" t="s">
        <v>200</v>
      </c>
      <c r="B27"/>
      <c r="C27"/>
      <c r="D27"/>
      <c r="E27"/>
      <c r="F27"/>
    </row>
    <row r="28" spans="1:6" x14ac:dyDescent="0.2">
      <c r="A28" s="154" t="s">
        <v>201</v>
      </c>
      <c r="B28"/>
      <c r="C28"/>
      <c r="D28"/>
      <c r="E28"/>
      <c r="F28"/>
    </row>
    <row r="29" spans="1:6" x14ac:dyDescent="0.2">
      <c r="A29" s="154" t="s">
        <v>202</v>
      </c>
      <c r="B29"/>
      <c r="C29"/>
      <c r="D29"/>
      <c r="E29"/>
      <c r="F29"/>
    </row>
    <row r="30" spans="1:6" x14ac:dyDescent="0.2">
      <c r="A30" t="s">
        <v>203</v>
      </c>
      <c r="B30"/>
      <c r="C30"/>
      <c r="D30"/>
      <c r="E30"/>
      <c r="F30"/>
    </row>
    <row r="31" spans="1:6" x14ac:dyDescent="0.2">
      <c r="A31"/>
      <c r="B31"/>
      <c r="C31"/>
      <c r="D31"/>
      <c r="E31"/>
      <c r="F31"/>
    </row>
    <row r="32" spans="1:6" x14ac:dyDescent="0.2">
      <c r="A32"/>
      <c r="B32"/>
      <c r="C32"/>
      <c r="D32"/>
      <c r="E32"/>
      <c r="F32"/>
    </row>
    <row r="33" spans="1:6" x14ac:dyDescent="0.2">
      <c r="A33"/>
      <c r="B33"/>
      <c r="C33"/>
      <c r="D33"/>
      <c r="E33"/>
      <c r="F33"/>
    </row>
    <row r="34" spans="1:6" x14ac:dyDescent="0.2">
      <c r="A34"/>
      <c r="B34"/>
      <c r="C34"/>
      <c r="D34"/>
      <c r="E34"/>
      <c r="F34"/>
    </row>
    <row r="35" spans="1:6" x14ac:dyDescent="0.2">
      <c r="A35"/>
      <c r="B35"/>
      <c r="C35"/>
      <c r="D35"/>
      <c r="E35"/>
      <c r="F35"/>
    </row>
    <row r="36" spans="1:6" x14ac:dyDescent="0.2">
      <c r="A36"/>
      <c r="B36"/>
      <c r="C36"/>
      <c r="D36"/>
      <c r="E36"/>
      <c r="F36"/>
    </row>
    <row r="37" spans="1:6" x14ac:dyDescent="0.2">
      <c r="A37"/>
      <c r="B37"/>
      <c r="C37"/>
      <c r="D37"/>
      <c r="E37"/>
      <c r="F37"/>
    </row>
  </sheetData>
  <dataValidations count="2">
    <dataValidation type="list" allowBlank="1" showInputMessage="1" showErrorMessage="1" errorTitle="Invalid unit price" error="The unit price must be one of Data Validation's allowed values." promptTitle="Unit price" prompt="Select a value from the Data Validation drop-down list." sqref="B14" xr:uid="{0EFAD77B-D89B-4B67-B9F8-0201BC059B4A}">
      <formula1>$B$7:$B$9</formula1>
    </dataValidation>
    <dataValidation type="decimal" allowBlank="1" showInputMessage="1" showErrorMessage="1" errorTitle="Invalid COGS percentage" error="The COGS percentage must be within the allowed percentage range." promptTitle="COGS" prompt="Enter a decimal value within the allowed percentage range." sqref="B15" xr:uid="{F76CFDBA-A04D-46D8-BA04-C2BB28701594}">
      <formula1>$C$7</formula1>
      <formula2>$C$8</formula2>
    </dataValidation>
  </dataValidations>
  <pageMargins left="0.75" right="0.75" top="1" bottom="1" header="0.5" footer="0.5"/>
  <pageSetup orientation="portrait" horizontalDpi="0" verticalDpi="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outlinePr summaryBelow="0" summaryRight="0"/>
  </sheetPr>
  <dimension ref="A1:F37"/>
  <sheetViews>
    <sheetView zoomScale="145" zoomScaleNormal="145" workbookViewId="0">
      <selection activeCell="A3" sqref="A3"/>
    </sheetView>
  </sheetViews>
  <sheetFormatPr defaultRowHeight="12.75" outlineLevelRow="1" x14ac:dyDescent="0.2"/>
  <cols>
    <col min="1" max="1" width="27.140625" style="22" bestFit="1" customWidth="1"/>
    <col min="2" max="3" width="9.140625" style="22"/>
    <col min="4" max="4" width="30.42578125" style="22" bestFit="1" customWidth="1"/>
    <col min="5" max="5" width="11.28515625" style="22" bestFit="1" customWidth="1"/>
    <col min="6" max="16384" width="9.140625" style="22"/>
  </cols>
  <sheetData>
    <row r="1" spans="1:5" ht="18" x14ac:dyDescent="0.25">
      <c r="A1" s="73" t="s">
        <v>139</v>
      </c>
    </row>
    <row r="2" spans="1:5" hidden="1" x14ac:dyDescent="0.2">
      <c r="A2" s="193"/>
      <c r="B2" s="193"/>
    </row>
    <row r="3" spans="1:5" x14ac:dyDescent="0.2">
      <c r="A3" s="185" t="str">
        <f>IF(A2="","",IF(Disable_Video_Hyperlinks,A2,HYPERLINK(Video_website&amp;A2,A2)))</f>
        <v/>
      </c>
    </row>
    <row r="4" spans="1:5" x14ac:dyDescent="0.2">
      <c r="A4" s="187" t="str">
        <f>IF(B2="","",B2)</f>
        <v/>
      </c>
    </row>
    <row r="6" spans="1:5" customFormat="1" ht="38.25" outlineLevel="1" x14ac:dyDescent="0.2">
      <c r="B6" s="141" t="s">
        <v>299</v>
      </c>
      <c r="C6" s="141" t="s">
        <v>300</v>
      </c>
    </row>
    <row r="7" spans="1:5" customFormat="1" outlineLevel="1" x14ac:dyDescent="0.2">
      <c r="B7" s="171">
        <v>30</v>
      </c>
      <c r="C7" s="173">
        <v>0</v>
      </c>
      <c r="D7" s="176"/>
    </row>
    <row r="8" spans="1:5" customFormat="1" outlineLevel="1" x14ac:dyDescent="0.2">
      <c r="B8" s="172">
        <v>60</v>
      </c>
      <c r="C8" s="174">
        <v>1</v>
      </c>
    </row>
    <row r="9" spans="1:5" customFormat="1" outlineLevel="1" x14ac:dyDescent="0.2">
      <c r="B9" s="172">
        <v>75</v>
      </c>
      <c r="C9" s="175"/>
    </row>
    <row r="10" spans="1:5" customFormat="1" outlineLevel="1" x14ac:dyDescent="0.2"/>
    <row r="11" spans="1:5" customFormat="1" x14ac:dyDescent="0.2">
      <c r="A11" s="49" t="s">
        <v>104</v>
      </c>
      <c r="B11" s="177">
        <v>1</v>
      </c>
    </row>
    <row r="12" spans="1:5" customFormat="1" ht="15" customHeight="1" x14ac:dyDescent="0.2">
      <c r="A12" s="50" t="s">
        <v>103</v>
      </c>
      <c r="B12" s="51"/>
      <c r="D12" s="52" t="s">
        <v>102</v>
      </c>
      <c r="E12" s="53"/>
    </row>
    <row r="13" spans="1:5" customFormat="1" ht="15" customHeight="1" x14ac:dyDescent="0.2">
      <c r="A13" s="51" t="s">
        <v>101</v>
      </c>
      <c r="B13" s="162">
        <v>15000</v>
      </c>
      <c r="D13" s="53" t="s">
        <v>100</v>
      </c>
      <c r="E13" s="54">
        <f>B13*B14</f>
        <v>450000</v>
      </c>
    </row>
    <row r="14" spans="1:5" customFormat="1" ht="15" customHeight="1" x14ac:dyDescent="0.2">
      <c r="A14" s="51" t="s">
        <v>99</v>
      </c>
      <c r="B14" s="163">
        <v>30</v>
      </c>
      <c r="D14" s="53" t="s">
        <v>98</v>
      </c>
      <c r="E14" s="55">
        <f>E13*B15</f>
        <v>270000</v>
      </c>
    </row>
    <row r="15" spans="1:5" customFormat="1" ht="15" customHeight="1" x14ac:dyDescent="0.2">
      <c r="A15" s="51" t="s">
        <v>97</v>
      </c>
      <c r="B15" s="164">
        <v>0.6</v>
      </c>
      <c r="D15" s="53" t="s">
        <v>96</v>
      </c>
      <c r="E15" s="56">
        <f>E13-E14</f>
        <v>180000</v>
      </c>
    </row>
    <row r="16" spans="1:5" customFormat="1" ht="15" customHeight="1" x14ac:dyDescent="0.2">
      <c r="A16" s="51" t="s">
        <v>95</v>
      </c>
      <c r="B16" s="165">
        <v>50000</v>
      </c>
      <c r="D16" s="53" t="s">
        <v>95</v>
      </c>
      <c r="E16" s="55">
        <f>B16</f>
        <v>50000</v>
      </c>
    </row>
    <row r="17" spans="1:6" customFormat="1" ht="15" customHeight="1" x14ac:dyDescent="0.2">
      <c r="A17" s="51" t="s">
        <v>75</v>
      </c>
      <c r="B17" s="165">
        <v>75000</v>
      </c>
      <c r="D17" s="53" t="s">
        <v>75</v>
      </c>
      <c r="E17" s="55">
        <f>B17</f>
        <v>75000</v>
      </c>
    </row>
    <row r="18" spans="1:6" customFormat="1" ht="15" customHeight="1" x14ac:dyDescent="0.2">
      <c r="A18" s="51" t="s">
        <v>94</v>
      </c>
      <c r="B18" s="165">
        <v>20000</v>
      </c>
      <c r="D18" s="53" t="s">
        <v>94</v>
      </c>
      <c r="E18" s="55">
        <f>B18</f>
        <v>20000</v>
      </c>
    </row>
    <row r="19" spans="1:6" customFormat="1" ht="15" customHeight="1" x14ac:dyDescent="0.2">
      <c r="A19" s="51" t="s">
        <v>93</v>
      </c>
      <c r="B19" s="164">
        <v>0.35</v>
      </c>
      <c r="D19" s="53" t="s">
        <v>92</v>
      </c>
      <c r="E19" s="56">
        <f>E15-SUM(E16:E18)</f>
        <v>35000</v>
      </c>
    </row>
    <row r="20" spans="1:6" customFormat="1" ht="15" customHeight="1" x14ac:dyDescent="0.2">
      <c r="A20" s="51" t="s">
        <v>91</v>
      </c>
      <c r="B20" s="42"/>
      <c r="D20" s="53" t="s">
        <v>90</v>
      </c>
      <c r="E20" s="55">
        <f>E19*B19</f>
        <v>12250</v>
      </c>
    </row>
    <row r="21" spans="1:6" customFormat="1" ht="15" customHeight="1" thickBot="1" x14ac:dyDescent="0.25">
      <c r="A21" s="51" t="s">
        <v>89</v>
      </c>
      <c r="B21" s="166">
        <v>200000</v>
      </c>
      <c r="D21" s="53" t="s">
        <v>88</v>
      </c>
      <c r="E21" s="58">
        <f>E19-E20</f>
        <v>22750</v>
      </c>
    </row>
    <row r="22" spans="1:6" customFormat="1" ht="15" customHeight="1" thickTop="1" x14ac:dyDescent="0.2">
      <c r="A22" s="51"/>
      <c r="B22" s="51"/>
      <c r="D22" s="53"/>
      <c r="E22" s="53"/>
    </row>
    <row r="23" spans="1:6" customFormat="1" ht="15" customHeight="1" thickBot="1" x14ac:dyDescent="0.25">
      <c r="A23" s="51"/>
      <c r="B23" s="51"/>
      <c r="D23" s="53" t="s">
        <v>87</v>
      </c>
      <c r="E23" s="40">
        <f>E21/B21</f>
        <v>0.11375</v>
      </c>
    </row>
    <row r="24" spans="1:6" ht="13.5" thickTop="1" x14ac:dyDescent="0.2">
      <c r="A24"/>
      <c r="B24"/>
      <c r="C24"/>
      <c r="D24"/>
      <c r="E24"/>
      <c r="F24"/>
    </row>
    <row r="25" spans="1:6" x14ac:dyDescent="0.2">
      <c r="C25"/>
      <c r="D25"/>
      <c r="E25"/>
      <c r="F25"/>
    </row>
    <row r="26" spans="1:6" x14ac:dyDescent="0.2">
      <c r="A26" t="s">
        <v>204</v>
      </c>
      <c r="B26"/>
      <c r="C26"/>
      <c r="D26"/>
      <c r="E26"/>
      <c r="F26"/>
    </row>
    <row r="27" spans="1:6" x14ac:dyDescent="0.2">
      <c r="A27" t="s">
        <v>292</v>
      </c>
      <c r="B27"/>
      <c r="C27"/>
      <c r="D27"/>
      <c r="E27"/>
      <c r="F27"/>
    </row>
    <row r="28" spans="1:6" x14ac:dyDescent="0.2">
      <c r="A28" t="s">
        <v>291</v>
      </c>
      <c r="B28"/>
      <c r="C28"/>
      <c r="D28"/>
      <c r="E28"/>
      <c r="F28"/>
    </row>
    <row r="29" spans="1:6" x14ac:dyDescent="0.2">
      <c r="A29"/>
      <c r="B29"/>
      <c r="C29"/>
      <c r="D29"/>
      <c r="E29"/>
      <c r="F29"/>
    </row>
    <row r="30" spans="1:6" x14ac:dyDescent="0.2">
      <c r="A30" t="s">
        <v>205</v>
      </c>
      <c r="B30"/>
      <c r="C30"/>
      <c r="D30"/>
      <c r="E30"/>
      <c r="F30"/>
    </row>
    <row r="31" spans="1:6" x14ac:dyDescent="0.2">
      <c r="A31" t="s">
        <v>206</v>
      </c>
      <c r="B31"/>
      <c r="C31"/>
      <c r="D31"/>
      <c r="E31"/>
      <c r="F31"/>
    </row>
    <row r="32" spans="1:6" x14ac:dyDescent="0.2">
      <c r="A32" t="s">
        <v>207</v>
      </c>
      <c r="B32"/>
      <c r="C32"/>
      <c r="D32"/>
      <c r="E32"/>
      <c r="F32"/>
    </row>
    <row r="33" spans="1:6" x14ac:dyDescent="0.2">
      <c r="A33"/>
      <c r="B33"/>
      <c r="C33"/>
      <c r="D33"/>
      <c r="E33"/>
      <c r="F33"/>
    </row>
    <row r="34" spans="1:6" x14ac:dyDescent="0.2">
      <c r="A34"/>
      <c r="B34"/>
      <c r="C34"/>
      <c r="D34"/>
      <c r="E34"/>
      <c r="F34"/>
    </row>
    <row r="35" spans="1:6" x14ac:dyDescent="0.2">
      <c r="A35"/>
      <c r="B35"/>
      <c r="C35"/>
      <c r="D35"/>
      <c r="E35"/>
      <c r="F35"/>
    </row>
    <row r="36" spans="1:6" x14ac:dyDescent="0.2">
      <c r="A36"/>
      <c r="B36"/>
      <c r="C36"/>
      <c r="D36"/>
      <c r="E36"/>
      <c r="F36"/>
    </row>
    <row r="37" spans="1:6" x14ac:dyDescent="0.2">
      <c r="A37"/>
      <c r="B37"/>
      <c r="C37"/>
      <c r="D37"/>
      <c r="E37"/>
      <c r="F37"/>
    </row>
  </sheetData>
  <dataValidations count="2">
    <dataValidation type="decimal" allowBlank="1" showInputMessage="1" showErrorMessage="1" errorTitle="Invalid COGS percentage" error="The COGS percentage must be within the allowed percentage range." promptTitle="COGS" prompt="Enter a decimal value within the allowed percentage range." sqref="B15" xr:uid="{72895150-15B2-457E-840F-ACCBCE995303}">
      <formula1>$C$7</formula1>
      <formula2>$C$8</formula2>
    </dataValidation>
    <dataValidation type="list" allowBlank="1" showInputMessage="1" showErrorMessage="1" errorTitle="Invalid unit price" error="The unit price must be one of Data Validation's allowed values." promptTitle="Unit price" prompt="Select a value from the Data Validation drop-down list." sqref="B14" xr:uid="{449DF87F-A1A9-4637-B741-D4D74AB2E485}">
      <formula1>$B$7:$B$9</formula1>
    </dataValidation>
  </dataValidations>
  <pageMargins left="0.75" right="0.75" top="1" bottom="1" header="0.5" footer="0.5"/>
  <headerFooter alignWithMargins="0"/>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outlinePr summaryBelow="0" summaryRight="0"/>
  </sheetPr>
  <dimension ref="A1:F37"/>
  <sheetViews>
    <sheetView zoomScale="145" zoomScaleNormal="145" workbookViewId="0">
      <selection activeCell="A3" sqref="A3"/>
    </sheetView>
  </sheetViews>
  <sheetFormatPr defaultRowHeight="12.75" outlineLevelRow="1" x14ac:dyDescent="0.2"/>
  <cols>
    <col min="1" max="1" width="27.140625" style="22" bestFit="1" customWidth="1"/>
    <col min="2" max="3" width="9.140625" style="22"/>
    <col min="4" max="4" width="30.42578125" style="22" bestFit="1" customWidth="1"/>
    <col min="5" max="5" width="11.28515625" style="22" bestFit="1" customWidth="1"/>
    <col min="6" max="16384" width="9.140625" style="22"/>
  </cols>
  <sheetData>
    <row r="1" spans="1:5" ht="18" x14ac:dyDescent="0.25">
      <c r="A1" s="73" t="s">
        <v>140</v>
      </c>
    </row>
    <row r="2" spans="1:5" hidden="1" collapsed="1" x14ac:dyDescent="0.2">
      <c r="A2" s="193"/>
      <c r="B2" s="193"/>
    </row>
    <row r="3" spans="1:5" x14ac:dyDescent="0.2">
      <c r="A3" s="185" t="str">
        <f>IF(A2="","",IF(Disable_Video_Hyperlinks,A2,HYPERLINK(Video_website&amp;A2,A2)))</f>
        <v/>
      </c>
    </row>
    <row r="4" spans="1:5" x14ac:dyDescent="0.2">
      <c r="A4" s="187" t="str">
        <f>IF(B2="","",B2)</f>
        <v/>
      </c>
    </row>
    <row r="5" spans="1:5" collapsed="1" x14ac:dyDescent="0.2"/>
    <row r="6" spans="1:5" customFormat="1" ht="38.25" hidden="1" outlineLevel="1" x14ac:dyDescent="0.2">
      <c r="B6" s="141" t="s">
        <v>299</v>
      </c>
      <c r="C6" s="141" t="s">
        <v>300</v>
      </c>
    </row>
    <row r="7" spans="1:5" customFormat="1" hidden="1" outlineLevel="1" x14ac:dyDescent="0.2">
      <c r="B7" s="142">
        <v>30</v>
      </c>
      <c r="C7" s="145">
        <v>0</v>
      </c>
    </row>
    <row r="8" spans="1:5" customFormat="1" hidden="1" outlineLevel="1" x14ac:dyDescent="0.2">
      <c r="B8" s="143">
        <v>60</v>
      </c>
      <c r="C8" s="144">
        <v>1</v>
      </c>
    </row>
    <row r="9" spans="1:5" customFormat="1" hidden="1" outlineLevel="1" x14ac:dyDescent="0.2">
      <c r="B9" s="143">
        <v>75</v>
      </c>
    </row>
    <row r="10" spans="1:5" customFormat="1" hidden="1" outlineLevel="1" x14ac:dyDescent="0.2"/>
    <row r="11" spans="1:5" customFormat="1" x14ac:dyDescent="0.2">
      <c r="A11" s="49" t="s">
        <v>104</v>
      </c>
      <c r="B11" s="8">
        <v>1</v>
      </c>
    </row>
    <row r="12" spans="1:5" customFormat="1" ht="15" customHeight="1" x14ac:dyDescent="0.2">
      <c r="A12" s="50" t="s">
        <v>103</v>
      </c>
      <c r="B12" s="51"/>
      <c r="D12" s="52" t="s">
        <v>102</v>
      </c>
      <c r="E12" s="53"/>
    </row>
    <row r="13" spans="1:5" customFormat="1" ht="15" customHeight="1" x14ac:dyDescent="0.2">
      <c r="A13" s="51" t="s">
        <v>101</v>
      </c>
      <c r="B13" s="65">
        <v>15000</v>
      </c>
      <c r="D13" s="53" t="s">
        <v>100</v>
      </c>
      <c r="E13" s="54">
        <f>B13*B14</f>
        <v>450000</v>
      </c>
    </row>
    <row r="14" spans="1:5" customFormat="1" ht="15" customHeight="1" x14ac:dyDescent="0.2">
      <c r="A14" s="51" t="s">
        <v>99</v>
      </c>
      <c r="B14" s="43">
        <v>30</v>
      </c>
      <c r="D14" s="53" t="s">
        <v>98</v>
      </c>
      <c r="E14" s="55">
        <f>E13*B15</f>
        <v>270000</v>
      </c>
    </row>
    <row r="15" spans="1:5" customFormat="1" ht="15" customHeight="1" x14ac:dyDescent="0.2">
      <c r="A15" s="51" t="s">
        <v>97</v>
      </c>
      <c r="B15" s="66">
        <v>0.6</v>
      </c>
      <c r="D15" s="53" t="s">
        <v>96</v>
      </c>
      <c r="E15" s="56">
        <f>E13-E14</f>
        <v>180000</v>
      </c>
    </row>
    <row r="16" spans="1:5" customFormat="1" ht="15" customHeight="1" x14ac:dyDescent="0.2">
      <c r="A16" s="51" t="s">
        <v>95</v>
      </c>
      <c r="B16" s="67">
        <v>50000</v>
      </c>
      <c r="D16" s="53" t="s">
        <v>95</v>
      </c>
      <c r="E16" s="55">
        <f>B16</f>
        <v>50000</v>
      </c>
    </row>
    <row r="17" spans="1:6" customFormat="1" ht="15" customHeight="1" x14ac:dyDescent="0.2">
      <c r="A17" s="51" t="s">
        <v>75</v>
      </c>
      <c r="B17" s="67">
        <v>75000</v>
      </c>
      <c r="D17" s="53" t="s">
        <v>75</v>
      </c>
      <c r="E17" s="55">
        <f>B17</f>
        <v>75000</v>
      </c>
    </row>
    <row r="18" spans="1:6" customFormat="1" ht="15" customHeight="1" x14ac:dyDescent="0.2">
      <c r="A18" s="51" t="s">
        <v>94</v>
      </c>
      <c r="B18" s="67">
        <v>20000</v>
      </c>
      <c r="D18" s="53" t="s">
        <v>94</v>
      </c>
      <c r="E18" s="55">
        <f>B18</f>
        <v>20000</v>
      </c>
    </row>
    <row r="19" spans="1:6" customFormat="1" ht="15" customHeight="1" x14ac:dyDescent="0.2">
      <c r="A19" s="51" t="s">
        <v>93</v>
      </c>
      <c r="B19" s="66">
        <v>0.35</v>
      </c>
      <c r="D19" s="53" t="s">
        <v>92</v>
      </c>
      <c r="E19" s="56">
        <f>E15-SUM(E16:E18)</f>
        <v>35000</v>
      </c>
    </row>
    <row r="20" spans="1:6" customFormat="1" ht="15" customHeight="1" x14ac:dyDescent="0.2">
      <c r="A20" s="51" t="s">
        <v>91</v>
      </c>
      <c r="B20" s="42"/>
      <c r="D20" s="53" t="s">
        <v>90</v>
      </c>
      <c r="E20" s="55">
        <f>E19*B19</f>
        <v>12250</v>
      </c>
    </row>
    <row r="21" spans="1:6" customFormat="1" ht="15" customHeight="1" thickBot="1" x14ac:dyDescent="0.25">
      <c r="A21" s="51" t="s">
        <v>89</v>
      </c>
      <c r="B21" s="41">
        <v>200000</v>
      </c>
      <c r="D21" s="53" t="s">
        <v>88</v>
      </c>
      <c r="E21" s="58">
        <f>E19-E20</f>
        <v>22750</v>
      </c>
    </row>
    <row r="22" spans="1:6" customFormat="1" ht="15" customHeight="1" thickTop="1" x14ac:dyDescent="0.2">
      <c r="A22" s="51"/>
      <c r="B22" s="51"/>
      <c r="D22" s="53"/>
      <c r="E22" s="53"/>
    </row>
    <row r="23" spans="1:6" customFormat="1" ht="15" customHeight="1" thickBot="1" x14ac:dyDescent="0.25">
      <c r="A23" s="51"/>
      <c r="B23" s="51"/>
      <c r="D23" s="53" t="s">
        <v>87</v>
      </c>
      <c r="E23" s="40">
        <f>E21/B21</f>
        <v>0.11375</v>
      </c>
    </row>
    <row r="24" spans="1:6" ht="13.5" thickTop="1" x14ac:dyDescent="0.2">
      <c r="A24"/>
      <c r="B24"/>
      <c r="C24"/>
      <c r="D24"/>
      <c r="E24"/>
      <c r="F24"/>
    </row>
    <row r="25" spans="1:6" x14ac:dyDescent="0.2">
      <c r="A25"/>
      <c r="B25"/>
      <c r="C25"/>
      <c r="D25"/>
      <c r="E25"/>
      <c r="F25"/>
    </row>
    <row r="26" spans="1:6" x14ac:dyDescent="0.2">
      <c r="A26"/>
      <c r="B26"/>
      <c r="C26"/>
      <c r="D26"/>
      <c r="E26"/>
      <c r="F26"/>
    </row>
    <row r="27" spans="1:6" x14ac:dyDescent="0.2">
      <c r="A27"/>
      <c r="B27"/>
      <c r="C27"/>
      <c r="D27"/>
      <c r="E27"/>
      <c r="F27"/>
    </row>
    <row r="28" spans="1:6" x14ac:dyDescent="0.2">
      <c r="A28"/>
      <c r="B28"/>
      <c r="C28"/>
      <c r="D28"/>
      <c r="E28"/>
      <c r="F28"/>
    </row>
    <row r="29" spans="1:6" x14ac:dyDescent="0.2">
      <c r="A29"/>
      <c r="B29"/>
      <c r="C29"/>
      <c r="D29"/>
      <c r="E29"/>
      <c r="F29"/>
    </row>
    <row r="30" spans="1:6" x14ac:dyDescent="0.2">
      <c r="A30"/>
      <c r="B30"/>
      <c r="C30"/>
      <c r="D30"/>
      <c r="E30"/>
      <c r="F30"/>
    </row>
    <row r="31" spans="1:6" x14ac:dyDescent="0.2">
      <c r="A31"/>
      <c r="B31"/>
      <c r="C31"/>
      <c r="D31"/>
      <c r="E31"/>
      <c r="F31"/>
    </row>
    <row r="32" spans="1:6" x14ac:dyDescent="0.2">
      <c r="A32"/>
      <c r="B32"/>
      <c r="C32"/>
      <c r="D32"/>
      <c r="E32"/>
      <c r="F32"/>
    </row>
    <row r="33" spans="1:6" x14ac:dyDescent="0.2">
      <c r="A33"/>
      <c r="B33"/>
      <c r="C33"/>
      <c r="D33"/>
      <c r="E33"/>
      <c r="F33"/>
    </row>
    <row r="34" spans="1:6" x14ac:dyDescent="0.2">
      <c r="A34"/>
      <c r="B34"/>
      <c r="C34"/>
      <c r="D34"/>
      <c r="E34"/>
      <c r="F34"/>
    </row>
    <row r="35" spans="1:6" x14ac:dyDescent="0.2">
      <c r="A35"/>
      <c r="B35"/>
      <c r="C35"/>
      <c r="D35"/>
      <c r="E35"/>
      <c r="F35"/>
    </row>
    <row r="36" spans="1:6" x14ac:dyDescent="0.2">
      <c r="A36"/>
      <c r="B36"/>
      <c r="C36"/>
      <c r="D36"/>
      <c r="E36"/>
      <c r="F36"/>
    </row>
    <row r="37" spans="1:6" x14ac:dyDescent="0.2">
      <c r="A37"/>
      <c r="B37"/>
      <c r="C37"/>
      <c r="D37"/>
      <c r="E37"/>
      <c r="F37"/>
    </row>
  </sheetData>
  <dataValidations count="2">
    <dataValidation type="decimal" allowBlank="1" showInputMessage="1" showErrorMessage="1" errorTitle="Invalid COGS percentage" error="The COGS percentage must be within the allowed percentage range." promptTitle="COGS" prompt="Enter a decimal value within the allowed percentage range." sqref="B15" xr:uid="{A630C71F-402B-4629-8800-55CAA6046A64}">
      <formula1>$C$7</formula1>
      <formula2>$C$8</formula2>
    </dataValidation>
    <dataValidation type="list" allowBlank="1" showInputMessage="1" showErrorMessage="1" errorTitle="Invalid unit price" error="The unit price must be one of Data Validation's allowed values." promptTitle="Unit price" prompt="Select a value from the Data Validation drop-down list." sqref="B14" xr:uid="{CE9B2800-B905-49C0-8300-975E4612F3A3}">
      <formula1>$B$7:$B$9</formula1>
    </dataValidation>
  </dataValidations>
  <pageMargins left="0.75" right="0.75" top="1" bottom="1" header="0.5" footer="0.5"/>
  <headerFooter alignWithMargins="0"/>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E20"/>
  <sheetViews>
    <sheetView workbookViewId="0"/>
  </sheetViews>
  <sheetFormatPr defaultRowHeight="12.75" x14ac:dyDescent="0.2"/>
  <cols>
    <col min="1" max="1" width="24.5703125" style="44" customWidth="1"/>
    <col min="2" max="2" width="47.7109375" style="44" customWidth="1"/>
    <col min="3" max="3" width="9.140625" style="44"/>
    <col min="4" max="4" width="80.140625" style="44" customWidth="1"/>
    <col min="5" max="16384" width="9.140625" style="44"/>
  </cols>
  <sheetData>
    <row r="1" spans="1:5" ht="18" x14ac:dyDescent="0.2">
      <c r="A1" s="74" t="s">
        <v>148</v>
      </c>
    </row>
    <row r="3" spans="1:5" ht="26.25" customHeight="1" x14ac:dyDescent="0.2">
      <c r="A3" s="221" t="s">
        <v>67</v>
      </c>
      <c r="B3" s="221"/>
      <c r="D3" s="222" t="s">
        <v>233</v>
      </c>
      <c r="E3" s="115"/>
    </row>
    <row r="4" spans="1:5" ht="23.25" customHeight="1" x14ac:dyDescent="0.2">
      <c r="A4" s="221" t="s">
        <v>66</v>
      </c>
      <c r="B4" s="221"/>
      <c r="D4" s="222"/>
      <c r="E4" s="115"/>
    </row>
    <row r="5" spans="1:5" ht="23.25" customHeight="1" x14ac:dyDescent="0.2">
      <c r="D5" s="222"/>
      <c r="E5" s="115"/>
    </row>
    <row r="6" spans="1:5" ht="23.25" customHeight="1" x14ac:dyDescent="0.2">
      <c r="A6" s="45" t="s">
        <v>65</v>
      </c>
      <c r="B6" s="44" t="s">
        <v>63</v>
      </c>
      <c r="D6" s="222"/>
      <c r="E6" s="115"/>
    </row>
    <row r="7" spans="1:5" ht="12.75" customHeight="1" x14ac:dyDescent="0.2">
      <c r="A7" s="45" t="s">
        <v>62</v>
      </c>
      <c r="B7" s="47">
        <v>40344</v>
      </c>
      <c r="D7" s="222"/>
      <c r="E7" s="115"/>
    </row>
    <row r="8" spans="1:5" ht="12.75" customHeight="1" x14ac:dyDescent="0.2">
      <c r="A8" s="45"/>
      <c r="B8" s="22"/>
      <c r="D8" s="222"/>
      <c r="E8" s="115"/>
    </row>
    <row r="9" spans="1:5" ht="23.25" customHeight="1" x14ac:dyDescent="0.2">
      <c r="A9" s="45" t="s">
        <v>64</v>
      </c>
      <c r="B9" s="48" t="s">
        <v>63</v>
      </c>
      <c r="D9" s="222"/>
      <c r="E9" s="115"/>
    </row>
    <row r="10" spans="1:5" ht="12.75" customHeight="1" x14ac:dyDescent="0.2">
      <c r="A10" s="45" t="s">
        <v>62</v>
      </c>
      <c r="B10" s="47">
        <v>40346</v>
      </c>
      <c r="D10" s="222"/>
      <c r="E10" s="115"/>
    </row>
    <row r="11" spans="1:5" ht="12.75" customHeight="1" x14ac:dyDescent="0.2">
      <c r="D11" s="222"/>
      <c r="E11" s="115"/>
    </row>
    <row r="12" spans="1:5" ht="38.25" x14ac:dyDescent="0.2">
      <c r="A12" s="44" t="s">
        <v>61</v>
      </c>
      <c r="B12" s="46" t="s">
        <v>110</v>
      </c>
      <c r="D12" s="115"/>
      <c r="E12" s="115"/>
    </row>
    <row r="13" spans="1:5" ht="12.75" customHeight="1" x14ac:dyDescent="0.2">
      <c r="D13" s="222" t="s">
        <v>234</v>
      </c>
    </row>
    <row r="14" spans="1:5" ht="63.75" x14ac:dyDescent="0.2">
      <c r="A14" s="46" t="s">
        <v>106</v>
      </c>
      <c r="B14" s="46" t="s">
        <v>107</v>
      </c>
      <c r="D14" s="222"/>
    </row>
    <row r="15" spans="1:5" x14ac:dyDescent="0.2">
      <c r="D15" s="222"/>
    </row>
    <row r="16" spans="1:5" ht="38.25" x14ac:dyDescent="0.2">
      <c r="A16" s="44" t="s">
        <v>60</v>
      </c>
      <c r="B16" s="46" t="s">
        <v>108</v>
      </c>
      <c r="D16" s="222"/>
    </row>
    <row r="17" spans="1:4" x14ac:dyDescent="0.2">
      <c r="D17" s="222"/>
    </row>
    <row r="18" spans="1:4" ht="51" x14ac:dyDescent="0.2">
      <c r="A18" s="46" t="s">
        <v>59</v>
      </c>
      <c r="B18" s="46" t="s">
        <v>109</v>
      </c>
      <c r="D18" s="222"/>
    </row>
    <row r="20" spans="1:4" x14ac:dyDescent="0.2">
      <c r="A20" s="22"/>
    </row>
  </sheetData>
  <mergeCells count="4">
    <mergeCell ref="A3:B3"/>
    <mergeCell ref="A4:B4"/>
    <mergeCell ref="D3:D11"/>
    <mergeCell ref="D13:D18"/>
  </mergeCell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B19"/>
  <sheetViews>
    <sheetView workbookViewId="0"/>
  </sheetViews>
  <sheetFormatPr defaultRowHeight="12.75" x14ac:dyDescent="0.2"/>
  <cols>
    <col min="1" max="1" width="22" style="22" customWidth="1"/>
    <col min="2" max="2" width="54" style="78" customWidth="1"/>
    <col min="3" max="16384" width="9.140625" style="22"/>
  </cols>
  <sheetData>
    <row r="1" spans="1:2" ht="18" x14ac:dyDescent="0.25">
      <c r="A1" s="87" t="s">
        <v>149</v>
      </c>
    </row>
    <row r="3" spans="1:2" ht="23.25" x14ac:dyDescent="0.35">
      <c r="A3" s="75" t="s">
        <v>141</v>
      </c>
      <c r="B3" s="76"/>
    </row>
    <row r="4" spans="1:2" x14ac:dyDescent="0.2">
      <c r="B4" s="22"/>
    </row>
    <row r="5" spans="1:2" x14ac:dyDescent="0.2">
      <c r="A5" s="77" t="s">
        <v>52</v>
      </c>
      <c r="B5" s="78" t="s">
        <v>53</v>
      </c>
    </row>
    <row r="6" spans="1:2" x14ac:dyDescent="0.2">
      <c r="A6" s="77" t="s">
        <v>0</v>
      </c>
      <c r="B6" s="79">
        <v>40438.559261574075</v>
      </c>
    </row>
    <row r="7" spans="1:2" x14ac:dyDescent="0.2">
      <c r="A7" s="77"/>
      <c r="B7" s="22"/>
    </row>
    <row r="8" spans="1:2" ht="51" x14ac:dyDescent="0.2">
      <c r="A8" s="80" t="s">
        <v>142</v>
      </c>
      <c r="B8" s="81" t="s">
        <v>143</v>
      </c>
    </row>
    <row r="9" spans="1:2" x14ac:dyDescent="0.2">
      <c r="A9" s="77"/>
    </row>
    <row r="10" spans="1:2" x14ac:dyDescent="0.2">
      <c r="A10" s="77" t="s">
        <v>144</v>
      </c>
    </row>
    <row r="11" spans="1:2" x14ac:dyDescent="0.2">
      <c r="A11" s="82" t="e">
        <v>#N/A</v>
      </c>
      <c r="B11" s="83" t="e">
        <v>#N/A</v>
      </c>
    </row>
    <row r="12" spans="1:2" x14ac:dyDescent="0.2">
      <c r="A12" s="82" t="e">
        <v>#N/A</v>
      </c>
      <c r="B12" s="83" t="e">
        <v>#N/A</v>
      </c>
    </row>
    <row r="13" spans="1:2" x14ac:dyDescent="0.2">
      <c r="A13" s="82" t="e">
        <v>#N/A</v>
      </c>
      <c r="B13" s="83" t="e">
        <v>#N/A</v>
      </c>
    </row>
    <row r="14" spans="1:2" x14ac:dyDescent="0.2">
      <c r="A14" s="82"/>
      <c r="B14" s="81"/>
    </row>
    <row r="16" spans="1:2" ht="114.75" x14ac:dyDescent="0.2">
      <c r="A16" s="84" t="s">
        <v>145</v>
      </c>
      <c r="B16" s="81" t="s">
        <v>146</v>
      </c>
    </row>
    <row r="17" spans="1:2" x14ac:dyDescent="0.2">
      <c r="B17" s="81"/>
    </row>
    <row r="18" spans="1:2" ht="25.5" x14ac:dyDescent="0.2">
      <c r="A18" s="85" t="s">
        <v>147</v>
      </c>
      <c r="B18" s="86" t="s">
        <v>53</v>
      </c>
    </row>
    <row r="19" spans="1:2" x14ac:dyDescent="0.2"/>
  </sheetData>
  <pageMargins left="0.75" right="0.75" top="1" bottom="1" header="0.5" footer="0.5"/>
  <pageSetup orientation="portrait"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B11"/>
  <sheetViews>
    <sheetView zoomScale="145" zoomScaleNormal="145" workbookViewId="0">
      <selection activeCell="A3" sqref="A3"/>
    </sheetView>
  </sheetViews>
  <sheetFormatPr defaultRowHeight="12.75" x14ac:dyDescent="0.2"/>
  <cols>
    <col min="1" max="1" width="66.5703125" customWidth="1"/>
  </cols>
  <sheetData>
    <row r="1" spans="1:2" ht="18" x14ac:dyDescent="0.25">
      <c r="A1" s="11" t="s">
        <v>150</v>
      </c>
    </row>
    <row r="2" spans="1:2" hidden="1" x14ac:dyDescent="0.2">
      <c r="A2" s="176"/>
      <c r="B2" s="176"/>
    </row>
    <row r="3" spans="1:2" x14ac:dyDescent="0.2">
      <c r="A3" s="185" t="str">
        <f>IF(A2="","",IF(Disable_Video_Hyperlinks,A2,HYPERLINK(Video_website&amp;A2,A2)))</f>
        <v/>
      </c>
    </row>
    <row r="4" spans="1:2" x14ac:dyDescent="0.2">
      <c r="A4" s="187" t="str">
        <f>IF(B2="","",B2)</f>
        <v/>
      </c>
    </row>
    <row r="6" spans="1:2" ht="18.75" x14ac:dyDescent="0.3">
      <c r="A6" s="68" t="s">
        <v>151</v>
      </c>
    </row>
    <row r="7" spans="1:2" ht="18.75" x14ac:dyDescent="0.3">
      <c r="A7" s="68" t="s">
        <v>152</v>
      </c>
    </row>
    <row r="8" spans="1:2" ht="18.75" x14ac:dyDescent="0.3">
      <c r="A8" s="68" t="s">
        <v>153</v>
      </c>
    </row>
    <row r="9" spans="1:2" ht="18.75" x14ac:dyDescent="0.3">
      <c r="A9" s="68" t="s">
        <v>154</v>
      </c>
    </row>
    <row r="10" spans="1:2" ht="18.75" x14ac:dyDescent="0.2">
      <c r="A10" s="116" t="s">
        <v>235</v>
      </c>
    </row>
    <row r="11" spans="1:2" ht="18.75" x14ac:dyDescent="0.2">
      <c r="A11" s="116" t="s">
        <v>236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B17"/>
  <sheetViews>
    <sheetView zoomScale="145" zoomScaleNormal="145" workbookViewId="0">
      <selection activeCell="A3" sqref="A3"/>
    </sheetView>
  </sheetViews>
  <sheetFormatPr defaultRowHeight="12.75" x14ac:dyDescent="0.2"/>
  <sheetData>
    <row r="1" spans="1:2" ht="18" x14ac:dyDescent="0.25">
      <c r="A1" s="11" t="s">
        <v>155</v>
      </c>
    </row>
    <row r="2" spans="1:2" hidden="1" x14ac:dyDescent="0.2">
      <c r="A2" s="176"/>
      <c r="B2" s="176"/>
    </row>
    <row r="3" spans="1:2" x14ac:dyDescent="0.2">
      <c r="A3" s="185" t="str">
        <f>IF(A2="","",IF(Disable_Video_Hyperlinks,A2,HYPERLINK(Video_website&amp;A2,A2)))</f>
        <v/>
      </c>
    </row>
    <row r="4" spans="1:2" x14ac:dyDescent="0.2">
      <c r="A4" s="187" t="str">
        <f>IF(B2="","",B2)</f>
        <v/>
      </c>
    </row>
    <row r="6" spans="1:2" ht="18.75" x14ac:dyDescent="0.3">
      <c r="A6" s="68" t="s">
        <v>118</v>
      </c>
    </row>
    <row r="7" spans="1:2" ht="18.75" x14ac:dyDescent="0.3">
      <c r="A7" s="68" t="s">
        <v>119</v>
      </c>
    </row>
    <row r="8" spans="1:2" ht="18.75" x14ac:dyDescent="0.3">
      <c r="A8" s="68" t="s">
        <v>120</v>
      </c>
    </row>
    <row r="9" spans="1:2" ht="18.75" x14ac:dyDescent="0.3">
      <c r="A9" s="68" t="s">
        <v>121</v>
      </c>
    </row>
    <row r="11" spans="1:2" ht="18.75" x14ac:dyDescent="0.3">
      <c r="A11" s="68" t="s">
        <v>208</v>
      </c>
    </row>
    <row r="12" spans="1:2" ht="18.75" x14ac:dyDescent="0.2">
      <c r="A12" s="107" t="s">
        <v>209</v>
      </c>
    </row>
    <row r="13" spans="1:2" ht="18.75" x14ac:dyDescent="0.2">
      <c r="A13" s="107" t="s">
        <v>210</v>
      </c>
    </row>
    <row r="14" spans="1:2" ht="18.75" x14ac:dyDescent="0.3">
      <c r="A14" s="68" t="s">
        <v>211</v>
      </c>
    </row>
    <row r="15" spans="1:2" ht="18.75" x14ac:dyDescent="0.2">
      <c r="A15" s="107" t="s">
        <v>212</v>
      </c>
    </row>
    <row r="16" spans="1:2" ht="18.75" x14ac:dyDescent="0.2">
      <c r="A16" s="107" t="s">
        <v>213</v>
      </c>
    </row>
    <row r="17" spans="1:1" ht="18.75" x14ac:dyDescent="0.2">
      <c r="A17" s="107" t="s">
        <v>214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38EE4-0DB2-48D8-A91B-D7E2FF903AE1}">
  <sheetPr codeName="Sheet15"/>
  <dimension ref="A1:B4"/>
  <sheetViews>
    <sheetView zoomScale="145" zoomScaleNormal="145" workbookViewId="0">
      <selection activeCell="A3" sqref="A3"/>
    </sheetView>
  </sheetViews>
  <sheetFormatPr defaultRowHeight="12.75" x14ac:dyDescent="0.2"/>
  <sheetData>
    <row r="1" spans="1:2" ht="18" x14ac:dyDescent="0.25">
      <c r="A1" s="11" t="s">
        <v>174</v>
      </c>
    </row>
    <row r="2" spans="1:2" hidden="1" x14ac:dyDescent="0.2">
      <c r="A2" s="176" t="s">
        <v>322</v>
      </c>
      <c r="B2" s="189">
        <v>8.564814814814815E-3</v>
      </c>
    </row>
    <row r="3" spans="1:2" x14ac:dyDescent="0.2">
      <c r="A3" s="185" t="str">
        <f>IF(A2="","",IF(Disable_Video_Hyperlinks,A2,HYPERLINK(Video_website&amp;A2,A2)))</f>
        <v>UNC_DAYT_EXCEL_1.11.3_LECTURE_FORMULA_AUDITING.mp4</v>
      </c>
    </row>
    <row r="4" spans="1:2" x14ac:dyDescent="0.2">
      <c r="A4" s="187">
        <f>IF(B2="","",B2)</f>
        <v>8.564814814814815E-3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E21"/>
  <sheetViews>
    <sheetView zoomScale="145" zoomScaleNormal="145" workbookViewId="0">
      <selection activeCell="A3" sqref="A3"/>
    </sheetView>
  </sheetViews>
  <sheetFormatPr defaultRowHeight="12.75" x14ac:dyDescent="0.2"/>
  <cols>
    <col min="1" max="1" width="12.5703125" customWidth="1"/>
    <col min="2" max="4" width="5" bestFit="1" customWidth="1"/>
    <col min="5" max="5" width="7.140625" bestFit="1" customWidth="1"/>
    <col min="6" max="6" width="9.140625" customWidth="1"/>
  </cols>
  <sheetData>
    <row r="1" spans="1:5" s="8" customFormat="1" ht="18" x14ac:dyDescent="0.25">
      <c r="A1" s="148" t="s">
        <v>156</v>
      </c>
      <c r="B1" s="148"/>
      <c r="C1" s="148"/>
      <c r="D1" s="148"/>
      <c r="E1" s="148"/>
    </row>
    <row r="2" spans="1:5" ht="18" hidden="1" x14ac:dyDescent="0.25">
      <c r="A2" s="192"/>
      <c r="B2" s="176"/>
    </row>
    <row r="3" spans="1:5" x14ac:dyDescent="0.2">
      <c r="A3" s="185" t="str">
        <f>IF(A2="","",IF(Disable_Video_Hyperlinks,A2,HYPERLINK(Video_website&amp;A2,A2)))</f>
        <v/>
      </c>
    </row>
    <row r="4" spans="1:5" x14ac:dyDescent="0.2">
      <c r="A4" s="187" t="str">
        <f>IF(B2="","",B2)</f>
        <v/>
      </c>
    </row>
    <row r="5" spans="1:5" ht="18" x14ac:dyDescent="0.25">
      <c r="A5" s="11"/>
    </row>
    <row r="7" spans="1:5" x14ac:dyDescent="0.2">
      <c r="B7">
        <v>1200</v>
      </c>
      <c r="C7">
        <v>1500</v>
      </c>
      <c r="D7">
        <v>1800</v>
      </c>
      <c r="E7">
        <f>(B7+C7+D7)/3</f>
        <v>1500</v>
      </c>
    </row>
    <row r="16" spans="1:5" ht="18.75" x14ac:dyDescent="0.3">
      <c r="A16" s="147" t="s">
        <v>215</v>
      </c>
      <c r="B16" s="147"/>
      <c r="C16" s="147"/>
      <c r="D16" s="147"/>
      <c r="E16" s="147"/>
    </row>
    <row r="17" spans="1:5" ht="18.75" x14ac:dyDescent="0.3">
      <c r="A17" s="147" t="s">
        <v>216</v>
      </c>
      <c r="B17" s="147"/>
      <c r="C17" s="147"/>
      <c r="D17" s="147"/>
      <c r="E17" s="147"/>
    </row>
    <row r="18" spans="1:5" ht="18.75" x14ac:dyDescent="0.3">
      <c r="A18" s="147" t="s">
        <v>217</v>
      </c>
      <c r="B18" s="147"/>
      <c r="C18" s="147"/>
      <c r="D18" s="147"/>
      <c r="E18" s="147"/>
    </row>
    <row r="19" spans="1:5" ht="15.75" x14ac:dyDescent="0.2">
      <c r="A19" s="146" t="s">
        <v>218</v>
      </c>
      <c r="B19" s="146"/>
      <c r="C19" s="146"/>
      <c r="D19" s="146"/>
      <c r="E19" s="146"/>
    </row>
    <row r="20" spans="1:5" ht="15.75" x14ac:dyDescent="0.2">
      <c r="A20" s="146" t="s">
        <v>219</v>
      </c>
      <c r="B20" s="146"/>
      <c r="C20" s="146"/>
      <c r="D20" s="146"/>
      <c r="E20" s="146"/>
    </row>
    <row r="21" spans="1:5" ht="18.75" x14ac:dyDescent="0.3">
      <c r="A21" s="147" t="s">
        <v>220</v>
      </c>
      <c r="B21" s="147"/>
      <c r="C21" s="147"/>
      <c r="D21" s="147"/>
      <c r="E21" s="147"/>
    </row>
  </sheetData>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dimension ref="A1:K21"/>
  <sheetViews>
    <sheetView zoomScale="145" zoomScaleNormal="145" workbookViewId="0">
      <selection activeCell="A3" sqref="A3"/>
    </sheetView>
  </sheetViews>
  <sheetFormatPr defaultRowHeight="12.75" x14ac:dyDescent="0.2"/>
  <cols>
    <col min="1" max="1" width="20.7109375" style="88" customWidth="1"/>
    <col min="2" max="2" width="7.28515625" style="88" customWidth="1"/>
    <col min="3" max="16384" width="9.140625" style="88"/>
  </cols>
  <sheetData>
    <row r="1" spans="1:11" ht="18" x14ac:dyDescent="0.25">
      <c r="A1" s="98" t="s">
        <v>158</v>
      </c>
    </row>
    <row r="2" spans="1:11" ht="18" hidden="1" x14ac:dyDescent="0.25">
      <c r="A2" s="190"/>
      <c r="B2" s="191"/>
    </row>
    <row r="3" spans="1:11" x14ac:dyDescent="0.2">
      <c r="A3" s="185" t="str">
        <f>IF(A2="","",IF(Disable_Video_Hyperlinks,A2,HYPERLINK(Video_website&amp;A2,A2)))</f>
        <v/>
      </c>
    </row>
    <row r="4" spans="1:11" x14ac:dyDescent="0.2">
      <c r="A4" s="187" t="str">
        <f>IF(B2="","",B2)</f>
        <v/>
      </c>
    </row>
    <row r="5" spans="1:11" x14ac:dyDescent="0.2">
      <c r="A5" s="129"/>
    </row>
    <row r="6" spans="1:11" x14ac:dyDescent="0.2">
      <c r="A6" s="89"/>
      <c r="B6" s="89"/>
      <c r="C6" s="223" t="s">
        <v>86</v>
      </c>
      <c r="D6" s="223"/>
      <c r="E6" s="224"/>
      <c r="F6" s="225" t="s">
        <v>85</v>
      </c>
      <c r="G6" s="223"/>
      <c r="H6" s="224"/>
      <c r="I6" s="225" t="s">
        <v>84</v>
      </c>
      <c r="J6" s="223"/>
      <c r="K6" s="224"/>
    </row>
    <row r="7" spans="1:11" x14ac:dyDescent="0.2">
      <c r="A7" s="185" t="str">
        <f>IF(A6="","",IF(Disable_Video_Hyperlinks,A6,HYPERLINK(Video_website&amp;A6,A6)))</f>
        <v/>
      </c>
      <c r="B7" s="89"/>
      <c r="C7" s="182"/>
      <c r="D7" s="182"/>
      <c r="E7" s="183"/>
      <c r="F7" s="184"/>
      <c r="G7" s="182"/>
      <c r="H7" s="183"/>
      <c r="I7" s="184"/>
      <c r="J7" s="182"/>
      <c r="K7" s="183"/>
    </row>
    <row r="8" spans="1:11" x14ac:dyDescent="0.2">
      <c r="A8" s="89"/>
      <c r="B8" s="89"/>
      <c r="C8" s="182"/>
      <c r="D8" s="182"/>
      <c r="E8" s="183"/>
      <c r="F8" s="184"/>
      <c r="G8" s="182"/>
      <c r="H8" s="183"/>
      <c r="I8" s="184"/>
      <c r="J8" s="182"/>
      <c r="K8" s="183"/>
    </row>
    <row r="9" spans="1:11" x14ac:dyDescent="0.2">
      <c r="A9" s="90" t="s">
        <v>83</v>
      </c>
      <c r="B9" s="91" t="s">
        <v>82</v>
      </c>
      <c r="C9" s="91" t="s">
        <v>81</v>
      </c>
      <c r="D9" s="91" t="s">
        <v>80</v>
      </c>
      <c r="E9" s="92" t="s">
        <v>79</v>
      </c>
      <c r="F9" s="93" t="s">
        <v>81</v>
      </c>
      <c r="G9" s="91" t="s">
        <v>80</v>
      </c>
      <c r="H9" s="92" t="s">
        <v>79</v>
      </c>
      <c r="I9" s="93" t="s">
        <v>81</v>
      </c>
      <c r="J9" s="91" t="s">
        <v>80</v>
      </c>
      <c r="K9" s="92" t="s">
        <v>79</v>
      </c>
    </row>
    <row r="10" spans="1:11" x14ac:dyDescent="0.2">
      <c r="A10" s="88" t="s">
        <v>78</v>
      </c>
      <c r="C10" s="36">
        <v>3000</v>
      </c>
      <c r="D10" s="38"/>
      <c r="E10" s="31">
        <f t="shared" ref="E10:E15" si="0">SUM(C10:D10)</f>
        <v>3000</v>
      </c>
      <c r="F10" s="37">
        <v>3000</v>
      </c>
      <c r="G10" s="36"/>
      <c r="H10" s="31">
        <f t="shared" ref="H10:H16" si="1">SUM(F10:G10)</f>
        <v>3000</v>
      </c>
      <c r="I10" s="37">
        <v>3000</v>
      </c>
      <c r="J10" s="36"/>
      <c r="K10" s="31">
        <f t="shared" ref="K10:K15" si="2">I10+J10</f>
        <v>3000</v>
      </c>
    </row>
    <row r="11" spans="1:11" x14ac:dyDescent="0.2">
      <c r="A11" s="88" t="s">
        <v>77</v>
      </c>
      <c r="B11" s="94">
        <v>0.03</v>
      </c>
      <c r="C11" s="1">
        <v>0</v>
      </c>
      <c r="D11" s="34">
        <v>2925.45</v>
      </c>
      <c r="E11" s="33">
        <f t="shared" si="0"/>
        <v>2925.45</v>
      </c>
      <c r="F11" s="1">
        <v>0</v>
      </c>
      <c r="G11" s="1">
        <v>3093.75</v>
      </c>
      <c r="H11" s="33">
        <f t="shared" si="1"/>
        <v>3093.75</v>
      </c>
      <c r="I11" s="32" t="s">
        <v>157</v>
      </c>
      <c r="J11" s="1">
        <v>3286.7999999999997</v>
      </c>
      <c r="K11" s="31" t="e">
        <f t="shared" si="2"/>
        <v>#VALUE!</v>
      </c>
    </row>
    <row r="12" spans="1:11" x14ac:dyDescent="0.2">
      <c r="A12" s="88" t="s">
        <v>76</v>
      </c>
      <c r="B12" s="94">
        <v>0.02</v>
      </c>
      <c r="C12" s="1">
        <v>0</v>
      </c>
      <c r="D12" s="34">
        <v>1950.3</v>
      </c>
      <c r="E12" s="33">
        <f t="shared" si="0"/>
        <v>1950.3</v>
      </c>
      <c r="F12" s="1">
        <v>0</v>
      </c>
      <c r="G12" s="1">
        <v>2062.5</v>
      </c>
      <c r="H12" s="33">
        <f t="shared" si="1"/>
        <v>2062.5</v>
      </c>
      <c r="I12" s="32" t="s">
        <v>157</v>
      </c>
      <c r="J12" s="1">
        <v>2191.2000000000003</v>
      </c>
      <c r="K12" s="31" t="e">
        <f t="shared" si="2"/>
        <v>#VALUE!</v>
      </c>
    </row>
    <row r="13" spans="1:11" x14ac:dyDescent="0.2">
      <c r="A13" s="88" t="s">
        <v>75</v>
      </c>
      <c r="B13" s="94">
        <v>0.01</v>
      </c>
      <c r="C13" s="1">
        <v>0</v>
      </c>
      <c r="D13" s="34">
        <v>975.15</v>
      </c>
      <c r="E13" s="33">
        <f t="shared" si="0"/>
        <v>975.15</v>
      </c>
      <c r="F13" s="1">
        <v>0</v>
      </c>
      <c r="G13" s="1">
        <v>1031.25</v>
      </c>
      <c r="H13" s="33">
        <f t="shared" si="1"/>
        <v>1031.25</v>
      </c>
      <c r="I13" s="32" t="s">
        <v>157</v>
      </c>
      <c r="J13" s="1">
        <v>1095.6000000000001</v>
      </c>
      <c r="K13" s="31" t="e">
        <f t="shared" si="2"/>
        <v>#VALUE!</v>
      </c>
    </row>
    <row r="14" spans="1:11" x14ac:dyDescent="0.2">
      <c r="A14" s="88" t="s">
        <v>74</v>
      </c>
      <c r="C14" s="1">
        <v>1000</v>
      </c>
      <c r="D14" s="34"/>
      <c r="E14" s="33">
        <f t="shared" si="0"/>
        <v>1000</v>
      </c>
      <c r="F14" s="32">
        <v>1000</v>
      </c>
      <c r="G14" s="1"/>
      <c r="H14" s="33">
        <f t="shared" si="1"/>
        <v>1000</v>
      </c>
      <c r="I14" s="32">
        <v>1000</v>
      </c>
      <c r="J14" s="1"/>
      <c r="K14" s="31">
        <f t="shared" si="2"/>
        <v>1000</v>
      </c>
    </row>
    <row r="15" spans="1:11" x14ac:dyDescent="0.2">
      <c r="A15" s="88" t="s">
        <v>73</v>
      </c>
      <c r="C15" s="1">
        <v>800</v>
      </c>
      <c r="D15" s="34"/>
      <c r="E15" s="33">
        <f t="shared" si="0"/>
        <v>800</v>
      </c>
      <c r="F15" s="32">
        <v>800</v>
      </c>
      <c r="G15" s="1"/>
      <c r="H15" s="33">
        <f t="shared" si="1"/>
        <v>800</v>
      </c>
      <c r="I15" s="32">
        <v>800</v>
      </c>
      <c r="J15" s="1"/>
      <c r="K15" s="31">
        <f t="shared" si="2"/>
        <v>800</v>
      </c>
    </row>
    <row r="16" spans="1:11" ht="13.5" thickBot="1" x14ac:dyDescent="0.25">
      <c r="A16" s="95" t="s">
        <v>72</v>
      </c>
      <c r="C16" s="27" t="e" cm="1">
        <f t="array" aca="1" ref="C16" ca="1">SIM(C10:C15)</f>
        <v>#NAME?</v>
      </c>
      <c r="D16" s="29">
        <f>SUM(D10:D15)</f>
        <v>5850.9</v>
      </c>
      <c r="E16" s="26">
        <f>SUM(E10:E15)</f>
        <v>10650.9</v>
      </c>
      <c r="F16" s="28">
        <f>SUM(F10:F15)</f>
        <v>4800</v>
      </c>
      <c r="G16" s="27">
        <f>SUM(G10:G15)</f>
        <v>6187.5</v>
      </c>
      <c r="H16" s="96">
        <f t="shared" si="1"/>
        <v>10987.5</v>
      </c>
      <c r="I16" s="28">
        <f>SUM(I10:I15)</f>
        <v>4800</v>
      </c>
      <c r="J16" s="27">
        <f>SUM(J10:J15)</f>
        <v>6573.6</v>
      </c>
      <c r="K16" s="26" t="e">
        <f>SUM(K10:K15)</f>
        <v>#VALUE!</v>
      </c>
    </row>
    <row r="17" spans="1:5" ht="13.5" thickTop="1" x14ac:dyDescent="0.2">
      <c r="E17" s="88" t="s">
        <v>305</v>
      </c>
    </row>
    <row r="18" spans="1:5" x14ac:dyDescent="0.2">
      <c r="A18" s="89" t="s">
        <v>71</v>
      </c>
    </row>
    <row r="19" spans="1:5" x14ac:dyDescent="0.2">
      <c r="A19" s="88" t="s">
        <v>70</v>
      </c>
      <c r="C19" s="24" t="e">
        <f>(E16+H16+K16)/B16</f>
        <v>#VALUE!</v>
      </c>
      <c r="D19" s="88" t="s">
        <v>304</v>
      </c>
    </row>
    <row r="20" spans="1:5" x14ac:dyDescent="0.2">
      <c r="A20" s="88" t="s">
        <v>69</v>
      </c>
      <c r="C20" s="97" t="e">
        <f>MAX(E16,H16,K16)</f>
        <v>#VALUE!</v>
      </c>
      <c r="D20" s="88" t="s">
        <v>304</v>
      </c>
    </row>
    <row r="21" spans="1:5" x14ac:dyDescent="0.2">
      <c r="A21" s="88" t="s">
        <v>68</v>
      </c>
      <c r="C21" s="97" t="e">
        <f>MIN(H16,K16)</f>
        <v>#VALUE!</v>
      </c>
    </row>
  </sheetData>
  <mergeCells count="3">
    <mergeCell ref="C6:E6"/>
    <mergeCell ref="F6:H6"/>
    <mergeCell ref="I6:K6"/>
  </mergeCells>
  <pageMargins left="0.75" right="0.75" top="1" bottom="1" header="0.5" footer="0.5"/>
  <headerFooter alignWithMargins="0"/>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dimension ref="A1:K15"/>
  <sheetViews>
    <sheetView workbookViewId="0">
      <selection activeCell="K5" sqref="K5"/>
    </sheetView>
  </sheetViews>
  <sheetFormatPr defaultRowHeight="12.75" x14ac:dyDescent="0.2"/>
  <cols>
    <col min="1" max="1" width="20.7109375" style="88" customWidth="1"/>
    <col min="2" max="2" width="7.28515625" style="88" customWidth="1"/>
    <col min="3" max="16384" width="9.140625" style="88"/>
  </cols>
  <sheetData>
    <row r="1" spans="1:11" ht="18" x14ac:dyDescent="0.25">
      <c r="A1" s="98" t="s">
        <v>159</v>
      </c>
    </row>
    <row r="2" spans="1:11" x14ac:dyDescent="0.2">
      <c r="A2" s="89"/>
      <c r="B2" s="89"/>
      <c r="C2" s="223" t="s">
        <v>86</v>
      </c>
      <c r="D2" s="223"/>
      <c r="E2" s="224"/>
      <c r="F2" s="225" t="s">
        <v>85</v>
      </c>
      <c r="G2" s="223"/>
      <c r="H2" s="224"/>
      <c r="I2" s="225" t="s">
        <v>84</v>
      </c>
      <c r="J2" s="223"/>
      <c r="K2" s="224"/>
    </row>
    <row r="3" spans="1:11" x14ac:dyDescent="0.2">
      <c r="A3" s="90" t="s">
        <v>83</v>
      </c>
      <c r="B3" s="91" t="s">
        <v>82</v>
      </c>
      <c r="C3" s="91" t="s">
        <v>81</v>
      </c>
      <c r="D3" s="91" t="s">
        <v>80</v>
      </c>
      <c r="E3" s="92" t="s">
        <v>79</v>
      </c>
      <c r="F3" s="93" t="s">
        <v>81</v>
      </c>
      <c r="G3" s="91" t="s">
        <v>80</v>
      </c>
      <c r="H3" s="92" t="s">
        <v>79</v>
      </c>
      <c r="I3" s="93" t="s">
        <v>81</v>
      </c>
      <c r="J3" s="91" t="s">
        <v>80</v>
      </c>
      <c r="K3" s="92" t="s">
        <v>79</v>
      </c>
    </row>
    <row r="4" spans="1:11" x14ac:dyDescent="0.2">
      <c r="A4" s="88" t="s">
        <v>78</v>
      </c>
      <c r="C4" s="36">
        <v>3000</v>
      </c>
      <c r="D4" s="38"/>
      <c r="E4" s="31">
        <f t="shared" ref="E4:E9" si="0">SUM(C4:D4)</f>
        <v>3000</v>
      </c>
      <c r="F4" s="37">
        <v>3000</v>
      </c>
      <c r="G4" s="36"/>
      <c r="H4" s="31">
        <f t="shared" ref="H4:H10" si="1">SUM(F4:G4)</f>
        <v>3000</v>
      </c>
      <c r="I4" s="37">
        <v>3000</v>
      </c>
      <c r="J4" s="36"/>
      <c r="K4" s="31">
        <f t="shared" ref="K4:K9" si="2">I4+J4</f>
        <v>3000</v>
      </c>
    </row>
    <row r="5" spans="1:11" x14ac:dyDescent="0.2">
      <c r="A5" s="88" t="s">
        <v>77</v>
      </c>
      <c r="B5" s="94">
        <v>0.03</v>
      </c>
      <c r="C5" s="1">
        <v>0</v>
      </c>
      <c r="D5" s="34">
        <v>2925.45</v>
      </c>
      <c r="E5" s="33">
        <f t="shared" si="0"/>
        <v>2925.45</v>
      </c>
      <c r="F5" s="1">
        <v>0</v>
      </c>
      <c r="G5" s="1">
        <v>3093.75</v>
      </c>
      <c r="H5" s="33">
        <f t="shared" si="1"/>
        <v>3093.75</v>
      </c>
      <c r="I5" s="32">
        <v>0</v>
      </c>
      <c r="J5" s="1">
        <v>3286.7999999999997</v>
      </c>
      <c r="K5" s="31">
        <f t="shared" si="2"/>
        <v>3286.7999999999997</v>
      </c>
    </row>
    <row r="6" spans="1:11" x14ac:dyDescent="0.2">
      <c r="A6" s="88" t="s">
        <v>76</v>
      </c>
      <c r="B6" s="94">
        <v>0.02</v>
      </c>
      <c r="C6" s="1">
        <v>0</v>
      </c>
      <c r="D6" s="34">
        <v>1950.3</v>
      </c>
      <c r="E6" s="33">
        <f t="shared" si="0"/>
        <v>1950.3</v>
      </c>
      <c r="F6" s="1">
        <v>0</v>
      </c>
      <c r="G6" s="1">
        <v>2062.5</v>
      </c>
      <c r="H6" s="33">
        <f t="shared" si="1"/>
        <v>2062.5</v>
      </c>
      <c r="I6" s="32">
        <v>0</v>
      </c>
      <c r="J6" s="1">
        <v>2191.2000000000003</v>
      </c>
      <c r="K6" s="31">
        <f t="shared" si="2"/>
        <v>2191.2000000000003</v>
      </c>
    </row>
    <row r="7" spans="1:11" x14ac:dyDescent="0.2">
      <c r="A7" s="88" t="s">
        <v>75</v>
      </c>
      <c r="B7" s="94">
        <v>0.01</v>
      </c>
      <c r="C7" s="1">
        <v>0</v>
      </c>
      <c r="D7" s="34">
        <v>975.15</v>
      </c>
      <c r="E7" s="33">
        <f t="shared" si="0"/>
        <v>975.15</v>
      </c>
      <c r="F7" s="1">
        <v>0</v>
      </c>
      <c r="G7" s="1">
        <v>1031.25</v>
      </c>
      <c r="H7" s="33">
        <f t="shared" si="1"/>
        <v>1031.25</v>
      </c>
      <c r="I7" s="32">
        <v>0</v>
      </c>
      <c r="J7" s="1">
        <v>1095.6000000000001</v>
      </c>
      <c r="K7" s="31">
        <f t="shared" si="2"/>
        <v>1095.6000000000001</v>
      </c>
    </row>
    <row r="8" spans="1:11" x14ac:dyDescent="0.2">
      <c r="A8" s="88" t="s">
        <v>74</v>
      </c>
      <c r="C8" s="1">
        <v>1000</v>
      </c>
      <c r="D8" s="34"/>
      <c r="E8" s="33">
        <f t="shared" si="0"/>
        <v>1000</v>
      </c>
      <c r="F8" s="32">
        <v>1000</v>
      </c>
      <c r="G8" s="1"/>
      <c r="H8" s="33">
        <f t="shared" si="1"/>
        <v>1000</v>
      </c>
      <c r="I8" s="32">
        <v>1000</v>
      </c>
      <c r="J8" s="1"/>
      <c r="K8" s="31">
        <f t="shared" si="2"/>
        <v>1000</v>
      </c>
    </row>
    <row r="9" spans="1:11" x14ac:dyDescent="0.2">
      <c r="A9" s="88" t="s">
        <v>73</v>
      </c>
      <c r="C9" s="1">
        <v>800</v>
      </c>
      <c r="D9" s="34"/>
      <c r="E9" s="33">
        <f t="shared" si="0"/>
        <v>800</v>
      </c>
      <c r="F9" s="32">
        <v>800</v>
      </c>
      <c r="G9" s="1"/>
      <c r="H9" s="33">
        <f t="shared" si="1"/>
        <v>800</v>
      </c>
      <c r="I9" s="32">
        <v>800</v>
      </c>
      <c r="J9" s="1"/>
      <c r="K9" s="31">
        <f t="shared" si="2"/>
        <v>800</v>
      </c>
    </row>
    <row r="10" spans="1:11" ht="13.5" thickBot="1" x14ac:dyDescent="0.25">
      <c r="A10" s="95" t="s">
        <v>72</v>
      </c>
      <c r="C10" s="27">
        <f>SUM(C4:C9)</f>
        <v>4800</v>
      </c>
      <c r="D10" s="29">
        <f>SUM(D4:D9)</f>
        <v>5850.9</v>
      </c>
      <c r="E10" s="26">
        <f>SUM(E4:E9)</f>
        <v>10650.9</v>
      </c>
      <c r="F10" s="28">
        <f>SUM(F4:F9)</f>
        <v>4800</v>
      </c>
      <c r="G10" s="27">
        <f>SUM(G4:G9)</f>
        <v>6187.5</v>
      </c>
      <c r="H10" s="96">
        <f t="shared" si="1"/>
        <v>10987.5</v>
      </c>
      <c r="I10" s="28">
        <f>SUM(I4:I9)</f>
        <v>4800</v>
      </c>
      <c r="J10" s="27">
        <f>SUM(J4:J9)</f>
        <v>6573.6</v>
      </c>
      <c r="K10" s="26">
        <f>SUM(K4:K9)</f>
        <v>11373.6</v>
      </c>
    </row>
    <row r="11" spans="1:11" ht="13.5" thickTop="1" x14ac:dyDescent="0.2"/>
    <row r="12" spans="1:11" x14ac:dyDescent="0.2">
      <c r="A12" s="89" t="s">
        <v>71</v>
      </c>
    </row>
    <row r="13" spans="1:11" x14ac:dyDescent="0.2">
      <c r="A13" s="88" t="s">
        <v>70</v>
      </c>
      <c r="C13" s="24" t="e">
        <f>(E10+H10+K10)/B10</f>
        <v>#DIV/0!</v>
      </c>
    </row>
    <row r="14" spans="1:11" x14ac:dyDescent="0.2">
      <c r="A14" s="88" t="s">
        <v>69</v>
      </c>
      <c r="C14" s="97">
        <f>MAX(E10,H10,K10)</f>
        <v>11373.6</v>
      </c>
    </row>
    <row r="15" spans="1:11" x14ac:dyDescent="0.2">
      <c r="A15" s="88" t="s">
        <v>68</v>
      </c>
      <c r="C15" s="97">
        <f>MIN(H10,K10)</f>
        <v>10987.5</v>
      </c>
    </row>
  </sheetData>
  <mergeCells count="3">
    <mergeCell ref="C2:E2"/>
    <mergeCell ref="F2:H2"/>
    <mergeCell ref="I2:K2"/>
  </mergeCells>
  <pageMargins left="0.75" right="0.75" top="1" bottom="1" header="0.5" footer="0.5"/>
  <headerFooter alignWithMargins="0"/>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0"/>
  <dimension ref="A1:K32"/>
  <sheetViews>
    <sheetView zoomScale="145" zoomScaleNormal="145" workbookViewId="0">
      <selection activeCell="A3" sqref="A3"/>
    </sheetView>
  </sheetViews>
  <sheetFormatPr defaultRowHeight="12.75" x14ac:dyDescent="0.2"/>
  <cols>
    <col min="1" max="1" width="20.7109375" style="88" customWidth="1"/>
    <col min="2" max="2" width="7.28515625" style="88" customWidth="1"/>
    <col min="3" max="16384" width="9.140625" style="88"/>
  </cols>
  <sheetData>
    <row r="1" spans="1:11" ht="18" x14ac:dyDescent="0.25">
      <c r="A1" s="98" t="s">
        <v>160</v>
      </c>
    </row>
    <row r="2" spans="1:11" ht="18" hidden="1" x14ac:dyDescent="0.25">
      <c r="A2" s="190"/>
      <c r="B2" s="191"/>
    </row>
    <row r="3" spans="1:11" x14ac:dyDescent="0.2">
      <c r="A3" s="185" t="str">
        <f>IF(A2="","",IF(Disable_Video_Hyperlinks,A2,HYPERLINK(Video_website&amp;A2,A2)))</f>
        <v/>
      </c>
    </row>
    <row r="4" spans="1:11" x14ac:dyDescent="0.2">
      <c r="A4" s="187" t="str">
        <f>IF(B2="","",B2)</f>
        <v/>
      </c>
    </row>
    <row r="5" spans="1:11" x14ac:dyDescent="0.2">
      <c r="A5" s="129"/>
    </row>
    <row r="6" spans="1:11" x14ac:dyDescent="0.2">
      <c r="A6" s="89"/>
      <c r="B6" s="89"/>
      <c r="C6" s="223" t="s">
        <v>86</v>
      </c>
      <c r="D6" s="223"/>
      <c r="E6" s="224"/>
      <c r="F6" s="225" t="s">
        <v>85</v>
      </c>
      <c r="G6" s="223"/>
      <c r="H6" s="224"/>
      <c r="I6" s="225" t="s">
        <v>84</v>
      </c>
      <c r="J6" s="223"/>
      <c r="K6" s="224"/>
    </row>
    <row r="7" spans="1:11" x14ac:dyDescent="0.2">
      <c r="A7" s="185" t="str">
        <f>IF(A6="","",IF(Disable_Video_Hyperlinks,A6,HYPERLINK(Video_website&amp;A6,A6)))</f>
        <v/>
      </c>
      <c r="B7" s="89"/>
      <c r="C7" s="182"/>
      <c r="D7" s="182"/>
      <c r="E7" s="183"/>
      <c r="F7" s="184"/>
      <c r="G7" s="182"/>
      <c r="H7" s="183"/>
      <c r="I7" s="184"/>
      <c r="J7" s="182"/>
      <c r="K7" s="183"/>
    </row>
    <row r="8" spans="1:11" x14ac:dyDescent="0.2">
      <c r="A8" s="89"/>
      <c r="B8" s="89"/>
      <c r="C8" s="182"/>
      <c r="D8" s="182"/>
      <c r="E8" s="183"/>
      <c r="F8" s="184"/>
      <c r="G8" s="182"/>
      <c r="H8" s="183"/>
      <c r="I8" s="184"/>
      <c r="J8" s="182"/>
      <c r="K8" s="183"/>
    </row>
    <row r="9" spans="1:11" x14ac:dyDescent="0.2">
      <c r="A9" s="90" t="s">
        <v>83</v>
      </c>
      <c r="B9" s="91" t="s">
        <v>82</v>
      </c>
      <c r="C9" s="91" t="s">
        <v>81</v>
      </c>
      <c r="D9" s="91" t="s">
        <v>80</v>
      </c>
      <c r="E9" s="92" t="s">
        <v>79</v>
      </c>
      <c r="F9" s="93" t="s">
        <v>81</v>
      </c>
      <c r="G9" s="91" t="s">
        <v>80</v>
      </c>
      <c r="H9" s="92" t="s">
        <v>79</v>
      </c>
      <c r="I9" s="93" t="s">
        <v>81</v>
      </c>
      <c r="J9" s="91" t="s">
        <v>80</v>
      </c>
      <c r="K9" s="92" t="s">
        <v>79</v>
      </c>
    </row>
    <row r="10" spans="1:11" x14ac:dyDescent="0.2">
      <c r="A10" s="88" t="s">
        <v>78</v>
      </c>
      <c r="C10" s="36">
        <v>3000</v>
      </c>
      <c r="D10" s="38"/>
      <c r="E10" s="31">
        <f t="shared" ref="E10:E15" si="0">SUM(C10:D10)</f>
        <v>3000</v>
      </c>
      <c r="F10" s="37">
        <v>3000</v>
      </c>
      <c r="G10" s="36"/>
      <c r="H10" s="31">
        <f t="shared" ref="H10:H16" si="1">SUM(F10:G10)</f>
        <v>3000</v>
      </c>
      <c r="I10" s="37">
        <v>3000</v>
      </c>
      <c r="J10" s="36"/>
      <c r="K10" s="31">
        <f t="shared" ref="K10:K15" si="2">I10+J10</f>
        <v>3000</v>
      </c>
    </row>
    <row r="11" spans="1:11" x14ac:dyDescent="0.2">
      <c r="A11" s="88" t="s">
        <v>77</v>
      </c>
      <c r="B11" s="94">
        <v>0.03</v>
      </c>
      <c r="C11" s="1">
        <v>0</v>
      </c>
      <c r="D11" s="34">
        <v>2925.45</v>
      </c>
      <c r="E11" s="33">
        <f t="shared" si="0"/>
        <v>2925.45</v>
      </c>
      <c r="F11" s="1">
        <v>0</v>
      </c>
      <c r="G11" s="1">
        <v>3093.75</v>
      </c>
      <c r="H11" s="33">
        <f t="shared" si="1"/>
        <v>3093.75</v>
      </c>
      <c r="I11" s="32">
        <v>0</v>
      </c>
      <c r="J11" s="1">
        <v>3286.7999999999997</v>
      </c>
      <c r="K11" s="31">
        <f t="shared" si="2"/>
        <v>3286.7999999999997</v>
      </c>
    </row>
    <row r="12" spans="1:11" x14ac:dyDescent="0.2">
      <c r="A12" s="88" t="s">
        <v>76</v>
      </c>
      <c r="B12" s="94">
        <v>0.02</v>
      </c>
      <c r="C12" s="1">
        <v>0</v>
      </c>
      <c r="D12" s="34">
        <v>1950.3</v>
      </c>
      <c r="E12" s="33">
        <f t="shared" si="0"/>
        <v>1950.3</v>
      </c>
      <c r="F12" s="1">
        <v>0</v>
      </c>
      <c r="G12" s="1">
        <v>2062.5</v>
      </c>
      <c r="H12" s="33">
        <f t="shared" si="1"/>
        <v>2062.5</v>
      </c>
      <c r="I12" s="32">
        <v>0</v>
      </c>
      <c r="J12" s="1">
        <v>2191.2000000000003</v>
      </c>
      <c r="K12" s="31">
        <f t="shared" si="2"/>
        <v>2191.2000000000003</v>
      </c>
    </row>
    <row r="13" spans="1:11" x14ac:dyDescent="0.2">
      <c r="A13" s="88" t="s">
        <v>75</v>
      </c>
      <c r="B13" s="94">
        <v>0.01</v>
      </c>
      <c r="C13" s="1">
        <v>0</v>
      </c>
      <c r="D13" s="34">
        <v>975.15</v>
      </c>
      <c r="E13" s="33">
        <f t="shared" si="0"/>
        <v>975.15</v>
      </c>
      <c r="F13" s="1">
        <v>0</v>
      </c>
      <c r="G13" s="1">
        <v>1031.25</v>
      </c>
      <c r="H13" s="33">
        <f t="shared" si="1"/>
        <v>1031.25</v>
      </c>
      <c r="I13" s="32">
        <v>0</v>
      </c>
      <c r="J13" s="1">
        <v>1095.6000000000001</v>
      </c>
      <c r="K13" s="31">
        <f t="shared" si="2"/>
        <v>1095.6000000000001</v>
      </c>
    </row>
    <row r="14" spans="1:11" x14ac:dyDescent="0.2">
      <c r="A14" s="88" t="s">
        <v>74</v>
      </c>
      <c r="C14" s="1">
        <v>1000</v>
      </c>
      <c r="D14" s="34"/>
      <c r="E14" s="33">
        <f t="shared" si="0"/>
        <v>1000</v>
      </c>
      <c r="F14" s="32">
        <v>1000</v>
      </c>
      <c r="G14" s="1"/>
      <c r="H14" s="33">
        <f t="shared" si="1"/>
        <v>1000</v>
      </c>
      <c r="I14" s="32">
        <v>1000</v>
      </c>
      <c r="J14" s="1"/>
      <c r="K14" s="31">
        <f t="shared" si="2"/>
        <v>1000</v>
      </c>
    </row>
    <row r="15" spans="1:11" x14ac:dyDescent="0.2">
      <c r="A15" s="88" t="s">
        <v>73</v>
      </c>
      <c r="C15" s="1">
        <v>800</v>
      </c>
      <c r="D15" s="34"/>
      <c r="E15" s="33">
        <f t="shared" si="0"/>
        <v>800</v>
      </c>
      <c r="F15" s="32">
        <v>800</v>
      </c>
      <c r="G15" s="1"/>
      <c r="H15" s="33">
        <f t="shared" si="1"/>
        <v>800</v>
      </c>
      <c r="I15" s="32">
        <v>800</v>
      </c>
      <c r="J15" s="1"/>
      <c r="K15" s="31">
        <f t="shared" si="2"/>
        <v>800</v>
      </c>
    </row>
    <row r="16" spans="1:11" ht="13.5" thickBot="1" x14ac:dyDescent="0.25">
      <c r="A16" s="95" t="s">
        <v>72</v>
      </c>
      <c r="C16" s="27">
        <f>SUM(C10:C15)</f>
        <v>4800</v>
      </c>
      <c r="D16" s="29">
        <f>SUM(D10:D15)</f>
        <v>5850.9</v>
      </c>
      <c r="E16" s="26">
        <f>SUM(E10:E15)</f>
        <v>10650.9</v>
      </c>
      <c r="F16" s="28">
        <f>SUM(F10:F15)</f>
        <v>4800</v>
      </c>
      <c r="G16" s="27">
        <f>SUM(G10:G15)</f>
        <v>6187.5</v>
      </c>
      <c r="H16" s="96">
        <f t="shared" si="1"/>
        <v>10987.5</v>
      </c>
      <c r="I16" s="28">
        <f>SUM(I10:I15)</f>
        <v>4800</v>
      </c>
      <c r="J16" s="27">
        <f>SUM(J10:J15)</f>
        <v>6573.6</v>
      </c>
      <c r="K16" s="26">
        <f>SUM(K10:K15)</f>
        <v>11373.6</v>
      </c>
    </row>
    <row r="17" spans="1:11" ht="13.5" thickTop="1" x14ac:dyDescent="0.2"/>
    <row r="18" spans="1:11" x14ac:dyDescent="0.2">
      <c r="A18" s="89" t="s">
        <v>71</v>
      </c>
    </row>
    <row r="19" spans="1:11" x14ac:dyDescent="0.2">
      <c r="A19" s="88" t="s">
        <v>70</v>
      </c>
      <c r="C19" s="24" t="e">
        <f>(E16+H16+K16)/B16</f>
        <v>#DIV/0!</v>
      </c>
    </row>
    <row r="20" spans="1:11" x14ac:dyDescent="0.2">
      <c r="A20" s="88" t="s">
        <v>69</v>
      </c>
      <c r="C20" s="97">
        <f>MAX(E16,H16,K16)</f>
        <v>11373.6</v>
      </c>
    </row>
    <row r="21" spans="1:11" x14ac:dyDescent="0.2">
      <c r="A21" s="88" t="s">
        <v>68</v>
      </c>
      <c r="C21" s="97">
        <f>MIN(H16,K16)</f>
        <v>10987.5</v>
      </c>
    </row>
    <row r="24" spans="1:11" x14ac:dyDescent="0.2">
      <c r="A24" s="226" t="s">
        <v>221</v>
      </c>
      <c r="B24" s="227"/>
      <c r="C24" s="227"/>
      <c r="D24" s="227"/>
      <c r="E24" s="227"/>
      <c r="F24" s="227"/>
      <c r="G24" s="227"/>
      <c r="H24" s="227"/>
      <c r="I24" s="227"/>
      <c r="J24" s="227"/>
      <c r="K24" s="227"/>
    </row>
    <row r="25" spans="1:11" x14ac:dyDescent="0.2">
      <c r="A25" s="227"/>
      <c r="B25" s="227"/>
      <c r="C25" s="227"/>
      <c r="D25" s="227"/>
      <c r="E25" s="227"/>
      <c r="F25" s="227"/>
      <c r="G25" s="227"/>
      <c r="H25" s="227"/>
      <c r="I25" s="227"/>
      <c r="J25" s="227"/>
      <c r="K25" s="227"/>
    </row>
    <row r="26" spans="1:11" x14ac:dyDescent="0.2">
      <c r="A26" s="227"/>
      <c r="B26" s="227"/>
      <c r="C26" s="227"/>
      <c r="D26" s="227"/>
      <c r="E26" s="227"/>
      <c r="F26" s="227"/>
      <c r="G26" s="227"/>
      <c r="H26" s="227"/>
      <c r="I26" s="227"/>
      <c r="J26" s="227"/>
      <c r="K26" s="227"/>
    </row>
    <row r="27" spans="1:11" x14ac:dyDescent="0.2">
      <c r="A27" s="227"/>
      <c r="B27" s="227"/>
      <c r="C27" s="227"/>
      <c r="D27" s="227"/>
      <c r="E27" s="227"/>
      <c r="F27" s="227"/>
      <c r="G27" s="227"/>
      <c r="H27" s="227"/>
      <c r="I27" s="227"/>
      <c r="J27" s="227"/>
      <c r="K27" s="227"/>
    </row>
    <row r="28" spans="1:11" x14ac:dyDescent="0.2">
      <c r="A28" s="227"/>
      <c r="B28" s="227"/>
      <c r="C28" s="227"/>
      <c r="D28" s="227"/>
      <c r="E28" s="227"/>
      <c r="F28" s="227"/>
      <c r="G28" s="227"/>
      <c r="H28" s="227"/>
      <c r="I28" s="227"/>
      <c r="J28" s="227"/>
      <c r="K28" s="227"/>
    </row>
    <row r="30" spans="1:11" x14ac:dyDescent="0.2">
      <c r="A30" s="226" t="s">
        <v>222</v>
      </c>
      <c r="B30" s="227"/>
      <c r="C30" s="227"/>
      <c r="D30" s="227"/>
      <c r="E30" s="227"/>
      <c r="F30" s="227"/>
      <c r="G30" s="227"/>
      <c r="H30" s="227"/>
      <c r="I30" s="227"/>
      <c r="J30" s="227"/>
      <c r="K30" s="227"/>
    </row>
    <row r="31" spans="1:11" x14ac:dyDescent="0.2">
      <c r="A31" s="227"/>
      <c r="B31" s="227"/>
      <c r="C31" s="227"/>
      <c r="D31" s="227"/>
      <c r="E31" s="227"/>
      <c r="F31" s="227"/>
      <c r="G31" s="227"/>
      <c r="H31" s="227"/>
      <c r="I31" s="227"/>
      <c r="J31" s="227"/>
      <c r="K31" s="227"/>
    </row>
    <row r="32" spans="1:11" x14ac:dyDescent="0.2">
      <c r="A32" s="227"/>
      <c r="B32" s="227"/>
      <c r="C32" s="227"/>
      <c r="D32" s="227"/>
      <c r="E32" s="227"/>
      <c r="F32" s="227"/>
      <c r="G32" s="227"/>
      <c r="H32" s="227"/>
      <c r="I32" s="227"/>
      <c r="J32" s="227"/>
      <c r="K32" s="227"/>
    </row>
  </sheetData>
  <mergeCells count="5">
    <mergeCell ref="C6:E6"/>
    <mergeCell ref="F6:H6"/>
    <mergeCell ref="I6:K6"/>
    <mergeCell ref="A24:K28"/>
    <mergeCell ref="A30:K32"/>
  </mergeCells>
  <pageMargins left="0.75" right="0.75" top="1" bottom="1" header="0.5" footer="0.5"/>
  <headerFooter alignWithMargins="0"/>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1"/>
  <dimension ref="A1:K31"/>
  <sheetViews>
    <sheetView zoomScale="145" zoomScaleNormal="145" workbookViewId="0">
      <selection activeCell="A3" sqref="A3"/>
    </sheetView>
  </sheetViews>
  <sheetFormatPr defaultRowHeight="12.75" x14ac:dyDescent="0.2"/>
  <cols>
    <col min="1" max="1" width="20.7109375" style="88" customWidth="1"/>
    <col min="2" max="2" width="7.28515625" style="88" customWidth="1"/>
    <col min="3" max="16384" width="9.140625" style="88"/>
  </cols>
  <sheetData>
    <row r="1" spans="1:11" ht="18" x14ac:dyDescent="0.25">
      <c r="A1" s="98" t="s">
        <v>161</v>
      </c>
    </row>
    <row r="2" spans="1:11" ht="18" hidden="1" x14ac:dyDescent="0.25">
      <c r="A2" s="190"/>
      <c r="B2" s="191"/>
    </row>
    <row r="3" spans="1:11" x14ac:dyDescent="0.2">
      <c r="A3" s="185" t="str">
        <f>IF(A2="","",IF(Disable_Video_Hyperlinks,A2,HYPERLINK(Video_website&amp;A2,A2)))</f>
        <v/>
      </c>
    </row>
    <row r="4" spans="1:11" x14ac:dyDescent="0.2">
      <c r="A4" s="187" t="str">
        <f>IF(B2="","",B2)</f>
        <v/>
      </c>
    </row>
    <row r="5" spans="1:11" x14ac:dyDescent="0.2">
      <c r="A5" s="129"/>
    </row>
    <row r="6" spans="1:11" x14ac:dyDescent="0.2">
      <c r="A6" s="89"/>
      <c r="B6" s="89"/>
      <c r="C6" s="223" t="s">
        <v>86</v>
      </c>
      <c r="D6" s="223"/>
      <c r="E6" s="224"/>
      <c r="F6" s="225" t="s">
        <v>85</v>
      </c>
      <c r="G6" s="223"/>
      <c r="H6" s="224"/>
      <c r="I6" s="225" t="s">
        <v>84</v>
      </c>
      <c r="J6" s="223"/>
      <c r="K6" s="224"/>
    </row>
    <row r="7" spans="1:11" x14ac:dyDescent="0.2">
      <c r="A7" s="185" t="str">
        <f>IF(A6="","",IF(Disable_Video_Hyperlinks,A6,HYPERLINK(Video_website&amp;A6,A6)))</f>
        <v/>
      </c>
      <c r="B7" s="89"/>
      <c r="C7" s="182"/>
      <c r="D7" s="182"/>
      <c r="E7" s="183"/>
      <c r="F7" s="184"/>
      <c r="G7" s="182"/>
      <c r="H7" s="183"/>
      <c r="I7" s="184"/>
      <c r="J7" s="182"/>
      <c r="K7" s="183"/>
    </row>
    <row r="8" spans="1:11" x14ac:dyDescent="0.2">
      <c r="A8" s="89"/>
      <c r="B8" s="89"/>
      <c r="C8" s="182"/>
      <c r="D8" s="182"/>
      <c r="E8" s="183"/>
      <c r="F8" s="184"/>
      <c r="G8" s="182"/>
      <c r="H8" s="183"/>
      <c r="I8" s="184"/>
      <c r="J8" s="182"/>
      <c r="K8" s="183"/>
    </row>
    <row r="9" spans="1:11" x14ac:dyDescent="0.2">
      <c r="A9" s="90" t="s">
        <v>83</v>
      </c>
      <c r="B9" s="91" t="s">
        <v>82</v>
      </c>
      <c r="C9" s="91" t="s">
        <v>81</v>
      </c>
      <c r="D9" s="91" t="s">
        <v>80</v>
      </c>
      <c r="E9" s="92" t="s">
        <v>79</v>
      </c>
      <c r="F9" s="93" t="s">
        <v>81</v>
      </c>
      <c r="G9" s="91" t="s">
        <v>80</v>
      </c>
      <c r="H9" s="92" t="s">
        <v>79</v>
      </c>
      <c r="I9" s="93" t="s">
        <v>81</v>
      </c>
      <c r="J9" s="91" t="s">
        <v>80</v>
      </c>
      <c r="K9" s="92" t="s">
        <v>79</v>
      </c>
    </row>
    <row r="10" spans="1:11" x14ac:dyDescent="0.2">
      <c r="A10" s="88" t="s">
        <v>78</v>
      </c>
      <c r="C10" s="36">
        <v>3000</v>
      </c>
      <c r="D10" s="38"/>
      <c r="E10" s="31">
        <f t="shared" ref="E10:E15" si="0">SUM(C10:D10)</f>
        <v>3000</v>
      </c>
      <c r="F10" s="37">
        <v>3000</v>
      </c>
      <c r="G10" s="36"/>
      <c r="H10" s="31">
        <f t="shared" ref="H10:H16" si="1">SUM(F10:G10)</f>
        <v>3000</v>
      </c>
      <c r="I10" s="37">
        <v>3000</v>
      </c>
      <c r="J10" s="36"/>
      <c r="K10" s="31">
        <f t="shared" ref="K10:K15" si="2">I10+J10</f>
        <v>3000</v>
      </c>
    </row>
    <row r="11" spans="1:11" x14ac:dyDescent="0.2">
      <c r="A11" s="88" t="s">
        <v>77</v>
      </c>
      <c r="B11" s="94">
        <v>0.03</v>
      </c>
      <c r="C11" s="1">
        <v>0</v>
      </c>
      <c r="D11" s="34">
        <v>2925.45</v>
      </c>
      <c r="E11" s="33">
        <f t="shared" si="0"/>
        <v>2925.45</v>
      </c>
      <c r="F11" s="1">
        <v>0</v>
      </c>
      <c r="G11" s="1">
        <v>3093.75</v>
      </c>
      <c r="H11" s="33">
        <f t="shared" si="1"/>
        <v>3093.75</v>
      </c>
      <c r="I11" s="32">
        <v>0</v>
      </c>
      <c r="J11" s="1">
        <v>3286.7999999999997</v>
      </c>
      <c r="K11" s="31">
        <f t="shared" si="2"/>
        <v>3286.7999999999997</v>
      </c>
    </row>
    <row r="12" spans="1:11" x14ac:dyDescent="0.2">
      <c r="A12" s="88" t="s">
        <v>76</v>
      </c>
      <c r="B12" s="94">
        <v>0.02</v>
      </c>
      <c r="C12" s="1">
        <v>0</v>
      </c>
      <c r="D12" s="34">
        <v>1950.3</v>
      </c>
      <c r="E12" s="33">
        <f t="shared" si="0"/>
        <v>1950.3</v>
      </c>
      <c r="F12" s="1">
        <v>0</v>
      </c>
      <c r="G12" s="1">
        <v>2062.5</v>
      </c>
      <c r="H12" s="33">
        <f t="shared" si="1"/>
        <v>2062.5</v>
      </c>
      <c r="I12" s="32">
        <v>0</v>
      </c>
      <c r="J12" s="1">
        <v>2191.2000000000003</v>
      </c>
      <c r="K12" s="31">
        <f t="shared" si="2"/>
        <v>2191.2000000000003</v>
      </c>
    </row>
    <row r="13" spans="1:11" x14ac:dyDescent="0.2">
      <c r="A13" s="88" t="s">
        <v>75</v>
      </c>
      <c r="B13" s="94">
        <v>0.01</v>
      </c>
      <c r="C13" s="1">
        <v>0</v>
      </c>
      <c r="D13" s="34">
        <v>975.15</v>
      </c>
      <c r="E13" s="33">
        <f t="shared" si="0"/>
        <v>975.15</v>
      </c>
      <c r="F13" s="1">
        <v>0</v>
      </c>
      <c r="G13" s="1">
        <v>1031.25</v>
      </c>
      <c r="H13" s="33">
        <f t="shared" si="1"/>
        <v>1031.25</v>
      </c>
      <c r="I13" s="32">
        <v>0</v>
      </c>
      <c r="J13" s="1">
        <v>1095.6000000000001</v>
      </c>
      <c r="K13" s="31">
        <f t="shared" si="2"/>
        <v>1095.6000000000001</v>
      </c>
    </row>
    <row r="14" spans="1:11" x14ac:dyDescent="0.2">
      <c r="A14" s="88" t="s">
        <v>74</v>
      </c>
      <c r="C14" s="1">
        <v>1000</v>
      </c>
      <c r="D14" s="34"/>
      <c r="E14" s="33">
        <f t="shared" si="0"/>
        <v>1000</v>
      </c>
      <c r="F14" s="32">
        <v>1000</v>
      </c>
      <c r="G14" s="1"/>
      <c r="H14" s="33">
        <f t="shared" si="1"/>
        <v>1000</v>
      </c>
      <c r="I14" s="32">
        <v>1000</v>
      </c>
      <c r="J14" s="1"/>
      <c r="K14" s="31">
        <f t="shared" si="2"/>
        <v>1000</v>
      </c>
    </row>
    <row r="15" spans="1:11" x14ac:dyDescent="0.2">
      <c r="A15" s="88" t="s">
        <v>73</v>
      </c>
      <c r="C15" s="1">
        <v>800</v>
      </c>
      <c r="D15" s="34"/>
      <c r="E15" s="33">
        <f t="shared" si="0"/>
        <v>800</v>
      </c>
      <c r="F15" s="32">
        <v>800</v>
      </c>
      <c r="G15" s="1"/>
      <c r="H15" s="33">
        <f t="shared" si="1"/>
        <v>800</v>
      </c>
      <c r="I15" s="32">
        <v>800</v>
      </c>
      <c r="J15" s="1"/>
      <c r="K15" s="31">
        <f t="shared" si="2"/>
        <v>800</v>
      </c>
    </row>
    <row r="16" spans="1:11" ht="13.5" thickBot="1" x14ac:dyDescent="0.25">
      <c r="A16" s="95" t="s">
        <v>72</v>
      </c>
      <c r="C16" s="27">
        <f>SUM(C10:C15)</f>
        <v>4800</v>
      </c>
      <c r="D16" s="29">
        <f>SUM(D10:D15)</f>
        <v>5850.9</v>
      </c>
      <c r="E16" s="26">
        <f>SUM(E10:E15)</f>
        <v>10650.9</v>
      </c>
      <c r="F16" s="28">
        <f>SUM(F10:F15)</f>
        <v>4800</v>
      </c>
      <c r="G16" s="27">
        <f>SUM(G10:G15)</f>
        <v>6187.5</v>
      </c>
      <c r="H16" s="96">
        <f t="shared" si="1"/>
        <v>10987.5</v>
      </c>
      <c r="I16" s="28">
        <f>SUM(I10:I15)</f>
        <v>4800</v>
      </c>
      <c r="J16" s="27">
        <f>SUM(J10:J15)</f>
        <v>6573.6</v>
      </c>
      <c r="K16" s="26">
        <f>SUM(K10:K15)</f>
        <v>11373.6</v>
      </c>
    </row>
    <row r="17" spans="1:11" ht="13.5" thickTop="1" x14ac:dyDescent="0.2"/>
    <row r="18" spans="1:11" x14ac:dyDescent="0.2">
      <c r="A18" s="89" t="s">
        <v>71</v>
      </c>
    </row>
    <row r="19" spans="1:11" x14ac:dyDescent="0.2">
      <c r="A19" s="88" t="s">
        <v>70</v>
      </c>
      <c r="C19" s="99">
        <f>(E16+H16+K16)/C16</f>
        <v>6.8775000000000004</v>
      </c>
    </row>
    <row r="20" spans="1:11" x14ac:dyDescent="0.2">
      <c r="A20" s="88" t="s">
        <v>69</v>
      </c>
      <c r="C20" s="97">
        <f>MAX(E16,H16,K16)</f>
        <v>11373.6</v>
      </c>
    </row>
    <row r="21" spans="1:11" x14ac:dyDescent="0.2">
      <c r="A21" s="88" t="s">
        <v>68</v>
      </c>
      <c r="C21" s="97">
        <f>MIN(H16,K16)</f>
        <v>10987.5</v>
      </c>
    </row>
    <row r="24" spans="1:11" ht="12.75" customHeight="1" x14ac:dyDescent="0.2">
      <c r="A24" s="149" t="s">
        <v>301</v>
      </c>
      <c r="B24" s="149"/>
      <c r="C24" s="149"/>
      <c r="D24" s="149"/>
      <c r="E24" s="149"/>
      <c r="F24" s="149"/>
      <c r="G24" s="149"/>
      <c r="H24" s="149"/>
      <c r="I24" s="149"/>
      <c r="J24" s="149"/>
      <c r="K24" s="149"/>
    </row>
    <row r="25" spans="1:11" x14ac:dyDescent="0.2">
      <c r="A25" s="149" t="s">
        <v>302</v>
      </c>
      <c r="B25" s="149"/>
      <c r="C25" s="149"/>
      <c r="D25" s="149"/>
      <c r="E25" s="149"/>
      <c r="F25" s="149"/>
      <c r="G25" s="149"/>
      <c r="H25" s="149"/>
      <c r="I25" s="149"/>
      <c r="J25" s="149"/>
      <c r="K25" s="149"/>
    </row>
    <row r="26" spans="1:11" x14ac:dyDescent="0.2">
      <c r="A26" s="149"/>
      <c r="B26" s="149"/>
      <c r="C26" s="149"/>
      <c r="D26" s="149"/>
      <c r="E26" s="149"/>
      <c r="F26" s="149"/>
      <c r="G26" s="149"/>
      <c r="H26" s="149"/>
      <c r="I26" s="149"/>
      <c r="J26" s="149"/>
      <c r="K26" s="149"/>
    </row>
    <row r="28" spans="1:11" x14ac:dyDescent="0.2">
      <c r="A28" s="226" t="s">
        <v>303</v>
      </c>
      <c r="B28" s="226"/>
      <c r="C28" s="226"/>
      <c r="D28" s="226"/>
      <c r="E28" s="226"/>
      <c r="F28" s="226"/>
      <c r="G28" s="226"/>
      <c r="H28" s="226"/>
      <c r="I28" s="226"/>
      <c r="J28" s="226"/>
      <c r="K28" s="226"/>
    </row>
    <row r="29" spans="1:11" x14ac:dyDescent="0.2">
      <c r="A29" s="226"/>
      <c r="B29" s="226"/>
      <c r="C29" s="226"/>
      <c r="D29" s="226"/>
      <c r="E29" s="226"/>
      <c r="F29" s="226"/>
      <c r="G29" s="226"/>
      <c r="H29" s="226"/>
      <c r="I29" s="226"/>
      <c r="J29" s="226"/>
      <c r="K29" s="226"/>
    </row>
    <row r="30" spans="1:11" x14ac:dyDescent="0.2">
      <c r="A30" s="226"/>
      <c r="B30" s="226"/>
      <c r="C30" s="226"/>
      <c r="D30" s="226"/>
      <c r="E30" s="226"/>
      <c r="F30" s="226"/>
      <c r="G30" s="226"/>
      <c r="H30" s="226"/>
      <c r="I30" s="226"/>
      <c r="J30" s="226"/>
      <c r="K30" s="226"/>
    </row>
    <row r="31" spans="1:11" x14ac:dyDescent="0.2">
      <c r="A31" s="226"/>
      <c r="B31" s="226"/>
      <c r="C31" s="226"/>
      <c r="D31" s="226"/>
      <c r="E31" s="226"/>
      <c r="F31" s="226"/>
      <c r="G31" s="226"/>
      <c r="H31" s="226"/>
      <c r="I31" s="226"/>
      <c r="J31" s="226"/>
      <c r="K31" s="226"/>
    </row>
  </sheetData>
  <mergeCells count="4">
    <mergeCell ref="C6:E6"/>
    <mergeCell ref="F6:H6"/>
    <mergeCell ref="I6:K6"/>
    <mergeCell ref="A28:K31"/>
  </mergeCells>
  <pageMargins left="0.75" right="0.75" top="1" bottom="1" header="0.5" footer="0.5"/>
  <headerFooter alignWithMargins="0"/>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3"/>
  <dimension ref="A1:K15"/>
  <sheetViews>
    <sheetView workbookViewId="0"/>
  </sheetViews>
  <sheetFormatPr defaultRowHeight="12.75" x14ac:dyDescent="0.2"/>
  <cols>
    <col min="1" max="1" width="20.7109375" style="22" customWidth="1"/>
    <col min="2" max="2" width="8" style="22" customWidth="1"/>
    <col min="3" max="3" width="10.42578125" style="22" customWidth="1"/>
    <col min="4" max="8" width="9.28515625" style="22" bestFit="1" customWidth="1"/>
    <col min="9" max="10" width="9.42578125" style="22" bestFit="1" customWidth="1"/>
    <col min="11" max="16384" width="9.140625" style="22"/>
  </cols>
  <sheetData>
    <row r="1" spans="1:11" ht="18" x14ac:dyDescent="0.25">
      <c r="A1" s="87" t="s">
        <v>162</v>
      </c>
    </row>
    <row r="2" spans="1:11" x14ac:dyDescent="0.2">
      <c r="A2" s="25"/>
      <c r="B2" s="25"/>
      <c r="C2" s="228" t="s">
        <v>86</v>
      </c>
      <c r="D2" s="228"/>
      <c r="E2" s="229"/>
      <c r="F2" s="230" t="s">
        <v>85</v>
      </c>
      <c r="G2" s="228"/>
      <c r="H2" s="229"/>
      <c r="I2" s="230" t="s">
        <v>84</v>
      </c>
      <c r="J2" s="228"/>
      <c r="K2" s="229"/>
    </row>
    <row r="3" spans="1:11" x14ac:dyDescent="0.2">
      <c r="A3" s="39" t="s">
        <v>83</v>
      </c>
      <c r="B3" s="59" t="s">
        <v>82</v>
      </c>
      <c r="C3" s="59" t="s">
        <v>81</v>
      </c>
      <c r="D3" s="59" t="s">
        <v>80</v>
      </c>
      <c r="E3" s="60" t="s">
        <v>79</v>
      </c>
      <c r="F3" s="61" t="s">
        <v>81</v>
      </c>
      <c r="G3" s="59" t="s">
        <v>80</v>
      </c>
      <c r="H3" s="60" t="s">
        <v>79</v>
      </c>
      <c r="I3" s="61" t="s">
        <v>81</v>
      </c>
      <c r="J3" s="59" t="s">
        <v>80</v>
      </c>
      <c r="K3" s="60" t="s">
        <v>79</v>
      </c>
    </row>
    <row r="4" spans="1:11" x14ac:dyDescent="0.2">
      <c r="A4" s="22" t="s">
        <v>78</v>
      </c>
      <c r="C4" s="36">
        <v>3000</v>
      </c>
      <c r="D4" s="38"/>
      <c r="E4" s="31">
        <f t="shared" ref="E4:E9" si="0">SUM(C4:D4)</f>
        <v>3000</v>
      </c>
      <c r="F4" s="37">
        <v>3000</v>
      </c>
      <c r="G4" s="36"/>
      <c r="H4" s="31">
        <f t="shared" ref="H4:H9" si="1">SUM(F4:G4)</f>
        <v>3000</v>
      </c>
      <c r="I4" s="37">
        <v>3000</v>
      </c>
      <c r="J4" s="36"/>
      <c r="K4" s="31">
        <f t="shared" ref="K4:K9" si="2">I4+J4</f>
        <v>3000</v>
      </c>
    </row>
    <row r="5" spans="1:11" x14ac:dyDescent="0.2">
      <c r="A5" s="22" t="s">
        <v>77</v>
      </c>
      <c r="B5" s="35">
        <v>0.03</v>
      </c>
      <c r="C5" s="1"/>
      <c r="D5" s="34">
        <v>2925.45</v>
      </c>
      <c r="E5" s="33">
        <f t="shared" si="0"/>
        <v>2925.45</v>
      </c>
      <c r="F5" s="32"/>
      <c r="G5" s="1">
        <v>3093.75</v>
      </c>
      <c r="H5" s="33">
        <f t="shared" si="1"/>
        <v>3093.75</v>
      </c>
      <c r="I5" s="32">
        <v>0</v>
      </c>
      <c r="J5" s="1">
        <v>3286.7999999999997</v>
      </c>
      <c r="K5" s="31">
        <f t="shared" si="2"/>
        <v>3286.7999999999997</v>
      </c>
    </row>
    <row r="6" spans="1:11" x14ac:dyDescent="0.2">
      <c r="A6" s="22" t="s">
        <v>76</v>
      </c>
      <c r="B6" s="35">
        <v>0.02</v>
      </c>
      <c r="C6" s="1"/>
      <c r="D6" s="34">
        <v>1950.3</v>
      </c>
      <c r="E6" s="33">
        <f t="shared" si="0"/>
        <v>1950.3</v>
      </c>
      <c r="F6" s="32"/>
      <c r="G6" s="1">
        <v>2062.5</v>
      </c>
      <c r="H6" s="33">
        <f t="shared" si="1"/>
        <v>2062.5</v>
      </c>
      <c r="I6" s="32">
        <v>0</v>
      </c>
      <c r="J6" s="1">
        <v>2191.2000000000003</v>
      </c>
      <c r="K6" s="31">
        <f t="shared" si="2"/>
        <v>2191.2000000000003</v>
      </c>
    </row>
    <row r="7" spans="1:11" x14ac:dyDescent="0.2">
      <c r="A7" s="22" t="s">
        <v>75</v>
      </c>
      <c r="B7" s="35">
        <v>0.01</v>
      </c>
      <c r="C7" s="1"/>
      <c r="D7" s="34">
        <v>975.15</v>
      </c>
      <c r="E7" s="33">
        <f t="shared" si="0"/>
        <v>975.15</v>
      </c>
      <c r="F7" s="32"/>
      <c r="G7" s="1">
        <v>1031.25</v>
      </c>
      <c r="H7" s="33">
        <f t="shared" si="1"/>
        <v>1031.25</v>
      </c>
      <c r="I7" s="32">
        <v>0</v>
      </c>
      <c r="J7" s="1">
        <v>1095.6000000000001</v>
      </c>
      <c r="K7" s="31">
        <f t="shared" si="2"/>
        <v>1095.6000000000001</v>
      </c>
    </row>
    <row r="8" spans="1:11" x14ac:dyDescent="0.2">
      <c r="A8" s="22" t="s">
        <v>74</v>
      </c>
      <c r="C8" s="1">
        <v>1000</v>
      </c>
      <c r="D8" s="34"/>
      <c r="E8" s="33">
        <f t="shared" si="0"/>
        <v>1000</v>
      </c>
      <c r="F8" s="32">
        <v>1000</v>
      </c>
      <c r="G8" s="1"/>
      <c r="H8" s="33">
        <f t="shared" si="1"/>
        <v>1000</v>
      </c>
      <c r="I8" s="32">
        <v>1000</v>
      </c>
      <c r="J8" s="1"/>
      <c r="K8" s="31">
        <f t="shared" si="2"/>
        <v>1000</v>
      </c>
    </row>
    <row r="9" spans="1:11" x14ac:dyDescent="0.2">
      <c r="A9" s="22" t="s">
        <v>73</v>
      </c>
      <c r="C9" s="1">
        <v>800</v>
      </c>
      <c r="D9" s="34"/>
      <c r="E9" s="33">
        <f t="shared" si="0"/>
        <v>800</v>
      </c>
      <c r="F9" s="32">
        <v>800</v>
      </c>
      <c r="G9" s="1"/>
      <c r="H9" s="33">
        <f t="shared" si="1"/>
        <v>800</v>
      </c>
      <c r="I9" s="32">
        <v>800</v>
      </c>
      <c r="J9" s="1"/>
      <c r="K9" s="31">
        <f t="shared" si="2"/>
        <v>800</v>
      </c>
    </row>
    <row r="10" spans="1:11" ht="13.5" thickBot="1" x14ac:dyDescent="0.25">
      <c r="A10" s="30" t="s">
        <v>72</v>
      </c>
      <c r="C10" s="27">
        <f t="shared" ref="C10:K10" si="3">SUM(C4:C9)</f>
        <v>4800</v>
      </c>
      <c r="D10" s="29">
        <f t="shared" si="3"/>
        <v>5850.9</v>
      </c>
      <c r="E10" s="26">
        <f t="shared" si="3"/>
        <v>10650.9</v>
      </c>
      <c r="F10" s="28">
        <f t="shared" si="3"/>
        <v>4800</v>
      </c>
      <c r="G10" s="27">
        <f t="shared" si="3"/>
        <v>6187.5</v>
      </c>
      <c r="H10" s="27">
        <f t="shared" si="3"/>
        <v>10987.5</v>
      </c>
      <c r="I10" s="28">
        <f t="shared" si="3"/>
        <v>4800</v>
      </c>
      <c r="J10" s="27">
        <f t="shared" si="3"/>
        <v>6573.6</v>
      </c>
      <c r="K10" s="26">
        <f t="shared" si="3"/>
        <v>11373.6</v>
      </c>
    </row>
    <row r="11" spans="1:11" ht="13.5" thickTop="1" x14ac:dyDescent="0.2"/>
    <row r="12" spans="1:11" x14ac:dyDescent="0.2">
      <c r="A12" s="25" t="s">
        <v>71</v>
      </c>
    </row>
    <row r="13" spans="1:11" x14ac:dyDescent="0.2">
      <c r="A13" s="22" t="s">
        <v>70</v>
      </c>
      <c r="C13" s="24">
        <f>(E10+H10+K10)/3</f>
        <v>11004</v>
      </c>
    </row>
    <row r="14" spans="1:11" x14ac:dyDescent="0.2">
      <c r="A14" s="22" t="s">
        <v>69</v>
      </c>
      <c r="C14" s="23">
        <f>MAX(E10,H10,K10)</f>
        <v>11373.6</v>
      </c>
    </row>
    <row r="15" spans="1:11" x14ac:dyDescent="0.2">
      <c r="A15" s="22" t="s">
        <v>68</v>
      </c>
      <c r="C15" s="23">
        <f>MIN(E10,H10,K10)</f>
        <v>10650.9</v>
      </c>
    </row>
  </sheetData>
  <mergeCells count="3">
    <mergeCell ref="C2:E2"/>
    <mergeCell ref="F2:H2"/>
    <mergeCell ref="I2:K2"/>
  </mergeCells>
  <pageMargins left="0.75" right="0.75" top="1" bottom="1" header="0.5" footer="0.5"/>
  <headerFooter alignWithMargins="0"/>
  <drawing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dimension ref="A1:B11"/>
  <sheetViews>
    <sheetView zoomScale="145" zoomScaleNormal="145" workbookViewId="0">
      <selection activeCell="A3" sqref="A3"/>
    </sheetView>
  </sheetViews>
  <sheetFormatPr defaultRowHeight="12.75" x14ac:dyDescent="0.2"/>
  <cols>
    <col min="1" max="1" width="66.5703125" customWidth="1"/>
  </cols>
  <sheetData>
    <row r="1" spans="1:2" ht="18" x14ac:dyDescent="0.25">
      <c r="A1" s="11" t="s">
        <v>272</v>
      </c>
    </row>
    <row r="2" spans="1:2" hidden="1" x14ac:dyDescent="0.2">
      <c r="A2" s="176"/>
      <c r="B2" s="176"/>
    </row>
    <row r="3" spans="1:2" x14ac:dyDescent="0.2">
      <c r="A3" s="185" t="str">
        <f>IF(A2="","",IF(Disable_Video_Hyperlinks,A2,HYPERLINK(Video_website&amp;A2,A2)))</f>
        <v/>
      </c>
    </row>
    <row r="4" spans="1:2" x14ac:dyDescent="0.2">
      <c r="A4" s="187" t="str">
        <f>IF(B2="","",B2)</f>
        <v/>
      </c>
    </row>
    <row r="6" spans="1:2" ht="18.75" x14ac:dyDescent="0.3">
      <c r="A6" s="68" t="s">
        <v>277</v>
      </c>
    </row>
    <row r="7" spans="1:2" ht="15.75" x14ac:dyDescent="0.25">
      <c r="A7" s="132" t="s">
        <v>278</v>
      </c>
    </row>
    <row r="8" spans="1:2" ht="15.75" x14ac:dyDescent="0.25">
      <c r="A8" s="132" t="s">
        <v>279</v>
      </c>
    </row>
    <row r="9" spans="1:2" ht="18.75" x14ac:dyDescent="0.3">
      <c r="A9" s="68"/>
    </row>
    <row r="10" spans="1:2" ht="18.75" x14ac:dyDescent="0.2">
      <c r="A10" s="116"/>
    </row>
    <row r="11" spans="1:2" ht="18.75" x14ac:dyDescent="0.2">
      <c r="A11" s="116"/>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6"/>
  <dimension ref="A1:B9"/>
  <sheetViews>
    <sheetView zoomScale="145" zoomScaleNormal="145" workbookViewId="0">
      <selection activeCell="A3" sqref="A3"/>
    </sheetView>
  </sheetViews>
  <sheetFormatPr defaultRowHeight="12.75" x14ac:dyDescent="0.2"/>
  <cols>
    <col min="1" max="1" width="61.5703125" customWidth="1"/>
  </cols>
  <sheetData>
    <row r="1" spans="1:2" ht="18" x14ac:dyDescent="0.25">
      <c r="A1" s="11" t="s">
        <v>317</v>
      </c>
    </row>
    <row r="2" spans="1:2" hidden="1" x14ac:dyDescent="0.2">
      <c r="A2" s="176" t="s">
        <v>323</v>
      </c>
      <c r="B2" s="189">
        <v>4.4675925925925933E-3</v>
      </c>
    </row>
    <row r="3" spans="1:2" x14ac:dyDescent="0.2">
      <c r="A3" s="185" t="str">
        <f>IF(A2="","",IF(Disable_Video_Hyperlinks,A2,HYPERLINK(Video_website&amp;A2,A2)))</f>
        <v>UNC_DAYT_EXCEL_1.11.5_LECTURE_RECORDING_A_CENTER_ACROSS_SELECTION_MACRO.mp4</v>
      </c>
    </row>
    <row r="4" spans="1:2" x14ac:dyDescent="0.2">
      <c r="A4" s="187">
        <f>IF(B2="","",B2)</f>
        <v>4.4675925925925933E-3</v>
      </c>
    </row>
    <row r="6" spans="1:2" ht="18.75" x14ac:dyDescent="0.3">
      <c r="A6" s="68" t="s">
        <v>223</v>
      </c>
    </row>
    <row r="7" spans="1:2" ht="18.75" x14ac:dyDescent="0.3">
      <c r="A7" s="68" t="s">
        <v>124</v>
      </c>
    </row>
    <row r="8" spans="1:2" ht="18.75" x14ac:dyDescent="0.3">
      <c r="A8" s="68" t="s">
        <v>125</v>
      </c>
    </row>
    <row r="9" spans="1:2" ht="18.75" x14ac:dyDescent="0.3">
      <c r="A9" s="68"/>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B17"/>
  <sheetViews>
    <sheetView zoomScale="145" zoomScaleNormal="145" workbookViewId="0"/>
  </sheetViews>
  <sheetFormatPr defaultRowHeight="12.75" x14ac:dyDescent="0.2"/>
  <cols>
    <col min="1" max="1" width="81.28515625" style="70" customWidth="1"/>
    <col min="2" max="16384" width="9.140625" style="70"/>
  </cols>
  <sheetData>
    <row r="1" spans="1:2" ht="18" x14ac:dyDescent="0.25">
      <c r="A1" s="11" t="s">
        <v>224</v>
      </c>
    </row>
    <row r="2" spans="1:2" hidden="1" x14ac:dyDescent="0.2">
      <c r="A2" s="176"/>
      <c r="B2" s="176"/>
    </row>
    <row r="3" spans="1:2" x14ac:dyDescent="0.2">
      <c r="A3" s="185" t="str">
        <f>IF(A2="","",IF(Disable_Video_Hyperlinks,A2,HYPERLINK(Video_website&amp;A2,A2)))</f>
        <v/>
      </c>
    </row>
    <row r="4" spans="1:2" x14ac:dyDescent="0.2">
      <c r="A4" s="187" t="str">
        <f>IF(B2="","",B2)</f>
        <v/>
      </c>
    </row>
    <row r="6" spans="1:2" ht="30" x14ac:dyDescent="0.2">
      <c r="A6" s="109" t="s">
        <v>225</v>
      </c>
    </row>
    <row r="7" spans="1:2" ht="30" x14ac:dyDescent="0.2">
      <c r="A7" s="109" t="s">
        <v>226</v>
      </c>
    </row>
    <row r="8" spans="1:2" ht="15" x14ac:dyDescent="0.2">
      <c r="A8" s="109" t="s">
        <v>227</v>
      </c>
    </row>
    <row r="9" spans="1:2" ht="14.25" x14ac:dyDescent="0.2">
      <c r="A9" s="110" t="s">
        <v>228</v>
      </c>
    </row>
    <row r="10" spans="1:2" ht="14.25" x14ac:dyDescent="0.2">
      <c r="A10" s="110" t="s">
        <v>229</v>
      </c>
    </row>
    <row r="13" spans="1:2" ht="15" x14ac:dyDescent="0.25">
      <c r="A13" s="113" t="s">
        <v>230</v>
      </c>
    </row>
    <row r="14" spans="1:2" ht="14.25" x14ac:dyDescent="0.2">
      <c r="A14" s="114" t="s">
        <v>306</v>
      </c>
    </row>
    <row r="15" spans="1:2" ht="14.25" x14ac:dyDescent="0.2">
      <c r="A15" s="179" t="s">
        <v>309</v>
      </c>
    </row>
    <row r="16" spans="1:2" ht="29.25" customHeight="1" x14ac:dyDescent="0.2">
      <c r="A16" s="178" t="s">
        <v>307</v>
      </c>
    </row>
    <row r="17" spans="1:1" ht="14.25" x14ac:dyDescent="0.2">
      <c r="A17" s="114" t="s">
        <v>308</v>
      </c>
    </row>
  </sheetData>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5"/>
  <dimension ref="A1:B8"/>
  <sheetViews>
    <sheetView zoomScale="145" zoomScaleNormal="145" workbookViewId="0">
      <selection activeCell="A3" sqref="A3"/>
    </sheetView>
  </sheetViews>
  <sheetFormatPr defaultRowHeight="12.75" x14ac:dyDescent="0.2"/>
  <cols>
    <col min="1" max="1" width="130.140625" customWidth="1"/>
  </cols>
  <sheetData>
    <row r="1" spans="1:2" ht="18" x14ac:dyDescent="0.25">
      <c r="A1" s="11" t="s">
        <v>231</v>
      </c>
    </row>
    <row r="2" spans="1:2" hidden="1" x14ac:dyDescent="0.2">
      <c r="A2" s="176"/>
      <c r="B2" s="176"/>
    </row>
    <row r="3" spans="1:2" x14ac:dyDescent="0.2">
      <c r="A3" s="185" t="str">
        <f>IF(A2="","",IF(Disable_Video_Hyperlinks,A2,HYPERLINK(Video_website&amp;A2,A2)))</f>
        <v/>
      </c>
    </row>
    <row r="4" spans="1:2" x14ac:dyDescent="0.2">
      <c r="A4" s="187" t="str">
        <f>IF(B2="","",B2)</f>
        <v/>
      </c>
    </row>
    <row r="6" spans="1:2" ht="165.75" x14ac:dyDescent="0.2">
      <c r="A6" s="112" t="s">
        <v>232</v>
      </c>
    </row>
    <row r="8" spans="1:2" ht="204" x14ac:dyDescent="0.2">
      <c r="A8" s="112" t="s">
        <v>310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C21"/>
  <sheetViews>
    <sheetView zoomScale="145" zoomScaleNormal="145" workbookViewId="0">
      <selection activeCell="A3" sqref="A3"/>
    </sheetView>
  </sheetViews>
  <sheetFormatPr defaultRowHeight="12.75" x14ac:dyDescent="0.2"/>
  <cols>
    <col min="1" max="1" width="72.7109375" customWidth="1"/>
    <col min="3" max="3" width="80.85546875" customWidth="1"/>
  </cols>
  <sheetData>
    <row r="1" spans="1:2" ht="18" x14ac:dyDescent="0.25">
      <c r="A1" s="11" t="s">
        <v>248</v>
      </c>
    </row>
    <row r="2" spans="1:2" hidden="1" x14ac:dyDescent="0.2">
      <c r="A2" s="176"/>
      <c r="B2" s="176"/>
    </row>
    <row r="3" spans="1:2" x14ac:dyDescent="0.2">
      <c r="A3" s="185" t="str">
        <f>IF(A2="","",IF(Disable_Video_Hyperlinks,A2,HYPERLINK(Video_website&amp;A2,A2)))</f>
        <v/>
      </c>
    </row>
    <row r="4" spans="1:2" x14ac:dyDescent="0.2">
      <c r="A4" s="187" t="str">
        <f>IF(B2="","",B2)</f>
        <v/>
      </c>
    </row>
    <row r="6" spans="1:2" x14ac:dyDescent="0.2">
      <c r="A6" s="2" t="s">
        <v>249</v>
      </c>
    </row>
    <row r="7" spans="1:2" ht="25.5" x14ac:dyDescent="0.2">
      <c r="A7" s="69" t="s">
        <v>311</v>
      </c>
    </row>
    <row r="8" spans="1:2" ht="38.25" x14ac:dyDescent="0.2">
      <c r="A8" s="69" t="s">
        <v>238</v>
      </c>
    </row>
    <row r="9" spans="1:2" ht="25.5" x14ac:dyDescent="0.2">
      <c r="A9" s="111" t="s">
        <v>237</v>
      </c>
    </row>
    <row r="10" spans="1:2" ht="25.5" x14ac:dyDescent="0.2">
      <c r="A10" s="69" t="s">
        <v>240</v>
      </c>
    </row>
    <row r="11" spans="1:2" ht="25.5" x14ac:dyDescent="0.2">
      <c r="A11" s="69" t="s">
        <v>239</v>
      </c>
    </row>
    <row r="12" spans="1:2" x14ac:dyDescent="0.2">
      <c r="A12" s="69" t="s">
        <v>312</v>
      </c>
    </row>
    <row r="13" spans="1:2" x14ac:dyDescent="0.2">
      <c r="A13" s="69" t="s">
        <v>313</v>
      </c>
    </row>
    <row r="15" spans="1:2" x14ac:dyDescent="0.2">
      <c r="A15" s="2" t="s">
        <v>241</v>
      </c>
    </row>
    <row r="16" spans="1:2" x14ac:dyDescent="0.2">
      <c r="A16" s="70" t="s">
        <v>242</v>
      </c>
    </row>
    <row r="17" spans="1:3" x14ac:dyDescent="0.2">
      <c r="A17" s="70" t="s">
        <v>243</v>
      </c>
    </row>
    <row r="18" spans="1:3" x14ac:dyDescent="0.2">
      <c r="A18" s="70" t="s">
        <v>244</v>
      </c>
    </row>
    <row r="19" spans="1:3" x14ac:dyDescent="0.2">
      <c r="A19" s="70" t="s">
        <v>245</v>
      </c>
    </row>
    <row r="20" spans="1:3" x14ac:dyDescent="0.2">
      <c r="A20" t="s">
        <v>246</v>
      </c>
    </row>
    <row r="21" spans="1:3" ht="38.25" x14ac:dyDescent="0.2">
      <c r="C21" s="69" t="s">
        <v>251</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6"/>
  <dimension ref="A1:G29"/>
  <sheetViews>
    <sheetView zoomScale="145" zoomScaleNormal="145" workbookViewId="0">
      <selection activeCell="A3" sqref="A3"/>
    </sheetView>
  </sheetViews>
  <sheetFormatPr defaultRowHeight="12.75" x14ac:dyDescent="0.2"/>
  <cols>
    <col min="1" max="1" width="27.140625" style="88" bestFit="1" customWidth="1"/>
    <col min="2" max="3" width="9.140625" style="88"/>
    <col min="4" max="4" width="30.42578125" style="88" bestFit="1" customWidth="1"/>
    <col min="5" max="5" width="11.28515625" style="88" bestFit="1" customWidth="1"/>
    <col min="6" max="6" width="9.140625" style="88"/>
    <col min="7" max="7" width="75.140625" style="88" customWidth="1"/>
    <col min="8" max="16384" width="9.140625" style="88"/>
  </cols>
  <sheetData>
    <row r="1" spans="1:7" customFormat="1" ht="18" x14ac:dyDescent="0.25">
      <c r="A1" s="11" t="s">
        <v>252</v>
      </c>
    </row>
    <row r="2" spans="1:7" customFormat="1" hidden="1" x14ac:dyDescent="0.2">
      <c r="A2" s="176"/>
      <c r="B2" s="176"/>
    </row>
    <row r="3" spans="1:7" customFormat="1" x14ac:dyDescent="0.2">
      <c r="A3" s="185" t="str">
        <f>IF(A2="","",IF(Disable_Video_Hyperlinks,A2,HYPERLINK(Video_website&amp;A2,A2)))</f>
        <v/>
      </c>
    </row>
    <row r="4" spans="1:7" customFormat="1" x14ac:dyDescent="0.2">
      <c r="A4" s="187" t="str">
        <f>IF(B2="","",B2)</f>
        <v/>
      </c>
    </row>
    <row r="5" spans="1:7" customFormat="1" x14ac:dyDescent="0.2"/>
    <row r="6" spans="1:7" x14ac:dyDescent="0.2">
      <c r="A6" s="231" t="s">
        <v>128</v>
      </c>
      <c r="B6" s="231"/>
      <c r="C6" s="231"/>
      <c r="D6" s="231"/>
      <c r="E6" s="231"/>
      <c r="G6" s="129" t="s">
        <v>256</v>
      </c>
    </row>
    <row r="7" spans="1:7" x14ac:dyDescent="0.2">
      <c r="A7" s="231" t="s">
        <v>105</v>
      </c>
      <c r="B7" s="231"/>
      <c r="C7" s="231"/>
      <c r="D7" s="231"/>
      <c r="E7" s="231"/>
      <c r="G7" t="s">
        <v>247</v>
      </c>
    </row>
    <row r="8" spans="1:7" x14ac:dyDescent="0.2">
      <c r="A8" s="231" t="s">
        <v>129</v>
      </c>
      <c r="B8" s="231"/>
      <c r="C8" s="231"/>
      <c r="D8" s="231"/>
      <c r="E8" s="231"/>
      <c r="G8" s="70" t="s">
        <v>250</v>
      </c>
    </row>
    <row r="9" spans="1:7" x14ac:dyDescent="0.2">
      <c r="A9" s="117" t="s">
        <v>104</v>
      </c>
      <c r="B9" s="118">
        <v>1</v>
      </c>
      <c r="G9" s="130" t="s">
        <v>261</v>
      </c>
    </row>
    <row r="10" spans="1:7" ht="15" customHeight="1" x14ac:dyDescent="0.2">
      <c r="A10" s="119" t="s">
        <v>103</v>
      </c>
      <c r="B10" s="120"/>
      <c r="D10" s="121" t="s">
        <v>102</v>
      </c>
      <c r="E10" s="122"/>
    </row>
    <row r="11" spans="1:7" ht="15" customHeight="1" x14ac:dyDescent="0.2">
      <c r="A11" s="120" t="s">
        <v>101</v>
      </c>
      <c r="B11" s="123">
        <v>15000</v>
      </c>
      <c r="D11" s="122" t="s">
        <v>100</v>
      </c>
      <c r="E11" s="124">
        <f>B11*B12</f>
        <v>450000</v>
      </c>
      <c r="G11" s="129" t="s">
        <v>253</v>
      </c>
    </row>
    <row r="12" spans="1:7" ht="15" customHeight="1" x14ac:dyDescent="0.2">
      <c r="A12" s="120" t="s">
        <v>99</v>
      </c>
      <c r="B12" s="43">
        <v>30</v>
      </c>
      <c r="D12" s="122" t="s">
        <v>98</v>
      </c>
      <c r="E12" s="55">
        <f>E11*B13</f>
        <v>270000</v>
      </c>
      <c r="G12" s="226" t="s">
        <v>255</v>
      </c>
    </row>
    <row r="13" spans="1:7" ht="15" customHeight="1" x14ac:dyDescent="0.2">
      <c r="A13" s="120" t="s">
        <v>97</v>
      </c>
      <c r="B13" s="125">
        <v>0.6</v>
      </c>
      <c r="D13" s="122" t="s">
        <v>96</v>
      </c>
      <c r="E13" s="56">
        <f>E11-E12</f>
        <v>180000</v>
      </c>
      <c r="G13" s="226"/>
    </row>
    <row r="14" spans="1:7" ht="15" customHeight="1" x14ac:dyDescent="0.2">
      <c r="A14" s="120" t="s">
        <v>95</v>
      </c>
      <c r="B14" s="126">
        <v>50000</v>
      </c>
      <c r="D14" s="122" t="s">
        <v>95</v>
      </c>
      <c r="E14" s="55">
        <f>B14</f>
        <v>50000</v>
      </c>
      <c r="G14" s="226" t="s">
        <v>254</v>
      </c>
    </row>
    <row r="15" spans="1:7" ht="15" customHeight="1" x14ac:dyDescent="0.2">
      <c r="A15" s="120" t="s">
        <v>75</v>
      </c>
      <c r="B15" s="126">
        <v>75000</v>
      </c>
      <c r="D15" s="122" t="s">
        <v>75</v>
      </c>
      <c r="E15" s="55">
        <f>B15</f>
        <v>75000</v>
      </c>
      <c r="G15" s="226"/>
    </row>
    <row r="16" spans="1:7" ht="15" customHeight="1" x14ac:dyDescent="0.2">
      <c r="A16" s="120" t="s">
        <v>94</v>
      </c>
      <c r="B16" s="126">
        <v>20000</v>
      </c>
      <c r="D16" s="122" t="s">
        <v>94</v>
      </c>
      <c r="E16" s="55">
        <f>B16</f>
        <v>20000</v>
      </c>
      <c r="G16" s="226" t="s">
        <v>257</v>
      </c>
    </row>
    <row r="17" spans="1:7" ht="15" customHeight="1" x14ac:dyDescent="0.2">
      <c r="A17" s="120" t="s">
        <v>93</v>
      </c>
      <c r="B17" s="125">
        <v>0.35</v>
      </c>
      <c r="D17" s="122" t="s">
        <v>92</v>
      </c>
      <c r="E17" s="56">
        <f>E13-SUM(E14:E16)</f>
        <v>35000</v>
      </c>
      <c r="G17" s="226"/>
    </row>
    <row r="18" spans="1:7" ht="15" customHeight="1" x14ac:dyDescent="0.2">
      <c r="A18" s="120" t="s">
        <v>91</v>
      </c>
      <c r="B18" s="42"/>
      <c r="D18" s="122" t="s">
        <v>90</v>
      </c>
      <c r="E18" s="55">
        <f>E17*B17</f>
        <v>12250</v>
      </c>
      <c r="G18" s="88" t="s">
        <v>258</v>
      </c>
    </row>
    <row r="19" spans="1:7" ht="15" customHeight="1" thickBot="1" x14ac:dyDescent="0.25">
      <c r="A19" s="120" t="s">
        <v>89</v>
      </c>
      <c r="B19" s="41">
        <v>200000</v>
      </c>
      <c r="D19" s="122" t="s">
        <v>88</v>
      </c>
      <c r="E19" s="127">
        <f>E17-E18</f>
        <v>22750</v>
      </c>
      <c r="G19" s="88" t="s">
        <v>259</v>
      </c>
    </row>
    <row r="20" spans="1:7" ht="15" customHeight="1" thickTop="1" x14ac:dyDescent="0.2">
      <c r="A20" s="120"/>
      <c r="B20" s="120"/>
      <c r="D20" s="122"/>
      <c r="E20" s="122"/>
      <c r="G20" s="88" t="s">
        <v>260</v>
      </c>
    </row>
    <row r="21" spans="1:7" ht="15" customHeight="1" thickBot="1" x14ac:dyDescent="0.25">
      <c r="A21" s="120"/>
      <c r="B21" s="120"/>
      <c r="D21" s="122" t="s">
        <v>87</v>
      </c>
      <c r="E21" s="40">
        <f>E19/B19</f>
        <v>0.11375</v>
      </c>
    </row>
    <row r="22" spans="1:7" ht="13.5" thickTop="1" x14ac:dyDescent="0.2">
      <c r="G22" s="129" t="s">
        <v>262</v>
      </c>
    </row>
    <row r="23" spans="1:7" x14ac:dyDescent="0.2">
      <c r="A23" s="118" t="s">
        <v>315</v>
      </c>
      <c r="B23" s="118"/>
      <c r="C23" s="118"/>
      <c r="G23" s="226" t="s">
        <v>263</v>
      </c>
    </row>
    <row r="24" spans="1:7" x14ac:dyDescent="0.2">
      <c r="G24" s="226"/>
    </row>
    <row r="25" spans="1:7" x14ac:dyDescent="0.2">
      <c r="G25" s="226"/>
    </row>
    <row r="26" spans="1:7" ht="25.5" x14ac:dyDescent="0.2">
      <c r="G26" s="128" t="s">
        <v>264</v>
      </c>
    </row>
    <row r="27" spans="1:7" x14ac:dyDescent="0.2">
      <c r="G27" s="226" t="s">
        <v>265</v>
      </c>
    </row>
    <row r="28" spans="1:7" x14ac:dyDescent="0.2">
      <c r="G28" s="226"/>
    </row>
    <row r="29" spans="1:7" ht="38.25" x14ac:dyDescent="0.2">
      <c r="G29" s="128" t="s">
        <v>266</v>
      </c>
    </row>
  </sheetData>
  <mergeCells count="8">
    <mergeCell ref="G27:G28"/>
    <mergeCell ref="G23:G25"/>
    <mergeCell ref="A6:E6"/>
    <mergeCell ref="A7:E7"/>
    <mergeCell ref="A8:E8"/>
    <mergeCell ref="G12:G13"/>
    <mergeCell ref="G14:G15"/>
    <mergeCell ref="G16:G17"/>
  </mergeCells>
  <dataValidations count="2">
    <dataValidation type="decimal" allowBlank="1" showInputMessage="1" showErrorMessage="1" errorTitle="Invalid COGS percentage" error="The COGS percentage must be between 0% and 100%." promptTitle="COGS" prompt="Enter a decimal value between 0 and 1." sqref="B13" xr:uid="{00000000-0002-0000-2000-000000000000}">
      <formula1>0</formula1>
      <formula2>1</formula2>
    </dataValidation>
    <dataValidation type="list" allowBlank="1" showInputMessage="1" showErrorMessage="1" errorTitle="Invalid unit price" error="The unit price must be 30, 50, or 75." promptTitle="Unit price" prompt="Select 30, 50, or 75 as the unit price." sqref="B12" xr:uid="{00000000-0002-0000-2000-000001000000}">
      <formula1>"30,50,75"</formula1>
    </dataValidation>
  </dataValidations>
  <pageMargins left="0.5" right="0.5" top="0.75" bottom="0.75" header="0.5" footer="0.5"/>
  <pageSetup orientation="portrait" cellComments="atEnd" horizontalDpi="4294967293" verticalDpi="4294967293" r:id="rId1"/>
  <headerFooter>
    <oddHeader>&amp;RPage &amp;P of &amp;N</oddHeader>
    <oddFooter>&amp;L&amp;&amp;R&amp;RPrinted &amp;D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PrintFormulas">
                <anchor moveWithCells="1" sizeWithCells="1">
                  <from>
                    <xdr:col>0</xdr:col>
                    <xdr:colOff>161925</xdr:colOff>
                    <xdr:row>24</xdr:row>
                    <xdr:rowOff>76200</xdr:rowOff>
                  </from>
                  <to>
                    <xdr:col>0</xdr:col>
                    <xdr:colOff>1800225</xdr:colOff>
                    <xdr:row>26</xdr:row>
                    <xdr:rowOff>28575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92A33-4290-4A92-8B26-10CBDC23C933}">
  <sheetPr codeName="Sheet40"/>
  <dimension ref="A1:B8"/>
  <sheetViews>
    <sheetView zoomScale="145" zoomScaleNormal="145" workbookViewId="0">
      <selection activeCell="A3" sqref="A3"/>
    </sheetView>
  </sheetViews>
  <sheetFormatPr defaultRowHeight="12.75" x14ac:dyDescent="0.2"/>
  <cols>
    <col min="1" max="1" width="61.5703125" customWidth="1"/>
  </cols>
  <sheetData>
    <row r="1" spans="1:2" ht="18" x14ac:dyDescent="0.25">
      <c r="A1" s="11" t="s">
        <v>326</v>
      </c>
    </row>
    <row r="2" spans="1:2" hidden="1" x14ac:dyDescent="0.2">
      <c r="A2" s="176" t="s">
        <v>324</v>
      </c>
      <c r="B2" s="189">
        <v>7.6504629629629631E-3</v>
      </c>
    </row>
    <row r="3" spans="1:2" x14ac:dyDescent="0.2">
      <c r="A3" s="185" t="str">
        <f>IF(A2="","",IF(Disable_Video_Hyperlinks,A2,HYPERLINK(Video_website&amp;A2,A2)))</f>
        <v>UNC_DAYT_EXCEL_1.11.6_LECTURE_EDITING_MACROS_PERSONAL_MACRO_WORKBOOK_&amp;_VBA.mp4</v>
      </c>
    </row>
    <row r="4" spans="1:2" x14ac:dyDescent="0.2">
      <c r="A4" s="187">
        <f>IF(B2="","",B2)</f>
        <v>7.6504629629629631E-3</v>
      </c>
    </row>
    <row r="6" spans="1:2" ht="18.75" x14ac:dyDescent="0.3">
      <c r="A6" s="147" t="s">
        <v>126</v>
      </c>
    </row>
    <row r="7" spans="1:2" ht="18.75" x14ac:dyDescent="0.3">
      <c r="A7" s="147"/>
    </row>
    <row r="8" spans="1:2" ht="18.75" x14ac:dyDescent="0.3">
      <c r="A8" s="14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8"/>
  <dimension ref="A1:B12"/>
  <sheetViews>
    <sheetView zoomScale="145" zoomScaleNormal="145" workbookViewId="0">
      <selection activeCell="A15" sqref="A15"/>
    </sheetView>
  </sheetViews>
  <sheetFormatPr defaultRowHeight="12.75" x14ac:dyDescent="0.2"/>
  <cols>
    <col min="1" max="1" width="63.28515625" customWidth="1"/>
  </cols>
  <sheetData>
    <row r="1" spans="1:2" ht="18" x14ac:dyDescent="0.25">
      <c r="A1" s="11" t="s">
        <v>267</v>
      </c>
    </row>
    <row r="2" spans="1:2" hidden="1" x14ac:dyDescent="0.2">
      <c r="A2" s="176"/>
      <c r="B2" s="189"/>
    </row>
    <row r="3" spans="1:2" x14ac:dyDescent="0.2">
      <c r="A3" s="185" t="str">
        <f>IF(A2="","",IF(Disable_Video_Hyperlinks,A2,HYPERLINK(Video_website&amp;A2,A2)))</f>
        <v/>
      </c>
    </row>
    <row r="4" spans="1:2" x14ac:dyDescent="0.2">
      <c r="A4" s="187" t="str">
        <f>IF(B2="","",B2)</f>
        <v/>
      </c>
    </row>
    <row r="6" spans="1:2" x14ac:dyDescent="0.2">
      <c r="A6" s="2" t="s">
        <v>268</v>
      </c>
    </row>
    <row r="7" spans="1:2" ht="25.5" x14ac:dyDescent="0.2">
      <c r="A7" s="112" t="s">
        <v>271</v>
      </c>
    </row>
    <row r="8" spans="1:2" ht="38.25" x14ac:dyDescent="0.2">
      <c r="A8" s="112" t="s">
        <v>314</v>
      </c>
    </row>
    <row r="9" spans="1:2" x14ac:dyDescent="0.2">
      <c r="A9" s="112" t="s">
        <v>269</v>
      </c>
    </row>
    <row r="10" spans="1:2" ht="25.5" x14ac:dyDescent="0.2">
      <c r="A10" s="131" t="s">
        <v>270</v>
      </c>
    </row>
    <row r="12" spans="1:2" ht="25.5" x14ac:dyDescent="0.2">
      <c r="A12" s="112" t="s">
        <v>331</v>
      </c>
    </row>
  </sheetData>
  <pageMargins left="0.7" right="0.7" top="0.75" bottom="0.75" header="0.3" footer="0.3"/>
  <drawing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
  <dimension ref="A1:B12"/>
  <sheetViews>
    <sheetView zoomScale="145" zoomScaleNormal="145" workbookViewId="0">
      <selection activeCell="A3" sqref="A3"/>
    </sheetView>
  </sheetViews>
  <sheetFormatPr defaultRowHeight="12.75" x14ac:dyDescent="0.2"/>
  <cols>
    <col min="1" max="1" width="109.42578125" style="9" customWidth="1"/>
  </cols>
  <sheetData>
    <row r="1" spans="1:2" x14ac:dyDescent="0.2">
      <c r="A1" s="139" t="s">
        <v>286</v>
      </c>
    </row>
    <row r="2" spans="1:2" hidden="1" x14ac:dyDescent="0.2">
      <c r="A2" s="188"/>
      <c r="B2" s="176"/>
    </row>
    <row r="3" spans="1:2" x14ac:dyDescent="0.2">
      <c r="A3" s="185" t="str">
        <f>IF(A2="","",IF(Disable_Video_Hyperlinks,A2,HYPERLINK(Video_website&amp;A2,A2)))</f>
        <v/>
      </c>
    </row>
    <row r="4" spans="1:2" x14ac:dyDescent="0.2">
      <c r="A4" s="187" t="str">
        <f>IF(B2="","",B2)</f>
        <v/>
      </c>
    </row>
    <row r="5" spans="1:2" x14ac:dyDescent="0.2">
      <c r="A5" s="138"/>
    </row>
    <row r="6" spans="1:2" ht="235.5" customHeight="1" x14ac:dyDescent="0.2">
      <c r="A6" s="112" t="s">
        <v>290</v>
      </c>
    </row>
    <row r="8" spans="1:2" ht="165.75" x14ac:dyDescent="0.2">
      <c r="A8" s="112" t="s">
        <v>289</v>
      </c>
    </row>
    <row r="10" spans="1:2" ht="267.75" x14ac:dyDescent="0.2">
      <c r="A10" s="69" t="s">
        <v>287</v>
      </c>
    </row>
    <row r="12" spans="1:2" ht="76.5" x14ac:dyDescent="0.2">
      <c r="A12" s="112" t="s">
        <v>288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B11"/>
  <sheetViews>
    <sheetView zoomScale="145" zoomScaleNormal="145" workbookViewId="0">
      <selection activeCell="A3" sqref="A3"/>
    </sheetView>
  </sheetViews>
  <sheetFormatPr defaultRowHeight="12.75" x14ac:dyDescent="0.2"/>
  <cols>
    <col min="1" max="1" width="66.42578125" customWidth="1"/>
  </cols>
  <sheetData>
    <row r="1" spans="1:2" ht="18" x14ac:dyDescent="0.25">
      <c r="A1" s="11" t="s">
        <v>273</v>
      </c>
    </row>
    <row r="2" spans="1:2" hidden="1" x14ac:dyDescent="0.2">
      <c r="A2" s="176"/>
      <c r="B2" s="176"/>
    </row>
    <row r="3" spans="1:2" x14ac:dyDescent="0.2">
      <c r="A3" s="185" t="str">
        <f>IF(A2="","",IF(Disable_Video_Hyperlinks,A2,HYPERLINK(Video_website&amp;A2,A2)))</f>
        <v/>
      </c>
    </row>
    <row r="4" spans="1:2" x14ac:dyDescent="0.2">
      <c r="A4" s="187" t="str">
        <f>IF(B2="","",B2)</f>
        <v/>
      </c>
    </row>
    <row r="6" spans="1:2" ht="18.75" x14ac:dyDescent="0.2">
      <c r="A6" s="134" t="s">
        <v>274</v>
      </c>
    </row>
    <row r="7" spans="1:2" ht="18.75" x14ac:dyDescent="0.2">
      <c r="A7" s="134" t="s">
        <v>275</v>
      </c>
    </row>
    <row r="8" spans="1:2" ht="37.5" x14ac:dyDescent="0.2">
      <c r="A8" s="134" t="s">
        <v>276</v>
      </c>
    </row>
    <row r="9" spans="1:2" ht="18.75" x14ac:dyDescent="0.3">
      <c r="A9" s="68"/>
    </row>
    <row r="10" spans="1:2" ht="18.75" x14ac:dyDescent="0.2">
      <c r="A10" s="116"/>
    </row>
    <row r="11" spans="1:2" ht="18.75" x14ac:dyDescent="0.2">
      <c r="A11" s="116"/>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B9"/>
  <sheetViews>
    <sheetView zoomScale="145" zoomScaleNormal="145" workbookViewId="0">
      <selection activeCell="A3" sqref="A3"/>
    </sheetView>
  </sheetViews>
  <sheetFormatPr defaultRowHeight="12.75" x14ac:dyDescent="0.2"/>
  <cols>
    <col min="1" max="1" width="57.5703125" customWidth="1"/>
  </cols>
  <sheetData>
    <row r="1" spans="1:2" ht="18" x14ac:dyDescent="0.25">
      <c r="A1" s="11" t="s">
        <v>280</v>
      </c>
    </row>
    <row r="2" spans="1:2" hidden="1" x14ac:dyDescent="0.2">
      <c r="A2" s="176"/>
      <c r="B2" s="176"/>
    </row>
    <row r="3" spans="1:2" x14ac:dyDescent="0.2">
      <c r="A3" s="185" t="str">
        <f>IF(A2="","",IF(Disable_Video_Hyperlinks,A2,HYPERLINK(Video_website&amp;A2,A2)))</f>
        <v/>
      </c>
    </row>
    <row r="4" spans="1:2" x14ac:dyDescent="0.2">
      <c r="A4" s="187" t="str">
        <f>IF(B2="","",B2)</f>
        <v/>
      </c>
    </row>
    <row r="6" spans="1:2" ht="36" x14ac:dyDescent="0.25">
      <c r="A6" s="108" t="s">
        <v>281</v>
      </c>
    </row>
    <row r="7" spans="1:2" ht="15" x14ac:dyDescent="0.2">
      <c r="A7" s="133" t="s">
        <v>282</v>
      </c>
    </row>
    <row r="8" spans="1:2" ht="15" x14ac:dyDescent="0.2">
      <c r="A8" s="133" t="s">
        <v>283</v>
      </c>
    </row>
    <row r="9" spans="1:2" ht="15" x14ac:dyDescent="0.2">
      <c r="A9" s="133" t="s">
        <v>284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8</vt:i4>
      </vt:variant>
    </vt:vector>
  </HeadingPairs>
  <TitlesOfParts>
    <vt:vector size="50" baseType="lpstr">
      <vt:lpstr>Documentation</vt:lpstr>
      <vt:lpstr>Excel</vt:lpstr>
      <vt:lpstr>Sorting</vt:lpstr>
      <vt:lpstr>Intro</vt:lpstr>
      <vt:lpstr>Objectives</vt:lpstr>
      <vt:lpstr>Tools</vt:lpstr>
      <vt:lpstr>Level_1</vt:lpstr>
      <vt:lpstr>Planning</vt:lpstr>
      <vt:lpstr>_Validation</vt:lpstr>
      <vt:lpstr>Control_Data-Entry</vt:lpstr>
      <vt:lpstr>Rule_Types</vt:lpstr>
      <vt:lpstr>Input_Message</vt:lpstr>
      <vt:lpstr>Alert_Style</vt:lpstr>
      <vt:lpstr>Flexible_validation</vt:lpstr>
      <vt:lpstr>Circling_Invalid_Data</vt:lpstr>
      <vt:lpstr>_Protection</vt:lpstr>
      <vt:lpstr>Protection</vt:lpstr>
      <vt:lpstr>Unlock_Cells</vt:lpstr>
      <vt:lpstr>Worksheets</vt:lpstr>
      <vt:lpstr>Workbooks</vt:lpstr>
      <vt:lpstr> Documentation</vt:lpstr>
      <vt:lpstr>HW Documentation</vt:lpstr>
      <vt:lpstr>Level_1_Summary</vt:lpstr>
      <vt:lpstr>Level_2</vt:lpstr>
      <vt:lpstr>_Auditing</vt:lpstr>
      <vt:lpstr>Auditing_Tools</vt:lpstr>
      <vt:lpstr>Tracing</vt:lpstr>
      <vt:lpstr>Correcting</vt:lpstr>
      <vt:lpstr>Precedents</vt:lpstr>
      <vt:lpstr>Dependents</vt:lpstr>
      <vt:lpstr>Error-Checking</vt:lpstr>
      <vt:lpstr>Level_2_Summary</vt:lpstr>
      <vt:lpstr>_Macros</vt:lpstr>
      <vt:lpstr>Developer</vt:lpstr>
      <vt:lpstr>Security</vt:lpstr>
      <vt:lpstr>Recording</vt:lpstr>
      <vt:lpstr>Running</vt:lpstr>
      <vt:lpstr>_Editing</vt:lpstr>
      <vt:lpstr>Editing</vt:lpstr>
      <vt:lpstr>Personal</vt:lpstr>
      <vt:lpstr>Macros_Summary</vt:lpstr>
      <vt:lpstr>Chapter_Summary</vt:lpstr>
      <vt:lpstr>Disable_Video_Hyperlinks</vt:lpstr>
      <vt:lpstr>'HW Documentation'!Last_Modified</vt:lpstr>
      <vt:lpstr>Last_Modified</vt:lpstr>
      <vt:lpstr>MyAnswer</vt:lpstr>
      <vt:lpstr>MyList</vt:lpstr>
      <vt:lpstr>Objectives!objective</vt:lpstr>
      <vt:lpstr>'Control_Data-Entry'!Print_Area</vt:lpstr>
      <vt:lpstr>TOC</vt:lpstr>
    </vt:vector>
  </TitlesOfParts>
  <Company>UNC - 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Day</dc:creator>
  <cp:lastModifiedBy>Travis Day</cp:lastModifiedBy>
  <cp:lastPrinted>2020-03-12T11:09:53Z</cp:lastPrinted>
  <dcterms:created xsi:type="dcterms:W3CDTF">2007-02-05T19:51:59Z</dcterms:created>
  <dcterms:modified xsi:type="dcterms:W3CDTF">2022-03-25T02:44:19Z</dcterms:modified>
</cp:coreProperties>
</file>