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fhor\Desktop\BUSI520\week3\"/>
    </mc:Choice>
  </mc:AlternateContent>
  <xr:revisionPtr revIDLastSave="0" documentId="13_ncr:1_{3FDB8248-DCDE-4996-A410-52211D502603}" xr6:coauthVersionLast="47" xr6:coauthVersionMax="47" xr10:uidLastSave="{00000000-0000-0000-0000-000000000000}"/>
  <bookViews>
    <workbookView xWindow="6680" yWindow="-13015" windowWidth="13000" windowHeight="10155" xr2:uid="{00000000-000D-0000-FFFF-FFFF00000000}"/>
  </bookViews>
  <sheets>
    <sheet name="Documentation" sheetId="4" r:id="rId1"/>
    <sheet name="Employee_Payroll" sheetId="1" r:id="rId2"/>
    <sheet name="Multiplication_Table" sheetId="3" r:id="rId3"/>
    <sheet name="Financial_Forecast" sheetId="2" r:id="rId4"/>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2" l="1"/>
  <c r="D30" i="2"/>
  <c r="E30" i="2"/>
  <c r="F30" i="2"/>
  <c r="G30" i="2"/>
  <c r="D28" i="2"/>
  <c r="E28" i="2"/>
  <c r="F28" i="2"/>
  <c r="G28" i="2"/>
  <c r="C28" i="2"/>
  <c r="B28" i="2"/>
  <c r="C27" i="2"/>
  <c r="D27" i="2"/>
  <c r="E27" i="2"/>
  <c r="F27" i="2"/>
  <c r="G27" i="2"/>
  <c r="C25" i="2"/>
  <c r="D25" i="2"/>
  <c r="E25" i="2"/>
  <c r="F25" i="2"/>
  <c r="G25" i="2"/>
  <c r="D24" i="2"/>
  <c r="E24" i="2"/>
  <c r="F24" i="2" s="1"/>
  <c r="G24" i="2" s="1"/>
  <c r="C24" i="2"/>
  <c r="C23" i="2"/>
  <c r="D23" i="2"/>
  <c r="E23" i="2"/>
  <c r="F23" i="2"/>
  <c r="G23" i="2"/>
  <c r="E22" i="2"/>
  <c r="F22" i="2" s="1"/>
  <c r="G22" i="2" s="1"/>
  <c r="D22" i="2"/>
  <c r="C22" i="2"/>
  <c r="B25" i="2"/>
  <c r="B23" i="2"/>
  <c r="B27" i="2" s="1"/>
  <c r="D20" i="2"/>
  <c r="E20" i="2" s="1"/>
  <c r="F20" i="2" s="1"/>
  <c r="G20" i="2" s="1"/>
  <c r="D19" i="2"/>
  <c r="E19" i="2" s="1"/>
  <c r="F19" i="2" s="1"/>
  <c r="G19" i="2" s="1"/>
  <c r="C20" i="2"/>
  <c r="C19" i="2"/>
  <c r="D15" i="2"/>
  <c r="E15" i="2" s="1"/>
  <c r="F15" i="2" s="1"/>
  <c r="G15" i="2" s="1"/>
  <c r="D14" i="2"/>
  <c r="E14" i="2" s="1"/>
  <c r="C16" i="2"/>
  <c r="C15" i="2"/>
  <c r="C14" i="2"/>
  <c r="B22" i="2"/>
  <c r="B24" i="2"/>
  <c r="B20" i="2"/>
  <c r="B19" i="2"/>
  <c r="B16" i="2"/>
  <c r="B15" i="2"/>
  <c r="B14" i="2"/>
  <c r="D12" i="2"/>
  <c r="E12" i="2"/>
  <c r="F12" i="2" s="1"/>
  <c r="G12" i="2" s="1"/>
  <c r="C12" i="2"/>
  <c r="C4" i="3"/>
  <c r="D4" i="3"/>
  <c r="E4" i="3"/>
  <c r="F4" i="3"/>
  <c r="G4" i="3"/>
  <c r="H4" i="3"/>
  <c r="I4" i="3"/>
  <c r="J4" i="3"/>
  <c r="K4" i="3"/>
  <c r="L4" i="3"/>
  <c r="M4" i="3"/>
  <c r="C5" i="3"/>
  <c r="D5" i="3"/>
  <c r="E5" i="3"/>
  <c r="F5" i="3"/>
  <c r="G5" i="3"/>
  <c r="H5" i="3"/>
  <c r="I5" i="3"/>
  <c r="J5" i="3"/>
  <c r="K5" i="3"/>
  <c r="L5" i="3"/>
  <c r="M5" i="3"/>
  <c r="C6" i="3"/>
  <c r="D6" i="3"/>
  <c r="E6" i="3"/>
  <c r="F6" i="3"/>
  <c r="G6" i="3"/>
  <c r="H6" i="3"/>
  <c r="I6" i="3"/>
  <c r="J6" i="3"/>
  <c r="K6" i="3"/>
  <c r="L6" i="3"/>
  <c r="M6" i="3"/>
  <c r="C7" i="3"/>
  <c r="D7" i="3"/>
  <c r="E7" i="3"/>
  <c r="F7" i="3"/>
  <c r="G7" i="3"/>
  <c r="H7" i="3"/>
  <c r="I7" i="3"/>
  <c r="J7" i="3"/>
  <c r="K7" i="3"/>
  <c r="L7" i="3"/>
  <c r="M7" i="3"/>
  <c r="C8" i="3"/>
  <c r="D8" i="3"/>
  <c r="E8" i="3"/>
  <c r="F8" i="3"/>
  <c r="G8" i="3"/>
  <c r="H8" i="3"/>
  <c r="I8" i="3"/>
  <c r="J8" i="3"/>
  <c r="K8" i="3"/>
  <c r="L8" i="3"/>
  <c r="M8" i="3"/>
  <c r="C9" i="3"/>
  <c r="D9" i="3"/>
  <c r="E9" i="3"/>
  <c r="F9" i="3"/>
  <c r="G9" i="3"/>
  <c r="H9" i="3"/>
  <c r="I9" i="3"/>
  <c r="J9" i="3"/>
  <c r="K9" i="3"/>
  <c r="L9" i="3"/>
  <c r="M9" i="3"/>
  <c r="C10" i="3"/>
  <c r="D10" i="3"/>
  <c r="E10" i="3"/>
  <c r="F10" i="3"/>
  <c r="G10" i="3"/>
  <c r="H10" i="3"/>
  <c r="I10" i="3"/>
  <c r="J10" i="3"/>
  <c r="K10" i="3"/>
  <c r="L10" i="3"/>
  <c r="M10" i="3"/>
  <c r="C11" i="3"/>
  <c r="D11" i="3"/>
  <c r="E11" i="3"/>
  <c r="F11" i="3"/>
  <c r="G11" i="3"/>
  <c r="H11" i="3"/>
  <c r="I11" i="3"/>
  <c r="J11" i="3"/>
  <c r="K11" i="3"/>
  <c r="L11" i="3"/>
  <c r="M11" i="3"/>
  <c r="C12" i="3"/>
  <c r="D12" i="3"/>
  <c r="E12" i="3"/>
  <c r="F12" i="3"/>
  <c r="G12" i="3"/>
  <c r="H12" i="3"/>
  <c r="I12" i="3"/>
  <c r="J12" i="3"/>
  <c r="K12" i="3"/>
  <c r="L12" i="3"/>
  <c r="M12" i="3"/>
  <c r="C13" i="3"/>
  <c r="D13" i="3"/>
  <c r="E13" i="3"/>
  <c r="F13" i="3"/>
  <c r="G13" i="3"/>
  <c r="H13" i="3"/>
  <c r="I13" i="3"/>
  <c r="J13" i="3"/>
  <c r="K13" i="3"/>
  <c r="L13" i="3"/>
  <c r="M13" i="3"/>
  <c r="C14" i="3"/>
  <c r="D14" i="3"/>
  <c r="E14" i="3"/>
  <c r="F14" i="3"/>
  <c r="G14" i="3"/>
  <c r="H14" i="3"/>
  <c r="I14" i="3"/>
  <c r="J14" i="3"/>
  <c r="K14" i="3"/>
  <c r="L14" i="3"/>
  <c r="M14" i="3"/>
  <c r="C15" i="3"/>
  <c r="D15" i="3"/>
  <c r="E15" i="3"/>
  <c r="F15" i="3"/>
  <c r="G15" i="3"/>
  <c r="H15" i="3"/>
  <c r="I15" i="3"/>
  <c r="J15" i="3"/>
  <c r="K15" i="3"/>
  <c r="L15" i="3"/>
  <c r="M15" i="3"/>
  <c r="B5" i="3"/>
  <c r="B6" i="3"/>
  <c r="B7" i="3"/>
  <c r="B8" i="3"/>
  <c r="B9" i="3"/>
  <c r="B10" i="3"/>
  <c r="B11" i="3"/>
  <c r="B12" i="3"/>
  <c r="B13" i="3"/>
  <c r="B14" i="3"/>
  <c r="B15" i="3"/>
  <c r="B4" i="3"/>
  <c r="F12" i="1"/>
  <c r="I12" i="1" s="1"/>
  <c r="F19" i="1"/>
  <c r="I19" i="1" s="1"/>
  <c r="F15" i="1"/>
  <c r="G15" i="1" s="1"/>
  <c r="H15" i="1" s="1"/>
  <c r="F11" i="1"/>
  <c r="G11" i="1" s="1"/>
  <c r="H11" i="1" s="1"/>
  <c r="F13" i="1"/>
  <c r="G13" i="1" s="1"/>
  <c r="H13" i="1" s="1"/>
  <c r="F17" i="1"/>
  <c r="I17" i="1" s="1"/>
  <c r="F18" i="1"/>
  <c r="I18" i="1" s="1"/>
  <c r="F14" i="1"/>
  <c r="G14" i="1" s="1"/>
  <c r="H14" i="1" s="1"/>
  <c r="F16" i="1"/>
  <c r="G16" i="1" s="1"/>
  <c r="H16" i="1" s="1"/>
  <c r="F10" i="1"/>
  <c r="G10" i="1" s="1"/>
  <c r="H10" i="1" s="1"/>
  <c r="E16" i="2" l="1"/>
  <c r="F14" i="2"/>
  <c r="D16" i="2"/>
  <c r="B30" i="2"/>
  <c r="G12" i="1"/>
  <c r="H12" i="1" s="1"/>
  <c r="J12" i="1" s="1"/>
  <c r="G19" i="1"/>
  <c r="H19" i="1" s="1"/>
  <c r="J19" i="1" s="1"/>
  <c r="I15" i="1"/>
  <c r="J15" i="1" s="1"/>
  <c r="F22" i="1"/>
  <c r="F24" i="1"/>
  <c r="F21" i="1"/>
  <c r="F23" i="1"/>
  <c r="I13" i="1"/>
  <c r="J13" i="1" s="1"/>
  <c r="G18" i="1"/>
  <c r="H18" i="1" s="1"/>
  <c r="J18" i="1" s="1"/>
  <c r="G17" i="1"/>
  <c r="I11" i="1"/>
  <c r="J11" i="1" s="1"/>
  <c r="I10" i="1"/>
  <c r="I16" i="1"/>
  <c r="J16" i="1" s="1"/>
  <c r="I14" i="1"/>
  <c r="J14" i="1" s="1"/>
  <c r="G14" i="2" l="1"/>
  <c r="G16" i="2" s="1"/>
  <c r="F16" i="2"/>
  <c r="G21" i="1"/>
  <c r="G22" i="1"/>
  <c r="G23" i="1"/>
  <c r="J10" i="1"/>
  <c r="I24" i="1"/>
  <c r="I21" i="1"/>
  <c r="I22" i="1"/>
  <c r="I23" i="1"/>
  <c r="H17" i="1"/>
  <c r="G24" i="1"/>
  <c r="J17" i="1" l="1"/>
  <c r="J21" i="1" s="1"/>
  <c r="H24" i="1"/>
  <c r="H21" i="1"/>
  <c r="H23" i="1"/>
  <c r="H22" i="1"/>
  <c r="J23" i="1" l="1"/>
  <c r="J24" i="1"/>
  <c r="J22" i="1"/>
</calcChain>
</file>

<file path=xl/sharedStrings.xml><?xml version="1.0" encoding="utf-8"?>
<sst xmlns="http://schemas.openxmlformats.org/spreadsheetml/2006/main" count="72" uniqueCount="67">
  <si>
    <t>Employee Payroll</t>
  </si>
  <si>
    <t>Assumptions</t>
  </si>
  <si>
    <t>Name</t>
  </si>
  <si>
    <t>Number of Dependents</t>
  </si>
  <si>
    <t>Hourly Wage</t>
  </si>
  <si>
    <t xml:space="preserve"> Regular Hours</t>
  </si>
  <si>
    <t>Overtime Hours</t>
  </si>
  <si>
    <t>Gross Pay</t>
  </si>
  <si>
    <t>Taxable Income</t>
  </si>
  <si>
    <t>Withholding Tax</t>
  </si>
  <si>
    <t>Soc Sec Tax</t>
  </si>
  <si>
    <t>Net Pay</t>
  </si>
  <si>
    <t>Plant</t>
  </si>
  <si>
    <t>Barber</t>
  </si>
  <si>
    <t>Stuts</t>
  </si>
  <si>
    <t>Yenez</t>
  </si>
  <si>
    <t>Pons</t>
  </si>
  <si>
    <t>Spitzer</t>
  </si>
  <si>
    <t>Average</t>
  </si>
  <si>
    <t>Highest</t>
  </si>
  <si>
    <t>Lowest</t>
  </si>
  <si>
    <t>Total</t>
  </si>
  <si>
    <t>Smith</t>
  </si>
  <si>
    <t>Hornung</t>
  </si>
  <si>
    <t>Zelle</t>
  </si>
  <si>
    <t>Burgess</t>
  </si>
  <si>
    <t>Financial Forecast - Get Rich Quick Enterprises</t>
  </si>
  <si>
    <t>Current Year</t>
  </si>
  <si>
    <t>Forecasted Increase</t>
  </si>
  <si>
    <t>Units manufactured &amp; sold</t>
  </si>
  <si>
    <t>Unit selling price</t>
  </si>
  <si>
    <t>Unit manufacturing cost</t>
  </si>
  <si>
    <t>Unit sales cost</t>
  </si>
  <si>
    <t>Production facility</t>
  </si>
  <si>
    <t>Administration</t>
  </si>
  <si>
    <t>Tax rate</t>
  </si>
  <si>
    <t>Income</t>
  </si>
  <si>
    <t>Gross revenue</t>
  </si>
  <si>
    <t>Overhead</t>
  </si>
  <si>
    <t>Administration cost</t>
  </si>
  <si>
    <t>Cost of goods sold</t>
  </si>
  <si>
    <t>Variable manufacturing cost</t>
  </si>
  <si>
    <t>Variable sales cost</t>
  </si>
  <si>
    <t>Earnings before taxes</t>
  </si>
  <si>
    <t>Income taxes</t>
  </si>
  <si>
    <t>Net earnings</t>
  </si>
  <si>
    <t>Multiplication Table (utilizes mixed references)</t>
  </si>
  <si>
    <t>Overtime rate</t>
  </si>
  <si>
    <t>Withholding tax</t>
  </si>
  <si>
    <t>Deduction per dependent</t>
  </si>
  <si>
    <t>Social Security/Medicare tax</t>
  </si>
  <si>
    <t>BUSI_520_Assignment_Submission_Week_3!</t>
  </si>
  <si>
    <t>Cheryl Hornung</t>
  </si>
  <si>
    <t>Applying Fundamental Excel Skills and Tools in Problem Solving</t>
  </si>
  <si>
    <t>Worksheet Name</t>
  </si>
  <si>
    <t>Worksheet Description</t>
  </si>
  <si>
    <t>Documentation</t>
  </si>
  <si>
    <t>This page</t>
  </si>
  <si>
    <t>Employee_Payroll</t>
  </si>
  <si>
    <t>The Payroll spreadsheet calculates payroll for employees. It includes the number of dependents for each employee and a fixed deduction per dependent, which combine to reduce an individual's taxable income. The spreadsheet also isolates the overtime rate as an assumption at the bottom of the worksheet, which enables the user to change the overtime rate in a single place should the overtime rate need to be changed.</t>
  </si>
  <si>
    <t>Multiplication_Table</t>
  </si>
  <si>
    <t>Financial_Forcast</t>
  </si>
  <si>
    <t>Exactly that, a multiplication table made from scratch from utilizing mixed references.</t>
  </si>
  <si>
    <t>Financial planning and budgeting is one of the most common business applications of spreadsheets. This worksheet depicts one such illustration, in which the income and expenses of "Get Rich Quick Enterprises" are projected over a six-year period.</t>
  </si>
  <si>
    <t>Created by:</t>
  </si>
  <si>
    <t>Last Modified:</t>
  </si>
  <si>
    <t>Workbook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</si>
</sst>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7" formatCode="&quot;$&quot;#,##0.00_);\(&quot;$&quot;#,##0.00\)"/>
    <numFmt numFmtId="44" formatCode="_(&quot;$&quot;* #,##0.00_);_(&quot;$&quot;* \(#,##0.00\);_(&quot;$&quot;* &quot;-&quot;??_);_(@_)"/>
    <numFmt numFmtId="43" formatCode="_(* #,##0.00_);_(* \(#,##0.00\);_(* &quot;-&quot;??_);_(@_)"/>
    <numFmt numFmtId="164" formatCode="&quot;$&quot;\ \ \ \ #,##0.00\ \ \ "/>
    <numFmt numFmtId="165" formatCode="0.0\x\ \ \ "/>
    <numFmt numFmtId="166" formatCode="&quot;$&quot;#,##0"/>
    <numFmt numFmtId="167" formatCode="&quot;$&quot;#,##0.00"/>
    <numFmt numFmtId="168" formatCode="#,###"/>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Arial"/>
      <family val="2"/>
    </font>
    <font>
      <sz val="11"/>
      <color theme="1"/>
      <name val="Arial"/>
      <family val="2"/>
    </font>
    <font>
      <b/>
      <sz val="12"/>
      <color theme="1"/>
      <name val="Arial"/>
      <family val="2"/>
    </font>
    <font>
      <b/>
      <sz val="11"/>
      <color theme="1"/>
      <name val="Arial"/>
      <family val="2"/>
    </font>
    <font>
      <sz val="18"/>
      <color theme="1"/>
      <name val="Arial"/>
      <family val="2"/>
    </font>
    <font>
      <b/>
      <sz val="20"/>
      <color theme="1"/>
      <name val="Arial"/>
      <family val="2"/>
    </font>
    <font>
      <b/>
      <sz val="22"/>
      <color theme="1"/>
      <name val="Arial"/>
      <family val="2"/>
    </font>
    <font>
      <b/>
      <sz val="14"/>
      <color theme="1"/>
      <name val="Arial"/>
      <family val="2"/>
    </font>
    <font>
      <b/>
      <u/>
      <sz val="14"/>
      <color theme="1"/>
      <name val="Arial"/>
      <family val="2"/>
    </font>
    <font>
      <sz val="11"/>
      <name val="Arial"/>
      <family val="2"/>
    </font>
    <font>
      <sz val="14"/>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7FAB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18" fillId="0" borderId="0" xfId="0" applyFont="1" applyAlignment="1">
      <alignment horizontal="centerContinuous"/>
    </xf>
    <xf numFmtId="0" fontId="19" fillId="0" borderId="0" xfId="0" applyFont="1" applyAlignment="1">
      <alignment horizontal="centerContinuous"/>
    </xf>
    <xf numFmtId="0" fontId="19" fillId="0" borderId="0" xfId="0" applyFont="1"/>
    <xf numFmtId="44" fontId="19" fillId="0" borderId="0" xfId="0" applyNumberFormat="1" applyFont="1"/>
    <xf numFmtId="0" fontId="19" fillId="0" borderId="0" xfId="0" applyFont="1" applyAlignment="1">
      <alignment horizontal="center" wrapText="1"/>
    </xf>
    <xf numFmtId="43" fontId="19" fillId="0" borderId="0" xfId="0" applyNumberFormat="1" applyFont="1"/>
    <xf numFmtId="0" fontId="20" fillId="0" borderId="0" xfId="0" applyFont="1"/>
    <xf numFmtId="1" fontId="19" fillId="0" borderId="0" xfId="0" applyNumberFormat="1" applyFont="1" applyAlignment="1">
      <alignment horizontal="center"/>
    </xf>
    <xf numFmtId="0" fontId="19" fillId="33" borderId="0" xfId="0" applyFont="1" applyFill="1" applyAlignment="1">
      <alignment horizontal="centerContinuous"/>
    </xf>
    <xf numFmtId="0" fontId="19" fillId="33" borderId="0" xfId="0" applyFont="1" applyFill="1"/>
    <xf numFmtId="0" fontId="19" fillId="33" borderId="12" xfId="0" applyFont="1" applyFill="1" applyBorder="1"/>
    <xf numFmtId="0" fontId="20" fillId="33" borderId="10" xfId="0" applyFont="1" applyFill="1" applyBorder="1" applyAlignment="1">
      <alignment horizontal="center" wrapText="1"/>
    </xf>
    <xf numFmtId="0" fontId="19" fillId="33" borderId="11" xfId="0" applyFont="1" applyFill="1" applyBorder="1"/>
    <xf numFmtId="2" fontId="19" fillId="33" borderId="11" xfId="0" applyNumberFormat="1" applyFont="1" applyFill="1" applyBorder="1"/>
    <xf numFmtId="0" fontId="21" fillId="33" borderId="0" xfId="0" applyFont="1" applyFill="1"/>
    <xf numFmtId="44" fontId="19" fillId="33" borderId="0" xfId="0" applyNumberFormat="1" applyFont="1" applyFill="1"/>
    <xf numFmtId="43" fontId="19" fillId="33" borderId="0" xfId="0" applyNumberFormat="1" applyFont="1" applyFill="1"/>
    <xf numFmtId="0" fontId="21" fillId="33" borderId="12" xfId="0" applyFont="1" applyFill="1" applyBorder="1"/>
    <xf numFmtId="43" fontId="19" fillId="33" borderId="12" xfId="0" applyNumberFormat="1" applyFont="1" applyFill="1" applyBorder="1"/>
    <xf numFmtId="165" fontId="19" fillId="34" borderId="0" xfId="0" applyNumberFormat="1" applyFont="1" applyFill="1"/>
    <xf numFmtId="164" fontId="19" fillId="34" borderId="0" xfId="0" applyNumberFormat="1" applyFont="1" applyFill="1"/>
    <xf numFmtId="10" fontId="19" fillId="34" borderId="0" xfId="0" applyNumberFormat="1" applyFont="1" applyFill="1"/>
    <xf numFmtId="0" fontId="22" fillId="33" borderId="0" xfId="0" applyFont="1" applyFill="1" applyAlignment="1">
      <alignment horizontal="centerContinuous"/>
    </xf>
    <xf numFmtId="0" fontId="21" fillId="0" borderId="0" xfId="0" applyFont="1"/>
    <xf numFmtId="0" fontId="19" fillId="0" borderId="0" xfId="0" applyFont="1" applyAlignment="1">
      <alignment horizontal="left" indent="1"/>
    </xf>
    <xf numFmtId="0" fontId="21" fillId="33" borderId="15" xfId="0" applyFont="1" applyFill="1" applyBorder="1"/>
    <xf numFmtId="0" fontId="19" fillId="34" borderId="11" xfId="0" applyFont="1" applyFill="1" applyBorder="1"/>
    <xf numFmtId="9" fontId="19" fillId="34" borderId="0" xfId="0" applyNumberFormat="1" applyFont="1" applyFill="1"/>
    <xf numFmtId="7" fontId="19" fillId="0" borderId="0" xfId="0" applyNumberFormat="1" applyFont="1"/>
    <xf numFmtId="7" fontId="19" fillId="34" borderId="0" xfId="0" applyNumberFormat="1" applyFont="1" applyFill="1"/>
    <xf numFmtId="5" fontId="19" fillId="34" borderId="0" xfId="0" applyNumberFormat="1" applyFont="1" applyFill="1"/>
    <xf numFmtId="166" fontId="19" fillId="0" borderId="0" xfId="0" applyNumberFormat="1" applyFont="1"/>
    <xf numFmtId="166" fontId="19" fillId="33" borderId="15" xfId="0" applyNumberFormat="1" applyFont="1" applyFill="1" applyBorder="1"/>
    <xf numFmtId="167" fontId="19" fillId="0" borderId="0" xfId="0" applyNumberFormat="1" applyFont="1"/>
    <xf numFmtId="168" fontId="19" fillId="34" borderId="0" xfId="0" applyNumberFormat="1" applyFont="1" applyFill="1"/>
    <xf numFmtId="168" fontId="19" fillId="0" borderId="0" xfId="0" applyNumberFormat="1" applyFont="1"/>
    <xf numFmtId="0" fontId="19" fillId="33" borderId="14" xfId="0" applyFont="1" applyFill="1" applyBorder="1" applyAlignment="1">
      <alignment horizontal="center"/>
    </xf>
    <xf numFmtId="0" fontId="21" fillId="34" borderId="12" xfId="0" applyFont="1" applyFill="1" applyBorder="1" applyAlignment="1">
      <alignment horizontal="center"/>
    </xf>
    <xf numFmtId="0" fontId="21" fillId="34" borderId="13" xfId="0" applyFont="1" applyFill="1" applyBorder="1" applyAlignment="1">
      <alignment horizontal="center"/>
    </xf>
    <xf numFmtId="0" fontId="19" fillId="0" borderId="0" xfId="0" applyFont="1" applyAlignment="1">
      <alignment horizontal="center"/>
    </xf>
    <xf numFmtId="0" fontId="23" fillId="33" borderId="0" xfId="0" applyFont="1" applyFill="1" applyAlignment="1">
      <alignment horizontal="centerContinuous"/>
    </xf>
    <xf numFmtId="0" fontId="24" fillId="33" borderId="16" xfId="0" applyFont="1" applyFill="1" applyBorder="1" applyAlignment="1">
      <alignment horizontal="centerContinuous"/>
    </xf>
    <xf numFmtId="0" fontId="19" fillId="33" borderId="17" xfId="0" applyFont="1" applyFill="1" applyBorder="1" applyAlignment="1">
      <alignment horizontal="centerContinuous"/>
    </xf>
    <xf numFmtId="0" fontId="19" fillId="0" borderId="18" xfId="0" applyFont="1" applyBorder="1"/>
    <xf numFmtId="0" fontId="19" fillId="0" borderId="19" xfId="0" applyFont="1" applyBorder="1"/>
    <xf numFmtId="0" fontId="25" fillId="33" borderId="18" xfId="0" applyFont="1" applyFill="1" applyBorder="1"/>
    <xf numFmtId="0" fontId="25" fillId="33" borderId="18" xfId="0" applyFont="1" applyFill="1" applyBorder="1" applyAlignment="1">
      <alignment vertical="top"/>
    </xf>
    <xf numFmtId="0" fontId="26" fillId="33" borderId="18" xfId="0" applyFont="1" applyFill="1" applyBorder="1" applyAlignment="1">
      <alignment horizontal="center"/>
    </xf>
    <xf numFmtId="0" fontId="26" fillId="33" borderId="19" xfId="0" applyFont="1" applyFill="1" applyBorder="1" applyAlignment="1">
      <alignment horizontal="center"/>
    </xf>
    <xf numFmtId="0" fontId="28" fillId="0" borderId="18" xfId="0" applyFont="1" applyBorder="1" applyAlignment="1">
      <alignment horizontal="left" vertical="center" indent="1"/>
    </xf>
    <xf numFmtId="0" fontId="19" fillId="0" borderId="19" xfId="0" applyFont="1" applyBorder="1" applyAlignment="1">
      <alignment horizontal="left" vertical="center"/>
    </xf>
    <xf numFmtId="0" fontId="27" fillId="0" borderId="19" xfId="0" applyFont="1" applyBorder="1" applyAlignment="1">
      <alignment horizontal="left" vertical="center" wrapText="1"/>
    </xf>
    <xf numFmtId="0" fontId="19" fillId="0" borderId="19" xfId="0" applyFont="1" applyBorder="1" applyAlignment="1">
      <alignment horizontal="left" vertical="center" wrapText="1"/>
    </xf>
    <xf numFmtId="0" fontId="28" fillId="0" borderId="20" xfId="0" applyFont="1" applyBorder="1" applyAlignment="1">
      <alignment horizontal="left" vertical="center" indent="1"/>
    </xf>
    <xf numFmtId="0" fontId="19" fillId="0" borderId="21" xfId="0" applyFont="1" applyBorder="1" applyAlignment="1">
      <alignment horizontal="left" vertical="center" wrapText="1"/>
    </xf>
    <xf numFmtId="0" fontId="19" fillId="34" borderId="19" xfId="0" applyFont="1" applyFill="1" applyBorder="1"/>
    <xf numFmtId="22" fontId="19" fillId="34" borderId="19" xfId="0" applyNumberFormat="1" applyFont="1" applyFill="1" applyBorder="1" applyAlignment="1">
      <alignment horizontal="left"/>
    </xf>
    <xf numFmtId="0" fontId="19" fillId="34" borderId="19"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FABC"/>
      <color rgb="FFF8F583"/>
      <color rgb="FFF1F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9D085-0354-4B48-8429-03BDDA4C76D5}">
  <dimension ref="A1:B11"/>
  <sheetViews>
    <sheetView tabSelected="1" zoomScaleNormal="100" workbookViewId="0">
      <selection activeCell="C1" sqref="C1"/>
    </sheetView>
  </sheetViews>
  <sheetFormatPr defaultRowHeight="14.25" x14ac:dyDescent="0.65"/>
  <cols>
    <col min="1" max="1" width="37.31640625" style="3" customWidth="1"/>
    <col min="2" max="2" width="61.453125" style="3" customWidth="1"/>
    <col min="3" max="16384" width="8.7265625" style="3"/>
  </cols>
  <sheetData>
    <row r="1" spans="1:2" ht="27.75" x14ac:dyDescent="1.1499999999999999">
      <c r="A1" s="42" t="s">
        <v>51</v>
      </c>
      <c r="B1" s="43"/>
    </row>
    <row r="2" spans="1:2" x14ac:dyDescent="0.65">
      <c r="A2" s="44"/>
      <c r="B2" s="45"/>
    </row>
    <row r="3" spans="1:2" ht="18" x14ac:dyDescent="0.8">
      <c r="A3" s="46" t="s">
        <v>64</v>
      </c>
      <c r="B3" s="56" t="s">
        <v>52</v>
      </c>
    </row>
    <row r="4" spans="1:2" ht="18" x14ac:dyDescent="0.8">
      <c r="A4" s="46" t="s">
        <v>65</v>
      </c>
      <c r="B4" s="57">
        <v>44815.063888888886</v>
      </c>
    </row>
    <row r="5" spans="1:2" ht="18" x14ac:dyDescent="0.65">
      <c r="A5" s="47" t="s">
        <v>66</v>
      </c>
      <c r="B5" s="58" t="s">
        <v>53</v>
      </c>
    </row>
    <row r="6" spans="1:2" x14ac:dyDescent="0.65">
      <c r="A6" s="44"/>
      <c r="B6" s="45"/>
    </row>
    <row r="7" spans="1:2" ht="18" x14ac:dyDescent="0.8">
      <c r="A7" s="48" t="s">
        <v>54</v>
      </c>
      <c r="B7" s="49" t="s">
        <v>55</v>
      </c>
    </row>
    <row r="8" spans="1:2" ht="30.5" customHeight="1" x14ac:dyDescent="0.65">
      <c r="A8" s="50" t="s">
        <v>56</v>
      </c>
      <c r="B8" s="51" t="s">
        <v>57</v>
      </c>
    </row>
    <row r="9" spans="1:2" ht="111" customHeight="1" x14ac:dyDescent="0.65">
      <c r="A9" s="50" t="s">
        <v>58</v>
      </c>
      <c r="B9" s="52" t="s">
        <v>59</v>
      </c>
    </row>
    <row r="10" spans="1:2" ht="37.75" customHeight="1" x14ac:dyDescent="0.65">
      <c r="A10" s="50" t="s">
        <v>60</v>
      </c>
      <c r="B10" s="53" t="s">
        <v>62</v>
      </c>
    </row>
    <row r="11" spans="1:2" ht="65.5" customHeight="1" thickBot="1" x14ac:dyDescent="0.8">
      <c r="A11" s="54" t="s">
        <v>61</v>
      </c>
      <c r="B11" s="55"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showWhiteSpace="0" zoomScaleNormal="100" workbookViewId="0">
      <pane ySplit="9" topLeftCell="A10" activePane="bottomLeft" state="frozen"/>
      <selection pane="bottomLeft"/>
    </sheetView>
  </sheetViews>
  <sheetFormatPr defaultRowHeight="14.25" outlineLevelRow="1" x14ac:dyDescent="0.65"/>
  <cols>
    <col min="1" max="1" width="12.1328125" style="3" customWidth="1"/>
    <col min="2" max="2" width="13.953125" style="3" customWidth="1"/>
    <col min="3" max="3" width="8.6328125" style="3" customWidth="1"/>
    <col min="4" max="4" width="9.86328125" style="3" customWidth="1"/>
    <col min="5" max="5" width="11.26953125" style="3" customWidth="1"/>
    <col min="6" max="6" width="11.58984375" style="3" bestFit="1" customWidth="1"/>
    <col min="7" max="7" width="11.453125" style="3" customWidth="1"/>
    <col min="8" max="8" width="13.31640625" style="3" bestFit="1" customWidth="1"/>
    <col min="9" max="9" width="10.2265625" style="3" customWidth="1"/>
    <col min="10" max="10" width="10.90625" style="3" customWidth="1"/>
    <col min="11" max="16384" width="8.7265625" style="3"/>
  </cols>
  <sheetData>
    <row r="1" spans="1:10" ht="20.5" x14ac:dyDescent="0.9">
      <c r="A1" s="1" t="s">
        <v>0</v>
      </c>
      <c r="B1" s="2"/>
      <c r="C1" s="2"/>
      <c r="D1" s="2"/>
      <c r="E1" s="2"/>
      <c r="F1" s="2"/>
      <c r="G1" s="2"/>
      <c r="H1" s="2"/>
      <c r="I1" s="2"/>
      <c r="J1" s="2"/>
    </row>
    <row r="3" spans="1:10" ht="15.5" outlineLevel="1" x14ac:dyDescent="0.7">
      <c r="A3" s="7" t="s">
        <v>1</v>
      </c>
    </row>
    <row r="4" spans="1:10" outlineLevel="1" x14ac:dyDescent="0.65">
      <c r="A4" s="25" t="s">
        <v>47</v>
      </c>
      <c r="E4" s="20">
        <v>1.5</v>
      </c>
    </row>
    <row r="5" spans="1:10" outlineLevel="1" x14ac:dyDescent="0.65">
      <c r="A5" s="25" t="s">
        <v>49</v>
      </c>
      <c r="E5" s="21">
        <v>75</v>
      </c>
    </row>
    <row r="6" spans="1:10" outlineLevel="1" x14ac:dyDescent="0.65">
      <c r="A6" s="25" t="s">
        <v>48</v>
      </c>
      <c r="E6" s="22">
        <v>0.25</v>
      </c>
    </row>
    <row r="7" spans="1:10" outlineLevel="1" x14ac:dyDescent="0.65">
      <c r="A7" s="25" t="s">
        <v>50</v>
      </c>
      <c r="E7" s="22">
        <v>7.6499999999999999E-2</v>
      </c>
    </row>
    <row r="9" spans="1:10" s="5" customFormat="1" ht="33.5" customHeight="1" thickBot="1" x14ac:dyDescent="0.85">
      <c r="A9" s="12" t="s">
        <v>2</v>
      </c>
      <c r="B9" s="12" t="s">
        <v>3</v>
      </c>
      <c r="C9" s="12" t="s">
        <v>4</v>
      </c>
      <c r="D9" s="12" t="s">
        <v>5</v>
      </c>
      <c r="E9" s="12" t="s">
        <v>6</v>
      </c>
      <c r="F9" s="12" t="s">
        <v>7</v>
      </c>
      <c r="G9" s="12" t="s">
        <v>8</v>
      </c>
      <c r="H9" s="12" t="s">
        <v>9</v>
      </c>
      <c r="I9" s="12" t="s">
        <v>10</v>
      </c>
      <c r="J9" s="12" t="s">
        <v>11</v>
      </c>
    </row>
    <row r="10" spans="1:10" x14ac:dyDescent="0.65">
      <c r="A10" s="3" t="s">
        <v>12</v>
      </c>
      <c r="B10" s="8">
        <v>2</v>
      </c>
      <c r="C10" s="4">
        <v>7.2</v>
      </c>
      <c r="D10" s="8">
        <v>40</v>
      </c>
      <c r="E10" s="8">
        <v>8</v>
      </c>
      <c r="F10" s="4">
        <f t="shared" ref="F10:F19" si="0">SUM((C10*D10),(E10*C10*$E$4))</f>
        <v>374.4</v>
      </c>
      <c r="G10" s="4">
        <f t="shared" ref="G10:G19" si="1">(F10-(B10*$E$5))</f>
        <v>224.39999999999998</v>
      </c>
      <c r="H10" s="4">
        <f t="shared" ref="H10:H19" si="2">(G10*$E$6)</f>
        <v>56.099999999999994</v>
      </c>
      <c r="I10" s="4">
        <f t="shared" ref="I10:I19" si="3">(F10*$E$7)</f>
        <v>28.641599999999997</v>
      </c>
      <c r="J10" s="4">
        <f t="shared" ref="J10:J19" si="4">SUM(F10,-H10,-I10)</f>
        <v>289.65839999999997</v>
      </c>
    </row>
    <row r="11" spans="1:10" x14ac:dyDescent="0.65">
      <c r="A11" s="3" t="s">
        <v>13</v>
      </c>
      <c r="B11" s="8">
        <v>2</v>
      </c>
      <c r="C11" s="6">
        <v>8</v>
      </c>
      <c r="D11" s="8">
        <v>40</v>
      </c>
      <c r="E11" s="8">
        <v>8</v>
      </c>
      <c r="F11" s="6">
        <f t="shared" si="0"/>
        <v>416</v>
      </c>
      <c r="G11" s="6">
        <f t="shared" si="1"/>
        <v>266</v>
      </c>
      <c r="H11" s="6">
        <f t="shared" si="2"/>
        <v>66.5</v>
      </c>
      <c r="I11" s="6">
        <f t="shared" si="3"/>
        <v>31.823999999999998</v>
      </c>
      <c r="J11" s="6">
        <f t="shared" si="4"/>
        <v>317.67599999999999</v>
      </c>
    </row>
    <row r="12" spans="1:10" x14ac:dyDescent="0.65">
      <c r="A12" s="3" t="s">
        <v>25</v>
      </c>
      <c r="B12" s="8">
        <v>0</v>
      </c>
      <c r="C12" s="6">
        <v>11</v>
      </c>
      <c r="D12" s="8">
        <v>40</v>
      </c>
      <c r="E12" s="8">
        <v>3</v>
      </c>
      <c r="F12" s="6">
        <f t="shared" si="0"/>
        <v>489.5</v>
      </c>
      <c r="G12" s="6">
        <f t="shared" si="1"/>
        <v>489.5</v>
      </c>
      <c r="H12" s="6">
        <f t="shared" si="2"/>
        <v>122.375</v>
      </c>
      <c r="I12" s="6">
        <f t="shared" si="3"/>
        <v>37.446750000000002</v>
      </c>
      <c r="J12" s="6">
        <f t="shared" si="4"/>
        <v>329.67824999999999</v>
      </c>
    </row>
    <row r="13" spans="1:10" x14ac:dyDescent="0.65">
      <c r="A13" s="3" t="s">
        <v>23</v>
      </c>
      <c r="B13" s="8">
        <v>2</v>
      </c>
      <c r="C13" s="6">
        <v>8</v>
      </c>
      <c r="D13" s="8">
        <v>40</v>
      </c>
      <c r="E13" s="8">
        <v>12</v>
      </c>
      <c r="F13" s="6">
        <f t="shared" si="0"/>
        <v>464</v>
      </c>
      <c r="G13" s="6">
        <f t="shared" si="1"/>
        <v>314</v>
      </c>
      <c r="H13" s="6">
        <f t="shared" si="2"/>
        <v>78.5</v>
      </c>
      <c r="I13" s="6">
        <f t="shared" si="3"/>
        <v>35.496000000000002</v>
      </c>
      <c r="J13" s="6">
        <f t="shared" si="4"/>
        <v>350.00400000000002</v>
      </c>
    </row>
    <row r="14" spans="1:10" x14ac:dyDescent="0.65">
      <c r="A14" s="3" t="s">
        <v>16</v>
      </c>
      <c r="B14" s="8">
        <v>3</v>
      </c>
      <c r="C14" s="6">
        <v>10</v>
      </c>
      <c r="D14" s="8">
        <v>40</v>
      </c>
      <c r="E14" s="8">
        <v>4</v>
      </c>
      <c r="F14" s="6">
        <f t="shared" si="0"/>
        <v>460</v>
      </c>
      <c r="G14" s="6">
        <f t="shared" si="1"/>
        <v>235</v>
      </c>
      <c r="H14" s="6">
        <f t="shared" si="2"/>
        <v>58.75</v>
      </c>
      <c r="I14" s="6">
        <f t="shared" si="3"/>
        <v>35.19</v>
      </c>
      <c r="J14" s="6">
        <f t="shared" si="4"/>
        <v>366.06</v>
      </c>
    </row>
    <row r="15" spans="1:10" x14ac:dyDescent="0.65">
      <c r="A15" s="3" t="s">
        <v>22</v>
      </c>
      <c r="B15" s="8">
        <v>8</v>
      </c>
      <c r="C15" s="6">
        <v>15</v>
      </c>
      <c r="D15" s="8">
        <v>40</v>
      </c>
      <c r="E15" s="8">
        <v>4</v>
      </c>
      <c r="F15" s="6">
        <f t="shared" si="0"/>
        <v>690</v>
      </c>
      <c r="G15" s="6">
        <f t="shared" si="1"/>
        <v>90</v>
      </c>
      <c r="H15" s="6">
        <f t="shared" si="2"/>
        <v>22.5</v>
      </c>
      <c r="I15" s="6">
        <f t="shared" si="3"/>
        <v>52.784999999999997</v>
      </c>
      <c r="J15" s="6">
        <f t="shared" si="4"/>
        <v>614.71500000000003</v>
      </c>
    </row>
    <row r="16" spans="1:10" x14ac:dyDescent="0.65">
      <c r="A16" s="3" t="s">
        <v>17</v>
      </c>
      <c r="B16" s="8">
        <v>1</v>
      </c>
      <c r="C16" s="6">
        <v>14</v>
      </c>
      <c r="D16" s="8">
        <v>35</v>
      </c>
      <c r="E16" s="8">
        <v>8</v>
      </c>
      <c r="F16" s="6">
        <f t="shared" si="0"/>
        <v>658</v>
      </c>
      <c r="G16" s="6">
        <f t="shared" si="1"/>
        <v>583</v>
      </c>
      <c r="H16" s="6">
        <f t="shared" si="2"/>
        <v>145.75</v>
      </c>
      <c r="I16" s="6">
        <f t="shared" si="3"/>
        <v>50.336999999999996</v>
      </c>
      <c r="J16" s="6">
        <f t="shared" si="4"/>
        <v>461.91300000000001</v>
      </c>
    </row>
    <row r="17" spans="1:10" x14ac:dyDescent="0.65">
      <c r="A17" s="3" t="s">
        <v>14</v>
      </c>
      <c r="B17" s="8">
        <v>1</v>
      </c>
      <c r="C17" s="6">
        <v>9</v>
      </c>
      <c r="D17" s="8">
        <v>40</v>
      </c>
      <c r="E17" s="8">
        <v>0</v>
      </c>
      <c r="F17" s="6">
        <f t="shared" si="0"/>
        <v>360</v>
      </c>
      <c r="G17" s="6">
        <f t="shared" si="1"/>
        <v>285</v>
      </c>
      <c r="H17" s="6">
        <f t="shared" si="2"/>
        <v>71.25</v>
      </c>
      <c r="I17" s="6">
        <f t="shared" si="3"/>
        <v>27.54</v>
      </c>
      <c r="J17" s="6">
        <f t="shared" si="4"/>
        <v>261.20999999999998</v>
      </c>
    </row>
    <row r="18" spans="1:10" x14ac:dyDescent="0.65">
      <c r="A18" s="3" t="s">
        <v>15</v>
      </c>
      <c r="B18" s="8">
        <v>4</v>
      </c>
      <c r="C18" s="6">
        <v>9.1999999999999993</v>
      </c>
      <c r="D18" s="8">
        <v>40</v>
      </c>
      <c r="E18" s="8">
        <v>0</v>
      </c>
      <c r="F18" s="6">
        <f t="shared" si="0"/>
        <v>368</v>
      </c>
      <c r="G18" s="6">
        <f t="shared" si="1"/>
        <v>68</v>
      </c>
      <c r="H18" s="6">
        <f t="shared" si="2"/>
        <v>17</v>
      </c>
      <c r="I18" s="6">
        <f t="shared" si="3"/>
        <v>28.152000000000001</v>
      </c>
      <c r="J18" s="6">
        <f t="shared" si="4"/>
        <v>322.84800000000001</v>
      </c>
    </row>
    <row r="19" spans="1:10" x14ac:dyDescent="0.65">
      <c r="A19" s="3" t="s">
        <v>24</v>
      </c>
      <c r="B19" s="8">
        <v>2</v>
      </c>
      <c r="C19" s="6">
        <v>9</v>
      </c>
      <c r="D19" s="8">
        <v>35</v>
      </c>
      <c r="E19" s="8">
        <v>0</v>
      </c>
      <c r="F19" s="6">
        <f t="shared" si="0"/>
        <v>315</v>
      </c>
      <c r="G19" s="6">
        <f t="shared" si="1"/>
        <v>165</v>
      </c>
      <c r="H19" s="6">
        <f t="shared" si="2"/>
        <v>41.25</v>
      </c>
      <c r="I19" s="6">
        <f t="shared" si="3"/>
        <v>24.0975</v>
      </c>
      <c r="J19" s="6">
        <f t="shared" si="4"/>
        <v>249.6525</v>
      </c>
    </row>
    <row r="20" spans="1:10" x14ac:dyDescent="0.65">
      <c r="A20" s="13"/>
      <c r="B20" s="13"/>
      <c r="C20" s="13"/>
      <c r="D20" s="13"/>
      <c r="E20" s="13"/>
      <c r="F20" s="14"/>
      <c r="G20" s="14"/>
      <c r="H20" s="14"/>
      <c r="I20" s="14"/>
      <c r="J20" s="14"/>
    </row>
    <row r="21" spans="1:10" ht="14.5" x14ac:dyDescent="0.7">
      <c r="A21" s="15" t="s">
        <v>21</v>
      </c>
      <c r="B21" s="10"/>
      <c r="C21" s="10"/>
      <c r="D21" s="10"/>
      <c r="E21" s="10"/>
      <c r="F21" s="16">
        <f>SUM(F10:F19)</f>
        <v>4594.8999999999996</v>
      </c>
      <c r="G21" s="16">
        <f t="shared" ref="G21:J21" si="5">SUM(G10:G19)</f>
        <v>2719.9</v>
      </c>
      <c r="H21" s="16">
        <f t="shared" si="5"/>
        <v>679.97500000000002</v>
      </c>
      <c r="I21" s="16">
        <f t="shared" si="5"/>
        <v>351.50985000000003</v>
      </c>
      <c r="J21" s="16">
        <f t="shared" si="5"/>
        <v>3563.4151500000003</v>
      </c>
    </row>
    <row r="22" spans="1:10" ht="14.5" x14ac:dyDescent="0.7">
      <c r="A22" s="15" t="s">
        <v>18</v>
      </c>
      <c r="B22" s="10"/>
      <c r="C22" s="10"/>
      <c r="D22" s="10"/>
      <c r="E22" s="10"/>
      <c r="F22" s="17">
        <f>AVERAGE(F10:F19)</f>
        <v>459.48999999999995</v>
      </c>
      <c r="G22" s="17">
        <f t="shared" ref="G22:J22" si="6">AVERAGE(G10:G19)</f>
        <v>271.99</v>
      </c>
      <c r="H22" s="17">
        <f t="shared" si="6"/>
        <v>67.997500000000002</v>
      </c>
      <c r="I22" s="17">
        <f t="shared" si="6"/>
        <v>35.150985000000006</v>
      </c>
      <c r="J22" s="17">
        <f t="shared" si="6"/>
        <v>356.34151500000002</v>
      </c>
    </row>
    <row r="23" spans="1:10" ht="14.5" x14ac:dyDescent="0.7">
      <c r="A23" s="15" t="s">
        <v>19</v>
      </c>
      <c r="B23" s="10"/>
      <c r="C23" s="10"/>
      <c r="D23" s="10"/>
      <c r="E23" s="10"/>
      <c r="F23" s="17">
        <f>MAX(F10:F19)</f>
        <v>690</v>
      </c>
      <c r="G23" s="17">
        <f t="shared" ref="G23:J23" si="7">MAX(G10:G19)</f>
        <v>583</v>
      </c>
      <c r="H23" s="17">
        <f t="shared" si="7"/>
        <v>145.75</v>
      </c>
      <c r="I23" s="17">
        <f t="shared" si="7"/>
        <v>52.784999999999997</v>
      </c>
      <c r="J23" s="17">
        <f t="shared" si="7"/>
        <v>614.71500000000003</v>
      </c>
    </row>
    <row r="24" spans="1:10" ht="14.5" x14ac:dyDescent="0.7">
      <c r="A24" s="18" t="s">
        <v>20</v>
      </c>
      <c r="B24" s="11"/>
      <c r="C24" s="11"/>
      <c r="D24" s="11"/>
      <c r="E24" s="11"/>
      <c r="F24" s="19">
        <f>MIN(F10:F19)</f>
        <v>315</v>
      </c>
      <c r="G24" s="19">
        <f t="shared" ref="G24:J24" si="8">MIN(G10:G19)</f>
        <v>68</v>
      </c>
      <c r="H24" s="19">
        <f t="shared" si="8"/>
        <v>17</v>
      </c>
      <c r="I24" s="19">
        <f t="shared" si="8"/>
        <v>24.0975</v>
      </c>
      <c r="J24" s="19">
        <f t="shared" si="8"/>
        <v>249.6525</v>
      </c>
    </row>
  </sheetData>
  <sortState xmlns:xlrd2="http://schemas.microsoft.com/office/spreadsheetml/2017/richdata2" ref="A11:J19">
    <sortCondition ref="A10:A19"/>
  </sortState>
  <pageMargins left="0.7" right="0.7" top="0.75" bottom="0.75" header="0.3" footer="0.3"/>
  <pageSetup orientation="portrait" horizontalDpi="4294967293" verticalDpi="0" r:id="rId1"/>
  <headerFooter>
    <oddFooter>&amp;C3793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75357-7C91-4CAB-B451-002BF865EFBA}">
  <dimension ref="A1:X50"/>
  <sheetViews>
    <sheetView workbookViewId="0">
      <selection activeCell="X50" sqref="X50"/>
    </sheetView>
  </sheetViews>
  <sheetFormatPr defaultRowHeight="14.25" x14ac:dyDescent="0.65"/>
  <cols>
    <col min="1" max="13" width="8.7265625" style="3"/>
    <col min="14" max="14" width="2.58984375" style="3" customWidth="1"/>
    <col min="15" max="16384" width="8.7265625" style="3"/>
  </cols>
  <sheetData>
    <row r="1" spans="1:14" ht="25.25" x14ac:dyDescent="1.05">
      <c r="A1" s="41" t="s">
        <v>46</v>
      </c>
      <c r="B1" s="9"/>
      <c r="C1" s="9"/>
      <c r="D1" s="9"/>
      <c r="E1" s="9"/>
      <c r="F1" s="9"/>
      <c r="G1" s="9"/>
      <c r="H1" s="9"/>
      <c r="I1" s="9"/>
      <c r="J1" s="9"/>
      <c r="K1" s="9"/>
      <c r="L1" s="9"/>
      <c r="M1" s="9"/>
      <c r="N1" s="9"/>
    </row>
    <row r="2" spans="1:14" x14ac:dyDescent="0.65">
      <c r="A2" s="10"/>
      <c r="B2" s="10"/>
      <c r="C2" s="10"/>
      <c r="D2" s="10"/>
      <c r="E2" s="10"/>
      <c r="F2" s="10"/>
      <c r="G2" s="10"/>
      <c r="H2" s="10"/>
      <c r="I2" s="10"/>
      <c r="J2" s="10"/>
      <c r="K2" s="10"/>
      <c r="L2" s="10"/>
      <c r="M2" s="10"/>
      <c r="N2" s="10"/>
    </row>
    <row r="3" spans="1:14" ht="14.5" x14ac:dyDescent="0.7">
      <c r="A3" s="37"/>
      <c r="B3" s="38">
        <v>1</v>
      </c>
      <c r="C3" s="38">
        <v>2</v>
      </c>
      <c r="D3" s="38">
        <v>3</v>
      </c>
      <c r="E3" s="38">
        <v>4</v>
      </c>
      <c r="F3" s="38">
        <v>5</v>
      </c>
      <c r="G3" s="38">
        <v>6</v>
      </c>
      <c r="H3" s="38">
        <v>7</v>
      </c>
      <c r="I3" s="38">
        <v>8</v>
      </c>
      <c r="J3" s="38">
        <v>9</v>
      </c>
      <c r="K3" s="38">
        <v>10</v>
      </c>
      <c r="L3" s="38">
        <v>11</v>
      </c>
      <c r="M3" s="38">
        <v>12</v>
      </c>
      <c r="N3" s="10"/>
    </row>
    <row r="4" spans="1:14" ht="14.5" x14ac:dyDescent="0.7">
      <c r="A4" s="39">
        <v>1</v>
      </c>
      <c r="B4" s="40">
        <f>(B$3*$A4)</f>
        <v>1</v>
      </c>
      <c r="C4" s="40">
        <f t="shared" ref="C4:M4" si="0">(C$3*$A4)</f>
        <v>2</v>
      </c>
      <c r="D4" s="40">
        <f t="shared" si="0"/>
        <v>3</v>
      </c>
      <c r="E4" s="40">
        <f t="shared" si="0"/>
        <v>4</v>
      </c>
      <c r="F4" s="40">
        <f t="shared" si="0"/>
        <v>5</v>
      </c>
      <c r="G4" s="40">
        <f t="shared" si="0"/>
        <v>6</v>
      </c>
      <c r="H4" s="40">
        <f t="shared" si="0"/>
        <v>7</v>
      </c>
      <c r="I4" s="40">
        <f t="shared" si="0"/>
        <v>8</v>
      </c>
      <c r="J4" s="40">
        <f t="shared" si="0"/>
        <v>9</v>
      </c>
      <c r="K4" s="40">
        <f t="shared" si="0"/>
        <v>10</v>
      </c>
      <c r="L4" s="40">
        <f t="shared" si="0"/>
        <v>11</v>
      </c>
      <c r="M4" s="40">
        <f t="shared" si="0"/>
        <v>12</v>
      </c>
      <c r="N4" s="10"/>
    </row>
    <row r="5" spans="1:14" ht="14.5" x14ac:dyDescent="0.7">
      <c r="A5" s="39">
        <v>2</v>
      </c>
      <c r="B5" s="40">
        <f t="shared" ref="B5:M15" si="1">(B$3*$A5)</f>
        <v>2</v>
      </c>
      <c r="C5" s="40">
        <f t="shared" si="1"/>
        <v>4</v>
      </c>
      <c r="D5" s="40">
        <f t="shared" si="1"/>
        <v>6</v>
      </c>
      <c r="E5" s="40">
        <f t="shared" si="1"/>
        <v>8</v>
      </c>
      <c r="F5" s="40">
        <f t="shared" si="1"/>
        <v>10</v>
      </c>
      <c r="G5" s="40">
        <f t="shared" si="1"/>
        <v>12</v>
      </c>
      <c r="H5" s="40">
        <f t="shared" si="1"/>
        <v>14</v>
      </c>
      <c r="I5" s="40">
        <f t="shared" si="1"/>
        <v>16</v>
      </c>
      <c r="J5" s="40">
        <f t="shared" si="1"/>
        <v>18</v>
      </c>
      <c r="K5" s="40">
        <f t="shared" si="1"/>
        <v>20</v>
      </c>
      <c r="L5" s="40">
        <f t="shared" si="1"/>
        <v>22</v>
      </c>
      <c r="M5" s="40">
        <f t="shared" si="1"/>
        <v>24</v>
      </c>
      <c r="N5" s="10"/>
    </row>
    <row r="6" spans="1:14" ht="14.5" x14ac:dyDescent="0.7">
      <c r="A6" s="39">
        <v>3</v>
      </c>
      <c r="B6" s="40">
        <f t="shared" si="1"/>
        <v>3</v>
      </c>
      <c r="C6" s="40">
        <f t="shared" si="1"/>
        <v>6</v>
      </c>
      <c r="D6" s="40">
        <f t="shared" si="1"/>
        <v>9</v>
      </c>
      <c r="E6" s="40">
        <f t="shared" si="1"/>
        <v>12</v>
      </c>
      <c r="F6" s="40">
        <f t="shared" si="1"/>
        <v>15</v>
      </c>
      <c r="G6" s="40">
        <f t="shared" si="1"/>
        <v>18</v>
      </c>
      <c r="H6" s="40">
        <f t="shared" si="1"/>
        <v>21</v>
      </c>
      <c r="I6" s="40">
        <f t="shared" si="1"/>
        <v>24</v>
      </c>
      <c r="J6" s="40">
        <f t="shared" si="1"/>
        <v>27</v>
      </c>
      <c r="K6" s="40">
        <f t="shared" si="1"/>
        <v>30</v>
      </c>
      <c r="L6" s="40">
        <f t="shared" si="1"/>
        <v>33</v>
      </c>
      <c r="M6" s="40">
        <f t="shared" si="1"/>
        <v>36</v>
      </c>
      <c r="N6" s="10"/>
    </row>
    <row r="7" spans="1:14" ht="14.5" x14ac:dyDescent="0.7">
      <c r="A7" s="39">
        <v>4</v>
      </c>
      <c r="B7" s="40">
        <f t="shared" si="1"/>
        <v>4</v>
      </c>
      <c r="C7" s="40">
        <f t="shared" si="1"/>
        <v>8</v>
      </c>
      <c r="D7" s="40">
        <f t="shared" si="1"/>
        <v>12</v>
      </c>
      <c r="E7" s="40">
        <f t="shared" si="1"/>
        <v>16</v>
      </c>
      <c r="F7" s="40">
        <f t="shared" si="1"/>
        <v>20</v>
      </c>
      <c r="G7" s="40">
        <f t="shared" si="1"/>
        <v>24</v>
      </c>
      <c r="H7" s="40">
        <f t="shared" si="1"/>
        <v>28</v>
      </c>
      <c r="I7" s="40">
        <f t="shared" si="1"/>
        <v>32</v>
      </c>
      <c r="J7" s="40">
        <f t="shared" si="1"/>
        <v>36</v>
      </c>
      <c r="K7" s="40">
        <f t="shared" si="1"/>
        <v>40</v>
      </c>
      <c r="L7" s="40">
        <f t="shared" si="1"/>
        <v>44</v>
      </c>
      <c r="M7" s="40">
        <f t="shared" si="1"/>
        <v>48</v>
      </c>
      <c r="N7" s="10"/>
    </row>
    <row r="8" spans="1:14" ht="14.5" x14ac:dyDescent="0.7">
      <c r="A8" s="39">
        <v>5</v>
      </c>
      <c r="B8" s="40">
        <f t="shared" si="1"/>
        <v>5</v>
      </c>
      <c r="C8" s="40">
        <f t="shared" si="1"/>
        <v>10</v>
      </c>
      <c r="D8" s="40">
        <f t="shared" si="1"/>
        <v>15</v>
      </c>
      <c r="E8" s="40">
        <f t="shared" si="1"/>
        <v>20</v>
      </c>
      <c r="F8" s="40">
        <f t="shared" si="1"/>
        <v>25</v>
      </c>
      <c r="G8" s="40">
        <f t="shared" si="1"/>
        <v>30</v>
      </c>
      <c r="H8" s="40">
        <f t="shared" si="1"/>
        <v>35</v>
      </c>
      <c r="I8" s="40">
        <f t="shared" si="1"/>
        <v>40</v>
      </c>
      <c r="J8" s="40">
        <f t="shared" si="1"/>
        <v>45</v>
      </c>
      <c r="K8" s="40">
        <f t="shared" si="1"/>
        <v>50</v>
      </c>
      <c r="L8" s="40">
        <f t="shared" si="1"/>
        <v>55</v>
      </c>
      <c r="M8" s="40">
        <f t="shared" si="1"/>
        <v>60</v>
      </c>
      <c r="N8" s="10"/>
    </row>
    <row r="9" spans="1:14" ht="14.5" x14ac:dyDescent="0.7">
      <c r="A9" s="39">
        <v>6</v>
      </c>
      <c r="B9" s="40">
        <f t="shared" si="1"/>
        <v>6</v>
      </c>
      <c r="C9" s="40">
        <f t="shared" si="1"/>
        <v>12</v>
      </c>
      <c r="D9" s="40">
        <f t="shared" si="1"/>
        <v>18</v>
      </c>
      <c r="E9" s="40">
        <f t="shared" si="1"/>
        <v>24</v>
      </c>
      <c r="F9" s="40">
        <f t="shared" si="1"/>
        <v>30</v>
      </c>
      <c r="G9" s="40">
        <f t="shared" si="1"/>
        <v>36</v>
      </c>
      <c r="H9" s="40">
        <f t="shared" si="1"/>
        <v>42</v>
      </c>
      <c r="I9" s="40">
        <f t="shared" si="1"/>
        <v>48</v>
      </c>
      <c r="J9" s="40">
        <f t="shared" si="1"/>
        <v>54</v>
      </c>
      <c r="K9" s="40">
        <f t="shared" si="1"/>
        <v>60</v>
      </c>
      <c r="L9" s="40">
        <f t="shared" si="1"/>
        <v>66</v>
      </c>
      <c r="M9" s="40">
        <f t="shared" si="1"/>
        <v>72</v>
      </c>
      <c r="N9" s="10"/>
    </row>
    <row r="10" spans="1:14" ht="14.5" x14ac:dyDescent="0.7">
      <c r="A10" s="39">
        <v>7</v>
      </c>
      <c r="B10" s="40">
        <f t="shared" si="1"/>
        <v>7</v>
      </c>
      <c r="C10" s="40">
        <f t="shared" si="1"/>
        <v>14</v>
      </c>
      <c r="D10" s="40">
        <f t="shared" si="1"/>
        <v>21</v>
      </c>
      <c r="E10" s="40">
        <f t="shared" si="1"/>
        <v>28</v>
      </c>
      <c r="F10" s="40">
        <f t="shared" si="1"/>
        <v>35</v>
      </c>
      <c r="G10" s="40">
        <f t="shared" si="1"/>
        <v>42</v>
      </c>
      <c r="H10" s="40">
        <f t="shared" si="1"/>
        <v>49</v>
      </c>
      <c r="I10" s="40">
        <f t="shared" si="1"/>
        <v>56</v>
      </c>
      <c r="J10" s="40">
        <f t="shared" si="1"/>
        <v>63</v>
      </c>
      <c r="K10" s="40">
        <f t="shared" si="1"/>
        <v>70</v>
      </c>
      <c r="L10" s="40">
        <f t="shared" si="1"/>
        <v>77</v>
      </c>
      <c r="M10" s="40">
        <f t="shared" si="1"/>
        <v>84</v>
      </c>
      <c r="N10" s="10"/>
    </row>
    <row r="11" spans="1:14" ht="14.5" x14ac:dyDescent="0.7">
      <c r="A11" s="39">
        <v>8</v>
      </c>
      <c r="B11" s="40">
        <f t="shared" si="1"/>
        <v>8</v>
      </c>
      <c r="C11" s="40">
        <f t="shared" si="1"/>
        <v>16</v>
      </c>
      <c r="D11" s="40">
        <f t="shared" si="1"/>
        <v>24</v>
      </c>
      <c r="E11" s="40">
        <f t="shared" si="1"/>
        <v>32</v>
      </c>
      <c r="F11" s="40">
        <f t="shared" si="1"/>
        <v>40</v>
      </c>
      <c r="G11" s="40">
        <f t="shared" si="1"/>
        <v>48</v>
      </c>
      <c r="H11" s="40">
        <f t="shared" si="1"/>
        <v>56</v>
      </c>
      <c r="I11" s="40">
        <f t="shared" si="1"/>
        <v>64</v>
      </c>
      <c r="J11" s="40">
        <f t="shared" si="1"/>
        <v>72</v>
      </c>
      <c r="K11" s="40">
        <f t="shared" si="1"/>
        <v>80</v>
      </c>
      <c r="L11" s="40">
        <f t="shared" si="1"/>
        <v>88</v>
      </c>
      <c r="M11" s="40">
        <f t="shared" si="1"/>
        <v>96</v>
      </c>
      <c r="N11" s="10"/>
    </row>
    <row r="12" spans="1:14" ht="14.5" x14ac:dyDescent="0.7">
      <c r="A12" s="39">
        <v>9</v>
      </c>
      <c r="B12" s="40">
        <f t="shared" si="1"/>
        <v>9</v>
      </c>
      <c r="C12" s="40">
        <f t="shared" si="1"/>
        <v>18</v>
      </c>
      <c r="D12" s="40">
        <f t="shared" si="1"/>
        <v>27</v>
      </c>
      <c r="E12" s="40">
        <f t="shared" si="1"/>
        <v>36</v>
      </c>
      <c r="F12" s="40">
        <f t="shared" si="1"/>
        <v>45</v>
      </c>
      <c r="G12" s="40">
        <f t="shared" si="1"/>
        <v>54</v>
      </c>
      <c r="H12" s="40">
        <f t="shared" si="1"/>
        <v>63</v>
      </c>
      <c r="I12" s="40">
        <f t="shared" si="1"/>
        <v>72</v>
      </c>
      <c r="J12" s="40">
        <f t="shared" si="1"/>
        <v>81</v>
      </c>
      <c r="K12" s="40">
        <f t="shared" si="1"/>
        <v>90</v>
      </c>
      <c r="L12" s="40">
        <f t="shared" si="1"/>
        <v>99</v>
      </c>
      <c r="M12" s="40">
        <f t="shared" si="1"/>
        <v>108</v>
      </c>
      <c r="N12" s="10"/>
    </row>
    <row r="13" spans="1:14" ht="14.5" x14ac:dyDescent="0.7">
      <c r="A13" s="39">
        <v>10</v>
      </c>
      <c r="B13" s="40">
        <f t="shared" si="1"/>
        <v>10</v>
      </c>
      <c r="C13" s="40">
        <f t="shared" si="1"/>
        <v>20</v>
      </c>
      <c r="D13" s="40">
        <f t="shared" si="1"/>
        <v>30</v>
      </c>
      <c r="E13" s="40">
        <f t="shared" si="1"/>
        <v>40</v>
      </c>
      <c r="F13" s="40">
        <f t="shared" si="1"/>
        <v>50</v>
      </c>
      <c r="G13" s="40">
        <f t="shared" si="1"/>
        <v>60</v>
      </c>
      <c r="H13" s="40">
        <f t="shared" si="1"/>
        <v>70</v>
      </c>
      <c r="I13" s="40">
        <f t="shared" si="1"/>
        <v>80</v>
      </c>
      <c r="J13" s="40">
        <f t="shared" si="1"/>
        <v>90</v>
      </c>
      <c r="K13" s="40">
        <f t="shared" si="1"/>
        <v>100</v>
      </c>
      <c r="L13" s="40">
        <f t="shared" si="1"/>
        <v>110</v>
      </c>
      <c r="M13" s="40">
        <f t="shared" si="1"/>
        <v>120</v>
      </c>
      <c r="N13" s="10"/>
    </row>
    <row r="14" spans="1:14" ht="14.5" x14ac:dyDescent="0.7">
      <c r="A14" s="39">
        <v>11</v>
      </c>
      <c r="B14" s="40">
        <f t="shared" si="1"/>
        <v>11</v>
      </c>
      <c r="C14" s="40">
        <f t="shared" si="1"/>
        <v>22</v>
      </c>
      <c r="D14" s="40">
        <f t="shared" si="1"/>
        <v>33</v>
      </c>
      <c r="E14" s="40">
        <f t="shared" si="1"/>
        <v>44</v>
      </c>
      <c r="F14" s="40">
        <f t="shared" si="1"/>
        <v>55</v>
      </c>
      <c r="G14" s="40">
        <f t="shared" si="1"/>
        <v>66</v>
      </c>
      <c r="H14" s="40">
        <f t="shared" si="1"/>
        <v>77</v>
      </c>
      <c r="I14" s="40">
        <f t="shared" si="1"/>
        <v>88</v>
      </c>
      <c r="J14" s="40">
        <f t="shared" si="1"/>
        <v>99</v>
      </c>
      <c r="K14" s="40">
        <f t="shared" si="1"/>
        <v>110</v>
      </c>
      <c r="L14" s="40">
        <f t="shared" si="1"/>
        <v>121</v>
      </c>
      <c r="M14" s="40">
        <f t="shared" si="1"/>
        <v>132</v>
      </c>
      <c r="N14" s="10"/>
    </row>
    <row r="15" spans="1:14" ht="14.5" x14ac:dyDescent="0.7">
      <c r="A15" s="39">
        <v>12</v>
      </c>
      <c r="B15" s="40">
        <f t="shared" si="1"/>
        <v>12</v>
      </c>
      <c r="C15" s="40">
        <f t="shared" si="1"/>
        <v>24</v>
      </c>
      <c r="D15" s="40">
        <f t="shared" si="1"/>
        <v>36</v>
      </c>
      <c r="E15" s="40">
        <f t="shared" si="1"/>
        <v>48</v>
      </c>
      <c r="F15" s="40">
        <f t="shared" si="1"/>
        <v>60</v>
      </c>
      <c r="G15" s="40">
        <f t="shared" si="1"/>
        <v>72</v>
      </c>
      <c r="H15" s="40">
        <f t="shared" si="1"/>
        <v>84</v>
      </c>
      <c r="I15" s="40">
        <f t="shared" si="1"/>
        <v>96</v>
      </c>
      <c r="J15" s="40">
        <f t="shared" si="1"/>
        <v>108</v>
      </c>
      <c r="K15" s="40">
        <f t="shared" si="1"/>
        <v>120</v>
      </c>
      <c r="L15" s="40">
        <f t="shared" si="1"/>
        <v>132</v>
      </c>
      <c r="M15" s="40">
        <f t="shared" si="1"/>
        <v>144</v>
      </c>
      <c r="N15" s="10"/>
    </row>
    <row r="16" spans="1:14" x14ac:dyDescent="0.65">
      <c r="A16" s="10"/>
      <c r="B16" s="10"/>
      <c r="C16" s="10"/>
      <c r="D16" s="10"/>
      <c r="E16" s="10"/>
      <c r="F16" s="10"/>
      <c r="G16" s="10"/>
      <c r="H16" s="10"/>
      <c r="I16" s="10"/>
      <c r="J16" s="10"/>
      <c r="K16" s="10"/>
      <c r="L16" s="10"/>
      <c r="M16" s="10"/>
      <c r="N16" s="10"/>
    </row>
    <row r="50" spans="24:24" x14ac:dyDescent="0.65">
      <c r="X50" s="3">
        <v>3793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40D1B-C8EC-480D-997B-7D7A9819EA95}">
  <dimension ref="A1:X50"/>
  <sheetViews>
    <sheetView workbookViewId="0">
      <selection activeCell="X50" sqref="X50"/>
    </sheetView>
  </sheetViews>
  <sheetFormatPr defaultRowHeight="14.25" outlineLevelRow="1" x14ac:dyDescent="0.65"/>
  <cols>
    <col min="1" max="1" width="31.953125" style="3" customWidth="1"/>
    <col min="2" max="7" width="12.26953125" style="3" customWidth="1"/>
    <col min="8" max="16384" width="8.7265625" style="3"/>
  </cols>
  <sheetData>
    <row r="1" spans="1:7" ht="24" customHeight="1" x14ac:dyDescent="0.95">
      <c r="A1" s="23" t="s">
        <v>26</v>
      </c>
      <c r="B1" s="9"/>
      <c r="C1" s="9"/>
      <c r="D1" s="9"/>
      <c r="E1" s="9"/>
      <c r="F1" s="9"/>
      <c r="G1" s="9"/>
    </row>
    <row r="3" spans="1:7" s="24" customFormat="1" ht="14.5" outlineLevel="1" x14ac:dyDescent="0.7">
      <c r="A3" s="26"/>
      <c r="B3" s="26" t="s">
        <v>27</v>
      </c>
      <c r="C3" s="26"/>
      <c r="D3" s="26" t="s">
        <v>28</v>
      </c>
      <c r="E3" s="26"/>
      <c r="F3" s="26"/>
      <c r="G3" s="26"/>
    </row>
    <row r="4" spans="1:7" outlineLevel="1" x14ac:dyDescent="0.65">
      <c r="A4" s="25" t="s">
        <v>29</v>
      </c>
      <c r="B4" s="35">
        <v>75000</v>
      </c>
      <c r="D4" s="28">
        <v>0.1</v>
      </c>
    </row>
    <row r="5" spans="1:7" outlineLevel="1" x14ac:dyDescent="0.65">
      <c r="A5" s="25" t="s">
        <v>30</v>
      </c>
      <c r="B5" s="30">
        <v>3</v>
      </c>
      <c r="D5" s="28">
        <v>0.05</v>
      </c>
    </row>
    <row r="6" spans="1:7" outlineLevel="1" x14ac:dyDescent="0.65">
      <c r="A6" s="25" t="s">
        <v>31</v>
      </c>
      <c r="B6" s="30">
        <v>1</v>
      </c>
      <c r="D6" s="28">
        <v>0.1</v>
      </c>
    </row>
    <row r="7" spans="1:7" outlineLevel="1" x14ac:dyDescent="0.65">
      <c r="A7" s="25" t="s">
        <v>32</v>
      </c>
      <c r="B7" s="30">
        <v>0.2</v>
      </c>
      <c r="D7" s="28">
        <v>0</v>
      </c>
    </row>
    <row r="8" spans="1:7" outlineLevel="1" x14ac:dyDescent="0.65">
      <c r="A8" s="25" t="s">
        <v>33</v>
      </c>
      <c r="B8" s="31">
        <v>50000</v>
      </c>
      <c r="D8" s="28">
        <v>7.9899999999999999E-2</v>
      </c>
    </row>
    <row r="9" spans="1:7" outlineLevel="1" x14ac:dyDescent="0.65">
      <c r="A9" s="25" t="s">
        <v>34</v>
      </c>
      <c r="B9" s="31">
        <v>25000</v>
      </c>
      <c r="D9" s="28">
        <v>0.05</v>
      </c>
    </row>
    <row r="10" spans="1:7" outlineLevel="1" x14ac:dyDescent="0.65">
      <c r="A10" s="25" t="s">
        <v>35</v>
      </c>
      <c r="B10" s="28">
        <v>0.35</v>
      </c>
    </row>
    <row r="12" spans="1:7" x14ac:dyDescent="0.65">
      <c r="A12" s="13"/>
      <c r="B12" s="27">
        <v>2022</v>
      </c>
      <c r="C12" s="13">
        <f>(B12+1)</f>
        <v>2023</v>
      </c>
      <c r="D12" s="13">
        <f t="shared" ref="D12:G12" si="0">(C12+1)</f>
        <v>2024</v>
      </c>
      <c r="E12" s="13">
        <f t="shared" si="0"/>
        <v>2025</v>
      </c>
      <c r="F12" s="13">
        <f t="shared" si="0"/>
        <v>2026</v>
      </c>
      <c r="G12" s="13">
        <f t="shared" si="0"/>
        <v>2027</v>
      </c>
    </row>
    <row r="13" spans="1:7" ht="14.5" x14ac:dyDescent="0.7">
      <c r="A13" s="24" t="s">
        <v>36</v>
      </c>
    </row>
    <row r="14" spans="1:7" x14ac:dyDescent="0.65">
      <c r="A14" s="25" t="s">
        <v>29</v>
      </c>
      <c r="B14" s="36">
        <f>B4</f>
        <v>75000</v>
      </c>
      <c r="C14" s="36">
        <f>(B14*(1+$D$4))</f>
        <v>82500</v>
      </c>
      <c r="D14" s="36">
        <f t="shared" ref="D14:G14" si="1">(C14*(1+$D$4))</f>
        <v>90750.000000000015</v>
      </c>
      <c r="E14" s="36">
        <f t="shared" si="1"/>
        <v>99825.000000000029</v>
      </c>
      <c r="F14" s="36">
        <f t="shared" si="1"/>
        <v>109807.50000000004</v>
      </c>
      <c r="G14" s="36">
        <f t="shared" si="1"/>
        <v>120788.25000000006</v>
      </c>
    </row>
    <row r="15" spans="1:7" x14ac:dyDescent="0.65">
      <c r="A15" s="25" t="s">
        <v>30</v>
      </c>
      <c r="B15" s="29">
        <f>B5</f>
        <v>3</v>
      </c>
      <c r="C15" s="29">
        <f>B15*(1+$D$5)</f>
        <v>3.1500000000000004</v>
      </c>
      <c r="D15" s="29">
        <f t="shared" ref="D15:G15" si="2">C15*(1+$D$5)</f>
        <v>3.3075000000000006</v>
      </c>
      <c r="E15" s="29">
        <f t="shared" si="2"/>
        <v>3.4728750000000006</v>
      </c>
      <c r="F15" s="29">
        <f t="shared" si="2"/>
        <v>3.6465187500000007</v>
      </c>
      <c r="G15" s="29">
        <f t="shared" si="2"/>
        <v>3.8288446875000011</v>
      </c>
    </row>
    <row r="16" spans="1:7" x14ac:dyDescent="0.65">
      <c r="A16" s="25" t="s">
        <v>37</v>
      </c>
      <c r="B16" s="32">
        <f>B14*B15</f>
        <v>225000</v>
      </c>
      <c r="C16" s="32">
        <f>C14*C15</f>
        <v>259875.00000000003</v>
      </c>
      <c r="D16" s="32">
        <f t="shared" ref="D16:G16" si="3">D14*D15</f>
        <v>300155.62500000012</v>
      </c>
      <c r="E16" s="32">
        <f t="shared" si="3"/>
        <v>346679.74687500019</v>
      </c>
      <c r="F16" s="32">
        <f t="shared" si="3"/>
        <v>400415.10764062521</v>
      </c>
      <c r="G16" s="32">
        <f t="shared" si="3"/>
        <v>462479.44932492223</v>
      </c>
    </row>
    <row r="18" spans="1:7" ht="14.5" x14ac:dyDescent="0.7">
      <c r="A18" s="24" t="s">
        <v>38</v>
      </c>
    </row>
    <row r="19" spans="1:7" x14ac:dyDescent="0.65">
      <c r="A19" s="25" t="s">
        <v>33</v>
      </c>
      <c r="B19" s="32">
        <f>B8</f>
        <v>50000</v>
      </c>
      <c r="C19" s="32">
        <f>B19*(1+$D$8)</f>
        <v>53995.000000000007</v>
      </c>
      <c r="D19" s="32">
        <f t="shared" ref="D19:G19" si="4">C19*(1+$D$8)</f>
        <v>58309.200500000014</v>
      </c>
      <c r="E19" s="32">
        <f t="shared" si="4"/>
        <v>62968.105619950016</v>
      </c>
      <c r="F19" s="32">
        <f t="shared" si="4"/>
        <v>67999.257258984027</v>
      </c>
      <c r="G19" s="32">
        <f t="shared" si="4"/>
        <v>73432.397913976863</v>
      </c>
    </row>
    <row r="20" spans="1:7" x14ac:dyDescent="0.65">
      <c r="A20" s="25" t="s">
        <v>39</v>
      </c>
      <c r="B20" s="32">
        <f>B9</f>
        <v>25000</v>
      </c>
      <c r="C20" s="32">
        <f>B20*(1+$D$9)</f>
        <v>26250</v>
      </c>
      <c r="D20" s="32">
        <f t="shared" ref="D20:G20" si="5">C20*(1+$D$9)</f>
        <v>27562.5</v>
      </c>
      <c r="E20" s="32">
        <f t="shared" si="5"/>
        <v>28940.625</v>
      </c>
      <c r="F20" s="32">
        <f t="shared" si="5"/>
        <v>30387.65625</v>
      </c>
      <c r="G20" s="32">
        <f t="shared" si="5"/>
        <v>31907.0390625</v>
      </c>
    </row>
    <row r="21" spans="1:7" ht="14.5" x14ac:dyDescent="0.7">
      <c r="A21" s="24" t="s">
        <v>40</v>
      </c>
    </row>
    <row r="22" spans="1:7" x14ac:dyDescent="0.65">
      <c r="A22" s="25" t="s">
        <v>31</v>
      </c>
      <c r="B22" s="34">
        <f>B6</f>
        <v>1</v>
      </c>
      <c r="C22" s="34">
        <f>B22*(1+$D$6)</f>
        <v>1.1000000000000001</v>
      </c>
      <c r="D22" s="34">
        <f>C22*(1+$D$6)</f>
        <v>1.2100000000000002</v>
      </c>
      <c r="E22" s="34">
        <f t="shared" ref="E22:G22" si="6">D22*(1+$D$6)</f>
        <v>1.3310000000000004</v>
      </c>
      <c r="F22" s="34">
        <f t="shared" si="6"/>
        <v>1.4641000000000006</v>
      </c>
      <c r="G22" s="34">
        <f t="shared" si="6"/>
        <v>1.6105100000000008</v>
      </c>
    </row>
    <row r="23" spans="1:7" x14ac:dyDescent="0.65">
      <c r="A23" s="25" t="s">
        <v>41</v>
      </c>
      <c r="B23" s="32">
        <f>B14*B22</f>
        <v>75000</v>
      </c>
      <c r="C23" s="32">
        <f t="shared" ref="C23:G23" si="7">C14*C22</f>
        <v>90750.000000000015</v>
      </c>
      <c r="D23" s="32">
        <f t="shared" si="7"/>
        <v>109807.50000000003</v>
      </c>
      <c r="E23" s="32">
        <f t="shared" si="7"/>
        <v>132867.07500000007</v>
      </c>
      <c r="F23" s="32">
        <f t="shared" si="7"/>
        <v>160769.16075000013</v>
      </c>
      <c r="G23" s="32">
        <f t="shared" si="7"/>
        <v>194530.68450750018</v>
      </c>
    </row>
    <row r="24" spans="1:7" x14ac:dyDescent="0.65">
      <c r="A24" s="25" t="s">
        <v>32</v>
      </c>
      <c r="B24" s="34">
        <f>B7</f>
        <v>0.2</v>
      </c>
      <c r="C24" s="34">
        <f>B24*(1+$D$7)</f>
        <v>0.2</v>
      </c>
      <c r="D24" s="34">
        <f t="shared" ref="D24:G24" si="8">C24*(1+$D$7)</f>
        <v>0.2</v>
      </c>
      <c r="E24" s="34">
        <f t="shared" si="8"/>
        <v>0.2</v>
      </c>
      <c r="F24" s="34">
        <f t="shared" si="8"/>
        <v>0.2</v>
      </c>
      <c r="G24" s="34">
        <f t="shared" si="8"/>
        <v>0.2</v>
      </c>
    </row>
    <row r="25" spans="1:7" x14ac:dyDescent="0.65">
      <c r="A25" s="25" t="s">
        <v>42</v>
      </c>
      <c r="B25" s="32">
        <f>B14*B24</f>
        <v>15000</v>
      </c>
      <c r="C25" s="32">
        <f t="shared" ref="C25:G25" si="9">C14*C24</f>
        <v>16500</v>
      </c>
      <c r="D25" s="32">
        <f t="shared" si="9"/>
        <v>18150.000000000004</v>
      </c>
      <c r="E25" s="32">
        <f t="shared" si="9"/>
        <v>19965.000000000007</v>
      </c>
      <c r="F25" s="32">
        <f t="shared" si="9"/>
        <v>21961.500000000011</v>
      </c>
      <c r="G25" s="32">
        <f t="shared" si="9"/>
        <v>24157.650000000012</v>
      </c>
    </row>
    <row r="27" spans="1:7" ht="14.5" x14ac:dyDescent="0.7">
      <c r="A27" s="26" t="s">
        <v>43</v>
      </c>
      <c r="B27" s="33">
        <f>SUM(B16,-B19,-B20,-B23,-B25)</f>
        <v>60000</v>
      </c>
      <c r="C27" s="33">
        <f t="shared" ref="C27:G27" si="10">SUM(C16,-C19,-C20,-C23,-C25)</f>
        <v>72380.000000000015</v>
      </c>
      <c r="D27" s="33">
        <f t="shared" si="10"/>
        <v>86326.424500000081</v>
      </c>
      <c r="E27" s="33">
        <f t="shared" si="10"/>
        <v>101938.94125505013</v>
      </c>
      <c r="F27" s="33">
        <f t="shared" si="10"/>
        <v>119297.53338164104</v>
      </c>
      <c r="G27" s="33">
        <f t="shared" si="10"/>
        <v>138451.67784094517</v>
      </c>
    </row>
    <row r="28" spans="1:7" x14ac:dyDescent="0.65">
      <c r="A28" s="3" t="s">
        <v>44</v>
      </c>
      <c r="B28" s="32">
        <f>B27*$B$10</f>
        <v>21000</v>
      </c>
      <c r="C28" s="32">
        <f>C27*$B$10</f>
        <v>25333.000000000004</v>
      </c>
      <c r="D28" s="32">
        <f t="shared" ref="D28:G28" si="11">D27*$B$10</f>
        <v>30214.248575000027</v>
      </c>
      <c r="E28" s="32">
        <f t="shared" si="11"/>
        <v>35678.629439267541</v>
      </c>
      <c r="F28" s="32">
        <f t="shared" si="11"/>
        <v>41754.136683574361</v>
      </c>
      <c r="G28" s="32">
        <f t="shared" si="11"/>
        <v>48458.087244330804</v>
      </c>
    </row>
    <row r="30" spans="1:7" ht="14.5" x14ac:dyDescent="0.7">
      <c r="A30" s="26" t="s">
        <v>45</v>
      </c>
      <c r="B30" s="33">
        <f>B27-B28</f>
        <v>39000</v>
      </c>
      <c r="C30" s="33">
        <f t="shared" ref="C30:G30" si="12">C27-C28</f>
        <v>47047.000000000015</v>
      </c>
      <c r="D30" s="33">
        <f t="shared" si="12"/>
        <v>56112.175925000054</v>
      </c>
      <c r="E30" s="33">
        <f t="shared" si="12"/>
        <v>66260.311815782596</v>
      </c>
      <c r="F30" s="33">
        <f t="shared" si="12"/>
        <v>77543.396698066674</v>
      </c>
      <c r="G30" s="33">
        <f t="shared" si="12"/>
        <v>89993.590596614362</v>
      </c>
    </row>
    <row r="31" spans="1:7" ht="14.75" x14ac:dyDescent="0.75">
      <c r="A31"/>
      <c r="B31"/>
      <c r="C31"/>
      <c r="D31"/>
      <c r="E31"/>
      <c r="F31"/>
      <c r="G31"/>
    </row>
    <row r="50" spans="24:24" x14ac:dyDescent="0.65">
      <c r="X50" s="3">
        <v>3793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175B6ED6A1615341BB733AE942C32742" ma:contentTypeVersion="11" ma:contentTypeDescription="Create a new document." ma:contentTypeScope="" ma:versionID="86c6fd8638ce4affacb83ad96031c729">
  <xsd:schema xmlns:xsd="http://www.w3.org/2001/XMLSchema" xmlns:xs="http://www.w3.org/2001/XMLSchema" xmlns:p="http://schemas.microsoft.com/office/2006/metadata/properties" xmlns:ns3="8d92bb83-5ce7-4d97-b294-d401cf9088c9" xmlns:ns4="760a7e7e-1025-46ff-8861-d785b1128a2b" targetNamespace="http://schemas.microsoft.com/office/2006/metadata/properties" ma:root="true" ma:fieldsID="9cc56786bbf397b303ca4d8ad1f998dd" ns3:_="" ns4:_="">
    <xsd:import namespace="8d92bb83-5ce7-4d97-b294-d401cf9088c9"/>
    <xsd:import namespace="760a7e7e-1025-46ff-8861-d785b1128a2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92bb83-5ce7-4d97-b294-d401cf9088c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0a7e7e-1025-46ff-8861-d785b1128a2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B5968A-843C-45ED-94CD-80BC66A28199}">
  <ds:schemaRefs>
    <ds:schemaRef ds:uri="http://schemas.microsoft.com/DataMashup"/>
  </ds:schemaRefs>
</ds:datastoreItem>
</file>

<file path=customXml/itemProps2.xml><?xml version="1.0" encoding="utf-8"?>
<ds:datastoreItem xmlns:ds="http://schemas.openxmlformats.org/officeDocument/2006/customXml" ds:itemID="{91A138C5-FE65-4264-8D04-477F306FE50F}">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760a7e7e-1025-46ff-8861-d785b1128a2b"/>
    <ds:schemaRef ds:uri="8d92bb83-5ce7-4d97-b294-d401cf9088c9"/>
    <ds:schemaRef ds:uri="http://www.w3.org/XML/1998/namespace"/>
    <ds:schemaRef ds:uri="http://purl.org/dc/dcmitype/"/>
  </ds:schemaRefs>
</ds:datastoreItem>
</file>

<file path=customXml/itemProps3.xml><?xml version="1.0" encoding="utf-8"?>
<ds:datastoreItem xmlns:ds="http://schemas.openxmlformats.org/officeDocument/2006/customXml" ds:itemID="{A76EE6D5-B9FB-4831-8F91-207E1CEFDF49}">
  <ds:schemaRefs>
    <ds:schemaRef ds:uri="http://schemas.microsoft.com/sharepoint/v3/contenttype/forms"/>
  </ds:schemaRefs>
</ds:datastoreItem>
</file>

<file path=customXml/itemProps4.xml><?xml version="1.0" encoding="utf-8"?>
<ds:datastoreItem xmlns:ds="http://schemas.openxmlformats.org/officeDocument/2006/customXml" ds:itemID="{0BE63928-B0AC-480C-B55B-A8E365431D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92bb83-5ce7-4d97-b294-d401cf9088c9"/>
    <ds:schemaRef ds:uri="760a7e7e-1025-46ff-8861-d785b1128a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Documentation</vt:lpstr>
      <vt:lpstr>Employee_Payroll</vt:lpstr>
      <vt:lpstr>Multiplication_Table</vt:lpstr>
      <vt:lpstr>Financial_Forecast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Hornung</dc:creator>
  <cp:lastModifiedBy>Hornung, Cheryl</cp:lastModifiedBy>
  <dcterms:created xsi:type="dcterms:W3CDTF">2022-09-10T17:17:31Z</dcterms:created>
  <dcterms:modified xsi:type="dcterms:W3CDTF">2022-09-11T05:58:11Z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0x010100175B6ED6A1615341BB733AE942C32742</vt:lpwstr>
  </property>
</Properties>
</file>