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orres\Ministerio de Hacienda\Plan B Secretaría de Modernización - Documentos\General\ADMINISTRACIÓN Y FINANZAS\01_Ppto_Contabilidad\2021\"/>
    </mc:Choice>
  </mc:AlternateContent>
  <bookViews>
    <workbookView xWindow="0" yWindow="0" windowWidth="23040" windowHeight="8388"/>
  </bookViews>
  <sheets>
    <sheet name="Reporte Glosa" sheetId="1" r:id="rId1"/>
  </sheets>
  <externalReferences>
    <externalReference r:id="rId2"/>
  </externalReferences>
  <definedNames>
    <definedName name="_xlnm.Print_Area" localSheetId="0">'Reporte Glosa'!$B$1:$N$31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K31" i="1" s="1"/>
  <c r="M30" i="1"/>
  <c r="I30" i="1"/>
  <c r="I29" i="1" s="1"/>
  <c r="M29" i="1"/>
  <c r="J29" i="1"/>
  <c r="K28" i="1"/>
  <c r="N28" i="1" s="1"/>
  <c r="J27" i="1"/>
  <c r="K27" i="1" s="1"/>
  <c r="N27" i="1" s="1"/>
  <c r="N26" i="1"/>
  <c r="K26" i="1"/>
  <c r="K25" i="1"/>
  <c r="N25" i="1" s="1"/>
  <c r="N24" i="1"/>
  <c r="K24" i="1"/>
  <c r="K23" i="1"/>
  <c r="N23" i="1" s="1"/>
  <c r="N22" i="1"/>
  <c r="K22" i="1"/>
  <c r="I21" i="1"/>
  <c r="K21" i="1" s="1"/>
  <c r="K20" i="1"/>
  <c r="N20" i="1" s="1"/>
  <c r="K19" i="1"/>
  <c r="N19" i="1" s="1"/>
  <c r="N18" i="1"/>
  <c r="M18" i="1"/>
  <c r="L18" i="1"/>
  <c r="K18" i="1"/>
  <c r="N17" i="1"/>
  <c r="M17" i="1"/>
  <c r="K17" i="1"/>
  <c r="I16" i="1"/>
  <c r="K16" i="1" s="1"/>
  <c r="I15" i="1"/>
  <c r="K14" i="1"/>
  <c r="M13" i="1"/>
  <c r="L13" i="1"/>
  <c r="I13" i="1"/>
  <c r="K13" i="1" s="1"/>
  <c r="N13" i="1" s="1"/>
  <c r="K12" i="1"/>
  <c r="N12" i="1" s="1"/>
  <c r="N11" i="1"/>
  <c r="M11" i="1"/>
  <c r="K11" i="1"/>
  <c r="K10" i="1"/>
  <c r="K9" i="1"/>
  <c r="N9" i="1" s="1"/>
  <c r="M8" i="1"/>
  <c r="J8" i="1"/>
  <c r="I8" i="1"/>
  <c r="K3" i="1"/>
  <c r="K15" i="1" l="1"/>
  <c r="L16" i="1"/>
  <c r="N16" i="1" s="1"/>
  <c r="N15" i="1" s="1"/>
  <c r="I7" i="1"/>
  <c r="I6" i="1" s="1"/>
  <c r="I5" i="1" s="1"/>
  <c r="J3" i="1" s="1"/>
  <c r="N21" i="1"/>
  <c r="L21" i="1"/>
  <c r="M21" i="1" s="1"/>
  <c r="L31" i="1"/>
  <c r="N31" i="1"/>
  <c r="L10" i="1"/>
  <c r="J15" i="1"/>
  <c r="J7" i="1" s="1"/>
  <c r="J6" i="1" s="1"/>
  <c r="J5" i="1" s="1"/>
  <c r="K30" i="1"/>
  <c r="K8" i="1"/>
  <c r="L14" i="1"/>
  <c r="N14" i="1" s="1"/>
  <c r="N30" i="1" l="1"/>
  <c r="N29" i="1" s="1"/>
  <c r="K29" i="1"/>
  <c r="K7" i="1" s="1"/>
  <c r="K6" i="1" s="1"/>
  <c r="K5" i="1" s="1"/>
  <c r="L30" i="1"/>
  <c r="L29" i="1" s="1"/>
  <c r="L8" i="1"/>
  <c r="L15" i="1"/>
  <c r="M16" i="1"/>
  <c r="M15" i="1" s="1"/>
  <c r="M7" i="1" s="1"/>
  <c r="M6" i="1" s="1"/>
  <c r="M5" i="1" s="1"/>
  <c r="N10" i="1"/>
  <c r="N8" i="1" s="1"/>
  <c r="L3" i="1" l="1"/>
  <c r="N7" i="1"/>
  <c r="N6" i="1" s="1"/>
  <c r="N5" i="1" s="1"/>
  <c r="L7" i="1"/>
  <c r="L6" i="1" s="1"/>
  <c r="L5" i="1" s="1"/>
  <c r="M3" i="1" s="1"/>
</calcChain>
</file>

<file path=xl/sharedStrings.xml><?xml version="1.0" encoding="utf-8"?>
<sst xmlns="http://schemas.openxmlformats.org/spreadsheetml/2006/main" count="93" uniqueCount="83">
  <si>
    <t xml:space="preserve">Reporte Glosa 03 del Subtítulo 24.03.252
(al 31 de diciembre de 2021)
</t>
  </si>
  <si>
    <t>SUBT. 24 "TRANSFERENCIAS CORRIENTES" (en miles de $)</t>
  </si>
  <si>
    <t>Sub
Título</t>
  </si>
  <si>
    <t>Ítem</t>
  </si>
  <si>
    <t>Asig.</t>
  </si>
  <si>
    <t>Denominaciones</t>
  </si>
  <si>
    <t>Ejecutor /Beneficiario</t>
  </si>
  <si>
    <t>Documento que regula la transferencia</t>
  </si>
  <si>
    <t>OC</t>
  </si>
  <si>
    <t xml:space="preserve">Ley de Presupuestos
</t>
  </si>
  <si>
    <t xml:space="preserve">Modificación Presupuesto
</t>
  </si>
  <si>
    <t xml:space="preserve">Presupuesto Vigente
</t>
  </si>
  <si>
    <t xml:space="preserve">Presupuesto Comprometido
</t>
  </si>
  <si>
    <t xml:space="preserve">Presupuesto Ejecutado
</t>
  </si>
  <si>
    <t>Presupuesto Disponible</t>
  </si>
  <si>
    <t>TRANSFERENCIAS CORRIENTES</t>
  </si>
  <si>
    <t>03</t>
  </si>
  <si>
    <t>A Otras Entidades Públicas</t>
  </si>
  <si>
    <t>Secretaría de Modernización del Estado</t>
  </si>
  <si>
    <t>Bienes y Servicios de Consumo</t>
  </si>
  <si>
    <t>Integración de Servicio de Seguridad Mi DT + LRE (UF 657 - Comput. E Ing.)</t>
  </si>
  <si>
    <t>Secretaría de Modernización del Estado / Dirección del Trabajo</t>
  </si>
  <si>
    <t>201231_7787-2020. REX 405 Convenio DT</t>
  </si>
  <si>
    <t>851556-25-CM20</t>
  </si>
  <si>
    <t>Consultoría Servicio Cloud DT (UF 907,2 - AM Inversiones)</t>
  </si>
  <si>
    <t>851556-26-CM20</t>
  </si>
  <si>
    <t>Funcionalidades LRE DT (UF 1.728 - AM Inversiones)</t>
  </si>
  <si>
    <t>851556-30-CM20</t>
  </si>
  <si>
    <t>Medición de Satisfacción de Usuarias/os (MESU) 2020 (STATCOM)</t>
  </si>
  <si>
    <t xml:space="preserve">Secretaría de Modernización del Estado </t>
  </si>
  <si>
    <t>No aplica</t>
  </si>
  <si>
    <t>851556-31-SE20</t>
  </si>
  <si>
    <t xml:space="preserve">Medición de Satisfacción de Usuarias/os (MESU) 2021 </t>
  </si>
  <si>
    <t>851556-1-LR21</t>
  </si>
  <si>
    <t>Evaluación MESU (incluye difusión, presentaciones, vídeos) - CADEM</t>
  </si>
  <si>
    <t>851556-21-SE21</t>
  </si>
  <si>
    <t>Transferencias</t>
  </si>
  <si>
    <t>Modernización Dirección de Compras y Contratación Pública (DCCP)</t>
  </si>
  <si>
    <t>DCCP</t>
  </si>
  <si>
    <t>201117_6941-2020. REX 322 Convenio DCCP</t>
  </si>
  <si>
    <t>Modernización Dirección del Trabajo (DT)</t>
  </si>
  <si>
    <t>DT</t>
  </si>
  <si>
    <t>Modernización Servicio de Registro Civil e Identificación (SRCeI)</t>
  </si>
  <si>
    <t>SRCeI</t>
  </si>
  <si>
    <t>201216_7372-2020. REX 380 Convenio SRCeI</t>
  </si>
  <si>
    <t>Subsecretaría de Saluda Pública (COMPIN)</t>
  </si>
  <si>
    <t>210321_1397-2021. REX 101 Transferencia COMPIN</t>
  </si>
  <si>
    <t>Sistema Gestión Documental y Procesos (SGDP)</t>
  </si>
  <si>
    <t>Superintendecia de Casinos de Juego</t>
  </si>
  <si>
    <t>210423_3015-2021. REX 128 Transferencia SCJ</t>
  </si>
  <si>
    <t>Sistema Integral de Gestión Administrativa (SIGA)</t>
  </si>
  <si>
    <t>Presidencia de la República</t>
  </si>
  <si>
    <t>210420_2840-2021. REX 122 Transfer. Presidencia</t>
  </si>
  <si>
    <t>Traspaso gobernanza módulo de atención IPS-ChileAtiende</t>
  </si>
  <si>
    <t>Instituto de Previsión Social – ChileAtiende</t>
  </si>
  <si>
    <t>210524_3729-2021. REX 167 Transferencia IPS 
211109_6700-2021. REX 510 Convenion IPS</t>
  </si>
  <si>
    <t>Licencia de Conducir Digital</t>
  </si>
  <si>
    <t xml:space="preserve">Subsecretaría de Transportes </t>
  </si>
  <si>
    <t>210614_4372-2021. REX 186 Transferencia Transportes
211229_7520-2021. REX 704 Modif. Convenio Transportes</t>
  </si>
  <si>
    <t>Integración Registro Nacional de Extranjeros (RNE) en PDI</t>
  </si>
  <si>
    <t>Policía de Investigaciones de Chile (PDI)</t>
  </si>
  <si>
    <t>211021_7277-2021. REX 456 Transferencia PDI
211229_7277-2021. REX 705 Convenio PDI</t>
  </si>
  <si>
    <t>Mejorar las ayudas técnicas (AATT) de la SSS</t>
  </si>
  <si>
    <t>Subsecretaría de Servicios Sociales (SSS)</t>
  </si>
  <si>
    <t>211021_7278-2021. REX 457 Transferencia SSS-MDSyF
211231_7278-2021. REX 717 Convenio SSS-MDSyF</t>
  </si>
  <si>
    <t>Modernización Sistema de Atención a Migrantes</t>
  </si>
  <si>
    <t>Servicio Nacional de Migraciones</t>
  </si>
  <si>
    <t>211026_6984-2021. REX 467 Convenio SERMIG</t>
  </si>
  <si>
    <t>Centralización de Mandatarios Electrónicos</t>
  </si>
  <si>
    <t>Servicio de Impuestos Internos (SII)</t>
  </si>
  <si>
    <t>211112_7156-2021. REX 519 Convenio SII</t>
  </si>
  <si>
    <t>Mejora plataformas Tesorería General de la República (TGR)</t>
  </si>
  <si>
    <t>TGR</t>
  </si>
  <si>
    <t>211206_8593-2021. REX 600 Convenio TGR</t>
  </si>
  <si>
    <t>Adquisición de Activos no Financieros</t>
  </si>
  <si>
    <t>Licencia de Conducir Digital (UF 12.285,85 INGENIA)</t>
  </si>
  <si>
    <t xml:space="preserve">Secretaría de Modernización del Estado / Subsecretaría de Transportes </t>
  </si>
  <si>
    <t>201230_4509-2020. REX 399 Convenio Transportes
211229_7520-2021. REX 704 Modif. Convenio Transportes</t>
  </si>
  <si>
    <t>851556-29-SE20</t>
  </si>
  <si>
    <t>Notificador del Estado (UF5.093,62, KIBERNUM)</t>
  </si>
  <si>
    <t>Secretaría de Modernización del Estado / SEGPRES</t>
  </si>
  <si>
    <t>210301_7275-2020. REX 55 Convenio SEGPRES</t>
  </si>
  <si>
    <t>851556-34-CM20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</si>
</sst>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0_-;\-* #,##0.000_-;_-* &quot;-&quot;??_-;_-@_-"/>
    <numFmt numFmtId="165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166" fontId="4" fillId="0" borderId="0" xfId="1" applyNumberFormat="1" applyFont="1" applyFill="1" applyAlignment="1">
      <alignment vertical="top"/>
    </xf>
    <xf numFmtId="166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horizontal="center" vertical="top"/>
    </xf>
    <xf numFmtId="0" fontId="4" fillId="2" borderId="2" xfId="0" applyFont="1" applyFill="1" applyBorder="1" applyAlignment="1">
      <alignment horizontal="center" vertical="top" wrapText="1"/>
    </xf>
    <xf numFmtId="166" fontId="4" fillId="2" borderId="2" xfId="0" applyNumberFormat="1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6" fontId="4" fillId="2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right" vertical="top"/>
    </xf>
    <xf numFmtId="166" fontId="4" fillId="3" borderId="2" xfId="1" applyNumberFormat="1" applyFont="1" applyFill="1" applyBorder="1" applyAlignment="1">
      <alignment vertical="top"/>
    </xf>
    <xf numFmtId="166" fontId="3" fillId="0" borderId="0" xfId="0" applyNumberFormat="1" applyFont="1" applyAlignment="1">
      <alignment vertical="top"/>
    </xf>
    <xf numFmtId="0" fontId="3" fillId="0" borderId="2" xfId="0" applyFont="1" applyBorder="1" applyAlignment="1">
      <alignment horizontal="center" vertical="top"/>
    </xf>
    <xf numFmtId="0" fontId="4" fillId="0" borderId="2" xfId="0" quotePrefix="1" applyFont="1" applyBorder="1" applyAlignment="1">
      <alignment horizontal="center" vertical="top"/>
    </xf>
    <xf numFmtId="0" fontId="3" fillId="0" borderId="2" xfId="0" quotePrefix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right" vertical="top" wrapText="1"/>
    </xf>
    <xf numFmtId="166" fontId="3" fillId="0" borderId="2" xfId="1" applyNumberFormat="1" applyFont="1" applyFill="1" applyBorder="1" applyAlignment="1">
      <alignment vertical="top"/>
    </xf>
    <xf numFmtId="0" fontId="3" fillId="0" borderId="2" xfId="0" applyFont="1" applyBorder="1" applyAlignment="1">
      <alignment horizontal="right" vertical="top" wrapText="1"/>
    </xf>
    <xf numFmtId="164" fontId="4" fillId="0" borderId="0" xfId="0" applyNumberFormat="1" applyFont="1" applyAlignment="1">
      <alignment vertical="top"/>
    </xf>
    <xf numFmtId="0" fontId="3" fillId="4" borderId="2" xfId="0" applyFont="1" applyFill="1" applyBorder="1" applyAlignment="1">
      <alignment horizontal="center" vertical="top"/>
    </xf>
    <xf numFmtId="0" fontId="4" fillId="4" borderId="2" xfId="0" quotePrefix="1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166" fontId="4" fillId="4" borderId="2" xfId="1" applyNumberFormat="1" applyFont="1" applyFill="1" applyBorder="1" applyAlignment="1">
      <alignment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1231_Planificaci&#243;n%20Subt&#237;t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.22"/>
      <sheetName val="SUBT. 24"/>
      <sheetName val="Honorarios"/>
      <sheetName val="Contrata"/>
      <sheetName val="LP 2021"/>
      <sheetName val="SGLC"/>
      <sheetName val="Notificador"/>
      <sheetName val="Analyze"/>
      <sheetName val="Cliodinamica"/>
      <sheetName val="Reporte Glosa"/>
    </sheetNames>
    <sheetDataSet>
      <sheetData sheetId="0"/>
      <sheetData sheetId="1"/>
      <sheetData sheetId="2"/>
      <sheetData sheetId="3"/>
      <sheetData sheetId="4"/>
      <sheetData sheetId="5">
        <row r="8">
          <cell r="P8">
            <v>138119318.4095</v>
          </cell>
        </row>
      </sheetData>
      <sheetData sheetId="6">
        <row r="3">
          <cell r="L3">
            <v>18743970.850000001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__doPostBack('dgSearch$ctl03$hlkNumber','')" TargetMode="External"/><Relationship Id="rId1" Type="http://schemas.openxmlformats.org/officeDocument/2006/relationships/hyperlink" Target="javascript:__doPostBack('dgSearch$ctl02$hlkNumber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1"/>
  <sheetViews>
    <sheetView tabSelected="1" zoomScale="80" zoomScaleNormal="80" workbookViewId="0">
      <selection activeCell="G9" sqref="G9"/>
    </sheetView>
  </sheetViews>
  <sheetFormatPr baseColWidth="10" defaultColWidth="11.5546875" defaultRowHeight="14.4" x14ac:dyDescent="0.3"/>
  <cols>
    <col min="1" max="1" width="4.33203125" style="2" customWidth="1"/>
    <col min="2" max="2" width="5.6640625" style="2" customWidth="1"/>
    <col min="3" max="3" width="6" style="2" customWidth="1"/>
    <col min="4" max="4" width="6.33203125" style="2" customWidth="1"/>
    <col min="5" max="5" width="32.5546875" style="2" customWidth="1"/>
    <col min="6" max="6" width="35.44140625" style="2" customWidth="1"/>
    <col min="7" max="7" width="50" style="2" bestFit="1" customWidth="1"/>
    <col min="8" max="8" width="15.109375" style="3" bestFit="1" customWidth="1"/>
    <col min="9" max="9" width="14.109375" style="4" customWidth="1"/>
    <col min="10" max="14" width="14.109375" style="2" customWidth="1"/>
    <col min="15" max="15" width="21.33203125" style="2" customWidth="1"/>
    <col min="16" max="16" width="15.33203125" style="2" bestFit="1" customWidth="1"/>
    <col min="17" max="17" width="19.44140625" style="2" customWidth="1"/>
    <col min="18" max="19" width="11.5546875" style="2"/>
    <col min="20" max="20" width="11.6640625" style="2" bestFit="1" customWidth="1"/>
    <col min="21" max="16384" width="11.5546875" style="2"/>
  </cols>
  <sheetData>
    <row r="1" spans="2:17" ht="30.6" customHeight="1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2:17" x14ac:dyDescent="0.3">
      <c r="B3" s="5" t="s">
        <v>1</v>
      </c>
      <c r="C3" s="6"/>
      <c r="D3" s="6"/>
      <c r="E3" s="6"/>
      <c r="F3" s="6"/>
      <c r="G3" s="6"/>
      <c r="H3" s="7"/>
      <c r="I3" s="8">
        <v>3390991</v>
      </c>
      <c r="J3" s="8">
        <f>+I3-I5</f>
        <v>-2.5949999690055847E-4</v>
      </c>
      <c r="K3" s="8">
        <f>4148608-158157</f>
        <v>3990451</v>
      </c>
      <c r="L3" s="9">
        <f>+K3-K5</f>
        <v>-2.5949953123927116E-4</v>
      </c>
      <c r="M3" s="10">
        <f>+K5-L5</f>
        <v>1371.0639999997802</v>
      </c>
      <c r="N3" s="11"/>
    </row>
    <row r="4" spans="2:17" ht="43.2" x14ac:dyDescent="0.3"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</row>
    <row r="5" spans="2:17" x14ac:dyDescent="0.3">
      <c r="B5" s="16">
        <v>24</v>
      </c>
      <c r="C5" s="16"/>
      <c r="D5" s="16"/>
      <c r="E5" s="17" t="s">
        <v>15</v>
      </c>
      <c r="F5" s="17"/>
      <c r="G5" s="17"/>
      <c r="H5" s="18"/>
      <c r="I5" s="19">
        <f t="shared" ref="I5:N6" si="0">+I6</f>
        <v>3390991.0002595</v>
      </c>
      <c r="J5" s="19">
        <f t="shared" si="0"/>
        <v>599460</v>
      </c>
      <c r="K5" s="19">
        <f t="shared" si="0"/>
        <v>3990451.0002594995</v>
      </c>
      <c r="L5" s="19">
        <f t="shared" si="0"/>
        <v>3989079.9362594998</v>
      </c>
      <c r="M5" s="19">
        <f t="shared" si="0"/>
        <v>3989079.9359999998</v>
      </c>
      <c r="N5" s="19">
        <f t="shared" si="0"/>
        <v>1371.064000000013</v>
      </c>
      <c r="P5" s="20"/>
    </row>
    <row r="6" spans="2:17" x14ac:dyDescent="0.3">
      <c r="B6" s="16"/>
      <c r="C6" s="16" t="s">
        <v>16</v>
      </c>
      <c r="D6" s="16"/>
      <c r="E6" s="17" t="s">
        <v>17</v>
      </c>
      <c r="F6" s="17"/>
      <c r="G6" s="17"/>
      <c r="H6" s="18"/>
      <c r="I6" s="19">
        <f t="shared" si="0"/>
        <v>3390991.0002595</v>
      </c>
      <c r="J6" s="19">
        <f t="shared" si="0"/>
        <v>599460</v>
      </c>
      <c r="K6" s="19">
        <f t="shared" si="0"/>
        <v>3990451.0002594995</v>
      </c>
      <c r="L6" s="19">
        <f t="shared" si="0"/>
        <v>3989079.9362594998</v>
      </c>
      <c r="M6" s="19">
        <f t="shared" si="0"/>
        <v>3989079.9359999998</v>
      </c>
      <c r="N6" s="19">
        <f t="shared" si="0"/>
        <v>1371.064000000013</v>
      </c>
      <c r="P6" s="20"/>
    </row>
    <row r="7" spans="2:17" x14ac:dyDescent="0.3">
      <c r="B7" s="16"/>
      <c r="C7" s="16"/>
      <c r="D7" s="16">
        <v>252</v>
      </c>
      <c r="E7" s="17" t="s">
        <v>18</v>
      </c>
      <c r="F7" s="17"/>
      <c r="G7" s="17"/>
      <c r="H7" s="18"/>
      <c r="I7" s="19">
        <f>+I8+I15+I29</f>
        <v>3390991.0002595</v>
      </c>
      <c r="J7" s="19">
        <f>+J8+J15+J29</f>
        <v>599460</v>
      </c>
      <c r="K7" s="19">
        <f>+K8+K15+K29</f>
        <v>3990451.0002594995</v>
      </c>
      <c r="L7" s="19">
        <f>+L8+L15+L29</f>
        <v>3989079.9362594998</v>
      </c>
      <c r="M7" s="19">
        <f>+M8+M15+M29</f>
        <v>3989079.9359999998</v>
      </c>
      <c r="N7" s="19">
        <f>+N8+N15+N29</f>
        <v>1371.064000000013</v>
      </c>
      <c r="P7" s="20"/>
    </row>
    <row r="8" spans="2:17" x14ac:dyDescent="0.3">
      <c r="B8" s="30"/>
      <c r="C8" s="30"/>
      <c r="D8" s="31">
        <v>22</v>
      </c>
      <c r="E8" s="32" t="s">
        <v>19</v>
      </c>
      <c r="F8" s="32"/>
      <c r="G8" s="32"/>
      <c r="H8" s="33"/>
      <c r="I8" s="34">
        <f>SUM(I9:I14)</f>
        <v>647208.56500000006</v>
      </c>
      <c r="J8" s="34">
        <f t="shared" ref="J8:N8" si="1">SUM(J9:J14)</f>
        <v>0</v>
      </c>
      <c r="K8" s="34">
        <f t="shared" si="1"/>
        <v>647208.56500000006</v>
      </c>
      <c r="L8" s="34">
        <f t="shared" si="1"/>
        <v>647208.56500000006</v>
      </c>
      <c r="M8" s="34">
        <f t="shared" si="1"/>
        <v>647208.56500000006</v>
      </c>
      <c r="N8" s="34">
        <f t="shared" si="1"/>
        <v>0</v>
      </c>
    </row>
    <row r="9" spans="2:17" ht="28.8" x14ac:dyDescent="0.3">
      <c r="B9" s="21"/>
      <c r="C9" s="21"/>
      <c r="D9" s="23"/>
      <c r="E9" s="24" t="s">
        <v>20</v>
      </c>
      <c r="F9" s="25" t="s">
        <v>21</v>
      </c>
      <c r="G9" s="25" t="s">
        <v>22</v>
      </c>
      <c r="H9" s="26" t="s">
        <v>23</v>
      </c>
      <c r="I9" s="27">
        <v>19297.43</v>
      </c>
      <c r="J9" s="27"/>
      <c r="K9" s="27">
        <f>+I9+J9</f>
        <v>19297.43</v>
      </c>
      <c r="L9" s="27">
        <v>19297.43</v>
      </c>
      <c r="M9" s="27">
        <v>19297.43</v>
      </c>
      <c r="N9" s="27">
        <f>+K9-L9</f>
        <v>0</v>
      </c>
    </row>
    <row r="10" spans="2:17" ht="28.8" x14ac:dyDescent="0.3">
      <c r="B10" s="21"/>
      <c r="C10" s="21"/>
      <c r="D10" s="23"/>
      <c r="E10" s="24" t="s">
        <v>24</v>
      </c>
      <c r="F10" s="25" t="s">
        <v>21</v>
      </c>
      <c r="G10" s="25" t="s">
        <v>22</v>
      </c>
      <c r="H10" s="26" t="s">
        <v>25</v>
      </c>
      <c r="I10" s="27">
        <v>9267.2950000000001</v>
      </c>
      <c r="J10" s="27"/>
      <c r="K10" s="27">
        <f t="shared" ref="K10:L14" si="2">+I10+J10</f>
        <v>9267.2950000000001</v>
      </c>
      <c r="L10" s="27">
        <f>+K10</f>
        <v>9267.2950000000001</v>
      </c>
      <c r="M10" s="27">
        <v>9267.2950000000001</v>
      </c>
      <c r="N10" s="27">
        <f t="shared" ref="N10:N31" si="3">+K10-L10</f>
        <v>0</v>
      </c>
    </row>
    <row r="11" spans="2:17" ht="28.8" x14ac:dyDescent="0.3">
      <c r="B11" s="21"/>
      <c r="C11" s="21"/>
      <c r="D11" s="23"/>
      <c r="E11" s="24" t="s">
        <v>26</v>
      </c>
      <c r="F11" s="25" t="s">
        <v>21</v>
      </c>
      <c r="G11" s="25" t="s">
        <v>22</v>
      </c>
      <c r="H11" s="28" t="s">
        <v>27</v>
      </c>
      <c r="I11" s="27">
        <v>47092.654999999999</v>
      </c>
      <c r="J11" s="27"/>
      <c r="K11" s="27">
        <f t="shared" si="2"/>
        <v>47092.654999999999</v>
      </c>
      <c r="L11" s="27">
        <v>47092.654999999999</v>
      </c>
      <c r="M11" s="27">
        <f>14129.527+9646.656+11051.43+12265.042</f>
        <v>47092.654999999999</v>
      </c>
      <c r="N11" s="27">
        <f>+K11-L11</f>
        <v>0</v>
      </c>
    </row>
    <row r="12" spans="2:17" ht="28.8" x14ac:dyDescent="0.3">
      <c r="B12" s="21"/>
      <c r="C12" s="21"/>
      <c r="D12" s="23"/>
      <c r="E12" s="24" t="s">
        <v>28</v>
      </c>
      <c r="F12" s="25" t="s">
        <v>29</v>
      </c>
      <c r="G12" s="24" t="s">
        <v>30</v>
      </c>
      <c r="H12" s="28" t="s">
        <v>31</v>
      </c>
      <c r="I12" s="27">
        <v>21200.924999999999</v>
      </c>
      <c r="J12" s="27"/>
      <c r="K12" s="27">
        <f t="shared" si="2"/>
        <v>21200.924999999999</v>
      </c>
      <c r="L12" s="27">
        <v>21200.924999999999</v>
      </c>
      <c r="M12" s="27">
        <v>21200.924999999999</v>
      </c>
      <c r="N12" s="27">
        <f>+K12-L12</f>
        <v>0</v>
      </c>
    </row>
    <row r="13" spans="2:17" ht="28.8" x14ac:dyDescent="0.3">
      <c r="B13" s="21"/>
      <c r="C13" s="21"/>
      <c r="D13" s="23"/>
      <c r="E13" s="24" t="s">
        <v>32</v>
      </c>
      <c r="F13" s="25" t="s">
        <v>29</v>
      </c>
      <c r="G13" s="24" t="s">
        <v>30</v>
      </c>
      <c r="H13" s="28" t="s">
        <v>33</v>
      </c>
      <c r="I13" s="27">
        <f>141800.7+136161.7+132924.125+130263.735</f>
        <v>541150.26</v>
      </c>
      <c r="J13" s="27"/>
      <c r="K13" s="27">
        <f t="shared" si="2"/>
        <v>541150.26</v>
      </c>
      <c r="L13" s="27">
        <f>141800.7+136161.7+132924.125+130263.735</f>
        <v>541150.26</v>
      </c>
      <c r="M13" s="27">
        <f>26584.825+28360.14+26052.747+27232.34+66462.063+70900.35+68080.85+65131.868+39877.237+39079.12+40848.51+42540.21</f>
        <v>541150.26</v>
      </c>
      <c r="N13" s="27">
        <f>+K13-L13</f>
        <v>0</v>
      </c>
      <c r="Q13" s="29"/>
    </row>
    <row r="14" spans="2:17" ht="28.8" x14ac:dyDescent="0.3">
      <c r="B14" s="21"/>
      <c r="C14" s="21"/>
      <c r="D14" s="23"/>
      <c r="E14" s="24" t="s">
        <v>34</v>
      </c>
      <c r="F14" s="25" t="s">
        <v>29</v>
      </c>
      <c r="G14" s="24" t="s">
        <v>30</v>
      </c>
      <c r="H14" s="28" t="s">
        <v>35</v>
      </c>
      <c r="I14" s="27">
        <v>9200</v>
      </c>
      <c r="J14" s="27"/>
      <c r="K14" s="27">
        <f t="shared" si="2"/>
        <v>9200</v>
      </c>
      <c r="L14" s="27">
        <f t="shared" si="2"/>
        <v>9200</v>
      </c>
      <c r="M14" s="27">
        <v>9200</v>
      </c>
      <c r="N14" s="27">
        <f t="shared" si="3"/>
        <v>0</v>
      </c>
    </row>
    <row r="15" spans="2:17" x14ac:dyDescent="0.3">
      <c r="B15" s="30"/>
      <c r="C15" s="30"/>
      <c r="D15" s="31">
        <v>24</v>
      </c>
      <c r="E15" s="32" t="s">
        <v>36</v>
      </c>
      <c r="F15" s="32"/>
      <c r="G15" s="32"/>
      <c r="H15" s="33"/>
      <c r="I15" s="34">
        <f>SUM(I16:I28)</f>
        <v>2586919.1460000002</v>
      </c>
      <c r="J15" s="34">
        <f t="shared" ref="J15:M15" si="4">SUM(J16:J28)</f>
        <v>599460</v>
      </c>
      <c r="K15" s="34">
        <f t="shared" si="4"/>
        <v>3186379.1459999997</v>
      </c>
      <c r="L15" s="34">
        <f t="shared" si="4"/>
        <v>3185008.0819999999</v>
      </c>
      <c r="M15" s="34">
        <f t="shared" si="4"/>
        <v>3185008.0819999999</v>
      </c>
      <c r="N15" s="34">
        <f>SUM(N16:N28)</f>
        <v>1371.064000000013</v>
      </c>
    </row>
    <row r="16" spans="2:17" ht="28.8" x14ac:dyDescent="0.3">
      <c r="B16" s="21"/>
      <c r="C16" s="21"/>
      <c r="D16" s="23"/>
      <c r="E16" s="24" t="s">
        <v>37</v>
      </c>
      <c r="F16" s="24" t="s">
        <v>38</v>
      </c>
      <c r="G16" s="24" t="s">
        <v>39</v>
      </c>
      <c r="H16" s="28"/>
      <c r="I16" s="27">
        <f>574380.409+70477.591</f>
        <v>644858</v>
      </c>
      <c r="J16" s="27"/>
      <c r="K16" s="27">
        <f>+I16+J16</f>
        <v>644858</v>
      </c>
      <c r="L16" s="27">
        <f>+K16</f>
        <v>644858</v>
      </c>
      <c r="M16" s="27">
        <f>+L16</f>
        <v>644858</v>
      </c>
      <c r="N16" s="27">
        <f>+K16-L16</f>
        <v>0</v>
      </c>
    </row>
    <row r="17" spans="2:19" ht="28.8" x14ac:dyDescent="0.3">
      <c r="B17" s="21"/>
      <c r="C17" s="21"/>
      <c r="D17" s="23"/>
      <c r="E17" s="24" t="s">
        <v>40</v>
      </c>
      <c r="F17" s="24" t="s">
        <v>41</v>
      </c>
      <c r="G17" s="25" t="s">
        <v>22</v>
      </c>
      <c r="H17" s="28"/>
      <c r="I17" s="27">
        <v>150000</v>
      </c>
      <c r="J17" s="27"/>
      <c r="K17" s="27">
        <f>+I17+J17</f>
        <v>150000</v>
      </c>
      <c r="L17" s="27">
        <v>150000</v>
      </c>
      <c r="M17" s="27">
        <f>+L17</f>
        <v>150000</v>
      </c>
      <c r="N17" s="27">
        <f>+K17-L17</f>
        <v>0</v>
      </c>
      <c r="S17" s="20"/>
    </row>
    <row r="18" spans="2:19" ht="28.8" x14ac:dyDescent="0.3">
      <c r="B18" s="21"/>
      <c r="C18" s="21"/>
      <c r="D18" s="23"/>
      <c r="E18" s="24" t="s">
        <v>42</v>
      </c>
      <c r="F18" s="24" t="s">
        <v>43</v>
      </c>
      <c r="G18" s="25" t="s">
        <v>44</v>
      </c>
      <c r="H18" s="28"/>
      <c r="I18" s="27">
        <v>380840.81</v>
      </c>
      <c r="J18" s="27">
        <v>290530.25400000002</v>
      </c>
      <c r="K18" s="27">
        <f>+I18+J18</f>
        <v>671371.06400000001</v>
      </c>
      <c r="L18" s="27">
        <f>320000+350000</f>
        <v>670000</v>
      </c>
      <c r="M18" s="27">
        <f>320000+350000</f>
        <v>670000</v>
      </c>
      <c r="N18" s="27">
        <f>+K18-L18</f>
        <v>1371.064000000013</v>
      </c>
    </row>
    <row r="19" spans="2:19" ht="28.8" x14ac:dyDescent="0.3">
      <c r="B19" s="21"/>
      <c r="C19" s="21"/>
      <c r="D19" s="23"/>
      <c r="E19" s="24" t="s">
        <v>45</v>
      </c>
      <c r="F19" s="24" t="s">
        <v>45</v>
      </c>
      <c r="G19" s="24" t="s">
        <v>46</v>
      </c>
      <c r="H19" s="28"/>
      <c r="I19" s="27">
        <v>134097.946</v>
      </c>
      <c r="J19" s="27"/>
      <c r="K19" s="27">
        <f>+I19+J19</f>
        <v>134097.946</v>
      </c>
      <c r="L19" s="27">
        <v>134097.946</v>
      </c>
      <c r="M19" s="27">
        <v>134097.946</v>
      </c>
      <c r="N19" s="27">
        <f t="shared" si="3"/>
        <v>0</v>
      </c>
    </row>
    <row r="20" spans="2:19" ht="28.8" x14ac:dyDescent="0.3">
      <c r="B20" s="21"/>
      <c r="C20" s="21"/>
      <c r="D20" s="23"/>
      <c r="E20" s="24" t="s">
        <v>47</v>
      </c>
      <c r="F20" s="24" t="s">
        <v>48</v>
      </c>
      <c r="G20" s="24" t="s">
        <v>49</v>
      </c>
      <c r="H20" s="28"/>
      <c r="I20" s="27">
        <v>60000</v>
      </c>
      <c r="J20" s="27"/>
      <c r="K20" s="27">
        <f t="shared" ref="K20:K28" si="5">+I20+J20</f>
        <v>60000</v>
      </c>
      <c r="L20" s="27">
        <v>60000</v>
      </c>
      <c r="M20" s="27">
        <v>60000</v>
      </c>
      <c r="N20" s="27">
        <f t="shared" si="3"/>
        <v>0</v>
      </c>
    </row>
    <row r="21" spans="2:19" ht="28.8" x14ac:dyDescent="0.3">
      <c r="B21" s="21"/>
      <c r="C21" s="21"/>
      <c r="D21" s="23"/>
      <c r="E21" s="24" t="s">
        <v>50</v>
      </c>
      <c r="F21" s="24" t="s">
        <v>51</v>
      </c>
      <c r="G21" s="24" t="s">
        <v>52</v>
      </c>
      <c r="H21" s="28"/>
      <c r="I21" s="27">
        <f>31000-6291.864</f>
        <v>24708.135999999999</v>
      </c>
      <c r="J21" s="27"/>
      <c r="K21" s="27">
        <f t="shared" si="5"/>
        <v>24708.135999999999</v>
      </c>
      <c r="L21" s="27">
        <f>+K21</f>
        <v>24708.135999999999</v>
      </c>
      <c r="M21" s="27">
        <f>+L21</f>
        <v>24708.135999999999</v>
      </c>
      <c r="N21" s="27">
        <f t="shared" si="3"/>
        <v>0</v>
      </c>
    </row>
    <row r="22" spans="2:19" ht="28.8" x14ac:dyDescent="0.3">
      <c r="B22" s="21"/>
      <c r="C22" s="21"/>
      <c r="D22" s="23"/>
      <c r="E22" s="24" t="s">
        <v>53</v>
      </c>
      <c r="F22" s="24" t="s">
        <v>54</v>
      </c>
      <c r="G22" s="25" t="s">
        <v>55</v>
      </c>
      <c r="H22" s="28"/>
      <c r="I22" s="27">
        <v>200000</v>
      </c>
      <c r="J22" s="27"/>
      <c r="K22" s="27">
        <f>+I22+J22</f>
        <v>200000</v>
      </c>
      <c r="L22" s="27">
        <v>200000</v>
      </c>
      <c r="M22" s="27">
        <v>200000</v>
      </c>
      <c r="N22" s="27">
        <f>+K22-L22</f>
        <v>0</v>
      </c>
    </row>
    <row r="23" spans="2:19" ht="28.8" x14ac:dyDescent="0.3">
      <c r="B23" s="21"/>
      <c r="C23" s="21"/>
      <c r="D23" s="23"/>
      <c r="E23" s="24" t="s">
        <v>56</v>
      </c>
      <c r="F23" s="24" t="s">
        <v>57</v>
      </c>
      <c r="G23" s="24" t="s">
        <v>58</v>
      </c>
      <c r="H23" s="28"/>
      <c r="I23" s="27">
        <v>180000</v>
      </c>
      <c r="J23" s="27"/>
      <c r="K23" s="27">
        <f t="shared" si="5"/>
        <v>180000</v>
      </c>
      <c r="L23" s="27">
        <v>180000</v>
      </c>
      <c r="M23" s="27">
        <v>180000</v>
      </c>
      <c r="N23" s="27">
        <f t="shared" si="3"/>
        <v>0</v>
      </c>
    </row>
    <row r="24" spans="2:19" ht="28.8" x14ac:dyDescent="0.3">
      <c r="B24" s="21"/>
      <c r="C24" s="21"/>
      <c r="D24" s="23"/>
      <c r="E24" s="24" t="s">
        <v>59</v>
      </c>
      <c r="F24" s="24" t="s">
        <v>60</v>
      </c>
      <c r="G24" s="25" t="s">
        <v>61</v>
      </c>
      <c r="H24" s="28"/>
      <c r="I24" s="27">
        <v>65000</v>
      </c>
      <c r="J24" s="27"/>
      <c r="K24" s="27">
        <f>+I24+J24</f>
        <v>65000</v>
      </c>
      <c r="L24" s="27">
        <v>65000</v>
      </c>
      <c r="M24" s="27">
        <v>65000</v>
      </c>
      <c r="N24" s="27">
        <f>+K24-L24</f>
        <v>0</v>
      </c>
    </row>
    <row r="25" spans="2:19" ht="28.8" x14ac:dyDescent="0.3">
      <c r="B25" s="21"/>
      <c r="C25" s="21"/>
      <c r="D25" s="23"/>
      <c r="E25" s="24" t="s">
        <v>62</v>
      </c>
      <c r="F25" s="24" t="s">
        <v>63</v>
      </c>
      <c r="G25" s="25" t="s">
        <v>64</v>
      </c>
      <c r="H25" s="28"/>
      <c r="I25" s="27">
        <v>100000</v>
      </c>
      <c r="J25" s="27"/>
      <c r="K25" s="27">
        <f>+I25+J25</f>
        <v>100000</v>
      </c>
      <c r="L25" s="27">
        <v>100000</v>
      </c>
      <c r="M25" s="27">
        <v>100000</v>
      </c>
      <c r="N25" s="27">
        <f>+K25-L25</f>
        <v>0</v>
      </c>
    </row>
    <row r="26" spans="2:19" ht="28.8" x14ac:dyDescent="0.3">
      <c r="B26" s="21"/>
      <c r="C26" s="21"/>
      <c r="D26" s="23"/>
      <c r="E26" s="24" t="s">
        <v>65</v>
      </c>
      <c r="F26" s="24" t="s">
        <v>66</v>
      </c>
      <c r="G26" s="25" t="s">
        <v>67</v>
      </c>
      <c r="H26" s="28"/>
      <c r="I26" s="27">
        <v>426344</v>
      </c>
      <c r="J26" s="27"/>
      <c r="K26" s="27">
        <f>+I26+J26</f>
        <v>426344</v>
      </c>
      <c r="L26" s="27">
        <v>426344</v>
      </c>
      <c r="M26" s="27">
        <v>426344</v>
      </c>
      <c r="N26" s="27">
        <f>+K26-L26</f>
        <v>0</v>
      </c>
    </row>
    <row r="27" spans="2:19" ht="28.8" x14ac:dyDescent="0.3">
      <c r="B27" s="21"/>
      <c r="C27" s="21"/>
      <c r="D27" s="23"/>
      <c r="E27" s="24" t="s">
        <v>68</v>
      </c>
      <c r="F27" s="24" t="s">
        <v>69</v>
      </c>
      <c r="G27" s="25" t="s">
        <v>70</v>
      </c>
      <c r="H27" s="28"/>
      <c r="I27" s="27">
        <v>181070.25399999999</v>
      </c>
      <c r="J27" s="27">
        <f>490000-I27</f>
        <v>308929.74600000004</v>
      </c>
      <c r="K27" s="27">
        <f t="shared" si="5"/>
        <v>490000</v>
      </c>
      <c r="L27" s="27">
        <v>490000</v>
      </c>
      <c r="M27" s="27">
        <v>490000</v>
      </c>
      <c r="N27" s="27">
        <f t="shared" si="3"/>
        <v>0</v>
      </c>
    </row>
    <row r="28" spans="2:19" ht="28.8" x14ac:dyDescent="0.3">
      <c r="B28" s="21"/>
      <c r="C28" s="21"/>
      <c r="D28" s="23"/>
      <c r="E28" s="24" t="s">
        <v>71</v>
      </c>
      <c r="F28" s="24" t="s">
        <v>72</v>
      </c>
      <c r="G28" s="25" t="s">
        <v>73</v>
      </c>
      <c r="H28" s="28"/>
      <c r="I28" s="27">
        <v>40000</v>
      </c>
      <c r="J28" s="27"/>
      <c r="K28" s="27">
        <f t="shared" si="5"/>
        <v>40000</v>
      </c>
      <c r="L28" s="27">
        <v>40000</v>
      </c>
      <c r="M28" s="27">
        <v>40000</v>
      </c>
      <c r="N28" s="27">
        <f t="shared" si="3"/>
        <v>0</v>
      </c>
    </row>
    <row r="29" spans="2:19" x14ac:dyDescent="0.3">
      <c r="B29" s="30"/>
      <c r="C29" s="30"/>
      <c r="D29" s="31">
        <v>29</v>
      </c>
      <c r="E29" s="32" t="s">
        <v>74</v>
      </c>
      <c r="F29" s="32"/>
      <c r="G29" s="32"/>
      <c r="H29" s="33"/>
      <c r="I29" s="34">
        <f t="shared" ref="I29:N29" si="6">SUM(I30:I31)</f>
        <v>156863.28925950002</v>
      </c>
      <c r="J29" s="34">
        <f t="shared" si="6"/>
        <v>0</v>
      </c>
      <c r="K29" s="34">
        <f t="shared" si="6"/>
        <v>156863.28925950002</v>
      </c>
      <c r="L29" s="34">
        <f t="shared" si="6"/>
        <v>156863.28925950002</v>
      </c>
      <c r="M29" s="34">
        <f t="shared" si="6"/>
        <v>156863.28899999999</v>
      </c>
      <c r="N29" s="34">
        <f t="shared" si="6"/>
        <v>0</v>
      </c>
    </row>
    <row r="30" spans="2:19" ht="28.8" x14ac:dyDescent="0.3">
      <c r="B30" s="21"/>
      <c r="C30" s="21"/>
      <c r="D30" s="22"/>
      <c r="E30" s="24" t="s">
        <v>75</v>
      </c>
      <c r="F30" s="25" t="s">
        <v>76</v>
      </c>
      <c r="G30" s="24" t="s">
        <v>77</v>
      </c>
      <c r="H30" s="26" t="s">
        <v>78</v>
      </c>
      <c r="I30" s="27">
        <f>+([1]SGLC!P8)/1000</f>
        <v>138119.3184095</v>
      </c>
      <c r="J30" s="27"/>
      <c r="K30" s="27">
        <f>+I30+J30</f>
        <v>138119.3184095</v>
      </c>
      <c r="L30" s="27">
        <f>+K30</f>
        <v>138119.3184095</v>
      </c>
      <c r="M30" s="27">
        <f>24056.627+114062.691</f>
        <v>138119.318</v>
      </c>
      <c r="N30" s="27">
        <f t="shared" si="3"/>
        <v>0</v>
      </c>
    </row>
    <row r="31" spans="2:19" ht="28.8" x14ac:dyDescent="0.3">
      <c r="B31" s="21"/>
      <c r="C31" s="21"/>
      <c r="D31" s="23"/>
      <c r="E31" s="24" t="s">
        <v>79</v>
      </c>
      <c r="F31" s="25" t="s">
        <v>80</v>
      </c>
      <c r="G31" s="24" t="s">
        <v>81</v>
      </c>
      <c r="H31" s="28" t="s">
        <v>82</v>
      </c>
      <c r="I31" s="27">
        <f>+[1]Notificador!L3/1000</f>
        <v>18743.970850000002</v>
      </c>
      <c r="J31" s="27"/>
      <c r="K31" s="27">
        <f>+I31+J31</f>
        <v>18743.970850000002</v>
      </c>
      <c r="L31" s="27">
        <f>+K31</f>
        <v>18743.970850000002</v>
      </c>
      <c r="M31" s="27">
        <v>18743.971000000001</v>
      </c>
      <c r="N31" s="27">
        <f t="shared" si="3"/>
        <v>0</v>
      </c>
      <c r="Q31" s="29"/>
    </row>
  </sheetData>
  <mergeCells count="1">
    <mergeCell ref="B1:N1"/>
  </mergeCells>
  <hyperlinks>
    <hyperlink ref="H11" r:id="rId1" display="javascript:__doPostBack('dgSearch$ctl02$hlkNumber','')"/>
    <hyperlink ref="H31" r:id="rId2" display="javascript:__doPostBack('dgSearch$ctl03$hlkNumber','')"/>
  </hyperlinks>
  <printOptions horizontalCentered="1"/>
  <pageMargins left="0.31496062992125984" right="0.31496062992125984" top="0.74803149606299213" bottom="0.74803149606299213" header="0.31496062992125984" footer="0.31496062992125984"/>
  <pageSetup scale="56" orientation="landscape" r:id="rId3"/>
  <ignoredErrors>
    <ignoredError sqref="K15:N15" formula="1"/>
    <ignoredError sqref="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54286DA608C84996E9F925A04CE53E" ma:contentTypeVersion="13" ma:contentTypeDescription="Crear nuevo documento." ma:contentTypeScope="" ma:versionID="c36bba19ac19dc05cedf669564dce86e">
  <xsd:schema xmlns:xsd="http://www.w3.org/2001/XMLSchema" xmlns:xs="http://www.w3.org/2001/XMLSchema" xmlns:p="http://schemas.microsoft.com/office/2006/metadata/properties" xmlns:ns2="c2362520-6baf-4dfb-86b3-30d91ba918f7" xmlns:ns3="53c6867a-d436-42c1-8dbf-4ce258389b9c" targetNamespace="http://schemas.microsoft.com/office/2006/metadata/properties" ma:root="true" ma:fieldsID="b09f9ca4fd0078cb925b56d06f437b31" ns2:_="" ns3:_="">
    <xsd:import namespace="c2362520-6baf-4dfb-86b3-30d91ba918f7"/>
    <xsd:import namespace="53c6867a-d436-42c1-8dbf-4ce258389b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62520-6baf-4dfb-86b3-30d91ba918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6867a-d436-42c1-8dbf-4ce258389b9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C1E9B8-510D-445A-92F6-06BC4FB912CD}"/>
</file>

<file path=customXml/itemProps2.xml><?xml version="1.0" encoding="utf-8"?>
<ds:datastoreItem xmlns:ds="http://schemas.openxmlformats.org/officeDocument/2006/customXml" ds:itemID="{E51E3B55-01E8-4E92-B420-80A1752BF833}"/>
</file>

<file path=customXml/itemProps3.xml><?xml version="1.0" encoding="utf-8"?>
<ds:datastoreItem xmlns:ds="http://schemas.openxmlformats.org/officeDocument/2006/customXml" ds:itemID="{94E56198-692A-4CA9-B325-28F89ED348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Glosa</vt:lpstr>
      <vt:lpstr>'Reporte Glosa'!Área_de_impresión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Torres</dc:creator>
  <cp:lastModifiedBy>Macarena Torres</cp:lastModifiedBy>
  <cp:lastPrinted>2022-02-23T19:47:47Z</cp:lastPrinted>
  <dcterms:created xsi:type="dcterms:W3CDTF">2022-02-23T19:46:38Z</dcterms:created>
  <dcterms:modified xsi:type="dcterms:W3CDTF">2022-02-23T19:47:52Z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0x010100F154286DA608C84996E9F925A04CE53E</vt:lpwstr>
  </property>
</Properties>
</file>