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codeName="ThisWorkbook"/>
  <mc:AlternateContent xmlns:mc="http://schemas.openxmlformats.org/markup-compatibility/2006">
    <mc:Choice Requires="x15">
      <x15ac:absPath xmlns:x15ac="http://schemas.microsoft.com/office/spreadsheetml/2010/11/ac" url="/Users/calebflaim/Documents/thesis/openFloat/proposal/"/>
    </mc:Choice>
  </mc:AlternateContent>
  <xr:revisionPtr revIDLastSave="0" documentId="13_ncr:1_{EEC93EA5-406E-C64E-8C88-0A641043B935}" xr6:coauthVersionLast="47" xr6:coauthVersionMax="47" xr10:uidLastSave="{00000000-0000-0000-0000-000000000000}"/>
  <bookViews>
    <workbookView xWindow="1900" yWindow="2160" windowWidth="35840" windowHeight="219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9" l="1"/>
  <c r="I65" i="9" s="1"/>
  <c r="A65" i="9"/>
  <c r="F62" i="9"/>
  <c r="I62" i="9" s="1"/>
  <c r="F67" i="9"/>
  <c r="I67" i="9" s="1"/>
  <c r="F68" i="9"/>
  <c r="I68" i="9" s="1"/>
  <c r="F59" i="9"/>
  <c r="I59" i="9" s="1"/>
  <c r="F60" i="9"/>
  <c r="I60" i="9" s="1"/>
  <c r="F57" i="9"/>
  <c r="I57" i="9" s="1"/>
  <c r="F56" i="9"/>
  <c r="I56" i="9" s="1"/>
  <c r="F55" i="9"/>
  <c r="I55" i="9" s="1"/>
  <c r="F53" i="9"/>
  <c r="I53" i="9" s="1"/>
  <c r="F52" i="9"/>
  <c r="I52" i="9" s="1"/>
  <c r="F51" i="9"/>
  <c r="I51" i="9" s="1"/>
  <c r="F49" i="9"/>
  <c r="I49" i="9" s="1"/>
  <c r="F48" i="9"/>
  <c r="I48" i="9" s="1"/>
  <c r="F47" i="9"/>
  <c r="I47" i="9" s="1"/>
  <c r="F46" i="9"/>
  <c r="I46" i="9" s="1"/>
  <c r="F44" i="9"/>
  <c r="I44" i="9" s="1"/>
  <c r="F43" i="9"/>
  <c r="I43" i="9" s="1"/>
  <c r="F42" i="9"/>
  <c r="I42" i="9" s="1"/>
  <c r="F40" i="9"/>
  <c r="I40" i="9" s="1"/>
  <c r="F39" i="9"/>
  <c r="I39" i="9" s="1"/>
  <c r="F38" i="9"/>
  <c r="I38" i="9" s="1"/>
  <c r="F36" i="9"/>
  <c r="I36" i="9" s="1"/>
  <c r="F35" i="9"/>
  <c r="I35" i="9" s="1"/>
  <c r="F34" i="9"/>
  <c r="I34" i="9" s="1"/>
  <c r="F32" i="9"/>
  <c r="I32" i="9" s="1"/>
  <c r="F31" i="9"/>
  <c r="I31" i="9" s="1"/>
  <c r="F30" i="9"/>
  <c r="I30" i="9" s="1"/>
  <c r="F29" i="9"/>
  <c r="I29" i="9" s="1"/>
  <c r="F27" i="9"/>
  <c r="I27" i="9" s="1"/>
  <c r="F26" i="9"/>
  <c r="I26" i="9" s="1"/>
  <c r="F25" i="9"/>
  <c r="I25" i="9" s="1"/>
  <c r="F23" i="9"/>
  <c r="I23" i="9" s="1"/>
  <c r="F22" i="9"/>
  <c r="I22" i="9" s="1"/>
  <c r="F21" i="9"/>
  <c r="I21" i="9" s="1"/>
  <c r="F20" i="9"/>
  <c r="I20" i="9" s="1"/>
  <c r="F19" i="9"/>
  <c r="I19" i="9" s="1"/>
  <c r="F17" i="9"/>
  <c r="I17" i="9" s="1"/>
  <c r="F16" i="9"/>
  <c r="I16" i="9" s="1"/>
  <c r="F15" i="9"/>
  <c r="I15" i="9" s="1"/>
  <c r="F70" i="9"/>
  <c r="I70" i="9" s="1"/>
  <c r="F69" i="9"/>
  <c r="I69" i="9" s="1"/>
  <c r="F66" i="9"/>
  <c r="I66" i="9" s="1"/>
  <c r="F64" i="9"/>
  <c r="I64" i="9" s="1"/>
  <c r="F63" i="9"/>
  <c r="I63" i="9" s="1"/>
  <c r="F61" i="9"/>
  <c r="I61" i="9" s="1"/>
  <c r="F58" i="9"/>
  <c r="I58" i="9" s="1"/>
  <c r="K6" i="9"/>
  <c r="K5" i="9" s="1"/>
  <c r="F8" i="9" l="1"/>
  <c r="I8" i="9" s="1"/>
  <c r="F13" i="9" l="1"/>
  <c r="F9" i="9"/>
  <c r="I9" i="9" s="1"/>
  <c r="I13" i="9" l="1"/>
  <c r="F11" i="9"/>
  <c r="I11" i="9" s="1"/>
  <c r="K7" i="9"/>
  <c r="K4" i="9"/>
  <c r="A8" i="9"/>
  <c r="L6" i="9" l="1"/>
  <c r="M6" i="9" l="1"/>
  <c r="N6" i="9" l="1"/>
  <c r="O6" i="9" l="1"/>
  <c r="F12" i="9" l="1"/>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s="1"/>
  <c r="A20" i="9" s="1"/>
  <c r="A21" i="9" s="1"/>
  <c r="A22" i="9" s="1"/>
  <c r="A23" i="9" s="1"/>
  <c r="A24" i="9" s="1"/>
  <c r="A25" i="9" s="1"/>
  <c r="A26" i="9" s="1"/>
  <c r="A27" i="9" s="1"/>
  <c r="A28" i="9" l="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l="1"/>
  <c r="A59" i="9" s="1"/>
  <c r="A60" i="9" l="1"/>
  <c r="A61" i="9" s="1"/>
  <c r="A62" i="9" s="1"/>
  <c r="A63" i="9" s="1"/>
  <c r="A64" i="9" s="1"/>
  <c r="A66" i="9" s="1"/>
  <c r="A67" i="9" l="1"/>
  <c r="A68" i="9" s="1"/>
  <c r="A69" i="9" s="1"/>
  <c r="A7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<sst xmlns="http://schemas.openxmlformats.org/spreadsheetml/2006/main" count="205" uniqueCount="196">
  <si>
    <t>WBS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</si>
  <si>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</si>
  <si>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</si>
  <si>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</si>
  <si>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</si>
  <si>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</si>
  <si>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</si>
  <si>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</si>
  <si>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</si>
  <si>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</si>
  <si>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</si>
  <si>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</si>
  <si>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</si>
  <si>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</si>
  <si>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</si>
  <si>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</si>
  <si>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</si>
  <si>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</si>
  <si>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</si>
  <si>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</si>
  <si>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</si>
  <si>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</si>
  <si>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</si>
  <si>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</si>
  <si>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</si>
  <si>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</si>
  <si>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</si>
  <si>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</si>
  <si>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</si>
  <si>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</si>
  <si>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</si>
  <si>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</si>
  <si>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</si>
  <si>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</si>
  <si>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</si>
  <si>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</si>
  <si>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</si>
  <si>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</si>
  <si>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</si>
  <si>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</si>
  <si>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</si>
  <si>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</si>
  <si>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</si>
  <si>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</si>
  <si>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</si>
  <si>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</si>
  <si>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</si>
  <si>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</si>
  <si>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</si>
  <si>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</si>
  <si>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</si>
  <si>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</si>
  <si>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</si>
  <si>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</si>
  <si>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</si>
  <si>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</si>
  <si>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</si>
  <si>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</si>
  <si>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</si>
  <si>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</si>
  <si>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</si>
  <si>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</si>
  <si>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</si>
  <si>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</si>
  <si>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</si>
  <si>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</si>
  <si>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</si>
  <si>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</si>
  <si>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</si>
  <si>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</si>
  <si>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</si>
  <si>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</si>
  <si>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</si>
  <si>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</si>
  <si>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</si>
  <si>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</si>
  <si>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</si>
  <si>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</si>
  <si>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</si>
  <si>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</si>
  <si>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</si>
  <si>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</si>
  <si>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</si>
  <si>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</si>
  <si>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</si>
  <si>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</si>
  <si>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</si>
  <si>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</si>
  <si>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</si>
  <si>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</si>
  <si>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</si>
  <si>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</si>
  <si>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</si>
  <si>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</si>
  <si>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</si>
  <si>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</si>
  <si>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</si>
  <si>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</si>
  <si>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</si>
  <si>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</si>
  <si>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</si>
  <si>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</si>
  <si>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</si>
  <si>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</si>
  <si>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</si>
  <si>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</si>
  <si>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</si>
  <si>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</si>
  <si>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</si>
  <si>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</si>
  <si>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</si>
  <si>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</si>
  <si>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</si>
  <si>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</si>
  <si>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</si>
  <si>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</si>
  <si>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</si>
  <si>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</si>
  <si>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</si>
  <si>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</si>
  <si>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</si>
  <si>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</si>
  <si>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</si>
  <si>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</si>
  <si>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</si>
  <si>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</si>
  <si>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</si>
  <si>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</si>
  <si>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</si>
  <si>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</si>
  <si>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</si>
  <si>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Caleb Flaim</t>
  </si>
  <si>
    <t xml:space="preserve">Concept development </t>
  </si>
  <si>
    <t>Electronics design</t>
  </si>
  <si>
    <t>Electronics build</t>
  </si>
  <si>
    <t>Float assembly</t>
  </si>
  <si>
    <t>Float testing and deployment</t>
  </si>
  <si>
    <t>Find and order parts</t>
  </si>
  <si>
    <t>Propose Ideas</t>
  </si>
  <si>
    <t>Develop general science questions</t>
  </si>
  <si>
    <t>Brainstorm general design of project</t>
  </si>
  <si>
    <t>Settle on idea</t>
  </si>
  <si>
    <t>Figure out variables to measure</t>
  </si>
  <si>
    <t>Determine sensors for measuring above variables</t>
  </si>
  <si>
    <t>Order parts</t>
  </si>
  <si>
    <t>How do floats work?</t>
  </si>
  <si>
    <t>Learn about ways to change a floats volume</t>
  </si>
  <si>
    <t>Determine best float coding structure</t>
  </si>
  <si>
    <t>Learn about state machines and how to code one</t>
  </si>
  <si>
    <t>General drifter programming</t>
  </si>
  <si>
    <t>General literature/youtube review for project tech components</t>
  </si>
  <si>
    <t>Determine preliminary wiring</t>
  </si>
  <si>
    <t>Write/find test code for sensors</t>
  </si>
  <si>
    <t>Read sensor/controler datasheets</t>
  </si>
  <si>
    <t>Build electronics prototype</t>
  </si>
  <si>
    <t>Test sensor functionality</t>
  </si>
  <si>
    <t>Test data telemetry and range</t>
  </si>
  <si>
    <t>Sanity check coding to verify functionality</t>
  </si>
  <si>
    <t>Read sensor values and write to SD card</t>
  </si>
  <si>
    <t>Send data files over Radio to "basestation" controller</t>
  </si>
  <si>
    <t>Simulate float profile sequence (If time)</t>
  </si>
  <si>
    <t>Test drifter in test tank</t>
  </si>
  <si>
    <t>Overnight test in water</t>
  </si>
  <si>
    <t>Brainstorm designs to talk to Trevor about</t>
  </si>
  <si>
    <t>Research moving gaskets and seals</t>
  </si>
  <si>
    <t>Begin building VBD system</t>
  </si>
  <si>
    <t>Hit snaggs</t>
  </si>
  <si>
    <t>Figure out snaggs</t>
  </si>
  <si>
    <t xml:space="preserve">Finish VBD </t>
  </si>
  <si>
    <t>Attach VBD to float</t>
  </si>
  <si>
    <t>Program VBD to integrate with existing drifter code</t>
  </si>
  <si>
    <t>Overnight tests in test tank</t>
  </si>
  <si>
    <t>Deployment</t>
  </si>
  <si>
    <t>Ensure float can, at a minimum, broadcast GPS position over radio</t>
  </si>
  <si>
    <t>Deply drifter with SSC</t>
  </si>
  <si>
    <t>Meet with Trevor to finalize design</t>
  </si>
  <si>
    <t>Verify sensing and buoyancy control systems work together</t>
  </si>
  <si>
    <t>openFloat V1 Project Schedule</t>
  </si>
  <si>
    <t>Float Building Stage</t>
  </si>
  <si>
    <t>Background Research</t>
  </si>
  <si>
    <t>Drifter testng and deployment</t>
  </si>
  <si>
    <t>Buoyancy engine design</t>
  </si>
  <si>
    <t>Buoyancy engine build</t>
  </si>
  <si>
    <t>Data analysis stage</t>
  </si>
  <si>
    <t>Make basic profile plots from float data</t>
  </si>
  <si>
    <t>Make basic profile plots from seaglider data</t>
  </si>
  <si>
    <t>Numerically compared difference in values between float and glider data</t>
  </si>
  <si>
    <t>Come up with a metric for determing how good the float data re relative to the glider data</t>
  </si>
  <si>
    <t>Paper writing stage</t>
  </si>
  <si>
    <t>Winter break</t>
  </si>
  <si>
    <t>finals and break</t>
  </si>
  <si>
    <t>Make comparison plots for float and glider data</t>
  </si>
  <si>
    <t>Make engineering plots of float performance</t>
  </si>
  <si>
    <t>Make transect plots from float and glider data</t>
  </si>
  <si>
    <t>Learn needed statistics</t>
  </si>
  <si>
    <t>Follow ocean 444 assignment deadlines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</si>
</sst>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59999389629810485"/>
        <bgColor rgb="FFD6F4D9"/>
      </patternFill>
    </fill>
    <fill>
      <patternFill patternType="solid">
        <fgColor theme="0"/>
        <bgColor indexed="64"/>
      </patternFill>
    </fill>
    <fill>
      <patternFill patternType="solid">
        <fgColor theme="0"/>
        <bgColor rgb="FFD9D9D9"/>
      </patternFill>
    </fill>
    <fill>
      <patternFill patternType="solid">
        <fgColor theme="0"/>
        <bgColor rgb="FFFFFFFF"/>
      </patternFill>
    </fill>
    <fill>
      <patternFill patternType="solid">
        <fgColor theme="0"/>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1" fillId="0" borderId="0" xfId="0" applyFont="1"/>
    <xf numFmtId="0" fontId="42" fillId="0" borderId="0" xfId="0" applyFont="1" applyAlignment="1" applyProtection="1">
      <alignment vertical="center"/>
      <protection locked="0"/>
    </xf>
    <xf numFmtId="0" fontId="44" fillId="22" borderId="10" xfId="0" applyFont="1" applyFill="1" applyBorder="1" applyAlignment="1">
      <alignment horizontal="left" vertical="center"/>
    </xf>
    <xf numFmtId="0" fontId="44" fillId="22" borderId="10" xfId="0" applyFont="1" applyFill="1" applyBorder="1" applyAlignment="1">
      <alignment vertical="center"/>
    </xf>
    <xf numFmtId="0" fontId="40" fillId="22" borderId="10" xfId="0" applyFont="1" applyFill="1" applyBorder="1" applyAlignment="1">
      <alignment vertical="center"/>
    </xf>
    <xf numFmtId="0" fontId="40" fillId="22" borderId="10" xfId="0" applyFont="1" applyFill="1" applyBorder="1" applyAlignment="1">
      <alignment horizontal="center" vertical="center"/>
    </xf>
    <xf numFmtId="1" fontId="40" fillId="22" borderId="10" xfId="40" applyNumberFormat="1" applyFont="1" applyFill="1" applyBorder="1" applyAlignment="1" applyProtection="1">
      <alignment horizontal="center" vertical="center"/>
    </xf>
    <xf numFmtId="9" fontId="40" fillId="22" borderId="10" xfId="40" applyFont="1" applyFill="1" applyBorder="1" applyAlignment="1" applyProtection="1">
      <alignment horizontal="center" vertical="center"/>
    </xf>
    <xf numFmtId="1" fontId="40" fillId="22" borderId="10" xfId="0" applyNumberFormat="1" applyFont="1" applyFill="1" applyBorder="1" applyAlignment="1">
      <alignment horizontal="center" vertical="center"/>
    </xf>
    <xf numFmtId="0" fontId="40" fillId="0" borderId="10" xfId="0" applyFont="1" applyBorder="1" applyAlignment="1">
      <alignment horizontal="left" vertical="center"/>
    </xf>
    <xf numFmtId="0" fontId="40" fillId="0" borderId="10" xfId="0" applyFont="1" applyBorder="1" applyAlignment="1">
      <alignment vertical="center"/>
    </xf>
    <xf numFmtId="1" fontId="45" fillId="24" borderId="12" xfId="0" applyNumberFormat="1" applyFont="1" applyFill="1" applyBorder="1" applyAlignment="1">
      <alignment horizontal="center" vertical="center"/>
    </xf>
    <xf numFmtId="9" fontId="45" fillId="24" borderId="12" xfId="40" applyFont="1" applyFill="1" applyBorder="1" applyAlignment="1" applyProtection="1">
      <alignment horizontal="center" vertical="center"/>
    </xf>
    <xf numFmtId="1" fontId="45" fillId="0" borderId="12" xfId="0" applyNumberFormat="1" applyFont="1" applyBorder="1" applyAlignment="1">
      <alignment horizontal="center" vertical="center"/>
    </xf>
    <xf numFmtId="0" fontId="40" fillId="0" borderId="0" xfId="0" applyFont="1" applyAlignment="1">
      <alignment vertical="center"/>
    </xf>
    <xf numFmtId="0" fontId="48" fillId="0" borderId="0" xfId="0" applyFont="1" applyAlignment="1">
      <alignment vertical="center"/>
    </xf>
    <xf numFmtId="166" fontId="3" fillId="0" borderId="13" xfId="0" applyNumberFormat="1" applyFont="1" applyBorder="1" applyAlignment="1">
      <alignment horizontal="center" vertical="center" shrinkToFit="1"/>
    </xf>
    <xf numFmtId="0" fontId="44" fillId="22" borderId="16" xfId="0" applyFont="1" applyFill="1" applyBorder="1" applyAlignment="1">
      <alignment horizontal="left" vertical="center"/>
    </xf>
    <xf numFmtId="0" fontId="44" fillId="22" borderId="16" xfId="0" applyFont="1" applyFill="1" applyBorder="1" applyAlignment="1">
      <alignment vertical="center"/>
    </xf>
    <xf numFmtId="0" fontId="40" fillId="22" borderId="16" xfId="0" applyFont="1" applyFill="1" applyBorder="1" applyAlignment="1">
      <alignment vertical="center"/>
    </xf>
    <xf numFmtId="0" fontId="40" fillId="22" borderId="16" xfId="0" applyFont="1" applyFill="1" applyBorder="1" applyAlignment="1">
      <alignment horizontal="center" vertical="center"/>
    </xf>
    <xf numFmtId="165" fontId="40" fillId="22" borderId="16" xfId="0" applyNumberFormat="1" applyFont="1" applyFill="1" applyBorder="1" applyAlignment="1">
      <alignment horizontal="right" vertical="center"/>
    </xf>
    <xf numFmtId="1" fontId="40" fillId="22" borderId="16" xfId="40" applyNumberFormat="1" applyFont="1" applyFill="1" applyBorder="1" applyAlignment="1" applyProtection="1">
      <alignment horizontal="center" vertical="center"/>
    </xf>
    <xf numFmtId="9" fontId="40" fillId="22" borderId="16" xfId="40" applyFont="1" applyFill="1" applyBorder="1" applyAlignment="1" applyProtection="1">
      <alignment horizontal="center" vertical="center"/>
    </xf>
    <xf numFmtId="1" fontId="40" fillId="22"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0" fillId="22" borderId="16" xfId="0" applyNumberFormat="1" applyFont="1" applyFill="1" applyBorder="1" applyAlignment="1">
      <alignment horizontal="center" vertical="center"/>
    </xf>
    <xf numFmtId="1" fontId="51" fillId="0" borderId="12"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65" fontId="45" fillId="23" borderId="12" xfId="0" applyNumberFormat="1" applyFont="1" applyFill="1" applyBorder="1" applyAlignment="1">
      <alignment horizontal="center" vertical="center"/>
    </xf>
    <xf numFmtId="165" fontId="45" fillId="0" borderId="12" xfId="0" applyNumberFormat="1" applyFont="1" applyBorder="1" applyAlignment="1">
      <alignment horizontal="center" vertical="center"/>
    </xf>
    <xf numFmtId="165" fontId="40" fillId="22" borderId="10" xfId="0" applyNumberFormat="1" applyFont="1" applyFill="1" applyBorder="1" applyAlignment="1">
      <alignment horizontal="center" vertical="center"/>
    </xf>
    <xf numFmtId="0" fontId="40" fillId="22" borderId="16" xfId="0" applyFont="1" applyFill="1" applyBorder="1" applyAlignment="1">
      <alignment horizontal="left" vertical="center"/>
    </xf>
    <xf numFmtId="9" fontId="40" fillId="0" borderId="10" xfId="0" applyNumberFormat="1" applyFont="1" applyBorder="1" applyAlignment="1">
      <alignment horizontal="left" vertical="center"/>
    </xf>
    <xf numFmtId="0" fontId="40"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65" fontId="40" fillId="22" borderId="16" xfId="0" applyNumberFormat="1" applyFont="1" applyFill="1" applyBorder="1" applyAlignment="1">
      <alignment horizontal="center" vertical="center"/>
    </xf>
    <xf numFmtId="0" fontId="53" fillId="0" borderId="20" xfId="0" applyFont="1" applyBorder="1" applyAlignment="1">
      <alignment horizontal="left" vertical="center"/>
    </xf>
    <xf numFmtId="0" fontId="53" fillId="0" borderId="20" xfId="0" applyFont="1" applyBorder="1" applyAlignment="1">
      <alignment horizontal="center" vertical="center" wrapText="1"/>
    </xf>
    <xf numFmtId="0" fontId="54" fillId="0" borderId="20" xfId="0" applyFont="1" applyBorder="1" applyAlignment="1">
      <alignment horizontal="center" vertical="center" wrapText="1"/>
    </xf>
    <xf numFmtId="0" fontId="53" fillId="0" borderId="20" xfId="0" applyFont="1" applyBorder="1" applyAlignment="1">
      <alignment horizontal="center" vertical="center"/>
    </xf>
    <xf numFmtId="0" fontId="40" fillId="0" borderId="21" xfId="0" applyFont="1" applyBorder="1" applyAlignment="1">
      <alignment horizontal="center" vertical="center" shrinkToFit="1"/>
    </xf>
    <xf numFmtId="0" fontId="40" fillId="0" borderId="22" xfId="0" applyFont="1" applyBorder="1" applyAlignment="1">
      <alignment horizontal="center" vertical="center" shrinkToFit="1"/>
    </xf>
    <xf numFmtId="0" fontId="40" fillId="0" borderId="23" xfId="0" applyFont="1" applyBorder="1" applyAlignment="1">
      <alignment horizontal="center" vertical="center" shrinkToFit="1"/>
    </xf>
    <xf numFmtId="0" fontId="55" fillId="0" borderId="0" xfId="0" applyFont="1" applyAlignment="1" applyProtection="1">
      <alignment vertical="center"/>
      <protection locked="0"/>
    </xf>
    <xf numFmtId="0" fontId="40" fillId="0" borderId="10" xfId="0" applyFont="1" applyBorder="1" applyAlignment="1">
      <alignment vertical="center" wrapText="1"/>
    </xf>
    <xf numFmtId="0" fontId="45" fillId="0" borderId="12" xfId="0" applyFont="1" applyBorder="1" applyAlignment="1">
      <alignment horizontal="center" vertical="center"/>
    </xf>
    <xf numFmtId="0" fontId="43" fillId="0" borderId="24" xfId="0" applyFont="1" applyBorder="1" applyAlignment="1" applyProtection="1">
      <alignment horizontal="center" vertical="center"/>
      <protection locked="0"/>
    </xf>
    <xf numFmtId="0" fontId="1" fillId="0" borderId="0" xfId="0" applyFont="1" applyAlignment="1">
      <alignment horizontal="right" vertical="center"/>
    </xf>
    <xf numFmtId="0" fontId="59"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1" fillId="0" borderId="0" xfId="0" applyFont="1" applyAlignment="1">
      <alignment vertical="center"/>
    </xf>
    <xf numFmtId="0" fontId="61" fillId="0" borderId="0" xfId="0" applyFont="1"/>
    <xf numFmtId="0" fontId="62" fillId="0" borderId="0" xfId="0" applyFont="1" applyAlignment="1">
      <alignment vertical="center" wrapText="1"/>
    </xf>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Alignment="1">
      <alignment horizontal="left" vertical="center" wrapText="1"/>
    </xf>
    <xf numFmtId="0" fontId="66" fillId="0" borderId="0" xfId="0" applyFont="1" applyAlignment="1">
      <alignment horizontal="right"/>
    </xf>
    <xf numFmtId="0" fontId="67" fillId="0" borderId="0" xfId="0" applyFont="1" applyAlignment="1">
      <alignment vertical="center" wrapText="1"/>
    </xf>
    <xf numFmtId="0" fontId="60" fillId="0" borderId="0" xfId="0" quotePrefix="1" applyFont="1" applyAlignment="1">
      <alignment wrapText="1"/>
    </xf>
    <xf numFmtId="0" fontId="67" fillId="0" borderId="0" xfId="0" applyFont="1"/>
    <xf numFmtId="0" fontId="11" fillId="0" borderId="0" xfId="0" applyFont="1" applyProtection="1">
      <protection locked="0"/>
    </xf>
    <xf numFmtId="0" fontId="66" fillId="0" borderId="0" xfId="0" applyFont="1"/>
    <xf numFmtId="0" fontId="2" fillId="0" borderId="0" xfId="34" applyNumberFormat="1" applyFill="1" applyBorder="1" applyAlignment="1" applyProtection="1"/>
    <xf numFmtId="0" fontId="40" fillId="0" borderId="16" xfId="0" applyFont="1" applyBorder="1" applyAlignment="1">
      <alignment horizontal="left" vertical="center"/>
    </xf>
    <xf numFmtId="0" fontId="40" fillId="0" borderId="16" xfId="0" applyFont="1" applyBorder="1" applyAlignment="1">
      <alignment vertical="center"/>
    </xf>
    <xf numFmtId="0" fontId="45" fillId="0" borderId="0" xfId="0" applyFont="1" applyAlignment="1">
      <alignment horizontal="center" vertical="center"/>
    </xf>
    <xf numFmtId="1" fontId="51" fillId="0" borderId="0" xfId="0" applyNumberFormat="1" applyFont="1" applyAlignment="1">
      <alignment horizontal="center" vertical="center"/>
    </xf>
    <xf numFmtId="0" fontId="40" fillId="25" borderId="10" xfId="0" applyFont="1" applyFill="1" applyBorder="1" applyAlignment="1">
      <alignment horizontal="left" vertical="center"/>
    </xf>
    <xf numFmtId="0" fontId="40" fillId="25" borderId="10" xfId="0" applyFont="1" applyFill="1" applyBorder="1" applyAlignment="1">
      <alignment vertical="center"/>
    </xf>
    <xf numFmtId="0" fontId="45" fillId="25" borderId="12" xfId="0" applyFont="1" applyFill="1" applyBorder="1" applyAlignment="1">
      <alignment horizontal="center" vertical="center"/>
    </xf>
    <xf numFmtId="165" fontId="45" fillId="26" borderId="12" xfId="0" applyNumberFormat="1" applyFont="1" applyFill="1" applyBorder="1" applyAlignment="1">
      <alignment horizontal="center" vertical="center"/>
    </xf>
    <xf numFmtId="165" fontId="45" fillId="25" borderId="12" xfId="0" applyNumberFormat="1" applyFont="1" applyFill="1" applyBorder="1" applyAlignment="1">
      <alignment horizontal="center" vertical="center"/>
    </xf>
    <xf numFmtId="1" fontId="45" fillId="25" borderId="12" xfId="0" applyNumberFormat="1" applyFont="1" applyFill="1" applyBorder="1" applyAlignment="1">
      <alignment horizontal="center" vertical="center"/>
    </xf>
    <xf numFmtId="9" fontId="45" fillId="25" borderId="12" xfId="40" applyFont="1" applyFill="1" applyBorder="1" applyAlignment="1" applyProtection="1">
      <alignment horizontal="center" vertical="center"/>
    </xf>
    <xf numFmtId="1" fontId="51" fillId="25" borderId="12" xfId="0" applyNumberFormat="1" applyFont="1" applyFill="1" applyBorder="1" applyAlignment="1">
      <alignment horizontal="center" vertical="center"/>
    </xf>
    <xf numFmtId="0" fontId="40" fillId="25" borderId="16" xfId="0" applyFont="1" applyFill="1" applyBorder="1" applyAlignment="1">
      <alignment vertical="center" wrapText="1"/>
    </xf>
    <xf numFmtId="0" fontId="40" fillId="25" borderId="16" xfId="0" applyFont="1" applyFill="1" applyBorder="1" applyAlignment="1">
      <alignment vertical="center"/>
    </xf>
    <xf numFmtId="0" fontId="45" fillId="25" borderId="0" xfId="0" applyFont="1" applyFill="1" applyAlignment="1">
      <alignment horizontal="center" vertical="center"/>
    </xf>
    <xf numFmtId="165" fontId="45" fillId="26" borderId="0" xfId="0" applyNumberFormat="1" applyFont="1" applyFill="1" applyAlignment="1">
      <alignment horizontal="center" vertical="center"/>
    </xf>
    <xf numFmtId="165" fontId="45" fillId="25" borderId="0" xfId="0" applyNumberFormat="1" applyFont="1" applyFill="1" applyAlignment="1">
      <alignment horizontal="center" vertical="center"/>
    </xf>
    <xf numFmtId="1" fontId="45" fillId="25" borderId="0" xfId="0" applyNumberFormat="1" applyFont="1" applyFill="1" applyAlignment="1">
      <alignment horizontal="center" vertical="center"/>
    </xf>
    <xf numFmtId="9" fontId="45" fillId="25" borderId="0" xfId="40" applyFont="1" applyFill="1" applyBorder="1" applyAlignment="1" applyProtection="1">
      <alignment horizontal="center" vertical="center"/>
    </xf>
    <xf numFmtId="1" fontId="51" fillId="25" borderId="0" xfId="0" applyNumberFormat="1" applyFont="1" applyFill="1" applyAlignment="1">
      <alignment horizontal="center" vertical="center"/>
    </xf>
    <xf numFmtId="0" fontId="40" fillId="25" borderId="16" xfId="0" applyFont="1" applyFill="1" applyBorder="1" applyAlignment="1">
      <alignment horizontal="left" vertical="center"/>
    </xf>
    <xf numFmtId="0" fontId="40" fillId="25" borderId="10" xfId="0" applyFont="1" applyFill="1" applyBorder="1" applyAlignment="1">
      <alignment vertical="center" wrapText="1"/>
    </xf>
    <xf numFmtId="0" fontId="57" fillId="0" borderId="0" xfId="34" applyFont="1" applyBorder="1" applyAlignment="1" applyProtection="1">
      <alignment horizontal="left" vertical="center"/>
    </xf>
    <xf numFmtId="164" fontId="43" fillId="0" borderId="17" xfId="0" applyNumberFormat="1" applyFont="1" applyBorder="1" applyAlignment="1" applyProtection="1">
      <alignment horizontal="center" vertical="center" shrinkToFit="1"/>
      <protection locked="0"/>
    </xf>
    <xf numFmtId="0" fontId="49" fillId="0" borderId="18" xfId="0" applyFont="1" applyBorder="1" applyAlignment="1">
      <alignment horizontal="center" vertical="center"/>
    </xf>
    <xf numFmtId="0" fontId="49" fillId="0" borderId="13" xfId="0" applyFont="1" applyBorder="1" applyAlignment="1">
      <alignment horizontal="center" vertical="center"/>
    </xf>
    <xf numFmtId="0" fontId="49" fillId="0" borderId="19" xfId="0" applyFont="1" applyBorder="1" applyAlignment="1">
      <alignment horizontal="center" vertical="center"/>
    </xf>
    <xf numFmtId="164" fontId="43" fillId="0" borderId="24" xfId="0" applyNumberFormat="1" applyFont="1" applyBorder="1" applyAlignment="1" applyProtection="1">
      <alignment horizontal="center" vertical="center" shrinkToFit="1"/>
      <protection locked="0"/>
    </xf>
    <xf numFmtId="167" fontId="43" fillId="0" borderId="18" xfId="0" applyNumberFormat="1" applyFont="1" applyBorder="1" applyAlignment="1">
      <alignment horizontal="center" vertical="center"/>
    </xf>
    <xf numFmtId="167" fontId="43" fillId="0" borderId="13" xfId="0" applyNumberFormat="1" applyFont="1" applyBorder="1" applyAlignment="1">
      <alignment horizontal="center" vertical="center"/>
    </xf>
    <xf numFmtId="167" fontId="43" fillId="0" borderId="19" xfId="0" applyNumberFormat="1" applyFont="1" applyBorder="1" applyAlignment="1">
      <alignment horizontal="center" vertical="center"/>
    </xf>
    <xf numFmtId="0" fontId="59" fillId="0" borderId="0" xfId="0" applyFont="1" applyAlignment="1">
      <alignment horizontal="left"/>
    </xf>
    <xf numFmtId="1" fontId="50" fillId="27" borderId="10" xfId="0" applyNumberFormat="1" applyFont="1" applyFill="1" applyBorder="1" applyAlignment="1">
      <alignment horizontal="center" vertical="center"/>
    </xf>
    <xf numFmtId="0" fontId="40" fillId="27" borderId="10" xfId="0" applyFont="1" applyFill="1" applyBorder="1" applyAlignment="1">
      <alignment horizontal="left" vertical="center"/>
    </xf>
    <xf numFmtId="0" fontId="44" fillId="27" borderId="10" xfId="0" applyFont="1" applyFill="1" applyBorder="1" applyAlignment="1">
      <alignment horizontal="left" vertical="center"/>
    </xf>
    <xf numFmtId="0" fontId="40" fillId="27" borderId="10" xfId="0" applyFont="1" applyFill="1" applyBorder="1" applyAlignment="1">
      <alignment vertical="center"/>
    </xf>
    <xf numFmtId="1" fontId="51" fillId="0" borderId="0" xfId="0" applyNumberFormat="1" applyFont="1" applyBorder="1" applyAlignment="1">
      <alignment horizontal="center" vertical="center"/>
    </xf>
    <xf numFmtId="0" fontId="46" fillId="28" borderId="0" xfId="0" applyFont="1" applyFill="1" applyAlignment="1">
      <alignment vertical="center"/>
    </xf>
    <xf numFmtId="0" fontId="43" fillId="27" borderId="0" xfId="0" applyFont="1" applyFill="1" applyAlignment="1">
      <alignment vertical="center"/>
    </xf>
    <xf numFmtId="0" fontId="47" fillId="28" borderId="0" xfId="0" applyFont="1" applyFill="1" applyAlignment="1">
      <alignment vertical="center"/>
    </xf>
    <xf numFmtId="0" fontId="47" fillId="28" borderId="0" xfId="0" applyFont="1" applyFill="1" applyAlignment="1">
      <alignment horizontal="center" vertical="center"/>
    </xf>
    <xf numFmtId="0" fontId="48" fillId="27" borderId="0" xfId="0" applyFont="1" applyFill="1" applyAlignment="1">
      <alignment vertical="center"/>
    </xf>
    <xf numFmtId="0" fontId="50" fillId="27" borderId="0" xfId="0" applyFont="1" applyFill="1" applyAlignment="1">
      <alignment vertical="center"/>
    </xf>
    <xf numFmtId="0" fontId="45" fillId="28" borderId="0" xfId="0" applyFont="1" applyFill="1" applyAlignment="1">
      <alignment vertical="center"/>
    </xf>
    <xf numFmtId="0" fontId="40" fillId="27" borderId="0" xfId="0" applyFont="1" applyFill="1" applyAlignment="1">
      <alignment vertical="center"/>
    </xf>
    <xf numFmtId="0" fontId="40" fillId="27" borderId="0" xfId="0" applyFont="1" applyFill="1" applyAlignment="1">
      <alignment horizontal="center" vertical="center"/>
    </xf>
    <xf numFmtId="0" fontId="56" fillId="29" borderId="11" xfId="0" applyFont="1" applyFill="1" applyBorder="1" applyAlignment="1">
      <alignment vertical="center"/>
    </xf>
    <xf numFmtId="0" fontId="45" fillId="29" borderId="11" xfId="0" applyFont="1" applyFill="1" applyBorder="1" applyAlignment="1">
      <alignment vertical="center"/>
    </xf>
    <xf numFmtId="0" fontId="45" fillId="27" borderId="12" xfId="0" quotePrefix="1" applyFont="1" applyFill="1" applyBorder="1" applyAlignment="1">
      <alignment horizontal="center" vertical="center"/>
    </xf>
    <xf numFmtId="165" fontId="45" fillId="30" borderId="12" xfId="0" applyNumberFormat="1" applyFont="1" applyFill="1" applyBorder="1" applyAlignment="1">
      <alignment horizontal="center" vertical="center"/>
    </xf>
    <xf numFmtId="165" fontId="45" fillId="27" borderId="12" xfId="0" applyNumberFormat="1" applyFont="1" applyFill="1" applyBorder="1" applyAlignment="1">
      <alignment horizontal="center" vertical="center"/>
    </xf>
    <xf numFmtId="1" fontId="45" fillId="27" borderId="12" xfId="0" applyNumberFormat="1" applyFont="1" applyFill="1" applyBorder="1" applyAlignment="1">
      <alignment horizontal="center" vertical="center"/>
    </xf>
    <xf numFmtId="9" fontId="45" fillId="27" borderId="12" xfId="40" applyFont="1" applyFill="1" applyBorder="1" applyAlignment="1" applyProtection="1">
      <alignment horizontal="center" vertical="center"/>
    </xf>
    <xf numFmtId="1" fontId="51" fillId="27" borderId="12" xfId="0" applyNumberFormat="1" applyFont="1" applyFill="1" applyBorder="1" applyAlignment="1">
      <alignment horizontal="center" vertical="center"/>
    </xf>
    <xf numFmtId="0" fontId="45" fillId="27" borderId="12" xfId="0" applyFont="1" applyFill="1" applyBorder="1" applyAlignment="1">
      <alignment vertical="center"/>
    </xf>
    <xf numFmtId="0" fontId="45" fillId="27" borderId="12" xfId="0" applyFont="1" applyFill="1" applyBorder="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7"/>
  <sheetViews>
    <sheetView showGridLines="0" tabSelected="1" zoomScale="200" zoomScaleNormal="100" workbookViewId="0">
      <pane ySplit="7" topLeftCell="A42" activePane="bottomLeft" state="frozen"/>
      <selection pane="bottomLeft" activeCell="B73" sqref="B73"/>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77" t="s">
        <v>177</v>
      </c>
      <c r="B1" s="30"/>
      <c r="C1" s="30"/>
      <c r="D1" s="30"/>
      <c r="E1" s="30"/>
      <c r="F1" s="30"/>
      <c r="I1" s="81"/>
      <c r="K1" s="130" t="s">
        <v>72</v>
      </c>
      <c r="L1" s="130"/>
      <c r="M1" s="130"/>
      <c r="N1" s="130"/>
      <c r="O1" s="130"/>
      <c r="P1" s="130"/>
      <c r="Q1" s="130"/>
      <c r="R1" s="130"/>
      <c r="S1" s="130"/>
      <c r="T1" s="130"/>
      <c r="U1" s="130"/>
      <c r="V1" s="130"/>
      <c r="W1" s="130"/>
      <c r="X1" s="130"/>
      <c r="Y1" s="130"/>
      <c r="Z1" s="130"/>
      <c r="AA1" s="130"/>
      <c r="AB1" s="130"/>
      <c r="AC1" s="130"/>
      <c r="AD1" s="130"/>
      <c r="AE1" s="130"/>
    </row>
    <row r="2" spans="1:66" ht="18" customHeight="1" x14ac:dyDescent="0.15">
      <c r="A2" s="32"/>
      <c r="B2" s="12"/>
      <c r="C2" s="12"/>
      <c r="D2" s="20"/>
      <c r="E2" s="105"/>
      <c r="F2" s="105"/>
      <c r="H2" s="1"/>
    </row>
    <row r="3" spans="1:66" ht="14" x14ac:dyDescent="0.15">
      <c r="A3" s="32"/>
      <c r="B3" s="2"/>
      <c r="H3" s="1"/>
      <c r="K3" s="18"/>
      <c r="L3" s="18"/>
      <c r="M3" s="18"/>
      <c r="N3" s="18"/>
      <c r="O3" s="18"/>
      <c r="P3" s="18"/>
      <c r="Q3" s="18"/>
      <c r="R3" s="18"/>
      <c r="S3" s="18"/>
      <c r="T3" s="18"/>
      <c r="U3" s="18"/>
      <c r="V3" s="18"/>
      <c r="W3" s="18"/>
      <c r="X3" s="18"/>
      <c r="Y3" s="18"/>
      <c r="Z3" s="18"/>
      <c r="AA3" s="18"/>
    </row>
    <row r="4" spans="1:66" ht="17.25" customHeight="1" x14ac:dyDescent="0.15">
      <c r="A4" s="67"/>
      <c r="B4" s="68" t="s">
        <v>70</v>
      </c>
      <c r="C4" s="135">
        <v>45196</v>
      </c>
      <c r="D4" s="135"/>
      <c r="E4" s="135"/>
      <c r="F4" s="67"/>
      <c r="G4" s="68" t="s">
        <v>69</v>
      </c>
      <c r="H4" s="80">
        <v>11</v>
      </c>
      <c r="I4" s="2"/>
      <c r="J4" s="31"/>
      <c r="K4" s="132" t="str">
        <f>"Week "&amp;(K6-($C$4-WEEKDAY($C$4,1)+2))/7+1</f>
        <v>Week 11</v>
      </c>
      <c r="L4" s="133"/>
      <c r="M4" s="133"/>
      <c r="N4" s="133"/>
      <c r="O4" s="133"/>
      <c r="P4" s="133"/>
      <c r="Q4" s="134"/>
      <c r="R4" s="132" t="str">
        <f>"Week "&amp;(R6-($C$4-WEEKDAY($C$4,1)+2))/7+1</f>
        <v>Week 12</v>
      </c>
      <c r="S4" s="133"/>
      <c r="T4" s="133"/>
      <c r="U4" s="133"/>
      <c r="V4" s="133"/>
      <c r="W4" s="133"/>
      <c r="X4" s="134"/>
      <c r="Y4" s="132" t="str">
        <f>"Week "&amp;(Y6-($C$4-WEEKDAY($C$4,1)+2))/7+1</f>
        <v>Week 13</v>
      </c>
      <c r="Z4" s="133"/>
      <c r="AA4" s="133"/>
      <c r="AB4" s="133"/>
      <c r="AC4" s="133"/>
      <c r="AD4" s="133"/>
      <c r="AE4" s="134"/>
      <c r="AF4" s="132" t="str">
        <f>"Week "&amp;(AF6-($C$4-WEEKDAY($C$4,1)+2))/7+1</f>
        <v>Week 14</v>
      </c>
      <c r="AG4" s="133"/>
      <c r="AH4" s="133"/>
      <c r="AI4" s="133"/>
      <c r="AJ4" s="133"/>
      <c r="AK4" s="133"/>
      <c r="AL4" s="134"/>
      <c r="AM4" s="132" t="str">
        <f>"Week "&amp;(AM6-($C$4-WEEKDAY($C$4,1)+2))/7+1</f>
        <v>Week 15</v>
      </c>
      <c r="AN4" s="133"/>
      <c r="AO4" s="133"/>
      <c r="AP4" s="133"/>
      <c r="AQ4" s="133"/>
      <c r="AR4" s="133"/>
      <c r="AS4" s="134"/>
      <c r="AT4" s="132" t="str">
        <f>"Week "&amp;(AT6-($C$4-WEEKDAY($C$4,1)+2))/7+1</f>
        <v>Week 16</v>
      </c>
      <c r="AU4" s="133"/>
      <c r="AV4" s="133"/>
      <c r="AW4" s="133"/>
      <c r="AX4" s="133"/>
      <c r="AY4" s="133"/>
      <c r="AZ4" s="134"/>
      <c r="BA4" s="132" t="str">
        <f>"Week "&amp;(BA6-($C$4-WEEKDAY($C$4,1)+2))/7+1</f>
        <v>Week 17</v>
      </c>
      <c r="BB4" s="133"/>
      <c r="BC4" s="133"/>
      <c r="BD4" s="133"/>
      <c r="BE4" s="133"/>
      <c r="BF4" s="133"/>
      <c r="BG4" s="134"/>
      <c r="BH4" s="132" t="str">
        <f>"Week "&amp;(BH6-($C$4-WEEKDAY($C$4,1)+2))/7+1</f>
        <v>Week 18</v>
      </c>
      <c r="BI4" s="133"/>
      <c r="BJ4" s="133"/>
      <c r="BK4" s="133"/>
      <c r="BL4" s="133"/>
      <c r="BM4" s="133"/>
      <c r="BN4" s="134"/>
    </row>
    <row r="5" spans="1:66" ht="17.25" customHeight="1" x14ac:dyDescent="0.15">
      <c r="A5" s="67"/>
      <c r="B5" s="68" t="s">
        <v>71</v>
      </c>
      <c r="C5" s="131" t="s">
        <v>131</v>
      </c>
      <c r="D5" s="131"/>
      <c r="E5" s="131"/>
      <c r="F5" s="67"/>
      <c r="G5" s="67"/>
      <c r="H5" s="67"/>
      <c r="I5" s="67"/>
      <c r="J5" s="31"/>
      <c r="K5" s="136">
        <f>K6</f>
        <v>45264</v>
      </c>
      <c r="L5" s="137"/>
      <c r="M5" s="137"/>
      <c r="N5" s="137"/>
      <c r="O5" s="137"/>
      <c r="P5" s="137"/>
      <c r="Q5" s="138"/>
      <c r="R5" s="136">
        <f>R6</f>
        <v>45271</v>
      </c>
      <c r="S5" s="137"/>
      <c r="T5" s="137"/>
      <c r="U5" s="137"/>
      <c r="V5" s="137"/>
      <c r="W5" s="137"/>
      <c r="X5" s="138"/>
      <c r="Y5" s="136">
        <f>Y6</f>
        <v>45278</v>
      </c>
      <c r="Z5" s="137"/>
      <c r="AA5" s="137"/>
      <c r="AB5" s="137"/>
      <c r="AC5" s="137"/>
      <c r="AD5" s="137"/>
      <c r="AE5" s="138"/>
      <c r="AF5" s="136">
        <f>AF6</f>
        <v>45285</v>
      </c>
      <c r="AG5" s="137"/>
      <c r="AH5" s="137"/>
      <c r="AI5" s="137"/>
      <c r="AJ5" s="137"/>
      <c r="AK5" s="137"/>
      <c r="AL5" s="138"/>
      <c r="AM5" s="136">
        <f>AM6</f>
        <v>45292</v>
      </c>
      <c r="AN5" s="137"/>
      <c r="AO5" s="137"/>
      <c r="AP5" s="137"/>
      <c r="AQ5" s="137"/>
      <c r="AR5" s="137"/>
      <c r="AS5" s="138"/>
      <c r="AT5" s="136">
        <f>AT6</f>
        <v>45299</v>
      </c>
      <c r="AU5" s="137"/>
      <c r="AV5" s="137"/>
      <c r="AW5" s="137"/>
      <c r="AX5" s="137"/>
      <c r="AY5" s="137"/>
      <c r="AZ5" s="138"/>
      <c r="BA5" s="136">
        <f>BA6</f>
        <v>45306</v>
      </c>
      <c r="BB5" s="137"/>
      <c r="BC5" s="137"/>
      <c r="BD5" s="137"/>
      <c r="BE5" s="137"/>
      <c r="BF5" s="137"/>
      <c r="BG5" s="138"/>
      <c r="BH5" s="136">
        <f>BH6</f>
        <v>45313</v>
      </c>
      <c r="BI5" s="137"/>
      <c r="BJ5" s="137"/>
      <c r="BK5" s="137"/>
      <c r="BL5" s="137"/>
      <c r="BM5" s="137"/>
      <c r="BN5" s="138"/>
    </row>
    <row r="6" spans="1:66" x14ac:dyDescent="0.15">
      <c r="A6" s="31"/>
      <c r="B6" s="31"/>
      <c r="C6" s="31"/>
      <c r="D6" s="31"/>
      <c r="E6" s="31"/>
      <c r="F6" s="31"/>
      <c r="G6" s="31"/>
      <c r="H6" s="31"/>
      <c r="I6" s="31"/>
      <c r="J6" s="31"/>
      <c r="K6" s="56">
        <f>C4-WEEKDAY(C4,1)+2+7*(H4-1)</f>
        <v>45264</v>
      </c>
      <c r="L6" s="47">
        <f t="shared" ref="L6:AQ6" si="0">K6+1</f>
        <v>45265</v>
      </c>
      <c r="M6" s="47">
        <f t="shared" si="0"/>
        <v>45266</v>
      </c>
      <c r="N6" s="47">
        <f t="shared" si="0"/>
        <v>45267</v>
      </c>
      <c r="O6" s="47">
        <f t="shared" si="0"/>
        <v>45268</v>
      </c>
      <c r="P6" s="47">
        <f t="shared" si="0"/>
        <v>45269</v>
      </c>
      <c r="Q6" s="57">
        <f t="shared" si="0"/>
        <v>45270</v>
      </c>
      <c r="R6" s="56">
        <f t="shared" si="0"/>
        <v>45271</v>
      </c>
      <c r="S6" s="47">
        <f t="shared" si="0"/>
        <v>45272</v>
      </c>
      <c r="T6" s="47">
        <f t="shared" si="0"/>
        <v>45273</v>
      </c>
      <c r="U6" s="47">
        <f t="shared" si="0"/>
        <v>45274</v>
      </c>
      <c r="V6" s="47">
        <f t="shared" si="0"/>
        <v>45275</v>
      </c>
      <c r="W6" s="47">
        <f t="shared" si="0"/>
        <v>45276</v>
      </c>
      <c r="X6" s="57">
        <f t="shared" si="0"/>
        <v>45277</v>
      </c>
      <c r="Y6" s="56">
        <f t="shared" si="0"/>
        <v>45278</v>
      </c>
      <c r="Z6" s="47">
        <f t="shared" si="0"/>
        <v>45279</v>
      </c>
      <c r="AA6" s="47">
        <f t="shared" si="0"/>
        <v>45280</v>
      </c>
      <c r="AB6" s="47">
        <f t="shared" si="0"/>
        <v>45281</v>
      </c>
      <c r="AC6" s="47">
        <f t="shared" si="0"/>
        <v>45282</v>
      </c>
      <c r="AD6" s="47">
        <f t="shared" si="0"/>
        <v>45283</v>
      </c>
      <c r="AE6" s="57">
        <f t="shared" si="0"/>
        <v>45284</v>
      </c>
      <c r="AF6" s="56">
        <f t="shared" si="0"/>
        <v>45285</v>
      </c>
      <c r="AG6" s="47">
        <f t="shared" si="0"/>
        <v>45286</v>
      </c>
      <c r="AH6" s="47">
        <f t="shared" si="0"/>
        <v>45287</v>
      </c>
      <c r="AI6" s="47">
        <f t="shared" si="0"/>
        <v>45288</v>
      </c>
      <c r="AJ6" s="47">
        <f t="shared" si="0"/>
        <v>45289</v>
      </c>
      <c r="AK6" s="47">
        <f t="shared" si="0"/>
        <v>45290</v>
      </c>
      <c r="AL6" s="57">
        <f t="shared" si="0"/>
        <v>45291</v>
      </c>
      <c r="AM6" s="56">
        <f t="shared" si="0"/>
        <v>45292</v>
      </c>
      <c r="AN6" s="47">
        <f t="shared" si="0"/>
        <v>45293</v>
      </c>
      <c r="AO6" s="47">
        <f t="shared" si="0"/>
        <v>45294</v>
      </c>
      <c r="AP6" s="47">
        <f t="shared" si="0"/>
        <v>45295</v>
      </c>
      <c r="AQ6" s="47">
        <f t="shared" si="0"/>
        <v>45296</v>
      </c>
      <c r="AR6" s="47">
        <f t="shared" ref="AR6:BN6" si="1">AQ6+1</f>
        <v>45297</v>
      </c>
      <c r="AS6" s="57">
        <f t="shared" si="1"/>
        <v>45298</v>
      </c>
      <c r="AT6" s="56">
        <f t="shared" si="1"/>
        <v>45299</v>
      </c>
      <c r="AU6" s="47">
        <f t="shared" si="1"/>
        <v>45300</v>
      </c>
      <c r="AV6" s="47">
        <f t="shared" si="1"/>
        <v>45301</v>
      </c>
      <c r="AW6" s="47">
        <f t="shared" si="1"/>
        <v>45302</v>
      </c>
      <c r="AX6" s="47">
        <f t="shared" si="1"/>
        <v>45303</v>
      </c>
      <c r="AY6" s="47">
        <f t="shared" si="1"/>
        <v>45304</v>
      </c>
      <c r="AZ6" s="57">
        <f t="shared" si="1"/>
        <v>45305</v>
      </c>
      <c r="BA6" s="56">
        <f t="shared" si="1"/>
        <v>45306</v>
      </c>
      <c r="BB6" s="47">
        <f t="shared" si="1"/>
        <v>45307</v>
      </c>
      <c r="BC6" s="47">
        <f t="shared" si="1"/>
        <v>45308</v>
      </c>
      <c r="BD6" s="47">
        <f t="shared" si="1"/>
        <v>45309</v>
      </c>
      <c r="BE6" s="47">
        <f t="shared" si="1"/>
        <v>45310</v>
      </c>
      <c r="BF6" s="47">
        <f t="shared" si="1"/>
        <v>45311</v>
      </c>
      <c r="BG6" s="57">
        <f t="shared" si="1"/>
        <v>45312</v>
      </c>
      <c r="BH6" s="56">
        <f t="shared" si="1"/>
        <v>45313</v>
      </c>
      <c r="BI6" s="47">
        <f t="shared" si="1"/>
        <v>45314</v>
      </c>
      <c r="BJ6" s="47">
        <f t="shared" si="1"/>
        <v>45315</v>
      </c>
      <c r="BK6" s="47">
        <f t="shared" si="1"/>
        <v>45316</v>
      </c>
      <c r="BL6" s="47">
        <f t="shared" si="1"/>
        <v>45317</v>
      </c>
      <c r="BM6" s="47">
        <f t="shared" si="1"/>
        <v>45318</v>
      </c>
      <c r="BN6" s="57">
        <f t="shared" si="1"/>
        <v>45319</v>
      </c>
    </row>
    <row r="7" spans="1:66" s="2" customFormat="1" ht="27" thickBot="1" x14ac:dyDescent="0.2">
      <c r="A7" s="70" t="s">
        <v>0</v>
      </c>
      <c r="B7" s="70" t="s">
        <v>61</v>
      </c>
      <c r="C7" s="71" t="s">
        <v>62</v>
      </c>
      <c r="D7" s="72" t="s">
        <v>68</v>
      </c>
      <c r="E7" s="73" t="s">
        <v>63</v>
      </c>
      <c r="F7" s="73" t="s">
        <v>64</v>
      </c>
      <c r="G7" s="71" t="s">
        <v>65</v>
      </c>
      <c r="H7" s="71" t="s">
        <v>66</v>
      </c>
      <c r="I7" s="71" t="s">
        <v>67</v>
      </c>
      <c r="J7" s="71"/>
      <c r="K7" s="74" t="str">
        <f t="shared" ref="K7:AP7" si="2">CHOOSE(WEEKDAY(K6,1),"S","M","T","W","T","F","S")</f>
        <v>M</v>
      </c>
      <c r="L7" s="75" t="str">
        <f t="shared" si="2"/>
        <v>T</v>
      </c>
      <c r="M7" s="75" t="str">
        <f t="shared" si="2"/>
        <v>W</v>
      </c>
      <c r="N7" s="75" t="str">
        <f t="shared" si="2"/>
        <v>T</v>
      </c>
      <c r="O7" s="75" t="str">
        <f t="shared" si="2"/>
        <v>F</v>
      </c>
      <c r="P7" s="75" t="str">
        <f t="shared" si="2"/>
        <v>S</v>
      </c>
      <c r="Q7" s="76" t="str">
        <f t="shared" si="2"/>
        <v>S</v>
      </c>
      <c r="R7" s="74" t="str">
        <f t="shared" si="2"/>
        <v>M</v>
      </c>
      <c r="S7" s="75" t="str">
        <f t="shared" si="2"/>
        <v>T</v>
      </c>
      <c r="T7" s="75" t="str">
        <f t="shared" si="2"/>
        <v>W</v>
      </c>
      <c r="U7" s="75" t="str">
        <f t="shared" si="2"/>
        <v>T</v>
      </c>
      <c r="V7" s="75" t="str">
        <f t="shared" si="2"/>
        <v>F</v>
      </c>
      <c r="W7" s="75" t="str">
        <f t="shared" si="2"/>
        <v>S</v>
      </c>
      <c r="X7" s="76" t="str">
        <f t="shared" si="2"/>
        <v>S</v>
      </c>
      <c r="Y7" s="74" t="str">
        <f t="shared" si="2"/>
        <v>M</v>
      </c>
      <c r="Z7" s="75" t="str">
        <f t="shared" si="2"/>
        <v>T</v>
      </c>
      <c r="AA7" s="75" t="str">
        <f t="shared" si="2"/>
        <v>W</v>
      </c>
      <c r="AB7" s="75" t="str">
        <f t="shared" si="2"/>
        <v>T</v>
      </c>
      <c r="AC7" s="75" t="str">
        <f t="shared" si="2"/>
        <v>F</v>
      </c>
      <c r="AD7" s="75" t="str">
        <f t="shared" si="2"/>
        <v>S</v>
      </c>
      <c r="AE7" s="76" t="str">
        <f t="shared" si="2"/>
        <v>S</v>
      </c>
      <c r="AF7" s="74" t="str">
        <f t="shared" si="2"/>
        <v>M</v>
      </c>
      <c r="AG7" s="75" t="str">
        <f t="shared" si="2"/>
        <v>T</v>
      </c>
      <c r="AH7" s="75" t="str">
        <f t="shared" si="2"/>
        <v>W</v>
      </c>
      <c r="AI7" s="75" t="str">
        <f t="shared" si="2"/>
        <v>T</v>
      </c>
      <c r="AJ7" s="75" t="str">
        <f t="shared" si="2"/>
        <v>F</v>
      </c>
      <c r="AK7" s="75" t="str">
        <f t="shared" si="2"/>
        <v>S</v>
      </c>
      <c r="AL7" s="76" t="str">
        <f t="shared" si="2"/>
        <v>S</v>
      </c>
      <c r="AM7" s="74" t="str">
        <f t="shared" si="2"/>
        <v>M</v>
      </c>
      <c r="AN7" s="75" t="str">
        <f t="shared" si="2"/>
        <v>T</v>
      </c>
      <c r="AO7" s="75" t="str">
        <f t="shared" si="2"/>
        <v>W</v>
      </c>
      <c r="AP7" s="75" t="str">
        <f t="shared" si="2"/>
        <v>T</v>
      </c>
      <c r="AQ7" s="75" t="str">
        <f t="shared" ref="AQ7:BN7" si="3">CHOOSE(WEEKDAY(AQ6,1),"S","M","T","W","T","F","S")</f>
        <v>F</v>
      </c>
      <c r="AR7" s="75" t="str">
        <f t="shared" si="3"/>
        <v>S</v>
      </c>
      <c r="AS7" s="76" t="str">
        <f t="shared" si="3"/>
        <v>S</v>
      </c>
      <c r="AT7" s="74" t="str">
        <f t="shared" si="3"/>
        <v>M</v>
      </c>
      <c r="AU7" s="75" t="str">
        <f t="shared" si="3"/>
        <v>T</v>
      </c>
      <c r="AV7" s="75" t="str">
        <f t="shared" si="3"/>
        <v>W</v>
      </c>
      <c r="AW7" s="75" t="str">
        <f t="shared" si="3"/>
        <v>T</v>
      </c>
      <c r="AX7" s="75" t="str">
        <f t="shared" si="3"/>
        <v>F</v>
      </c>
      <c r="AY7" s="75" t="str">
        <f t="shared" si="3"/>
        <v>S</v>
      </c>
      <c r="AZ7" s="76" t="str">
        <f t="shared" si="3"/>
        <v>S</v>
      </c>
      <c r="BA7" s="74" t="str">
        <f t="shared" si="3"/>
        <v>M</v>
      </c>
      <c r="BB7" s="75" t="str">
        <f t="shared" si="3"/>
        <v>T</v>
      </c>
      <c r="BC7" s="75" t="str">
        <f t="shared" si="3"/>
        <v>W</v>
      </c>
      <c r="BD7" s="75" t="str">
        <f t="shared" si="3"/>
        <v>T</v>
      </c>
      <c r="BE7" s="75" t="str">
        <f t="shared" si="3"/>
        <v>F</v>
      </c>
      <c r="BF7" s="75" t="str">
        <f t="shared" si="3"/>
        <v>S</v>
      </c>
      <c r="BG7" s="76" t="str">
        <f t="shared" si="3"/>
        <v>S</v>
      </c>
      <c r="BH7" s="74" t="str">
        <f t="shared" si="3"/>
        <v>M</v>
      </c>
      <c r="BI7" s="75" t="str">
        <f t="shared" si="3"/>
        <v>T</v>
      </c>
      <c r="BJ7" s="75" t="str">
        <f t="shared" si="3"/>
        <v>W</v>
      </c>
      <c r="BK7" s="75" t="str">
        <f t="shared" si="3"/>
        <v>T</v>
      </c>
      <c r="BL7" s="75" t="str">
        <f t="shared" si="3"/>
        <v>F</v>
      </c>
      <c r="BM7" s="75" t="str">
        <f t="shared" si="3"/>
        <v>S</v>
      </c>
      <c r="BN7" s="76" t="str">
        <f t="shared" si="3"/>
        <v>S</v>
      </c>
    </row>
    <row r="8" spans="1:66" s="35" customFormat="1" ht="18" x14ac:dyDescent="0.15">
      <c r="A8" s="48" t="str">
        <f>IF(ISERROR(VALUE(SUBSTITUTE(prevWBS,".",""))),"1",IF(ISERROR(FIND("`",SUBSTITUTE(prevWBS,".","`",1))),TEXT(VALUE(prevWBS)+1,"#"),TEXT(VALUE(LEFT(prevWBS,FIND("`",SUBSTITUTE(prevWBS,".","`",1))-1))+1,"#")))</f>
        <v>1</v>
      </c>
      <c r="B8" s="49" t="s">
        <v>178</v>
      </c>
      <c r="C8" s="50"/>
      <c r="D8" s="51"/>
      <c r="E8" s="52"/>
      <c r="F8" s="69" t="str">
        <f>IF(ISBLANK(E8)," - ",IF(G8=0,E8,E8+G8-1))</f>
        <v xml:space="preserve"> - </v>
      </c>
      <c r="G8" s="53"/>
      <c r="H8" s="54"/>
      <c r="I8" s="55" t="str">
        <f t="shared" ref="I8:I13" si="4">IF(OR(F8=0,E8=0)," - ",NETWORKDAYS(E8,F8))</f>
        <v xml:space="preserve"> - </v>
      </c>
      <c r="J8" s="58"/>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row>
    <row r="9" spans="1:66" s="113" customFormat="1" ht="18" x14ac:dyDescent="0.15">
      <c r="A9" s="112"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3" t="s">
        <v>132</v>
      </c>
      <c r="C9" s="113" t="s">
        <v>7</v>
      </c>
      <c r="D9" s="114"/>
      <c r="E9" s="115">
        <v>45194</v>
      </c>
      <c r="F9" s="116">
        <f>IF(ISBLANK(E9)," - ",IF(G9=0,E9,E9+G9-1))</f>
        <v>45195</v>
      </c>
      <c r="G9" s="117">
        <v>2</v>
      </c>
      <c r="H9" s="118">
        <v>1</v>
      </c>
      <c r="I9" s="117">
        <f>IF(OR(F9=0,E9=0)," - ",NETWORKDAYS(E9,F9))</f>
        <v>2</v>
      </c>
      <c r="J9" s="119"/>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row>
    <row r="10" spans="1:66" s="41" customFormat="1" ht="18" x14ac:dyDescent="0.15">
      <c r="A1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8" t="s">
        <v>138</v>
      </c>
      <c r="D10" s="79"/>
      <c r="E10" s="61"/>
      <c r="F10" s="62"/>
      <c r="G10" s="42"/>
      <c r="H10" s="43"/>
      <c r="I10" s="44"/>
      <c r="J10" s="59"/>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26" x14ac:dyDescent="0.15">
      <c r="A1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8" t="s">
        <v>139</v>
      </c>
      <c r="D11" s="79"/>
      <c r="E11" s="61">
        <v>45194</v>
      </c>
      <c r="F11" s="62">
        <f t="shared" ref="F11:F13" si="6">IF(ISBLANK(E11)," - ",IF(G11=0,E11,E11+G11-1))</f>
        <v>45198</v>
      </c>
      <c r="G11" s="42">
        <v>5</v>
      </c>
      <c r="H11" s="43">
        <v>1</v>
      </c>
      <c r="I11" s="44">
        <f t="shared" si="4"/>
        <v>5</v>
      </c>
      <c r="J11" s="59"/>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8" x14ac:dyDescent="0.15">
      <c r="A1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41" t="s">
        <v>141</v>
      </c>
      <c r="D12" s="79"/>
      <c r="E12" s="61">
        <v>45197</v>
      </c>
      <c r="F12" s="62">
        <f t="shared" si="6"/>
        <v>45198</v>
      </c>
      <c r="G12" s="42">
        <v>2</v>
      </c>
      <c r="H12" s="43">
        <v>1</v>
      </c>
      <c r="I12" s="44">
        <f t="shared" si="4"/>
        <v>2</v>
      </c>
      <c r="J12" s="59"/>
      <c r="K12" s="40"/>
      <c r="L12" s="40"/>
      <c r="M12" s="65"/>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26" x14ac:dyDescent="0.15">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78" t="s">
        <v>140</v>
      </c>
      <c r="D13" s="79"/>
      <c r="E13" s="61">
        <v>45197</v>
      </c>
      <c r="F13" s="62">
        <f t="shared" si="6"/>
        <v>45203</v>
      </c>
      <c r="G13" s="42">
        <v>7</v>
      </c>
      <c r="H13" s="43">
        <v>1</v>
      </c>
      <c r="I13" s="44">
        <f t="shared" si="4"/>
        <v>5</v>
      </c>
      <c r="J13" s="59"/>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113" customFormat="1" ht="18" x14ac:dyDescent="0.15">
      <c r="A14" s="112" t="str">
        <f t="shared" si="5"/>
        <v>1.2</v>
      </c>
      <c r="B14" s="120" t="s">
        <v>137</v>
      </c>
      <c r="C14" s="121"/>
      <c r="D14" s="122"/>
      <c r="E14" s="123"/>
      <c r="F14" s="124"/>
      <c r="G14" s="125"/>
      <c r="H14" s="126"/>
      <c r="I14" s="125"/>
      <c r="J14" s="127"/>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row>
    <row r="15" spans="1:66" s="41" customFormat="1" ht="26" x14ac:dyDescent="0.1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5" s="78" t="s">
        <v>142</v>
      </c>
      <c r="C15" s="109"/>
      <c r="D15" s="110"/>
      <c r="E15" s="61">
        <v>45194</v>
      </c>
      <c r="F15" s="62">
        <f>IF(ISBLANK(E15)," - ",IF(G15=0,E15,E15+G15-1))</f>
        <v>45205</v>
      </c>
      <c r="G15" s="42">
        <v>12</v>
      </c>
      <c r="H15" s="43">
        <v>1</v>
      </c>
      <c r="I15" s="44">
        <f t="shared" ref="I15:I17" si="7">IF(OR(F15=0,E15=0)," - ",NETWORKDAYS(E15,F15))</f>
        <v>10</v>
      </c>
      <c r="J15" s="111"/>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row>
    <row r="16" spans="1:66" s="41" customFormat="1" ht="39" x14ac:dyDescent="0.1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6" s="78" t="s">
        <v>143</v>
      </c>
      <c r="C16" s="109"/>
      <c r="D16" s="110"/>
      <c r="E16" s="61">
        <v>45199</v>
      </c>
      <c r="F16" s="62">
        <f t="shared" ref="F16:F17" si="8">IF(ISBLANK(E16)," - ",IF(G16=0,E16,E16+G16-1))</f>
        <v>45205</v>
      </c>
      <c r="G16" s="42">
        <v>7</v>
      </c>
      <c r="H16" s="43">
        <v>1</v>
      </c>
      <c r="I16" s="44">
        <f t="shared" si="7"/>
        <v>5</v>
      </c>
      <c r="J16" s="111"/>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41" customFormat="1" ht="18" x14ac:dyDescent="0.15">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7" s="78" t="s">
        <v>144</v>
      </c>
      <c r="C17" s="109"/>
      <c r="D17" s="110"/>
      <c r="E17" s="61">
        <v>45209</v>
      </c>
      <c r="F17" s="62">
        <f t="shared" si="8"/>
        <v>45209</v>
      </c>
      <c r="G17" s="42">
        <v>1</v>
      </c>
      <c r="H17" s="43">
        <v>1</v>
      </c>
      <c r="I17" s="44">
        <f t="shared" si="7"/>
        <v>1</v>
      </c>
      <c r="J17" s="111"/>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113" customFormat="1" ht="18" x14ac:dyDescent="0.15">
      <c r="A1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8" s="129" t="s">
        <v>179</v>
      </c>
      <c r="C18" s="121"/>
      <c r="D18" s="122"/>
      <c r="E18" s="123"/>
      <c r="F18" s="124"/>
      <c r="G18" s="125"/>
      <c r="H18" s="126"/>
      <c r="I18" s="125"/>
      <c r="J18" s="127"/>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row>
    <row r="19" spans="1:66" s="41" customFormat="1" ht="39" x14ac:dyDescent="0.1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9" s="78" t="s">
        <v>150</v>
      </c>
      <c r="D19" s="79"/>
      <c r="E19" s="61">
        <v>45201</v>
      </c>
      <c r="F19" s="62">
        <f t="shared" ref="F19:F23" si="9">IF(ISBLANK(E19)," - ",IF(G19=0,E19,E19+G19-1))</f>
        <v>45214</v>
      </c>
      <c r="G19" s="42">
        <v>14</v>
      </c>
      <c r="H19" s="43">
        <v>1</v>
      </c>
      <c r="I19" s="44">
        <f t="shared" ref="I19:I23" si="10">IF(OR(F19=0,E19=0)," - ",NETWORKDAYS(E19,F19))</f>
        <v>10</v>
      </c>
      <c r="J19" s="111"/>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row>
    <row r="20" spans="1:66" s="41" customFormat="1" ht="18" x14ac:dyDescent="0.1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0" s="78" t="s">
        <v>145</v>
      </c>
      <c r="D20" s="79"/>
      <c r="E20" s="61">
        <v>45204</v>
      </c>
      <c r="F20" s="62">
        <f t="shared" si="9"/>
        <v>45208</v>
      </c>
      <c r="G20" s="42">
        <v>5</v>
      </c>
      <c r="H20" s="43">
        <v>1</v>
      </c>
      <c r="I20" s="44">
        <f t="shared" si="10"/>
        <v>3</v>
      </c>
      <c r="J20" s="111"/>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41" customFormat="1" ht="26" x14ac:dyDescent="0.15">
      <c r="A2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1" s="78" t="s">
        <v>146</v>
      </c>
      <c r="D21" s="79"/>
      <c r="E21" s="61">
        <v>43145</v>
      </c>
      <c r="F21" s="62">
        <f t="shared" si="9"/>
        <v>43147</v>
      </c>
      <c r="G21" s="42">
        <v>3</v>
      </c>
      <c r="H21" s="43">
        <v>1</v>
      </c>
      <c r="I21" s="44">
        <f t="shared" si="10"/>
        <v>3</v>
      </c>
      <c r="J21" s="111"/>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row>
    <row r="22" spans="1:66" s="41" customFormat="1" ht="26" x14ac:dyDescent="0.15">
      <c r="A2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1.3.4</v>
      </c>
      <c r="B22" s="78" t="s">
        <v>147</v>
      </c>
      <c r="D22" s="79"/>
      <c r="E22" s="61">
        <v>45208</v>
      </c>
      <c r="F22" s="62">
        <f t="shared" si="9"/>
        <v>45214</v>
      </c>
      <c r="G22" s="42">
        <v>7</v>
      </c>
      <c r="H22" s="43">
        <v>0.7</v>
      </c>
      <c r="I22" s="44">
        <f t="shared" si="10"/>
        <v>5</v>
      </c>
      <c r="J22" s="111"/>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row>
    <row r="23" spans="1:66" s="41" customFormat="1" ht="39" x14ac:dyDescent="0.15">
      <c r="A2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1.3.5</v>
      </c>
      <c r="B23" s="78" t="s">
        <v>148</v>
      </c>
      <c r="D23" s="79"/>
      <c r="E23" s="61">
        <v>45215</v>
      </c>
      <c r="F23" s="62">
        <f t="shared" si="9"/>
        <v>45228</v>
      </c>
      <c r="G23" s="42">
        <v>14</v>
      </c>
      <c r="H23" s="43">
        <v>0.3</v>
      </c>
      <c r="I23" s="44">
        <f t="shared" si="10"/>
        <v>10</v>
      </c>
      <c r="J23" s="111"/>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113" customFormat="1" ht="18" x14ac:dyDescent="0.15">
      <c r="A2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4" s="129" t="s">
        <v>133</v>
      </c>
      <c r="C24" s="121"/>
      <c r="D24" s="122"/>
      <c r="E24" s="123"/>
      <c r="F24" s="124"/>
      <c r="G24" s="125"/>
      <c r="H24" s="126"/>
      <c r="I24" s="125"/>
      <c r="J24" s="127"/>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row>
    <row r="25" spans="1:66" s="41" customFormat="1" ht="26" x14ac:dyDescent="0.1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78" t="s">
        <v>151</v>
      </c>
      <c r="D25" s="79"/>
      <c r="E25" s="61">
        <v>45208</v>
      </c>
      <c r="F25" s="62">
        <f t="shared" ref="F25:F27" si="11">IF(ISBLANK(E25)," - ",IF(G25=0,E25,E25+G25-1))</f>
        <v>45221</v>
      </c>
      <c r="G25" s="42">
        <v>14</v>
      </c>
      <c r="H25" s="43">
        <v>1</v>
      </c>
      <c r="I25" s="44">
        <f t="shared" ref="I25:I27" si="12">IF(OR(F25=0,E25=0)," - ",NETWORKDAYS(E25,F25))</f>
        <v>10</v>
      </c>
      <c r="J25" s="111"/>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row>
    <row r="26" spans="1:66" s="41" customFormat="1" ht="18" x14ac:dyDescent="0.1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6" s="41" t="s">
        <v>153</v>
      </c>
      <c r="D26" s="79"/>
      <c r="E26" s="61">
        <v>45210</v>
      </c>
      <c r="F26" s="62">
        <f t="shared" si="11"/>
        <v>45216</v>
      </c>
      <c r="G26" s="42">
        <v>7</v>
      </c>
      <c r="H26" s="43">
        <v>1</v>
      </c>
      <c r="I26" s="44">
        <f t="shared" si="12"/>
        <v>5</v>
      </c>
      <c r="J26" s="111"/>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row>
    <row r="27" spans="1:66" s="41" customFormat="1" ht="26" x14ac:dyDescent="0.1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27" s="78" t="s">
        <v>152</v>
      </c>
      <c r="D27" s="79"/>
      <c r="E27" s="61">
        <v>45214</v>
      </c>
      <c r="F27" s="62">
        <f t="shared" si="11"/>
        <v>45220</v>
      </c>
      <c r="G27" s="42">
        <v>7</v>
      </c>
      <c r="H27" s="43">
        <v>0.8</v>
      </c>
      <c r="I27" s="44">
        <f t="shared" si="12"/>
        <v>5</v>
      </c>
      <c r="J27" s="111"/>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row>
    <row r="28" spans="1:66" s="113" customFormat="1" ht="18" x14ac:dyDescent="0.15">
      <c r="A2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129" t="s">
        <v>134</v>
      </c>
      <c r="D28" s="122"/>
      <c r="E28" s="123"/>
      <c r="F28" s="124"/>
      <c r="G28" s="125"/>
      <c r="H28" s="126"/>
      <c r="I28" s="125"/>
      <c r="J28" s="127"/>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row>
    <row r="29" spans="1:66" s="41" customFormat="1" ht="26" x14ac:dyDescent="0.15">
      <c r="A2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9" s="78" t="s">
        <v>154</v>
      </c>
      <c r="D29" s="79"/>
      <c r="E29" s="61">
        <v>45219</v>
      </c>
      <c r="F29" s="62">
        <f t="shared" ref="F29:F32" si="13">IF(ISBLANK(E29)," - ",IF(G29=0,E29,E29+G29-1))</f>
        <v>45228</v>
      </c>
      <c r="G29" s="42">
        <v>10</v>
      </c>
      <c r="H29" s="43">
        <v>0.3</v>
      </c>
      <c r="I29" s="44">
        <f t="shared" ref="I29:I32" si="14">IF(OR(F29=0,E29=0)," - ",NETWORKDAYS(E29,F29))</f>
        <v>6</v>
      </c>
      <c r="J29" s="111"/>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row>
    <row r="30" spans="1:66" s="41" customFormat="1" ht="18" x14ac:dyDescent="0.15">
      <c r="A3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30" s="78" t="s">
        <v>155</v>
      </c>
      <c r="D30" s="79"/>
      <c r="E30" s="61">
        <v>45226</v>
      </c>
      <c r="F30" s="62">
        <f t="shared" si="13"/>
        <v>45230</v>
      </c>
      <c r="G30" s="42">
        <v>5</v>
      </c>
      <c r="H30" s="43">
        <v>0</v>
      </c>
      <c r="I30" s="44">
        <f t="shared" si="14"/>
        <v>3</v>
      </c>
      <c r="J30" s="111"/>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41" customFormat="1" ht="26" x14ac:dyDescent="0.15">
      <c r="A3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31" s="78" t="s">
        <v>156</v>
      </c>
      <c r="D31" s="79"/>
      <c r="E31" s="61">
        <v>45226</v>
      </c>
      <c r="F31" s="62">
        <f t="shared" si="13"/>
        <v>45230</v>
      </c>
      <c r="G31" s="42">
        <v>5</v>
      </c>
      <c r="H31" s="43">
        <v>0</v>
      </c>
      <c r="I31" s="44">
        <f t="shared" si="14"/>
        <v>3</v>
      </c>
      <c r="J31" s="111"/>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41" customFormat="1" ht="26" x14ac:dyDescent="0.15">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1.5.4</v>
      </c>
      <c r="B32" s="78" t="s">
        <v>157</v>
      </c>
      <c r="D32" s="79"/>
      <c r="E32" s="61">
        <v>45229</v>
      </c>
      <c r="F32" s="62">
        <f t="shared" si="13"/>
        <v>45231</v>
      </c>
      <c r="G32" s="42">
        <v>3</v>
      </c>
      <c r="H32" s="43">
        <v>0</v>
      </c>
      <c r="I32" s="44">
        <f t="shared" si="14"/>
        <v>3</v>
      </c>
      <c r="J32" s="111"/>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row>
    <row r="33" spans="1:66" s="113" customFormat="1" ht="26" x14ac:dyDescent="0.15">
      <c r="A33"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33" s="129" t="s">
        <v>149</v>
      </c>
      <c r="D33" s="122"/>
      <c r="E33" s="123"/>
      <c r="F33" s="124"/>
      <c r="G33" s="125"/>
      <c r="H33" s="126"/>
      <c r="I33" s="125"/>
      <c r="J33" s="127"/>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row>
    <row r="34" spans="1:66" s="41" customFormat="1" ht="26" x14ac:dyDescent="0.15">
      <c r="A3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4" s="78" t="s">
        <v>158</v>
      </c>
      <c r="D34" s="79"/>
      <c r="E34" s="61">
        <v>45229</v>
      </c>
      <c r="F34" s="62">
        <f t="shared" ref="F34:F36" si="15">IF(ISBLANK(E34)," - ",IF(G34=0,E34,E34+G34-1))</f>
        <v>45231</v>
      </c>
      <c r="G34" s="42">
        <v>3</v>
      </c>
      <c r="H34" s="43">
        <v>0</v>
      </c>
      <c r="I34" s="44">
        <f t="shared" ref="I34:I36" si="16">IF(OR(F34=0,E34=0)," - ",NETWORKDAYS(E34,F34))</f>
        <v>3</v>
      </c>
      <c r="J34" s="111"/>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row>
    <row r="35" spans="1:66" s="41" customFormat="1" ht="39" x14ac:dyDescent="0.15">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5" s="78" t="s">
        <v>159</v>
      </c>
      <c r="D35" s="79"/>
      <c r="E35" s="61">
        <v>45231</v>
      </c>
      <c r="F35" s="62">
        <f t="shared" si="15"/>
        <v>45235</v>
      </c>
      <c r="G35" s="42">
        <v>5</v>
      </c>
      <c r="H35" s="43">
        <v>0</v>
      </c>
      <c r="I35" s="44">
        <f t="shared" si="16"/>
        <v>3</v>
      </c>
      <c r="J35" s="111"/>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41" customFormat="1" ht="26" x14ac:dyDescent="0.15">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36" s="78" t="s">
        <v>160</v>
      </c>
      <c r="D36" s="79"/>
      <c r="E36" s="61">
        <v>45235</v>
      </c>
      <c r="F36" s="62">
        <f t="shared" si="15"/>
        <v>45238</v>
      </c>
      <c r="G36" s="42">
        <v>4</v>
      </c>
      <c r="H36" s="43">
        <v>0</v>
      </c>
      <c r="I36" s="44">
        <f t="shared" si="16"/>
        <v>3</v>
      </c>
      <c r="J36" s="111"/>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row>
    <row r="37" spans="1:66" s="113" customFormat="1" ht="26" x14ac:dyDescent="0.15">
      <c r="A37"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7" s="129" t="s">
        <v>180</v>
      </c>
      <c r="D37" s="122"/>
      <c r="E37" s="123"/>
      <c r="F37" s="124"/>
      <c r="G37" s="125"/>
      <c r="H37" s="126"/>
      <c r="I37" s="125"/>
      <c r="J37" s="127"/>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row>
    <row r="38" spans="1:66" s="41" customFormat="1" ht="18" x14ac:dyDescent="0.15">
      <c r="A3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8" s="78" t="s">
        <v>161</v>
      </c>
      <c r="D38" s="79"/>
      <c r="E38" s="61">
        <v>45236</v>
      </c>
      <c r="F38" s="62">
        <f t="shared" ref="F38:F40" si="17">IF(ISBLANK(E38)," - ",IF(G38=0,E38,E38+G38-1))</f>
        <v>45238</v>
      </c>
      <c r="G38" s="42">
        <v>3</v>
      </c>
      <c r="H38" s="43">
        <v>0</v>
      </c>
      <c r="I38" s="44">
        <f t="shared" ref="I38:I40" si="18">IF(OR(F38=0,E38=0)," - ",NETWORKDAYS(E38,F38))</f>
        <v>3</v>
      </c>
      <c r="J38" s="111"/>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row>
    <row r="39" spans="1:66" s="41" customFormat="1" ht="18" x14ac:dyDescent="0.1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39" s="78" t="s">
        <v>162</v>
      </c>
      <c r="D39" s="79"/>
      <c r="E39" s="61">
        <v>45237</v>
      </c>
      <c r="F39" s="62">
        <f t="shared" si="17"/>
        <v>45238</v>
      </c>
      <c r="G39" s="42">
        <v>2</v>
      </c>
      <c r="H39" s="43">
        <v>0</v>
      </c>
      <c r="I39" s="44">
        <f t="shared" si="18"/>
        <v>2</v>
      </c>
      <c r="J39" s="111"/>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41" customFormat="1" ht="18" x14ac:dyDescent="0.1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40" s="78" t="s">
        <v>174</v>
      </c>
      <c r="D40" s="79"/>
      <c r="E40" s="61">
        <v>45240</v>
      </c>
      <c r="F40" s="62">
        <f t="shared" si="17"/>
        <v>45240</v>
      </c>
      <c r="G40" s="42">
        <v>1</v>
      </c>
      <c r="H40" s="43">
        <v>0</v>
      </c>
      <c r="I40" s="44">
        <f t="shared" si="18"/>
        <v>1</v>
      </c>
      <c r="J40" s="111"/>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row>
    <row r="41" spans="1:66" s="113" customFormat="1" ht="18" x14ac:dyDescent="0.15">
      <c r="A41"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41" s="129" t="s">
        <v>181</v>
      </c>
      <c r="D41" s="122"/>
      <c r="E41" s="123"/>
      <c r="F41" s="124"/>
      <c r="G41" s="125"/>
      <c r="H41" s="126"/>
      <c r="I41" s="125"/>
      <c r="J41" s="127"/>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row>
    <row r="42" spans="1:66" s="41" customFormat="1" ht="26" x14ac:dyDescent="0.15">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1.8.1</v>
      </c>
      <c r="B42" s="78" t="s">
        <v>163</v>
      </c>
      <c r="D42" s="79"/>
      <c r="E42" s="61">
        <v>45222</v>
      </c>
      <c r="F42" s="62">
        <f t="shared" ref="F42:F44" si="19">IF(ISBLANK(E42)," - ",IF(G42=0,E42,E42+G42-1))</f>
        <v>45235</v>
      </c>
      <c r="G42" s="42">
        <v>14</v>
      </c>
      <c r="H42" s="43">
        <v>0</v>
      </c>
      <c r="I42" s="44">
        <f t="shared" ref="I42:I44" si="20">IF(OR(F42=0,E42=0)," - ",NETWORKDAYS(E42,F42))</f>
        <v>10</v>
      </c>
      <c r="J42" s="111"/>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41" customFormat="1" ht="26" x14ac:dyDescent="0.1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1.8.2</v>
      </c>
      <c r="B43" s="78" t="s">
        <v>164</v>
      </c>
      <c r="D43" s="79"/>
      <c r="E43" s="61">
        <v>45226</v>
      </c>
      <c r="F43" s="62">
        <f t="shared" si="19"/>
        <v>45230</v>
      </c>
      <c r="G43" s="42">
        <v>5</v>
      </c>
      <c r="H43" s="43">
        <v>0</v>
      </c>
      <c r="I43" s="44">
        <f t="shared" si="20"/>
        <v>3</v>
      </c>
      <c r="J43" s="111"/>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41" customFormat="1" ht="26" x14ac:dyDescent="0.1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1.8.3</v>
      </c>
      <c r="B44" s="78" t="s">
        <v>175</v>
      </c>
      <c r="D44" s="79"/>
      <c r="E44" s="61">
        <v>45229</v>
      </c>
      <c r="F44" s="62">
        <f t="shared" si="19"/>
        <v>45233</v>
      </c>
      <c r="G44" s="42">
        <v>5</v>
      </c>
      <c r="H44" s="43">
        <v>0</v>
      </c>
      <c r="I44" s="44">
        <f t="shared" si="20"/>
        <v>5</v>
      </c>
      <c r="J44" s="111"/>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row>
    <row r="45" spans="1:66" s="113" customFormat="1" ht="18" x14ac:dyDescent="0.15">
      <c r="A45"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v>
      </c>
      <c r="B45" s="129" t="s">
        <v>182</v>
      </c>
      <c r="D45" s="122"/>
      <c r="E45" s="123"/>
      <c r="F45" s="124"/>
      <c r="G45" s="125"/>
      <c r="H45" s="126"/>
      <c r="I45" s="125"/>
      <c r="J45" s="127"/>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row>
    <row r="46" spans="1:66" s="41" customFormat="1" ht="26" x14ac:dyDescent="0.15">
      <c r="A4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B46" s="78" t="s">
        <v>165</v>
      </c>
      <c r="D46" s="79"/>
      <c r="E46" s="61">
        <v>45234</v>
      </c>
      <c r="F46" s="62">
        <f t="shared" ref="F46:F49" si="21">IF(ISBLANK(E46)," - ",IF(G46=0,E46,E46+G46-1))</f>
        <v>45247</v>
      </c>
      <c r="G46" s="42">
        <v>14</v>
      </c>
      <c r="H46" s="43">
        <v>0</v>
      </c>
      <c r="I46" s="44">
        <f t="shared" ref="I46:I49" si="22">IF(OR(F46=0,E46=0)," - ",NETWORKDAYS(E46,F46))</f>
        <v>10</v>
      </c>
      <c r="J46" s="111"/>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row>
    <row r="47" spans="1:66" s="41" customFormat="1" ht="18" x14ac:dyDescent="0.15">
      <c r="A4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B47" s="78" t="s">
        <v>166</v>
      </c>
      <c r="D47" s="79"/>
      <c r="E47" s="61">
        <v>45238</v>
      </c>
      <c r="F47" s="62">
        <f t="shared" si="21"/>
        <v>45241</v>
      </c>
      <c r="G47" s="42">
        <v>4</v>
      </c>
      <c r="H47" s="43">
        <v>0</v>
      </c>
      <c r="I47" s="44">
        <f t="shared" si="22"/>
        <v>3</v>
      </c>
      <c r="J47" s="111"/>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41" customFormat="1" ht="18" x14ac:dyDescent="0.15">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1.9.3</v>
      </c>
      <c r="B48" s="78" t="s">
        <v>167</v>
      </c>
      <c r="D48" s="79"/>
      <c r="E48" s="61">
        <v>45239</v>
      </c>
      <c r="F48" s="62">
        <f t="shared" si="21"/>
        <v>45245</v>
      </c>
      <c r="G48" s="42">
        <v>7</v>
      </c>
      <c r="H48" s="43">
        <v>0</v>
      </c>
      <c r="I48" s="44">
        <f t="shared" si="22"/>
        <v>5</v>
      </c>
      <c r="J48" s="111"/>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row>
    <row r="49" spans="1:66" s="41" customFormat="1" ht="18" x14ac:dyDescent="0.15">
      <c r="A4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1.9.4</v>
      </c>
      <c r="B49" s="78" t="s">
        <v>168</v>
      </c>
      <c r="D49" s="79"/>
      <c r="E49" s="61">
        <v>45248</v>
      </c>
      <c r="F49" s="62">
        <f t="shared" si="21"/>
        <v>45250</v>
      </c>
      <c r="G49" s="42">
        <v>3</v>
      </c>
      <c r="H49" s="43">
        <v>0</v>
      </c>
      <c r="I49" s="44">
        <f t="shared" si="22"/>
        <v>1</v>
      </c>
      <c r="J49" s="111"/>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row>
    <row r="50" spans="1:66" s="113" customFormat="1" ht="18" x14ac:dyDescent="0.15">
      <c r="A50"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1.10</v>
      </c>
      <c r="B50" s="129" t="s">
        <v>135</v>
      </c>
      <c r="D50" s="122"/>
      <c r="E50" s="123"/>
      <c r="F50" s="124"/>
      <c r="G50" s="125"/>
      <c r="H50" s="126"/>
      <c r="I50" s="125"/>
      <c r="J50" s="127"/>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row>
    <row r="51" spans="1:66" s="41" customFormat="1" ht="18" x14ac:dyDescent="0.15">
      <c r="A5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1.10.1</v>
      </c>
      <c r="B51" s="78" t="s">
        <v>169</v>
      </c>
      <c r="D51" s="79"/>
      <c r="E51" s="61">
        <v>45250</v>
      </c>
      <c r="F51" s="62">
        <f t="shared" ref="F51:F53" si="23">IF(ISBLANK(E51)," - ",IF(G51=0,E51,E51+G51-1))</f>
        <v>45252</v>
      </c>
      <c r="G51" s="42">
        <v>3</v>
      </c>
      <c r="H51" s="43">
        <v>0</v>
      </c>
      <c r="I51" s="44">
        <f t="shared" ref="I51:I53" si="24">IF(OR(F51=0,E51=0)," - ",NETWORKDAYS(E51,F51))</f>
        <v>3</v>
      </c>
      <c r="J51" s="111"/>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row>
    <row r="52" spans="1:66" s="41" customFormat="1" ht="26" x14ac:dyDescent="0.15">
      <c r="A5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1.10.2</v>
      </c>
      <c r="B52" s="78" t="s">
        <v>170</v>
      </c>
      <c r="D52" s="79"/>
      <c r="E52" s="61">
        <v>45251</v>
      </c>
      <c r="F52" s="62">
        <f t="shared" si="23"/>
        <v>45253</v>
      </c>
      <c r="G52" s="42">
        <v>3</v>
      </c>
      <c r="H52" s="43">
        <v>0</v>
      </c>
      <c r="I52" s="44">
        <f t="shared" si="24"/>
        <v>3</v>
      </c>
      <c r="J52" s="111"/>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row>
    <row r="53" spans="1:66" s="41" customFormat="1" ht="39" x14ac:dyDescent="0.15">
      <c r="A5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1.10.3</v>
      </c>
      <c r="B53" s="78" t="s">
        <v>176</v>
      </c>
      <c r="D53" s="79"/>
      <c r="E53" s="61">
        <v>45254</v>
      </c>
      <c r="F53" s="62">
        <f t="shared" si="23"/>
        <v>45256</v>
      </c>
      <c r="G53" s="42">
        <v>3</v>
      </c>
      <c r="H53" s="43">
        <v>0</v>
      </c>
      <c r="I53" s="44">
        <f t="shared" si="24"/>
        <v>1</v>
      </c>
      <c r="J53" s="111"/>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row>
    <row r="54" spans="1:66" s="113" customFormat="1" ht="26" x14ac:dyDescent="0.15">
      <c r="A5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54" s="129" t="s">
        <v>136</v>
      </c>
      <c r="D54" s="122"/>
      <c r="E54" s="123"/>
      <c r="F54" s="124"/>
      <c r="G54" s="125"/>
      <c r="H54" s="126"/>
      <c r="I54" s="125"/>
      <c r="J54" s="127"/>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row>
    <row r="55" spans="1:66" s="41" customFormat="1" ht="26" x14ac:dyDescent="0.15">
      <c r="A5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55" s="78" t="s">
        <v>171</v>
      </c>
      <c r="D55" s="79"/>
      <c r="E55" s="61">
        <v>45257</v>
      </c>
      <c r="F55" s="62">
        <f t="shared" ref="F55:F57" si="25">IF(ISBLANK(E55)," - ",IF(G55=0,E55,E55+G55-1))</f>
        <v>45263</v>
      </c>
      <c r="G55" s="42">
        <v>7</v>
      </c>
      <c r="H55" s="43">
        <v>0</v>
      </c>
      <c r="I55" s="44">
        <f t="shared" ref="I55:I57" si="26">IF(OR(F55=0,E55=0)," - ",NETWORKDAYS(E55,F55))</f>
        <v>5</v>
      </c>
      <c r="J55" s="111"/>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row>
    <row r="56" spans="1:66" s="41" customFormat="1" ht="39" x14ac:dyDescent="0.15">
      <c r="A5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1.12.1</v>
      </c>
      <c r="B56" s="78" t="s">
        <v>173</v>
      </c>
      <c r="D56" s="79"/>
      <c r="E56" s="61">
        <v>45257</v>
      </c>
      <c r="F56" s="62">
        <f t="shared" si="25"/>
        <v>45263</v>
      </c>
      <c r="G56" s="42">
        <v>7</v>
      </c>
      <c r="H56" s="43">
        <v>0</v>
      </c>
      <c r="I56" s="44">
        <f t="shared" si="26"/>
        <v>5</v>
      </c>
      <c r="J56" s="111"/>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row>
    <row r="57" spans="1:66" s="41" customFormat="1" ht="18" x14ac:dyDescent="0.15">
      <c r="A5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57" s="78" t="s">
        <v>172</v>
      </c>
      <c r="D57" s="79"/>
      <c r="E57" s="61">
        <v>45265</v>
      </c>
      <c r="F57" s="62">
        <f t="shared" si="25"/>
        <v>45265</v>
      </c>
      <c r="G57" s="42">
        <v>1</v>
      </c>
      <c r="H57" s="43">
        <v>0</v>
      </c>
      <c r="I57" s="44">
        <f t="shared" si="26"/>
        <v>1</v>
      </c>
      <c r="J57" s="111"/>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row>
    <row r="58" spans="1:66" s="35" customFormat="1" ht="18" x14ac:dyDescent="0.15">
      <c r="A58" s="33" t="str">
        <f>IF(ISERROR(VALUE(SUBSTITUTE(prevWBS,".",""))),"1",IF(ISERROR(FIND("`",SUBSTITUTE(prevWBS,".","`",1))),TEXT(VALUE(prevWBS)+1,"#"),TEXT(VALUE(LEFT(prevWBS,FIND("`",SUBSTITUTE(prevWBS,".","`",1))-1))+1,"#")))</f>
        <v>2</v>
      </c>
      <c r="B58" s="34" t="s">
        <v>189</v>
      </c>
      <c r="D58" s="36"/>
      <c r="E58" s="63"/>
      <c r="F58" s="63" t="str">
        <f t="shared" ref="F58:F66" si="27">IF(ISBLANK(E58)," - ",IF(G58=0,E58,E58+G58-1))</f>
        <v xml:space="preserve"> - </v>
      </c>
      <c r="G58" s="37"/>
      <c r="H58" s="38"/>
      <c r="I58" s="39" t="str">
        <f t="shared" ref="I58:I66" si="28">IF(OR(F58=0,E58=0)," - ",NETWORKDAYS(E58,F58))</f>
        <v xml:space="preserve"> - </v>
      </c>
      <c r="J58" s="60"/>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row>
    <row r="59" spans="1:66" s="143" customFormat="1" ht="18" x14ac:dyDescent="0.15">
      <c r="A5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9" s="78" t="s">
        <v>190</v>
      </c>
      <c r="C59" s="41"/>
      <c r="D59" s="79"/>
      <c r="E59" s="61">
        <v>45273</v>
      </c>
      <c r="F59" s="62">
        <f>IF(ISBLANK(E59)," - ",IF(G59=0,E59,E59+G59-1))</f>
        <v>45294</v>
      </c>
      <c r="G59" s="42">
        <v>22</v>
      </c>
      <c r="H59" s="43">
        <v>0</v>
      </c>
      <c r="I59" s="44">
        <f t="shared" si="28"/>
        <v>16</v>
      </c>
      <c r="J59" s="140"/>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c r="BB59" s="141"/>
      <c r="BC59" s="141"/>
      <c r="BD59" s="141"/>
      <c r="BE59" s="141"/>
      <c r="BF59" s="141"/>
      <c r="BG59" s="141"/>
      <c r="BH59" s="141"/>
      <c r="BI59" s="141"/>
      <c r="BJ59" s="141"/>
      <c r="BK59" s="141"/>
      <c r="BL59" s="141"/>
      <c r="BM59" s="141"/>
      <c r="BN59" s="141"/>
    </row>
    <row r="60" spans="1:66" s="35" customFormat="1" ht="18" x14ac:dyDescent="0.15">
      <c r="A60" s="33" t="str">
        <f>IF(ISERROR(VALUE(SUBSTITUTE(prevWBS,".",""))),"1",IF(ISERROR(FIND("`",SUBSTITUTE(prevWBS,".","`",1))),TEXT(VALUE(prevWBS)+1,"#"),TEXT(VALUE(LEFT(prevWBS,FIND("`",SUBSTITUTE(prevWBS,".","`",1))-1))+1,"#")))</f>
        <v>3</v>
      </c>
      <c r="B60" s="34" t="s">
        <v>183</v>
      </c>
      <c r="D60" s="36"/>
      <c r="E60" s="63"/>
      <c r="F60" s="63" t="str">
        <f t="shared" ref="F60" si="29">IF(ISBLANK(E60)," - ",IF(G60=0,E60,E60+G60-1))</f>
        <v xml:space="preserve"> - </v>
      </c>
      <c r="G60" s="37"/>
      <c r="H60" s="38"/>
      <c r="I60" s="39" t="str">
        <f t="shared" ref="I60" si="30">IF(OR(F60=0,E60=0)," - ",NETWORKDAYS(E60,F60))</f>
        <v xml:space="preserve"> - </v>
      </c>
      <c r="J60" s="60"/>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row>
    <row r="61" spans="1:66" s="41" customFormat="1" ht="26" x14ac:dyDescent="0.15">
      <c r="A6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78" t="s">
        <v>184</v>
      </c>
      <c r="D61" s="79"/>
      <c r="E61" s="61">
        <v>45294</v>
      </c>
      <c r="F61" s="62">
        <f t="shared" si="27"/>
        <v>45298</v>
      </c>
      <c r="G61" s="42">
        <v>5</v>
      </c>
      <c r="H61" s="43">
        <v>0</v>
      </c>
      <c r="I61" s="44">
        <f t="shared" si="28"/>
        <v>3</v>
      </c>
      <c r="J61" s="59"/>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row>
    <row r="62" spans="1:66" s="41" customFormat="1" ht="26" x14ac:dyDescent="0.15">
      <c r="A6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62" s="78" t="s">
        <v>185</v>
      </c>
      <c r="D62" s="79"/>
      <c r="E62" s="61">
        <v>45294</v>
      </c>
      <c r="F62" s="62">
        <f t="shared" ref="F62" si="31">IF(ISBLANK(E62)," - ",IF(G62=0,E62,E62+G62-1))</f>
        <v>45298</v>
      </c>
      <c r="G62" s="42">
        <v>5</v>
      </c>
      <c r="H62" s="43">
        <v>0</v>
      </c>
      <c r="I62" s="44">
        <f t="shared" si="28"/>
        <v>3</v>
      </c>
      <c r="J62" s="59"/>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row>
    <row r="63" spans="1:66" s="41" customFormat="1" ht="52" x14ac:dyDescent="0.15">
      <c r="A6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63" s="78" t="s">
        <v>186</v>
      </c>
      <c r="D63" s="79"/>
      <c r="E63" s="61">
        <v>45296</v>
      </c>
      <c r="F63" s="62">
        <f t="shared" si="27"/>
        <v>45302</v>
      </c>
      <c r="G63" s="42">
        <v>7</v>
      </c>
      <c r="H63" s="43">
        <v>0</v>
      </c>
      <c r="I63" s="44">
        <f t="shared" si="28"/>
        <v>5</v>
      </c>
      <c r="J63" s="59"/>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row>
    <row r="64" spans="1:66" s="41" customFormat="1" ht="52" x14ac:dyDescent="0.15">
      <c r="A6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4" s="78" t="s">
        <v>187</v>
      </c>
      <c r="D64" s="79"/>
      <c r="E64" s="61">
        <v>45298</v>
      </c>
      <c r="F64" s="62">
        <f t="shared" si="27"/>
        <v>45302</v>
      </c>
      <c r="G64" s="42">
        <v>5</v>
      </c>
      <c r="H64" s="43">
        <v>0</v>
      </c>
      <c r="I64" s="44">
        <f t="shared" si="28"/>
        <v>4</v>
      </c>
      <c r="J64" s="59"/>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row>
    <row r="65" spans="1:66" s="41" customFormat="1" ht="18" x14ac:dyDescent="0.15">
      <c r="A6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65" s="78" t="s">
        <v>194</v>
      </c>
      <c r="D65" s="79"/>
      <c r="E65" s="61">
        <v>45298</v>
      </c>
      <c r="F65" s="62">
        <f t="shared" ref="F65" si="32">IF(ISBLANK(E65)," - ",IF(G65=0,E65,E65+G65-1))</f>
        <v>45302</v>
      </c>
      <c r="G65" s="42">
        <v>5</v>
      </c>
      <c r="H65" s="43">
        <v>0</v>
      </c>
      <c r="I65" s="44">
        <f t="shared" ref="I65" si="33">IF(OR(F65=0,E65=0)," - ",NETWORKDAYS(E65,F65))</f>
        <v>4</v>
      </c>
      <c r="J65" s="59"/>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row>
    <row r="66" spans="1:66" s="41" customFormat="1" ht="26" x14ac:dyDescent="0.15">
      <c r="A6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6" s="78" t="s">
        <v>191</v>
      </c>
      <c r="D66" s="79"/>
      <c r="E66" s="61">
        <v>45300</v>
      </c>
      <c r="F66" s="62">
        <f t="shared" si="27"/>
        <v>45304</v>
      </c>
      <c r="G66" s="42">
        <v>5</v>
      </c>
      <c r="H66" s="43">
        <v>0</v>
      </c>
      <c r="I66" s="44">
        <f t="shared" si="28"/>
        <v>4</v>
      </c>
      <c r="J66" s="59"/>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row>
    <row r="67" spans="1:66" s="41" customFormat="1" ht="26" x14ac:dyDescent="0.15">
      <c r="A6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7" s="78" t="s">
        <v>193</v>
      </c>
      <c r="D67" s="79"/>
      <c r="E67" s="61">
        <v>45302</v>
      </c>
      <c r="F67" s="62">
        <f t="shared" ref="F67" si="34">IF(ISBLANK(E67)," - ",IF(G67=0,E67,E67+G67-1))</f>
        <v>45306</v>
      </c>
      <c r="G67" s="42">
        <v>5</v>
      </c>
      <c r="H67" s="43">
        <v>0</v>
      </c>
      <c r="I67" s="44">
        <f t="shared" ref="I67" si="35">IF(OR(F67=0,E67=0)," - ",NETWORKDAYS(E67,F67))</f>
        <v>3</v>
      </c>
      <c r="J67" s="144"/>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row>
    <row r="68" spans="1:66" s="41" customFormat="1" ht="26" x14ac:dyDescent="0.15">
      <c r="A6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68" s="78" t="s">
        <v>192</v>
      </c>
      <c r="D68" s="79"/>
      <c r="E68" s="61">
        <v>45304</v>
      </c>
      <c r="F68" s="62">
        <f t="shared" ref="F68" si="36">IF(ISBLANK(E68)," - ",IF(G68=0,E68,E68+G68-1))</f>
        <v>45308</v>
      </c>
      <c r="G68" s="42">
        <v>5</v>
      </c>
      <c r="H68" s="43">
        <v>0</v>
      </c>
      <c r="I68" s="44">
        <f t="shared" ref="I68" si="37">IF(OR(F68=0,E68=0)," - ",NETWORKDAYS(E68,F68))</f>
        <v>3</v>
      </c>
      <c r="J68" s="144"/>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row>
    <row r="69" spans="1:66" s="35" customFormat="1" ht="18" x14ac:dyDescent="0.15">
      <c r="A69" s="33" t="str">
        <f>IF(ISERROR(VALUE(SUBSTITUTE(prevWBS,".",""))),"1",IF(ISERROR(FIND("`",SUBSTITUTE(prevWBS,".","`",1))),TEXT(VALUE(prevWBS)+1,"#"),TEXT(VALUE(LEFT(prevWBS,FIND("`",SUBSTITUTE(prevWBS,".","`",1))-1))+1,"#")))</f>
        <v>4</v>
      </c>
      <c r="B69" s="34" t="s">
        <v>188</v>
      </c>
      <c r="D69" s="36"/>
      <c r="E69" s="63"/>
      <c r="F69" s="63" t="str">
        <f t="shared" ref="F69:F70" si="38">IF(ISBLANK(E69)," - ",IF(G69=0,E69,E69+G69-1))</f>
        <v xml:space="preserve"> - </v>
      </c>
      <c r="G69" s="37"/>
      <c r="H69" s="38"/>
      <c r="I69" s="39" t="str">
        <f t="shared" ref="I69:I70" si="39">IF(OR(F69=0,E69=0)," - ",NETWORKDAYS(E69,F69))</f>
        <v xml:space="preserve"> - </v>
      </c>
      <c r="J69" s="60"/>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row>
    <row r="70" spans="1:66" s="41" customFormat="1" ht="26" x14ac:dyDescent="0.15">
      <c r="A7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78" t="s">
        <v>195</v>
      </c>
      <c r="D70" s="79"/>
      <c r="E70" s="61">
        <v>45294</v>
      </c>
      <c r="F70" s="62">
        <f t="shared" si="38"/>
        <v>45363</v>
      </c>
      <c r="G70" s="42">
        <v>70</v>
      </c>
      <c r="H70" s="43">
        <v>0</v>
      </c>
      <c r="I70" s="44">
        <f t="shared" si="39"/>
        <v>50</v>
      </c>
      <c r="J70" s="59"/>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row>
    <row r="71" spans="1:66" s="46" customFormat="1" ht="18" x14ac:dyDescent="0.15">
      <c r="A71" s="145"/>
      <c r="B71" s="146"/>
      <c r="C71" s="147"/>
      <c r="D71" s="147"/>
      <c r="E71" s="148"/>
      <c r="F71" s="148"/>
      <c r="G71" s="149"/>
      <c r="H71" s="149"/>
      <c r="I71" s="149"/>
      <c r="J71" s="150"/>
      <c r="K71" s="141"/>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row>
    <row r="72" spans="1:66" s="45" customFormat="1" ht="18" x14ac:dyDescent="0.15">
      <c r="A72" s="151"/>
      <c r="B72" s="152"/>
      <c r="C72" s="152"/>
      <c r="D72" s="152"/>
      <c r="E72" s="153"/>
      <c r="F72" s="153"/>
      <c r="G72" s="152"/>
      <c r="H72" s="152"/>
      <c r="I72" s="152"/>
      <c r="J72" s="150"/>
      <c r="K72" s="141"/>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row>
    <row r="73" spans="1:66" s="45" customFormat="1" ht="18" x14ac:dyDescent="0.15">
      <c r="A73" s="142"/>
      <c r="B73" s="154"/>
      <c r="C73" s="155"/>
      <c r="D73" s="156"/>
      <c r="E73" s="157"/>
      <c r="F73" s="158"/>
      <c r="G73" s="159"/>
      <c r="H73" s="160"/>
      <c r="I73" s="159"/>
      <c r="J73" s="161"/>
      <c r="K73" s="141"/>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row>
    <row r="74" spans="1:66" s="45" customFormat="1" ht="18" x14ac:dyDescent="0.15">
      <c r="A74" s="141"/>
      <c r="B74" s="162"/>
      <c r="C74" s="162"/>
      <c r="D74" s="156"/>
      <c r="E74" s="157"/>
      <c r="F74" s="158"/>
      <c r="G74" s="159"/>
      <c r="H74" s="160"/>
      <c r="I74" s="159"/>
      <c r="J74" s="161"/>
      <c r="K74" s="141"/>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row>
    <row r="75" spans="1:66" s="45" customFormat="1" ht="18" x14ac:dyDescent="0.15">
      <c r="A75" s="141"/>
      <c r="B75" s="163"/>
      <c r="C75" s="162"/>
      <c r="D75" s="156"/>
      <c r="E75" s="157"/>
      <c r="F75" s="158"/>
      <c r="G75" s="159"/>
      <c r="H75" s="160"/>
      <c r="I75" s="159"/>
      <c r="J75" s="161"/>
      <c r="K75" s="141"/>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row>
    <row r="76" spans="1:66" s="45" customFormat="1" ht="18" x14ac:dyDescent="0.15">
      <c r="A76" s="141"/>
      <c r="B76" s="163"/>
      <c r="C76" s="162"/>
      <c r="D76" s="156"/>
      <c r="E76" s="157"/>
      <c r="F76" s="158"/>
      <c r="G76" s="159"/>
      <c r="H76" s="160"/>
      <c r="I76" s="159"/>
      <c r="J76" s="161"/>
      <c r="K76" s="141"/>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row>
    <row r="77" spans="1:66" s="19" customFormat="1" x14ac:dyDescent="0.15">
      <c r="A77" s="107"/>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7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76">
    <cfRule type="expression" dxfId="2" priority="48">
      <formula>AND($E8&lt;=K$6,ROUNDDOWN(($F8-$E8+1)*$H8,0)+$E8-1&gt;=K$6)</formula>
    </cfRule>
    <cfRule type="expression" dxfId="1" priority="49">
      <formula>AND(NOT(ISBLANK($E8)),$E8&lt;=K$6,$F8&gt;=K$6)</formula>
    </cfRule>
  </conditionalFormatting>
  <conditionalFormatting sqref="K6:BN7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1"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8.83203125" defaultRowHeight="13" x14ac:dyDescent="0.15"/>
  <cols>
    <col min="1" max="1" width="5.5" customWidth="1"/>
    <col min="2" max="2" width="37.6640625" customWidth="1"/>
    <col min="3" max="3" width="55.1640625" customWidth="1"/>
  </cols>
  <sheetData>
    <row r="1" spans="1:3" ht="30" customHeight="1" x14ac:dyDescent="0.15">
      <c r="A1" s="21" t="s">
        <v>21</v>
      </c>
    </row>
    <row r="4" spans="1:3" x14ac:dyDescent="0.15">
      <c r="C4" s="4" t="s">
        <v>29</v>
      </c>
    </row>
    <row r="5" spans="1:3" x14ac:dyDescent="0.15">
      <c r="C5" s="2" t="s">
        <v>30</v>
      </c>
    </row>
    <row r="6" spans="1:3" x14ac:dyDescent="0.15">
      <c r="C6" s="2"/>
    </row>
    <row r="7" spans="1:3" ht="18" x14ac:dyDescent="0.2">
      <c r="C7" s="13" t="s">
        <v>49</v>
      </c>
    </row>
    <row r="8" spans="1:3" x14ac:dyDescent="0.15">
      <c r="C8" s="14" t="s">
        <v>47</v>
      </c>
    </row>
    <row r="10" spans="1:3" x14ac:dyDescent="0.15">
      <c r="C10" s="2" t="s">
        <v>46</v>
      </c>
    </row>
    <row r="11" spans="1:3" x14ac:dyDescent="0.15">
      <c r="C11" s="2" t="s">
        <v>45</v>
      </c>
    </row>
    <row r="13" spans="1:3" ht="18" x14ac:dyDescent="0.2">
      <c r="C13" s="13" t="s">
        <v>44</v>
      </c>
    </row>
    <row r="16" spans="1:3" ht="16" x14ac:dyDescent="0.2">
      <c r="A16" s="16" t="s">
        <v>23</v>
      </c>
    </row>
    <row r="18" spans="2:2" ht="14" x14ac:dyDescent="0.15">
      <c r="B18" s="15" t="s">
        <v>34</v>
      </c>
    </row>
    <row r="19" spans="2:2" x14ac:dyDescent="0.15">
      <c r="B19" s="2" t="s">
        <v>39</v>
      </c>
    </row>
    <row r="20" spans="2:2" x14ac:dyDescent="0.15">
      <c r="B20" s="2" t="s">
        <v>40</v>
      </c>
    </row>
    <row r="22" spans="2:2" ht="14" x14ac:dyDescent="0.15">
      <c r="B22" s="15" t="s">
        <v>41</v>
      </c>
    </row>
    <row r="23" spans="2:2" x14ac:dyDescent="0.15">
      <c r="B23" s="2" t="s">
        <v>42</v>
      </c>
    </row>
    <row r="24" spans="2:2" x14ac:dyDescent="0.15">
      <c r="B24" s="2" t="s">
        <v>43</v>
      </c>
    </row>
    <row r="26" spans="2:2" ht="14" x14ac:dyDescent="0.15">
      <c r="B26" s="15" t="s">
        <v>31</v>
      </c>
    </row>
    <row r="27" spans="2:2" x14ac:dyDescent="0.15">
      <c r="B27" s="2" t="s">
        <v>35</v>
      </c>
    </row>
    <row r="28" spans="2:2" x14ac:dyDescent="0.15">
      <c r="B28" s="2" t="s">
        <v>36</v>
      </c>
    </row>
    <row r="29" spans="2:2" x14ac:dyDescent="0.15">
      <c r="B29" s="2" t="s">
        <v>37</v>
      </c>
    </row>
    <row r="30" spans="2:2" x14ac:dyDescent="0.15">
      <c r="B30" t="s">
        <v>24</v>
      </c>
    </row>
    <row r="31" spans="2:2" x14ac:dyDescent="0.15">
      <c r="B31" t="s">
        <v>25</v>
      </c>
    </row>
    <row r="32" spans="2:2" x14ac:dyDescent="0.15">
      <c r="B32" t="s">
        <v>26</v>
      </c>
    </row>
    <row r="34" spans="2:2" ht="14" x14ac:dyDescent="0.15">
      <c r="B34" s="15" t="s">
        <v>27</v>
      </c>
    </row>
    <row r="35" spans="2:2" x14ac:dyDescent="0.15">
      <c r="B35" s="2" t="s">
        <v>122</v>
      </c>
    </row>
    <row r="36" spans="2:2" x14ac:dyDescent="0.15">
      <c r="B36" s="2" t="s">
        <v>123</v>
      </c>
    </row>
    <row r="37" spans="2:2" x14ac:dyDescent="0.15">
      <c r="B37" s="2" t="s">
        <v>124</v>
      </c>
    </row>
    <row r="39" spans="2:2" ht="14" x14ac:dyDescent="0.15">
      <c r="B39" s="15" t="s">
        <v>28</v>
      </c>
    </row>
    <row r="40" spans="2:2" x14ac:dyDescent="0.15">
      <c r="B40" s="2" t="s">
        <v>38</v>
      </c>
    </row>
    <row r="42" spans="2:2" ht="14" x14ac:dyDescent="0.15">
      <c r="B42" s="15" t="s">
        <v>32</v>
      </c>
    </row>
    <row r="43" spans="2:2" x14ac:dyDescent="0.15">
      <c r="B43" s="2" t="s">
        <v>125</v>
      </c>
    </row>
    <row r="44" spans="2:2" x14ac:dyDescent="0.15">
      <c r="B44" s="2" t="s">
        <v>33</v>
      </c>
    </row>
    <row r="46" spans="2:2" ht="18" x14ac:dyDescent="0.2">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5" t="s">
        <v>117</v>
      </c>
      <c r="B1" s="26"/>
    </row>
    <row r="2" spans="1:3" ht="14" x14ac:dyDescent="0.15">
      <c r="A2" s="87" t="s">
        <v>47</v>
      </c>
      <c r="B2" s="3"/>
    </row>
    <row r="3" spans="1:3" x14ac:dyDescent="0.15">
      <c r="B3" s="3"/>
    </row>
    <row r="4" spans="1:3" ht="18" x14ac:dyDescent="0.2">
      <c r="A4" s="82" t="s">
        <v>84</v>
      </c>
      <c r="B4" s="16"/>
    </row>
    <row r="5" spans="1:3" ht="60" x14ac:dyDescent="0.15">
      <c r="B5" s="88" t="s">
        <v>73</v>
      </c>
    </row>
    <row r="7" spans="1:3" ht="30" x14ac:dyDescent="0.15">
      <c r="B7" s="88" t="s">
        <v>85</v>
      </c>
    </row>
    <row r="9" spans="1:3" ht="14" x14ac:dyDescent="0.15">
      <c r="B9" s="87" t="s">
        <v>59</v>
      </c>
    </row>
    <row r="11" spans="1:3" ht="30" x14ac:dyDescent="0.15">
      <c r="B11" s="86" t="s">
        <v>60</v>
      </c>
    </row>
    <row r="13" spans="1:3" ht="18" x14ac:dyDescent="0.2">
      <c r="A13" s="139" t="s">
        <v>3</v>
      </c>
      <c r="B13" s="139"/>
    </row>
    <row r="15" spans="1:3" s="83" customFormat="1" ht="18" x14ac:dyDescent="0.15">
      <c r="A15" s="90"/>
      <c r="B15" s="89" t="s">
        <v>76</v>
      </c>
    </row>
    <row r="16" spans="1:3" s="83" customFormat="1" ht="18" x14ac:dyDescent="0.15">
      <c r="A16" s="90"/>
      <c r="B16" s="89" t="s">
        <v>74</v>
      </c>
      <c r="C16" s="85" t="s">
        <v>2</v>
      </c>
    </row>
    <row r="17" spans="1:3" ht="18" x14ac:dyDescent="0.2">
      <c r="A17" s="91"/>
      <c r="B17" s="89" t="s">
        <v>78</v>
      </c>
    </row>
    <row r="18" spans="1:3" ht="18" x14ac:dyDescent="0.2">
      <c r="A18" s="91"/>
      <c r="B18" s="89" t="s">
        <v>86</v>
      </c>
    </row>
    <row r="19" spans="1:3" ht="18" x14ac:dyDescent="0.2">
      <c r="A19" s="91"/>
      <c r="B19" s="89" t="s">
        <v>87</v>
      </c>
    </row>
    <row r="20" spans="1:3" s="83" customFormat="1" ht="18" x14ac:dyDescent="0.15">
      <c r="A20" s="90"/>
      <c r="B20" s="89" t="s">
        <v>75</v>
      </c>
      <c r="C20" s="84" t="s">
        <v>1</v>
      </c>
    </row>
    <row r="21" spans="1:3" ht="18" x14ac:dyDescent="0.2">
      <c r="A21" s="91"/>
      <c r="B21" s="89" t="s">
        <v>77</v>
      </c>
    </row>
    <row r="22" spans="1:3" ht="18" x14ac:dyDescent="0.2">
      <c r="A22" s="91"/>
      <c r="B22" s="92" t="s">
        <v>79</v>
      </c>
    </row>
    <row r="23" spans="1:3" ht="18" x14ac:dyDescent="0.2">
      <c r="A23" s="91"/>
      <c r="B23" s="4"/>
    </row>
    <row r="24" spans="1:3" ht="18" x14ac:dyDescent="0.2">
      <c r="A24" s="139" t="s">
        <v>80</v>
      </c>
      <c r="B24" s="139"/>
    </row>
    <row r="25" spans="1:3" ht="45" x14ac:dyDescent="0.2">
      <c r="A25" s="91"/>
      <c r="B25" s="89" t="s">
        <v>88</v>
      </c>
    </row>
    <row r="26" spans="1:3" ht="18" x14ac:dyDescent="0.2">
      <c r="A26" s="91"/>
      <c r="B26" s="89"/>
    </row>
    <row r="27" spans="1:3" ht="18" x14ac:dyDescent="0.2">
      <c r="A27" s="91"/>
      <c r="B27" s="106" t="s">
        <v>92</v>
      </c>
    </row>
    <row r="28" spans="1:3" ht="18" x14ac:dyDescent="0.2">
      <c r="A28" s="91"/>
      <c r="B28" s="89" t="s">
        <v>81</v>
      </c>
    </row>
    <row r="29" spans="1:3" ht="30" x14ac:dyDescent="0.2">
      <c r="A29" s="91"/>
      <c r="B29" s="89" t="s">
        <v>83</v>
      </c>
    </row>
    <row r="30" spans="1:3" ht="18" x14ac:dyDescent="0.2">
      <c r="A30" s="91"/>
      <c r="B30" s="89"/>
    </row>
    <row r="31" spans="1:3" ht="18" x14ac:dyDescent="0.2">
      <c r="A31" s="91"/>
      <c r="B31" s="106" t="s">
        <v>89</v>
      </c>
    </row>
    <row r="32" spans="1:3" ht="18" x14ac:dyDescent="0.2">
      <c r="A32" s="91"/>
      <c r="B32" s="89" t="s">
        <v>82</v>
      </c>
    </row>
    <row r="33" spans="1:2" ht="18" x14ac:dyDescent="0.2">
      <c r="A33" s="91"/>
      <c r="B33" s="89" t="s">
        <v>90</v>
      </c>
    </row>
    <row r="34" spans="1:2" ht="18" x14ac:dyDescent="0.2">
      <c r="A34" s="91"/>
      <c r="B34" s="4"/>
    </row>
    <row r="35" spans="1:2" ht="30" x14ac:dyDescent="0.2">
      <c r="A35" s="91"/>
      <c r="B35" s="89" t="s">
        <v>127</v>
      </c>
    </row>
    <row r="36" spans="1:2" ht="18" x14ac:dyDescent="0.2">
      <c r="A36" s="91"/>
      <c r="B36" s="93" t="s">
        <v>91</v>
      </c>
    </row>
    <row r="37" spans="1:2" ht="18" x14ac:dyDescent="0.2">
      <c r="A37" s="91"/>
      <c r="B37" s="4"/>
    </row>
    <row r="38" spans="1:2" ht="18" x14ac:dyDescent="0.2">
      <c r="A38" s="139" t="s">
        <v>9</v>
      </c>
      <c r="B38" s="139"/>
    </row>
    <row r="39" spans="1:2" ht="30" x14ac:dyDescent="0.15">
      <c r="B39" s="89" t="s">
        <v>94</v>
      </c>
    </row>
    <row r="41" spans="1:2" ht="15" x14ac:dyDescent="0.15">
      <c r="B41" s="89" t="s">
        <v>95</v>
      </c>
    </row>
    <row r="43" spans="1:2" ht="30" x14ac:dyDescent="0.15">
      <c r="B43" s="89" t="s">
        <v>93</v>
      </c>
    </row>
    <row r="45" spans="1:2" ht="30" x14ac:dyDescent="0.15">
      <c r="B45" s="89" t="s">
        <v>96</v>
      </c>
    </row>
    <row r="46" spans="1:2" x14ac:dyDescent="0.15">
      <c r="B46" s="11"/>
    </row>
    <row r="47" spans="1:2" ht="30" x14ac:dyDescent="0.15">
      <c r="B47" s="89" t="s">
        <v>97</v>
      </c>
    </row>
    <row r="49" spans="1:2" ht="18" x14ac:dyDescent="0.2">
      <c r="A49" s="139" t="s">
        <v>6</v>
      </c>
      <c r="B49" s="139"/>
    </row>
    <row r="50" spans="1:2" ht="30" x14ac:dyDescent="0.15">
      <c r="B50" s="89" t="s">
        <v>128</v>
      </c>
    </row>
    <row r="52" spans="1:2" ht="15" x14ac:dyDescent="0.15">
      <c r="A52" s="94" t="s">
        <v>10</v>
      </c>
      <c r="B52" s="89" t="s">
        <v>11</v>
      </c>
    </row>
    <row r="53" spans="1:2" ht="15" x14ac:dyDescent="0.15">
      <c r="A53" s="94" t="s">
        <v>12</v>
      </c>
      <c r="B53" s="89" t="s">
        <v>13</v>
      </c>
    </row>
    <row r="54" spans="1:2" ht="15" x14ac:dyDescent="0.15">
      <c r="A54" s="94" t="s">
        <v>14</v>
      </c>
      <c r="B54" s="89" t="s">
        <v>15</v>
      </c>
    </row>
    <row r="55" spans="1:2" ht="30" x14ac:dyDescent="0.15">
      <c r="A55" s="86"/>
      <c r="B55" s="89" t="s">
        <v>98</v>
      </c>
    </row>
    <row r="56" spans="1:2" ht="30" x14ac:dyDescent="0.15">
      <c r="A56" s="86"/>
      <c r="B56" s="89" t="s">
        <v>99</v>
      </c>
    </row>
    <row r="57" spans="1:2" ht="15" x14ac:dyDescent="0.15">
      <c r="A57" s="94" t="s">
        <v>16</v>
      </c>
      <c r="B57" s="89" t="s">
        <v>17</v>
      </c>
    </row>
    <row r="58" spans="1:2" ht="15" x14ac:dyDescent="0.15">
      <c r="A58" s="86"/>
      <c r="B58" s="89" t="s">
        <v>100</v>
      </c>
    </row>
    <row r="59" spans="1:2" ht="15" x14ac:dyDescent="0.15">
      <c r="A59" s="86"/>
      <c r="B59" s="89" t="s">
        <v>101</v>
      </c>
    </row>
    <row r="60" spans="1:2" ht="15" x14ac:dyDescent="0.15">
      <c r="A60" s="94" t="s">
        <v>18</v>
      </c>
      <c r="B60" s="89" t="s">
        <v>19</v>
      </c>
    </row>
    <row r="61" spans="1:2" ht="30" x14ac:dyDescent="0.15">
      <c r="A61" s="86"/>
      <c r="B61" s="89" t="s">
        <v>102</v>
      </c>
    </row>
    <row r="62" spans="1:2" ht="15" x14ac:dyDescent="0.15">
      <c r="A62" s="94" t="s">
        <v>103</v>
      </c>
      <c r="B62" s="89" t="s">
        <v>104</v>
      </c>
    </row>
    <row r="63" spans="1:2" ht="15" x14ac:dyDescent="0.15">
      <c r="A63" s="95"/>
      <c r="B63" s="89" t="s">
        <v>105</v>
      </c>
    </row>
    <row r="64" spans="1:2" x14ac:dyDescent="0.15">
      <c r="B64" s="5"/>
    </row>
    <row r="65" spans="1:2" ht="18" x14ac:dyDescent="0.2">
      <c r="A65" s="139" t="s">
        <v>8</v>
      </c>
      <c r="B65" s="139"/>
    </row>
    <row r="66" spans="1:2" ht="45" x14ac:dyDescent="0.15">
      <c r="B66" s="89" t="s">
        <v>106</v>
      </c>
    </row>
    <row r="68" spans="1:2" ht="18" x14ac:dyDescent="0.2">
      <c r="A68" s="139" t="s">
        <v>4</v>
      </c>
      <c r="B68" s="139"/>
    </row>
    <row r="69" spans="1:2" ht="15" x14ac:dyDescent="0.15">
      <c r="A69" s="101" t="s">
        <v>5</v>
      </c>
      <c r="B69" s="102" t="s">
        <v>107</v>
      </c>
    </row>
    <row r="70" spans="1:2" ht="30" x14ac:dyDescent="0.15">
      <c r="A70" s="95"/>
      <c r="B70" s="100" t="s">
        <v>109</v>
      </c>
    </row>
    <row r="71" spans="1:2" ht="14" x14ac:dyDescent="0.15">
      <c r="A71" s="95"/>
      <c r="B71" s="96"/>
    </row>
    <row r="72" spans="1:2" ht="15" x14ac:dyDescent="0.15">
      <c r="A72" s="101" t="s">
        <v>5</v>
      </c>
      <c r="B72" s="102" t="s">
        <v>126</v>
      </c>
    </row>
    <row r="73" spans="1:2" ht="30" x14ac:dyDescent="0.15">
      <c r="A73" s="95"/>
      <c r="B73" s="100" t="s">
        <v>130</v>
      </c>
    </row>
    <row r="74" spans="1:2" ht="14" x14ac:dyDescent="0.15">
      <c r="A74" s="95"/>
      <c r="B74" s="96"/>
    </row>
    <row r="75" spans="1:2" ht="14" x14ac:dyDescent="0.15">
      <c r="A75" s="101" t="s">
        <v>5</v>
      </c>
      <c r="B75" s="104" t="s">
        <v>112</v>
      </c>
    </row>
    <row r="76" spans="1:2" ht="30" x14ac:dyDescent="0.15">
      <c r="A76" s="95"/>
      <c r="B76" s="88" t="s">
        <v>129</v>
      </c>
    </row>
    <row r="77" spans="1:2" ht="14" x14ac:dyDescent="0.15">
      <c r="A77" s="95"/>
      <c r="B77" s="95"/>
    </row>
    <row r="78" spans="1:2" ht="14" x14ac:dyDescent="0.15">
      <c r="A78" s="101" t="s">
        <v>5</v>
      </c>
      <c r="B78" s="104" t="s">
        <v>118</v>
      </c>
    </row>
    <row r="79" spans="1:2" ht="30" x14ac:dyDescent="0.15">
      <c r="A79" s="95"/>
      <c r="B79" s="88" t="s">
        <v>113</v>
      </c>
    </row>
    <row r="80" spans="1:2" ht="14" x14ac:dyDescent="0.15">
      <c r="A80" s="95"/>
      <c r="B80" s="95"/>
    </row>
    <row r="81" spans="1:2" ht="14" x14ac:dyDescent="0.15">
      <c r="A81" s="101" t="s">
        <v>5</v>
      </c>
      <c r="B81" s="104" t="s">
        <v>119</v>
      </c>
    </row>
    <row r="82" spans="1:2" ht="15" x14ac:dyDescent="0.15">
      <c r="A82" s="95"/>
      <c r="B82" s="99" t="s">
        <v>114</v>
      </c>
    </row>
    <row r="83" spans="1:2" ht="15" x14ac:dyDescent="0.15">
      <c r="A83" s="95"/>
      <c r="B83" s="99" t="s">
        <v>115</v>
      </c>
    </row>
    <row r="84" spans="1:2" ht="15" x14ac:dyDescent="0.15">
      <c r="A84" s="95"/>
      <c r="B84" s="99" t="s">
        <v>116</v>
      </c>
    </row>
    <row r="85" spans="1:2" ht="14" x14ac:dyDescent="0.15">
      <c r="A85" s="95"/>
      <c r="B85" s="98"/>
    </row>
    <row r="86" spans="1:2" ht="14" x14ac:dyDescent="0.15">
      <c r="A86" s="101" t="s">
        <v>5</v>
      </c>
      <c r="B86" s="104" t="s">
        <v>120</v>
      </c>
    </row>
    <row r="87" spans="1:2" ht="45" x14ac:dyDescent="0.15">
      <c r="A87" s="95"/>
      <c r="B87" s="88" t="s">
        <v>108</v>
      </c>
    </row>
    <row r="88" spans="1:2" ht="15" x14ac:dyDescent="0.15">
      <c r="A88" s="95"/>
      <c r="B88" s="97" t="s">
        <v>110</v>
      </c>
    </row>
    <row r="89" spans="1:2" ht="45" x14ac:dyDescent="0.15">
      <c r="A89" s="95"/>
      <c r="B89" s="103" t="s">
        <v>111</v>
      </c>
    </row>
    <row r="90" spans="1:2" ht="14" x14ac:dyDescent="0.15">
      <c r="A90" s="95"/>
      <c r="B90" s="95"/>
    </row>
    <row r="91" spans="1:2" ht="14" x14ac:dyDescent="0.15">
      <c r="A91" s="101" t="s">
        <v>5</v>
      </c>
      <c r="B91" s="104" t="s">
        <v>121</v>
      </c>
    </row>
    <row r="92" spans="1:2" ht="30" x14ac:dyDescent="0.15">
      <c r="A92" s="86"/>
      <c r="B92" s="99" t="s">
        <v>20</v>
      </c>
    </row>
    <row r="94" spans="1:2" x14ac:dyDescent="0.15">
      <c r="A94" s="17"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5" t="s">
        <v>50</v>
      </c>
      <c r="B1" s="25"/>
    </row>
    <row r="2" spans="1:3" ht="16" x14ac:dyDescent="0.2">
      <c r="B2" s="29"/>
    </row>
    <row r="3" spans="1:3" ht="17" x14ac:dyDescent="0.2">
      <c r="A3" s="27"/>
      <c r="B3" s="22" t="s">
        <v>51</v>
      </c>
      <c r="C3" s="28"/>
    </row>
    <row r="4" spans="1:3" ht="15" x14ac:dyDescent="0.15">
      <c r="A4" s="6"/>
      <c r="B4" s="24" t="s">
        <v>47</v>
      </c>
      <c r="C4" s="7"/>
    </row>
    <row r="5" spans="1:3" ht="16" x14ac:dyDescent="0.2">
      <c r="A5" s="6"/>
      <c r="B5" s="8"/>
      <c r="C5" s="7"/>
    </row>
    <row r="6" spans="1:3" ht="17" x14ac:dyDescent="0.2">
      <c r="A6" s="6"/>
      <c r="B6" s="9" t="s">
        <v>52</v>
      </c>
      <c r="C6" s="7"/>
    </row>
    <row r="7" spans="1:3" ht="16" x14ac:dyDescent="0.2">
      <c r="A7" s="6"/>
      <c r="B7" s="8"/>
      <c r="C7" s="7"/>
    </row>
    <row r="8" spans="1:3" ht="34" x14ac:dyDescent="0.2">
      <c r="A8" s="6"/>
      <c r="B8" s="8" t="s">
        <v>53</v>
      </c>
      <c r="C8" s="7"/>
    </row>
    <row r="9" spans="1:3" ht="16" x14ac:dyDescent="0.2">
      <c r="A9" s="6"/>
      <c r="B9" s="8"/>
      <c r="C9" s="7"/>
    </row>
    <row r="10" spans="1:3" ht="51" x14ac:dyDescent="0.2">
      <c r="A10" s="6"/>
      <c r="B10" s="8" t="s">
        <v>54</v>
      </c>
      <c r="C10" s="7"/>
    </row>
    <row r="11" spans="1:3" ht="16" x14ac:dyDescent="0.2">
      <c r="A11" s="6"/>
      <c r="B11" s="8"/>
      <c r="C11" s="7"/>
    </row>
    <row r="12" spans="1:3" ht="51" x14ac:dyDescent="0.2">
      <c r="A12" s="6"/>
      <c r="B12" s="8" t="s">
        <v>55</v>
      </c>
      <c r="C12" s="7"/>
    </row>
    <row r="13" spans="1:3" ht="16" x14ac:dyDescent="0.2">
      <c r="A13" s="6"/>
      <c r="B13" s="8"/>
      <c r="C13" s="7"/>
    </row>
    <row r="14" spans="1:3" ht="51" x14ac:dyDescent="0.2">
      <c r="A14" s="6"/>
      <c r="B14" s="8" t="s">
        <v>56</v>
      </c>
      <c r="C14" s="7"/>
    </row>
    <row r="15" spans="1:3" ht="16" x14ac:dyDescent="0.2">
      <c r="A15" s="6"/>
      <c r="B15" s="8"/>
      <c r="C15" s="7"/>
    </row>
    <row r="16" spans="1:3" ht="34" x14ac:dyDescent="0.2">
      <c r="A16" s="6"/>
      <c r="B16" s="8" t="s">
        <v>57</v>
      </c>
      <c r="C16" s="7"/>
    </row>
    <row r="17" spans="1:3" ht="16" x14ac:dyDescent="0.2">
      <c r="A17" s="6"/>
      <c r="B17" s="8"/>
      <c r="C17" s="7"/>
    </row>
    <row r="18" spans="1:3" ht="17" x14ac:dyDescent="0.2">
      <c r="A18" s="6"/>
      <c r="B18" s="9" t="s">
        <v>58</v>
      </c>
      <c r="C18" s="7"/>
    </row>
    <row r="19" spans="1:3" ht="17" x14ac:dyDescent="0.2">
      <c r="A19" s="6"/>
      <c r="B19" s="23" t="s">
        <v>48</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Caleb Flaim</cp:lastModifiedBy>
  <cp:lastPrinted>2018-02-12T20:25:38Z</cp:lastPrinted>
  <dcterms:created xsi:type="dcterms:W3CDTF">2010-06-09T16:05:03Z</dcterms:created>
  <dcterms:modified xsi:type="dcterms:W3CDTF">2023-10-30T14:14:59Z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