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7"/>
  <workbookPr/>
  <xr:revisionPtr revIDLastSave="0" documentId="8_{1D2BD3AF-0BA4-4659-93F2-9987FD169C1F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players" sheetId="3" r:id="rId1"/>
    <sheet name="Sheet1" sheetId="4" r:id="rId2"/>
    <sheet name="yahoo values" sheetId="5" r:id="rId3"/>
    <sheet name="Sheet2" sheetId="6" r:id="rId4"/>
  </sheets>
  <definedNames>
    <definedName name="_xlnm._FilterDatabase" localSheetId="1" hidden="1">Sheet1!$A$1:$G$1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1" i="5" l="1"/>
  <c r="K241" i="5"/>
  <c r="L241" i="5"/>
  <c r="M241" i="5"/>
  <c r="N241" i="5"/>
  <c r="O24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151" i="5"/>
  <c r="G238" i="5"/>
  <c r="G239" i="5"/>
  <c r="G240" i="5"/>
  <c r="H238" i="5"/>
  <c r="H239" i="5"/>
  <c r="H240" i="5"/>
  <c r="I238" i="5"/>
  <c r="I239" i="5"/>
  <c r="I240" i="5"/>
  <c r="J238" i="5"/>
  <c r="J239" i="5"/>
  <c r="J240" i="5"/>
  <c r="K238" i="5"/>
  <c r="K239" i="5"/>
  <c r="K240" i="5"/>
  <c r="L238" i="5"/>
  <c r="L239" i="5"/>
  <c r="L240" i="5"/>
  <c r="M238" i="5"/>
  <c r="M239" i="5"/>
  <c r="M240" i="5"/>
  <c r="N238" i="5"/>
  <c r="N239" i="5"/>
  <c r="N240" i="5"/>
  <c r="O238" i="5"/>
  <c r="O239" i="5"/>
  <c r="O240" i="5"/>
  <c r="H237" i="5"/>
  <c r="I237" i="5"/>
  <c r="J237" i="5"/>
  <c r="K237" i="5"/>
  <c r="L237" i="5"/>
  <c r="M237" i="5"/>
  <c r="N237" i="5"/>
  <c r="O237" i="5"/>
  <c r="H236" i="5"/>
  <c r="I236" i="5"/>
  <c r="J236" i="5"/>
  <c r="K236" i="5"/>
  <c r="L236" i="5"/>
  <c r="M236" i="5"/>
  <c r="N236" i="5"/>
  <c r="O236" i="5"/>
  <c r="H235" i="5"/>
  <c r="I235" i="5"/>
  <c r="J235" i="5"/>
  <c r="K235" i="5"/>
  <c r="L235" i="5"/>
  <c r="M235" i="5"/>
  <c r="N235" i="5"/>
  <c r="O235" i="5"/>
  <c r="H234" i="5"/>
  <c r="I234" i="5"/>
  <c r="J234" i="5"/>
  <c r="K234" i="5"/>
  <c r="L234" i="5"/>
  <c r="M234" i="5"/>
  <c r="N234" i="5"/>
  <c r="O234" i="5"/>
  <c r="H233" i="5"/>
  <c r="I233" i="5"/>
  <c r="J233" i="5"/>
  <c r="K233" i="5"/>
  <c r="L233" i="5"/>
  <c r="M233" i="5"/>
  <c r="N233" i="5"/>
  <c r="O233" i="5"/>
  <c r="H232" i="5"/>
  <c r="I232" i="5"/>
  <c r="J232" i="5"/>
  <c r="K232" i="5"/>
  <c r="L232" i="5"/>
  <c r="M232" i="5"/>
  <c r="N232" i="5"/>
  <c r="O232" i="5"/>
  <c r="H231" i="5"/>
  <c r="I231" i="5"/>
  <c r="J231" i="5"/>
  <c r="K231" i="5"/>
  <c r="L231" i="5"/>
  <c r="M231" i="5"/>
  <c r="N231" i="5"/>
  <c r="O231" i="5"/>
  <c r="H230" i="5"/>
  <c r="I230" i="5"/>
  <c r="J230" i="5"/>
  <c r="K230" i="5"/>
  <c r="L230" i="5"/>
  <c r="M230" i="5"/>
  <c r="N230" i="5"/>
  <c r="O230" i="5"/>
  <c r="H229" i="5"/>
  <c r="I229" i="5"/>
  <c r="J229" i="5"/>
  <c r="K229" i="5"/>
  <c r="L229" i="5"/>
  <c r="M229" i="5"/>
  <c r="N229" i="5"/>
  <c r="O229" i="5"/>
  <c r="H228" i="5"/>
  <c r="I228" i="5"/>
  <c r="J228" i="5"/>
  <c r="K228" i="5"/>
  <c r="L228" i="5"/>
  <c r="M228" i="5"/>
  <c r="N228" i="5"/>
  <c r="O228" i="5"/>
  <c r="H227" i="5"/>
  <c r="I227" i="5"/>
  <c r="J227" i="5"/>
  <c r="K227" i="5"/>
  <c r="L227" i="5"/>
  <c r="M227" i="5"/>
  <c r="N227" i="5"/>
  <c r="O227" i="5"/>
  <c r="H226" i="5"/>
  <c r="I226" i="5"/>
  <c r="J226" i="5"/>
  <c r="K226" i="5"/>
  <c r="L226" i="5"/>
  <c r="M226" i="5"/>
  <c r="N226" i="5"/>
  <c r="O226" i="5"/>
  <c r="H225" i="5"/>
  <c r="I225" i="5"/>
  <c r="J225" i="5"/>
  <c r="K225" i="5"/>
  <c r="L225" i="5"/>
  <c r="M225" i="5"/>
  <c r="N225" i="5"/>
  <c r="O225" i="5"/>
  <c r="H224" i="5"/>
  <c r="I224" i="5"/>
  <c r="J224" i="5"/>
  <c r="K224" i="5"/>
  <c r="L224" i="5"/>
  <c r="M224" i="5"/>
  <c r="N224" i="5"/>
  <c r="O224" i="5"/>
  <c r="H223" i="5"/>
  <c r="I223" i="5"/>
  <c r="J223" i="5"/>
  <c r="K223" i="5"/>
  <c r="L223" i="5"/>
  <c r="M223" i="5"/>
  <c r="N223" i="5"/>
  <c r="O223" i="5"/>
  <c r="H222" i="5"/>
  <c r="I222" i="5"/>
  <c r="J222" i="5"/>
  <c r="K222" i="5"/>
  <c r="L222" i="5"/>
  <c r="M222" i="5"/>
  <c r="N222" i="5"/>
  <c r="O222" i="5"/>
  <c r="H221" i="5"/>
  <c r="I221" i="5"/>
  <c r="J221" i="5"/>
  <c r="K221" i="5"/>
  <c r="L221" i="5"/>
  <c r="M221" i="5"/>
  <c r="N221" i="5"/>
  <c r="O221" i="5"/>
  <c r="H220" i="5"/>
  <c r="I220" i="5"/>
  <c r="J220" i="5"/>
  <c r="K220" i="5"/>
  <c r="L220" i="5"/>
  <c r="M220" i="5"/>
  <c r="N220" i="5"/>
  <c r="O220" i="5"/>
  <c r="H219" i="5"/>
  <c r="I219" i="5"/>
  <c r="J219" i="5"/>
  <c r="K219" i="5"/>
  <c r="L219" i="5"/>
  <c r="M219" i="5"/>
  <c r="N219" i="5"/>
  <c r="O219" i="5"/>
  <c r="H218" i="5"/>
  <c r="I218" i="5"/>
  <c r="J218" i="5"/>
  <c r="K218" i="5"/>
  <c r="L218" i="5"/>
  <c r="M218" i="5"/>
  <c r="N218" i="5"/>
  <c r="O218" i="5"/>
  <c r="H217" i="5"/>
  <c r="I217" i="5"/>
  <c r="J217" i="5"/>
  <c r="K217" i="5"/>
  <c r="L217" i="5"/>
  <c r="M217" i="5"/>
  <c r="N217" i="5"/>
  <c r="O217" i="5"/>
  <c r="H216" i="5"/>
  <c r="I216" i="5"/>
  <c r="J216" i="5"/>
  <c r="K216" i="5"/>
  <c r="L216" i="5"/>
  <c r="M216" i="5"/>
  <c r="N216" i="5"/>
  <c r="O216" i="5"/>
  <c r="H215" i="5"/>
  <c r="I215" i="5"/>
  <c r="J215" i="5"/>
  <c r="K215" i="5"/>
  <c r="L215" i="5"/>
  <c r="M215" i="5"/>
  <c r="N215" i="5"/>
  <c r="O215" i="5"/>
  <c r="H214" i="5"/>
  <c r="I214" i="5"/>
  <c r="J214" i="5"/>
  <c r="K214" i="5"/>
  <c r="L214" i="5"/>
  <c r="M214" i="5"/>
  <c r="N214" i="5"/>
  <c r="O214" i="5"/>
  <c r="H213" i="5"/>
  <c r="I213" i="5"/>
  <c r="J213" i="5"/>
  <c r="K213" i="5"/>
  <c r="L213" i="5"/>
  <c r="M213" i="5"/>
  <c r="N213" i="5"/>
  <c r="O213" i="5"/>
  <c r="H212" i="5"/>
  <c r="I212" i="5"/>
  <c r="J212" i="5"/>
  <c r="K212" i="5"/>
  <c r="L212" i="5"/>
  <c r="M212" i="5"/>
  <c r="N212" i="5"/>
  <c r="O212" i="5"/>
  <c r="H211" i="5"/>
  <c r="I211" i="5"/>
  <c r="J211" i="5"/>
  <c r="K211" i="5"/>
  <c r="L211" i="5"/>
  <c r="M211" i="5"/>
  <c r="N211" i="5"/>
  <c r="O211" i="5"/>
  <c r="H210" i="5"/>
  <c r="I210" i="5"/>
  <c r="J210" i="5"/>
  <c r="K210" i="5"/>
  <c r="L210" i="5"/>
  <c r="M210" i="5"/>
  <c r="N210" i="5"/>
  <c r="O210" i="5"/>
  <c r="H209" i="5"/>
  <c r="I209" i="5"/>
  <c r="J209" i="5"/>
  <c r="K209" i="5"/>
  <c r="L209" i="5"/>
  <c r="M209" i="5"/>
  <c r="N209" i="5"/>
  <c r="O209" i="5"/>
  <c r="H208" i="5"/>
  <c r="I208" i="5"/>
  <c r="J208" i="5"/>
  <c r="K208" i="5"/>
  <c r="L208" i="5"/>
  <c r="M208" i="5"/>
  <c r="N208" i="5"/>
  <c r="O208" i="5"/>
  <c r="H207" i="5"/>
  <c r="I207" i="5"/>
  <c r="J207" i="5"/>
  <c r="K207" i="5"/>
  <c r="L207" i="5"/>
  <c r="M207" i="5"/>
  <c r="N207" i="5"/>
  <c r="O207" i="5"/>
  <c r="H206" i="5"/>
  <c r="I206" i="5"/>
  <c r="J206" i="5"/>
  <c r="K206" i="5"/>
  <c r="L206" i="5"/>
  <c r="M206" i="5"/>
  <c r="N206" i="5"/>
  <c r="O206" i="5"/>
  <c r="H205" i="5"/>
  <c r="I205" i="5"/>
  <c r="J205" i="5"/>
  <c r="K205" i="5"/>
  <c r="L205" i="5"/>
  <c r="M205" i="5"/>
  <c r="N205" i="5"/>
  <c r="O205" i="5"/>
  <c r="H204" i="5"/>
  <c r="I204" i="5"/>
  <c r="J204" i="5"/>
  <c r="K204" i="5"/>
  <c r="L204" i="5"/>
  <c r="M204" i="5"/>
  <c r="N204" i="5"/>
  <c r="O204" i="5"/>
  <c r="H203" i="5"/>
  <c r="I203" i="5"/>
  <c r="J203" i="5"/>
  <c r="K203" i="5"/>
  <c r="L203" i="5"/>
  <c r="M203" i="5"/>
  <c r="N203" i="5"/>
  <c r="O203" i="5"/>
  <c r="H202" i="5"/>
  <c r="I202" i="5"/>
  <c r="J202" i="5"/>
  <c r="K202" i="5"/>
  <c r="L202" i="5"/>
  <c r="M202" i="5"/>
  <c r="N202" i="5"/>
  <c r="O202" i="5"/>
  <c r="H201" i="5"/>
  <c r="I201" i="5"/>
  <c r="J201" i="5"/>
  <c r="K201" i="5"/>
  <c r="L201" i="5"/>
  <c r="M201" i="5"/>
  <c r="N201" i="5"/>
  <c r="O201" i="5"/>
  <c r="H200" i="5"/>
  <c r="I200" i="5"/>
  <c r="J200" i="5"/>
  <c r="K200" i="5"/>
  <c r="L200" i="5"/>
  <c r="M200" i="5"/>
  <c r="N200" i="5"/>
  <c r="O200" i="5"/>
  <c r="H199" i="5"/>
  <c r="I199" i="5"/>
  <c r="J199" i="5"/>
  <c r="K199" i="5"/>
  <c r="L199" i="5"/>
  <c r="M199" i="5"/>
  <c r="N199" i="5"/>
  <c r="O199" i="5"/>
  <c r="H198" i="5"/>
  <c r="I198" i="5"/>
  <c r="J198" i="5"/>
  <c r="K198" i="5"/>
  <c r="L198" i="5"/>
  <c r="M198" i="5"/>
  <c r="N198" i="5"/>
  <c r="O198" i="5"/>
  <c r="H197" i="5"/>
  <c r="I197" i="5"/>
  <c r="J197" i="5"/>
  <c r="K197" i="5"/>
  <c r="L197" i="5"/>
  <c r="M197" i="5"/>
  <c r="N197" i="5"/>
  <c r="O197" i="5"/>
  <c r="H196" i="5"/>
  <c r="I196" i="5"/>
  <c r="J196" i="5"/>
  <c r="K196" i="5"/>
  <c r="L196" i="5"/>
  <c r="M196" i="5"/>
  <c r="N196" i="5"/>
  <c r="O196" i="5"/>
  <c r="H195" i="5"/>
  <c r="I195" i="5"/>
  <c r="J195" i="5"/>
  <c r="K195" i="5"/>
  <c r="L195" i="5"/>
  <c r="M195" i="5"/>
  <c r="N195" i="5"/>
  <c r="O195" i="5"/>
  <c r="H194" i="5"/>
  <c r="I194" i="5"/>
  <c r="J194" i="5"/>
  <c r="K194" i="5"/>
  <c r="L194" i="5"/>
  <c r="M194" i="5"/>
  <c r="N194" i="5"/>
  <c r="O194" i="5"/>
  <c r="H193" i="5"/>
  <c r="I193" i="5"/>
  <c r="J193" i="5"/>
  <c r="K193" i="5"/>
  <c r="L193" i="5"/>
  <c r="M193" i="5"/>
  <c r="N193" i="5"/>
  <c r="O193" i="5"/>
  <c r="H192" i="5"/>
  <c r="I192" i="5"/>
  <c r="J192" i="5"/>
  <c r="K192" i="5"/>
  <c r="L192" i="5"/>
  <c r="M192" i="5"/>
  <c r="N192" i="5"/>
  <c r="O192" i="5"/>
  <c r="H191" i="5"/>
  <c r="I191" i="5"/>
  <c r="J191" i="5"/>
  <c r="K191" i="5"/>
  <c r="L191" i="5"/>
  <c r="M191" i="5"/>
  <c r="N191" i="5"/>
  <c r="O191" i="5"/>
  <c r="H190" i="5"/>
  <c r="I190" i="5"/>
  <c r="J190" i="5"/>
  <c r="K190" i="5"/>
  <c r="L190" i="5"/>
  <c r="M190" i="5"/>
  <c r="N190" i="5"/>
  <c r="O190" i="5"/>
  <c r="H189" i="5"/>
  <c r="I189" i="5"/>
  <c r="J189" i="5"/>
  <c r="K189" i="5"/>
  <c r="L189" i="5"/>
  <c r="M189" i="5"/>
  <c r="N189" i="5"/>
  <c r="O189" i="5"/>
  <c r="H188" i="5"/>
  <c r="I188" i="5"/>
  <c r="J188" i="5"/>
  <c r="K188" i="5"/>
  <c r="L188" i="5"/>
  <c r="M188" i="5"/>
  <c r="N188" i="5"/>
  <c r="O188" i="5"/>
  <c r="H187" i="5"/>
  <c r="I187" i="5"/>
  <c r="J187" i="5"/>
  <c r="K187" i="5"/>
  <c r="L187" i="5"/>
  <c r="M187" i="5"/>
  <c r="N187" i="5"/>
  <c r="O187" i="5"/>
  <c r="H186" i="5"/>
  <c r="I186" i="5"/>
  <c r="J186" i="5"/>
  <c r="K186" i="5"/>
  <c r="L186" i="5"/>
  <c r="M186" i="5"/>
  <c r="N186" i="5"/>
  <c r="O186" i="5"/>
  <c r="H185" i="5"/>
  <c r="I185" i="5"/>
  <c r="J185" i="5"/>
  <c r="K185" i="5"/>
  <c r="L185" i="5"/>
  <c r="M185" i="5"/>
  <c r="N185" i="5"/>
  <c r="O185" i="5"/>
  <c r="H184" i="5"/>
  <c r="I184" i="5"/>
  <c r="J184" i="5"/>
  <c r="K184" i="5"/>
  <c r="L184" i="5"/>
  <c r="M184" i="5"/>
  <c r="N184" i="5"/>
  <c r="O184" i="5"/>
  <c r="H183" i="5"/>
  <c r="I183" i="5"/>
  <c r="J183" i="5"/>
  <c r="K183" i="5"/>
  <c r="L183" i="5"/>
  <c r="M183" i="5"/>
  <c r="N183" i="5"/>
  <c r="O183" i="5"/>
  <c r="H182" i="5"/>
  <c r="I182" i="5"/>
  <c r="J182" i="5"/>
  <c r="K182" i="5"/>
  <c r="L182" i="5"/>
  <c r="M182" i="5"/>
  <c r="N182" i="5"/>
  <c r="O182" i="5"/>
  <c r="H181" i="5"/>
  <c r="I181" i="5"/>
  <c r="J181" i="5"/>
  <c r="K181" i="5"/>
  <c r="L181" i="5"/>
  <c r="M181" i="5"/>
  <c r="N181" i="5"/>
  <c r="O181" i="5"/>
  <c r="H180" i="5"/>
  <c r="I180" i="5"/>
  <c r="J180" i="5"/>
  <c r="K180" i="5"/>
  <c r="L180" i="5"/>
  <c r="M180" i="5"/>
  <c r="N180" i="5"/>
  <c r="O180" i="5"/>
  <c r="H179" i="5"/>
  <c r="I179" i="5"/>
  <c r="J179" i="5"/>
  <c r="K179" i="5"/>
  <c r="L179" i="5"/>
  <c r="M179" i="5"/>
  <c r="N179" i="5"/>
  <c r="O179" i="5"/>
  <c r="H178" i="5"/>
  <c r="I178" i="5"/>
  <c r="J178" i="5"/>
  <c r="K178" i="5"/>
  <c r="L178" i="5"/>
  <c r="M178" i="5"/>
  <c r="N178" i="5"/>
  <c r="O178" i="5"/>
  <c r="H177" i="5"/>
  <c r="I177" i="5"/>
  <c r="J177" i="5"/>
  <c r="K177" i="5"/>
  <c r="L177" i="5"/>
  <c r="M177" i="5"/>
  <c r="N177" i="5"/>
  <c r="O177" i="5"/>
  <c r="H176" i="5"/>
  <c r="I176" i="5"/>
  <c r="J176" i="5"/>
  <c r="K176" i="5"/>
  <c r="L176" i="5"/>
  <c r="M176" i="5"/>
  <c r="N176" i="5"/>
  <c r="O176" i="5"/>
  <c r="H175" i="5"/>
  <c r="I175" i="5"/>
  <c r="J175" i="5"/>
  <c r="K175" i="5"/>
  <c r="L175" i="5"/>
  <c r="M175" i="5"/>
  <c r="N175" i="5"/>
  <c r="O175" i="5"/>
  <c r="H174" i="5"/>
  <c r="I174" i="5"/>
  <c r="J174" i="5"/>
  <c r="K174" i="5"/>
  <c r="L174" i="5"/>
  <c r="M174" i="5"/>
  <c r="N174" i="5"/>
  <c r="O174" i="5"/>
  <c r="H173" i="5"/>
  <c r="I173" i="5"/>
  <c r="J173" i="5"/>
  <c r="K173" i="5"/>
  <c r="L173" i="5"/>
  <c r="M173" i="5"/>
  <c r="N173" i="5"/>
  <c r="O173" i="5"/>
  <c r="H172" i="5"/>
  <c r="I172" i="5"/>
  <c r="J172" i="5"/>
  <c r="K172" i="5"/>
  <c r="L172" i="5"/>
  <c r="M172" i="5"/>
  <c r="N172" i="5"/>
  <c r="O172" i="5"/>
  <c r="H171" i="5"/>
  <c r="I171" i="5"/>
  <c r="J171" i="5"/>
  <c r="K171" i="5"/>
  <c r="L171" i="5"/>
  <c r="M171" i="5"/>
  <c r="N171" i="5"/>
  <c r="O171" i="5"/>
  <c r="H170" i="5"/>
  <c r="I170" i="5"/>
  <c r="J170" i="5"/>
  <c r="K170" i="5"/>
  <c r="L170" i="5"/>
  <c r="M170" i="5"/>
  <c r="N170" i="5"/>
  <c r="O170" i="5"/>
  <c r="H169" i="5"/>
  <c r="I169" i="5"/>
  <c r="J169" i="5"/>
  <c r="K169" i="5"/>
  <c r="L169" i="5"/>
  <c r="M169" i="5"/>
  <c r="N169" i="5"/>
  <c r="O169" i="5"/>
  <c r="H168" i="5"/>
  <c r="I168" i="5"/>
  <c r="J168" i="5"/>
  <c r="K168" i="5"/>
  <c r="L168" i="5"/>
  <c r="M168" i="5"/>
  <c r="N168" i="5"/>
  <c r="O168" i="5"/>
  <c r="H167" i="5"/>
  <c r="I167" i="5"/>
  <c r="J167" i="5"/>
  <c r="K167" i="5"/>
  <c r="L167" i="5"/>
  <c r="M167" i="5"/>
  <c r="N167" i="5"/>
  <c r="O167" i="5"/>
  <c r="H166" i="5"/>
  <c r="I166" i="5"/>
  <c r="J166" i="5"/>
  <c r="K166" i="5"/>
  <c r="L166" i="5"/>
  <c r="M166" i="5"/>
  <c r="N166" i="5"/>
  <c r="O166" i="5"/>
  <c r="H165" i="5"/>
  <c r="I165" i="5"/>
  <c r="J165" i="5"/>
  <c r="K165" i="5"/>
  <c r="L165" i="5"/>
  <c r="M165" i="5"/>
  <c r="N165" i="5"/>
  <c r="O165" i="5"/>
  <c r="H164" i="5"/>
  <c r="I164" i="5"/>
  <c r="J164" i="5"/>
  <c r="K164" i="5"/>
  <c r="L164" i="5"/>
  <c r="M164" i="5"/>
  <c r="N164" i="5"/>
  <c r="O164" i="5"/>
  <c r="H163" i="5"/>
  <c r="I163" i="5"/>
  <c r="J163" i="5"/>
  <c r="K163" i="5"/>
  <c r="L163" i="5"/>
  <c r="M163" i="5"/>
  <c r="N163" i="5"/>
  <c r="O163" i="5"/>
  <c r="H162" i="5"/>
  <c r="I162" i="5"/>
  <c r="J162" i="5"/>
  <c r="K162" i="5"/>
  <c r="L162" i="5"/>
  <c r="M162" i="5"/>
  <c r="N162" i="5"/>
  <c r="O162" i="5"/>
  <c r="H161" i="5"/>
  <c r="I161" i="5"/>
  <c r="J161" i="5"/>
  <c r="K161" i="5"/>
  <c r="L161" i="5"/>
  <c r="M161" i="5"/>
  <c r="N161" i="5"/>
  <c r="O161" i="5"/>
  <c r="H160" i="5"/>
  <c r="I160" i="5"/>
  <c r="J160" i="5"/>
  <c r="K160" i="5"/>
  <c r="L160" i="5"/>
  <c r="M160" i="5"/>
  <c r="N160" i="5"/>
  <c r="O160" i="5"/>
  <c r="H159" i="5"/>
  <c r="I159" i="5"/>
  <c r="J159" i="5"/>
  <c r="K159" i="5"/>
  <c r="L159" i="5"/>
  <c r="M159" i="5"/>
  <c r="N159" i="5"/>
  <c r="O159" i="5"/>
  <c r="H158" i="5"/>
  <c r="I158" i="5"/>
  <c r="J158" i="5"/>
  <c r="K158" i="5"/>
  <c r="L158" i="5"/>
  <c r="M158" i="5"/>
  <c r="N158" i="5"/>
  <c r="O158" i="5"/>
  <c r="H157" i="5"/>
  <c r="I157" i="5"/>
  <c r="J157" i="5"/>
  <c r="K157" i="5"/>
  <c r="L157" i="5"/>
  <c r="M157" i="5"/>
  <c r="N157" i="5"/>
  <c r="O157" i="5"/>
  <c r="H156" i="5"/>
  <c r="I156" i="5"/>
  <c r="J156" i="5"/>
  <c r="K156" i="5"/>
  <c r="L156" i="5"/>
  <c r="M156" i="5"/>
  <c r="N156" i="5"/>
  <c r="O156" i="5"/>
  <c r="H155" i="5"/>
  <c r="I155" i="5"/>
  <c r="J155" i="5"/>
  <c r="K155" i="5"/>
  <c r="L155" i="5"/>
  <c r="M155" i="5"/>
  <c r="N155" i="5"/>
  <c r="O155" i="5"/>
  <c r="H154" i="5"/>
  <c r="I154" i="5"/>
  <c r="J154" i="5"/>
  <c r="K154" i="5"/>
  <c r="L154" i="5"/>
  <c r="M154" i="5"/>
  <c r="N154" i="5"/>
  <c r="O154" i="5"/>
  <c r="H153" i="5"/>
  <c r="I153" i="5"/>
  <c r="J153" i="5"/>
  <c r="K153" i="5"/>
  <c r="L153" i="5"/>
  <c r="M153" i="5"/>
  <c r="N153" i="5"/>
  <c r="O153" i="5"/>
  <c r="H152" i="5"/>
  <c r="I152" i="5"/>
  <c r="J152" i="5"/>
  <c r="K152" i="5"/>
  <c r="L152" i="5"/>
  <c r="M152" i="5"/>
  <c r="N152" i="5"/>
  <c r="O152" i="5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2" i="4"/>
  <c r="Q4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D5" i="6"/>
  <c r="B6" i="6"/>
  <c r="C6" i="6"/>
  <c r="B7" i="6"/>
  <c r="C7" i="6"/>
  <c r="D4" i="6"/>
  <c r="C3" i="6"/>
  <c r="C2" i="6"/>
  <c r="B2" i="6"/>
  <c r="D2" i="6" s="1"/>
  <c r="B3" i="6"/>
  <c r="D3" i="6" s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G241" i="5" l="1"/>
  <c r="H241" i="5"/>
  <c r="I241" i="5" s="1"/>
  <c r="D7" i="6"/>
  <c r="D6" i="6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</calcChain>
</file>

<file path=xl/sharedStrings.xml><?xml version="1.0" encoding="utf-8"?>
<sst xmlns="http://schemas.openxmlformats.org/spreadsheetml/2006/main" count="1845" uniqueCount="520">
  <si>
    <t>Rank</t>
  </si>
  <si>
    <t>Player</t>
  </si>
  <si>
    <t>Position</t>
  </si>
  <si>
    <t>Value</t>
  </si>
  <si>
    <t>Total Points</t>
  </si>
  <si>
    <t>Avg Points</t>
  </si>
  <si>
    <t>Age</t>
  </si>
  <si>
    <t>Experience</t>
  </si>
  <si>
    <t>Bye</t>
  </si>
  <si>
    <t>Downside</t>
  </si>
  <si>
    <t>Upside</t>
  </si>
  <si>
    <t>consider</t>
  </si>
  <si>
    <t>CeeDee Lamb</t>
  </si>
  <si>
    <t>WR</t>
  </si>
  <si>
    <t>x</t>
  </si>
  <si>
    <t>Christian McCaffrey</t>
  </si>
  <si>
    <t>RB</t>
  </si>
  <si>
    <t>Tyreek Hill</t>
  </si>
  <si>
    <t>Justin Jefferson</t>
  </si>
  <si>
    <t>Ja'Marr Chase</t>
  </si>
  <si>
    <t>Breece Hall</t>
  </si>
  <si>
    <t>Bijan Robinson</t>
  </si>
  <si>
    <t>Amon-Ra St. Brown</t>
  </si>
  <si>
    <t>A.J. Brown</t>
  </si>
  <si>
    <t>Garrett Wilson</t>
  </si>
  <si>
    <t>Jahmyr Gibbs</t>
  </si>
  <si>
    <t>Saquon Barkley</t>
  </si>
  <si>
    <t>Jonathan Taylor</t>
  </si>
  <si>
    <t>Puka Nacua</t>
  </si>
  <si>
    <t>Travis Kelce</t>
  </si>
  <si>
    <t>TE</t>
  </si>
  <si>
    <t>Sam LaPorta</t>
  </si>
  <si>
    <t>Drake London</t>
  </si>
  <si>
    <t>Davante Adams</t>
  </si>
  <si>
    <t>Travis Etienne Jr.</t>
  </si>
  <si>
    <t>Chris Olave</t>
  </si>
  <si>
    <t>Mike Evans</t>
  </si>
  <si>
    <t>Marvin Harrison Jr.</t>
  </si>
  <si>
    <t>R</t>
  </si>
  <si>
    <t>Cooper Kupp</t>
  </si>
  <si>
    <t>Isiah Pacheco</t>
  </si>
  <si>
    <t>Kyren Williams</t>
  </si>
  <si>
    <t>Trey McBride</t>
  </si>
  <si>
    <t>Josh Allen</t>
  </si>
  <si>
    <t>QB</t>
  </si>
  <si>
    <t>James Cook</t>
  </si>
  <si>
    <t>Jalen Hurts</t>
  </si>
  <si>
    <t>Derrick Henry</t>
  </si>
  <si>
    <t>Rachaad White</t>
  </si>
  <si>
    <t>Nico Collins</t>
  </si>
  <si>
    <t>Brandon Aiyuk</t>
  </si>
  <si>
    <t>Alvin Kamara</t>
  </si>
  <si>
    <t>Michael Pittman Jr.</t>
  </si>
  <si>
    <t>DJ Moore</t>
  </si>
  <si>
    <t>Jaylen Waddle</t>
  </si>
  <si>
    <t>Patrick Mahomes</t>
  </si>
  <si>
    <t>DeVonta Smith</t>
  </si>
  <si>
    <t>Deebo Samuel Sr.</t>
  </si>
  <si>
    <t>Josh Jacobs</t>
  </si>
  <si>
    <t>DK Metcalf</t>
  </si>
  <si>
    <t>De'Von Achane</t>
  </si>
  <si>
    <t>Lamar Jackson</t>
  </si>
  <si>
    <t>Joe Mixon</t>
  </si>
  <si>
    <t>Chris Godwin</t>
  </si>
  <si>
    <t>Dalton Kincaid</t>
  </si>
  <si>
    <t>Mark Andrews</t>
  </si>
  <si>
    <t>Malik Nabers</t>
  </si>
  <si>
    <t>Amari Cooper</t>
  </si>
  <si>
    <t>Zay Flowers</t>
  </si>
  <si>
    <t>Stefon Diggs</t>
  </si>
  <si>
    <t>Kenneth Walker III</t>
  </si>
  <si>
    <t>George Pickens</t>
  </si>
  <si>
    <t>Tee Higgins</t>
  </si>
  <si>
    <t>Evan Engram</t>
  </si>
  <si>
    <t>Kyle Pitts</t>
  </si>
  <si>
    <t>George Kittle</t>
  </si>
  <si>
    <t>Aaron Jones</t>
  </si>
  <si>
    <t>Terry McLaurin</t>
  </si>
  <si>
    <t>Rhamondre Stevenson</t>
  </si>
  <si>
    <t>Christian Kirk</t>
  </si>
  <si>
    <t>David Montgomery</t>
  </si>
  <si>
    <t>Tank Dell</t>
  </si>
  <si>
    <t>Jake Ferguson</t>
  </si>
  <si>
    <t>Diontae Johnson</t>
  </si>
  <si>
    <t>Keenan Allen</t>
  </si>
  <si>
    <t>David Njoku</t>
  </si>
  <si>
    <t>D'Andre Swift</t>
  </si>
  <si>
    <t>Jaylen Warren</t>
  </si>
  <si>
    <t>James Conner</t>
  </si>
  <si>
    <t>Dak Prescott</t>
  </si>
  <si>
    <t>Calvin Ridley</t>
  </si>
  <si>
    <t>Javonte Williams</t>
  </si>
  <si>
    <t>Najee Harris</t>
  </si>
  <si>
    <t>Jaxon Smith-Njigba</t>
  </si>
  <si>
    <t>Tony Pollard</t>
  </si>
  <si>
    <t>Anthony Richardson</t>
  </si>
  <si>
    <t>C.J. Stroud</t>
  </si>
  <si>
    <t>Jayden Reed</t>
  </si>
  <si>
    <t>Joe Burrow</t>
  </si>
  <si>
    <t>Rashee Rice</t>
  </si>
  <si>
    <t>DeAndre Hopkins</t>
  </si>
  <si>
    <t>Austin Ekeler</t>
  </si>
  <si>
    <t>Raheem Mostert</t>
  </si>
  <si>
    <t>Kyler Murray</t>
  </si>
  <si>
    <t>Devin Singletary</t>
  </si>
  <si>
    <t xml:space="preserve">T.J. Hockenson </t>
  </si>
  <si>
    <t>Hollywood Brown</t>
  </si>
  <si>
    <t>Tyjae Spears</t>
  </si>
  <si>
    <t>Zamir White</t>
  </si>
  <si>
    <t>Tyler Lockett</t>
  </si>
  <si>
    <t>Brian Robinson Jr.</t>
  </si>
  <si>
    <t>Ladd McConkey</t>
  </si>
  <si>
    <t>Jordan Addison</t>
  </si>
  <si>
    <t>Gus Edwards</t>
  </si>
  <si>
    <t>Jonathon Brooks</t>
  </si>
  <si>
    <t>Courtland Sutton</t>
  </si>
  <si>
    <t>Mike Williams</t>
  </si>
  <si>
    <t>Xavier Worthy</t>
  </si>
  <si>
    <t>Jakobi Meyers</t>
  </si>
  <si>
    <t>Nick Chubb</t>
  </si>
  <si>
    <t>Chase Brown</t>
  </si>
  <si>
    <t>Brandin Cooks</t>
  </si>
  <si>
    <t>Brian Thomas Jr.</t>
  </si>
  <si>
    <t>Christian Watson</t>
  </si>
  <si>
    <t>Jayden Daniels</t>
  </si>
  <si>
    <t>Jordan Love</t>
  </si>
  <si>
    <t>Zack Moss</t>
  </si>
  <si>
    <t>Rashid Shaheed</t>
  </si>
  <si>
    <t>Zach Charbonnet</t>
  </si>
  <si>
    <t>Jerry Jeudy</t>
  </si>
  <si>
    <t>Joshua Palmer</t>
  </si>
  <si>
    <t>Brock Purdy</t>
  </si>
  <si>
    <t>Ezekiel Elliott</t>
  </si>
  <si>
    <t>Dallas Goedert</t>
  </si>
  <si>
    <t>Brock Bowers</t>
  </si>
  <si>
    <t>Darnell Mooney</t>
  </si>
  <si>
    <t>Rome Odunze</t>
  </si>
  <si>
    <t>Curtis Samuel</t>
  </si>
  <si>
    <t>Jerome Ford</t>
  </si>
  <si>
    <t>Blake Corum</t>
  </si>
  <si>
    <t>Jameson Williams</t>
  </si>
  <si>
    <t>Trevor Lawrence</t>
  </si>
  <si>
    <t>Antonio Gibson</t>
  </si>
  <si>
    <t>Keon Coleman</t>
  </si>
  <si>
    <t>Tyler Allgeier</t>
  </si>
  <si>
    <t>Dalton Schultz</t>
  </si>
  <si>
    <t>Adam Thielen</t>
  </si>
  <si>
    <t>Tua Tagovailoa</t>
  </si>
  <si>
    <t>Jared Goff</t>
  </si>
  <si>
    <t>Chuba Hubbard</t>
  </si>
  <si>
    <t>Khalil Shakir</t>
  </si>
  <si>
    <t>Pat Freiermuth</t>
  </si>
  <si>
    <t>Caleb Williams</t>
  </si>
  <si>
    <t>Josh Downs</t>
  </si>
  <si>
    <t>Jahan Dotson</t>
  </si>
  <si>
    <t>Cole Kmet</t>
  </si>
  <si>
    <t>Romeo Doubs</t>
  </si>
  <si>
    <t>Trey Benson</t>
  </si>
  <si>
    <t>Ty Chandler</t>
  </si>
  <si>
    <t>J.K. Dobbins</t>
  </si>
  <si>
    <t xml:space="preserve">Tyler Conklin </t>
  </si>
  <si>
    <t>Aaron Rodgers</t>
  </si>
  <si>
    <t>Gabe Davis</t>
  </si>
  <si>
    <t xml:space="preserve">Michael Wilson </t>
  </si>
  <si>
    <t>Hunter Henry</t>
  </si>
  <si>
    <t>Kirk Cousins</t>
  </si>
  <si>
    <t>Rico Dowdle</t>
  </si>
  <si>
    <t>Jaleel McLaughlin</t>
  </si>
  <si>
    <t>Demario Douglas</t>
  </si>
  <si>
    <t>Justin Herbert</t>
  </si>
  <si>
    <t>Wan'Dale Robinson</t>
  </si>
  <si>
    <t>Deshaun Watson</t>
  </si>
  <si>
    <t>Adonai Mitchell IND2</t>
  </si>
  <si>
    <t>Khalil Herbert</t>
  </si>
  <si>
    <t>MarShawn Lloyd</t>
  </si>
  <si>
    <t>Chigoziem Okonkwo</t>
  </si>
  <si>
    <t>Juwan Johnson NO2</t>
  </si>
  <si>
    <t>Kendre Miller NO2</t>
  </si>
  <si>
    <t>Rashod Bateman BAL1</t>
  </si>
  <si>
    <t>Taysom Hill</t>
  </si>
  <si>
    <t>Roschon Johnson</t>
  </si>
  <si>
    <t>Baker Mayfield</t>
  </si>
  <si>
    <t>Luke Musgrave</t>
  </si>
  <si>
    <t>Demarcus Robinson</t>
  </si>
  <si>
    <t>Cade Otton</t>
  </si>
  <si>
    <t>Kenneth Gainwell</t>
  </si>
  <si>
    <t>Marvin Mims Jr.</t>
  </si>
  <si>
    <t>-</t>
  </si>
  <si>
    <t>Xavier Legette CAR2</t>
  </si>
  <si>
    <t>Dontayvion Wicks</t>
  </si>
  <si>
    <t>Dameon Pierce</t>
  </si>
  <si>
    <t>Kendrick Bourne</t>
  </si>
  <si>
    <t xml:space="preserve">Tyrone Tracy Jr. NYG1 </t>
  </si>
  <si>
    <t xml:space="preserve">Ray Davis BUF2 </t>
  </si>
  <si>
    <t xml:space="preserve">Jaylen Wright MIA1 </t>
  </si>
  <si>
    <t xml:space="preserve">Ja'Lynn Polk NE1 </t>
  </si>
  <si>
    <t>Keaton Mitchell BAL2</t>
  </si>
  <si>
    <t>Elijah Mitchell SF1</t>
  </si>
  <si>
    <t>Clyde Edwards-Helaire</t>
  </si>
  <si>
    <t>Tyler Boyd</t>
  </si>
  <si>
    <t>Alexander Mattison</t>
  </si>
  <si>
    <t xml:space="preserve">Braelon Allen NYJ2 </t>
  </si>
  <si>
    <t>D.J. Chark Jr</t>
  </si>
  <si>
    <t>Bucky Irving TB1</t>
  </si>
  <si>
    <t>D'Onta Foreman</t>
  </si>
  <si>
    <t>Matthew Stafford</t>
  </si>
  <si>
    <t>Geno Smith</t>
  </si>
  <si>
    <t>Jalen Tolbert</t>
  </si>
  <si>
    <t>Elijah Moore</t>
  </si>
  <si>
    <t>Roman Wilson PIT2</t>
  </si>
  <si>
    <t xml:space="preserve">Luke McCaffrey WAS1 </t>
  </si>
  <si>
    <t>Odell Beckham Jr</t>
  </si>
  <si>
    <t>Quentin Johnston LAC3</t>
  </si>
  <si>
    <t>Darius Slayton</t>
  </si>
  <si>
    <t xml:space="preserve">Jermaine Burton CIN1 </t>
  </si>
  <si>
    <t>Jalin Hyatt</t>
  </si>
  <si>
    <t>Jamaal Williams</t>
  </si>
  <si>
    <t>Deuce Vaughn</t>
  </si>
  <si>
    <t>Tank Bigsby JAX1</t>
  </si>
  <si>
    <t>Will Levis</t>
  </si>
  <si>
    <t>J.J. McCarthy MIN2</t>
  </si>
  <si>
    <t>Kalif Raymond</t>
  </si>
  <si>
    <t>Noah Fant</t>
  </si>
  <si>
    <t>Daniel Jones NYG2</t>
  </si>
  <si>
    <t>Samaje Perine</t>
  </si>
  <si>
    <t>Andrei Iosivas CIN1</t>
  </si>
  <si>
    <t xml:space="preserve">Jalen McMillan TB1 </t>
  </si>
  <si>
    <t>Josh Reynolds</t>
  </si>
  <si>
    <t>Bryce Young</t>
  </si>
  <si>
    <t>Derek Carr</t>
  </si>
  <si>
    <t xml:space="preserve">Bo Nix DEN3 </t>
  </si>
  <si>
    <t>Malachi Corley NYJ1</t>
  </si>
  <si>
    <t>Greg Dortch ARI2</t>
  </si>
  <si>
    <t>AJ Dillon</t>
  </si>
  <si>
    <t>Russell Wilson PIT2</t>
  </si>
  <si>
    <t>Trey Palmer</t>
  </si>
  <si>
    <t>Zach Ertz</t>
  </si>
  <si>
    <t>Miles Sanders</t>
  </si>
  <si>
    <t xml:space="preserve">Kimani Vidal LAC1 </t>
  </si>
  <si>
    <t>Jonathan Mingo CAR1</t>
  </si>
  <si>
    <t xml:space="preserve">Dylan Laube LV2 </t>
  </si>
  <si>
    <t>Drake Maye NE2</t>
  </si>
  <si>
    <t xml:space="preserve">Ricky Pearsall SF1 </t>
  </si>
  <si>
    <t>Isaiah Likely BAL3</t>
  </si>
  <si>
    <t xml:space="preserve">Audric Estime DEN2 </t>
  </si>
  <si>
    <t>Justice Hill</t>
  </si>
  <si>
    <t>Calvin Austin III PIT1</t>
  </si>
  <si>
    <t>Justin Fields PIT3</t>
  </si>
  <si>
    <t>Van Jefferson</t>
  </si>
  <si>
    <t>Jerick McKinnon</t>
  </si>
  <si>
    <t>Ray-Ray McCloud III</t>
  </si>
  <si>
    <t>Ty Johnson</t>
  </si>
  <si>
    <t>Jonnu Smith MIA2</t>
  </si>
  <si>
    <t xml:space="preserve">Javon Baker NE1 </t>
  </si>
  <si>
    <t>Cordarrelle Patterson</t>
  </si>
  <si>
    <t>Michael Mayer</t>
  </si>
  <si>
    <t>D'Ernest Johnson</t>
  </si>
  <si>
    <t>Will Shipley PHI1</t>
  </si>
  <si>
    <t>Xavier Gipson</t>
  </si>
  <si>
    <t>Tutu Atwell</t>
  </si>
  <si>
    <t>Aidan O'Connell</t>
  </si>
  <si>
    <t>Kareem Hunt</t>
  </si>
  <si>
    <t>Tim Patrick</t>
  </si>
  <si>
    <t>Tre Tucker LV1</t>
  </si>
  <si>
    <t>Mike Gesicki</t>
  </si>
  <si>
    <t>Gardner Minshew II</t>
  </si>
  <si>
    <t>Dawson Knox</t>
  </si>
  <si>
    <t>Tyler Higbee</t>
  </si>
  <si>
    <t>Chase Edmonds</t>
  </si>
  <si>
    <t>Tucker Kraft</t>
  </si>
  <si>
    <t>Treylon Burks</t>
  </si>
  <si>
    <t>Troy Franklin DEN1</t>
  </si>
  <si>
    <t>Nelson Agholor</t>
  </si>
  <si>
    <t>Zay Jones</t>
  </si>
  <si>
    <t>Will Dissly</t>
  </si>
  <si>
    <t>Sam Darnold</t>
  </si>
  <si>
    <t>Trey Sermon</t>
  </si>
  <si>
    <t>Deneric Prince</t>
  </si>
  <si>
    <t>Cedric Tillman</t>
  </si>
  <si>
    <t>Jordan Mason</t>
  </si>
  <si>
    <t>Eric Gray</t>
  </si>
  <si>
    <t>A.T. Perry</t>
  </si>
  <si>
    <t>Ben Sinnott WAS2</t>
  </si>
  <si>
    <t>Theo Johnson NYG2</t>
  </si>
  <si>
    <t>Jacoby Brissett</t>
  </si>
  <si>
    <t>Alec Pierce</t>
  </si>
  <si>
    <t>Hayden Hurst LAC1</t>
  </si>
  <si>
    <t>Noah Brown</t>
  </si>
  <si>
    <t>Trenton Irwin</t>
  </si>
  <si>
    <t>Royce Freeman</t>
  </si>
  <si>
    <t>KaVontae Turpin</t>
  </si>
  <si>
    <t>Drew Lock</t>
  </si>
  <si>
    <t>Cedrick Wilson Jr.</t>
  </si>
  <si>
    <t>Justin Watson</t>
  </si>
  <si>
    <t>Rondale Moore</t>
  </si>
  <si>
    <t>Evan Hull</t>
  </si>
  <si>
    <t>Michael Carter ARI2</t>
  </si>
  <si>
    <t>Brandon Powell</t>
  </si>
  <si>
    <t>Devontez Walker BAL1</t>
  </si>
  <si>
    <t>Jake Bobo</t>
  </si>
  <si>
    <t>Daniel Bellinger</t>
  </si>
  <si>
    <t>Kyle Juszczyk</t>
  </si>
  <si>
    <t>Donovan Peoples-Jones</t>
  </si>
  <si>
    <t>Nyheim Hines</t>
  </si>
  <si>
    <t>JuJu Smith-Schuster</t>
  </si>
  <si>
    <t>Parris Campbell</t>
  </si>
  <si>
    <t>Jauan Jennings</t>
  </si>
  <si>
    <t>KhaDarel Hodge</t>
  </si>
  <si>
    <t>Sam Howell</t>
  </si>
  <si>
    <t>Jelani Woods IND2</t>
  </si>
  <si>
    <t>Jameis Winston</t>
  </si>
  <si>
    <t>Alec Ingold</t>
  </si>
  <si>
    <t>Colby Parkinson</t>
  </si>
  <si>
    <t>Greg Dulcich</t>
  </si>
  <si>
    <t>Parker Washington JAX1</t>
  </si>
  <si>
    <t>Isaiah Spiller</t>
  </si>
  <si>
    <t>Israel Abanikanda</t>
  </si>
  <si>
    <t>Kadarius Toney</t>
  </si>
  <si>
    <t>Kylen Granson</t>
  </si>
  <si>
    <t>Noah Gray</t>
  </si>
  <si>
    <t>Jalen Nailor MIN1</t>
  </si>
  <si>
    <t>Pierre Strong Jr</t>
  </si>
  <si>
    <t>Malik Washington MIA1</t>
  </si>
  <si>
    <t>Ameer Abdullah</t>
  </si>
  <si>
    <t>Emari Demercado</t>
  </si>
  <si>
    <t>Latavius Murray</t>
  </si>
  <si>
    <t>Gerald Everett</t>
  </si>
  <si>
    <t>Craig Reynolds</t>
  </si>
  <si>
    <t>Rasheen Ali BAL1</t>
  </si>
  <si>
    <t>Tommy Tremble</t>
  </si>
  <si>
    <t xml:space="preserve">Isaac Guerendo SF1 </t>
  </si>
  <si>
    <t>Chris Rodriguez Jr.</t>
  </si>
  <si>
    <t>K.J. Osborn</t>
  </si>
  <si>
    <t>Trayveon Williams</t>
  </si>
  <si>
    <t>Dalvin Cook</t>
  </si>
  <si>
    <t>Isaiah Davis NYJ1</t>
  </si>
  <si>
    <t>Tyler Goodson IND1</t>
  </si>
  <si>
    <t>Michael Thomas</t>
  </si>
  <si>
    <t>Joe Flacco</t>
  </si>
  <si>
    <t>Mack Hollins</t>
  </si>
  <si>
    <t>Leonard Fournette</t>
  </si>
  <si>
    <t>Casey Washington ATL</t>
  </si>
  <si>
    <t>Johnny Wilson PHI1</t>
  </si>
  <si>
    <t>DeVante Parker</t>
  </si>
  <si>
    <t>Michael Gallup</t>
  </si>
  <si>
    <t>Hunter Renfrow</t>
  </si>
  <si>
    <t>Devin Duvernay</t>
  </si>
  <si>
    <t>Mecole Hardman</t>
  </si>
  <si>
    <t>Jake Browning</t>
  </si>
  <si>
    <t>Ja'Tavion Sanders CAR2</t>
  </si>
  <si>
    <t>Kevin Harris</t>
  </si>
  <si>
    <t>Marquez Valdes-Scantling</t>
  </si>
  <si>
    <t>Austin Hooper</t>
  </si>
  <si>
    <t>Olamide Zaccheaus</t>
  </si>
  <si>
    <t xml:space="preserve">Michael Penix Jr. ATL1 </t>
  </si>
  <si>
    <t>Cle - QB</t>
  </si>
  <si>
    <t>Rashod Bateman</t>
  </si>
  <si>
    <t>Bal - WR</t>
  </si>
  <si>
    <t>TB - QB</t>
  </si>
  <si>
    <t>Michael Wilson</t>
  </si>
  <si>
    <t>Ari - WR</t>
  </si>
  <si>
    <t>San Francisco</t>
  </si>
  <si>
    <t>SF - DEF</t>
  </si>
  <si>
    <t>Ja'Lynn Polk</t>
  </si>
  <si>
    <t>NE - WR</t>
  </si>
  <si>
    <t>T.J. Hockenson</t>
  </si>
  <si>
    <t>Min - TE</t>
  </si>
  <si>
    <t>Adonai Mitchell</t>
  </si>
  <si>
    <t>Ind - WR</t>
  </si>
  <si>
    <t>Baltimore</t>
  </si>
  <si>
    <t>Bal - DEF</t>
  </si>
  <si>
    <t>NE - TE</t>
  </si>
  <si>
    <t>Cle - WR</t>
  </si>
  <si>
    <t>TB - TE</t>
  </si>
  <si>
    <t>New York</t>
  </si>
  <si>
    <t>NYJ - DEF</t>
  </si>
  <si>
    <t>Car - WR</t>
  </si>
  <si>
    <t>Sea - TE</t>
  </si>
  <si>
    <t>Dallas</t>
  </si>
  <si>
    <t>Dal - DEF</t>
  </si>
  <si>
    <t>Cleveland</t>
  </si>
  <si>
    <t>Cle - DEF</t>
  </si>
  <si>
    <t>Ten - TE</t>
  </si>
  <si>
    <t>Ten - QB</t>
  </si>
  <si>
    <t>DeMario Douglas</t>
  </si>
  <si>
    <t>Jaylen Wright</t>
  </si>
  <si>
    <t>Mia - RB</t>
  </si>
  <si>
    <t>NO - QB</t>
  </si>
  <si>
    <t>Justin Tucker</t>
  </si>
  <si>
    <t>Bal - K</t>
  </si>
  <si>
    <t>Brandon Aubrey</t>
  </si>
  <si>
    <t>Dal - K</t>
  </si>
  <si>
    <t>Chi - RB</t>
  </si>
  <si>
    <t>Troy Franklin</t>
  </si>
  <si>
    <t>Den - WR</t>
  </si>
  <si>
    <t>Kendre Miller</t>
  </si>
  <si>
    <t>NO - RB</t>
  </si>
  <si>
    <t>Tyrone Tracy Jr.</t>
  </si>
  <si>
    <t>NYG - RB</t>
  </si>
  <si>
    <t>Quentin Johnston</t>
  </si>
  <si>
    <t>LAC - WR</t>
  </si>
  <si>
    <t>Atl - WR</t>
  </si>
  <si>
    <t>Kansas City</t>
  </si>
  <si>
    <t>KC - DEF</t>
  </si>
  <si>
    <t>Jermaine Burton</t>
  </si>
  <si>
    <t>Cin - WR</t>
  </si>
  <si>
    <t>Isaiah Likely</t>
  </si>
  <si>
    <t>Bal - TE</t>
  </si>
  <si>
    <t>Bucky Irving</t>
  </si>
  <si>
    <t>TB - RB</t>
  </si>
  <si>
    <t>Ricky Pearsall</t>
  </si>
  <si>
    <t>SF - WR</t>
  </si>
  <si>
    <t>LAR - WR</t>
  </si>
  <si>
    <t>Harrison Butker</t>
  </si>
  <si>
    <t>KC - K</t>
  </si>
  <si>
    <t>Pittsburgh</t>
  </si>
  <si>
    <t>Pit - DEF</t>
  </si>
  <si>
    <t>Jalen McMillan</t>
  </si>
  <si>
    <t>TB - WR</t>
  </si>
  <si>
    <t>Hou - RB</t>
  </si>
  <si>
    <t>Daniel Jones</t>
  </si>
  <si>
    <t>NYG - QB</t>
  </si>
  <si>
    <t>Elijah Mitchell</t>
  </si>
  <si>
    <t>SF - RB</t>
  </si>
  <si>
    <t>NYG - WR</t>
  </si>
  <si>
    <t>Roman Wilson</t>
  </si>
  <si>
    <t>Pit - WR</t>
  </si>
  <si>
    <t>Ben Sinnott</t>
  </si>
  <si>
    <t>Was - TE</t>
  </si>
  <si>
    <t>Javon Baker</t>
  </si>
  <si>
    <t>GB - RB</t>
  </si>
  <si>
    <t>Audric Estime</t>
  </si>
  <si>
    <t>Den - RB</t>
  </si>
  <si>
    <t>Kimani Vidal</t>
  </si>
  <si>
    <t>LAC - RB</t>
  </si>
  <si>
    <t>Xavier Legette</t>
  </si>
  <si>
    <t>Miami</t>
  </si>
  <si>
    <t>Mia - DEF</t>
  </si>
  <si>
    <t>Buffalo</t>
  </si>
  <si>
    <t>Buf - DEF</t>
  </si>
  <si>
    <t>Car - QB</t>
  </si>
  <si>
    <t>Car - RB</t>
  </si>
  <si>
    <t>Bo Nix</t>
  </si>
  <si>
    <t>Den - QB</t>
  </si>
  <si>
    <t>Minnesota</t>
  </si>
  <si>
    <t>Min - DEF</t>
  </si>
  <si>
    <t>Phi - RB</t>
  </si>
  <si>
    <t>Andrei Iosivas</t>
  </si>
  <si>
    <t>LAR - TE</t>
  </si>
  <si>
    <t>Philadelphia</t>
  </si>
  <si>
    <t>Phi - DEF</t>
  </si>
  <si>
    <t>Jonnu Smith</t>
  </si>
  <si>
    <t>Mia - TE</t>
  </si>
  <si>
    <t>Jake Elliott</t>
  </si>
  <si>
    <t>Phi - K</t>
  </si>
  <si>
    <t>Ray Davis</t>
  </si>
  <si>
    <t>Buf - RB</t>
  </si>
  <si>
    <t>LV - RB</t>
  </si>
  <si>
    <t>Justin Fields</t>
  </si>
  <si>
    <t>Pit - QB</t>
  </si>
  <si>
    <t>Chicago</t>
  </si>
  <si>
    <t>Chi - DEF</t>
  </si>
  <si>
    <t>Jason Sanders</t>
  </si>
  <si>
    <t>Mia - K</t>
  </si>
  <si>
    <t>Jake Moody</t>
  </si>
  <si>
    <t>SF - K</t>
  </si>
  <si>
    <t>Keaton Mitchell</t>
  </si>
  <si>
    <t>Bal - RB</t>
  </si>
  <si>
    <t>Cle - RB</t>
  </si>
  <si>
    <t>New Orleans</t>
  </si>
  <si>
    <t>NO - DEF</t>
  </si>
  <si>
    <t>GB - TE</t>
  </si>
  <si>
    <t>Braelon Allen</t>
  </si>
  <si>
    <t>NYJ - RB</t>
  </si>
  <si>
    <t>Ka'imi Fairbairn</t>
  </si>
  <si>
    <t>Hou - K</t>
  </si>
  <si>
    <t>Tyler Conklin</t>
  </si>
  <si>
    <t>NYJ - TE</t>
  </si>
  <si>
    <t>Houston</t>
  </si>
  <si>
    <t>Hou - DEF</t>
  </si>
  <si>
    <t>Russell Wilson</t>
  </si>
  <si>
    <t>NO - WR</t>
  </si>
  <si>
    <t>Juwan Johnson</t>
  </si>
  <si>
    <t>NO - TE</t>
  </si>
  <si>
    <t>Will Shipley</t>
  </si>
  <si>
    <t>Tank Bigsby</t>
  </si>
  <si>
    <t>Jax - RB</t>
  </si>
  <si>
    <t>LAC - TE</t>
  </si>
  <si>
    <t>Jonathan Mingo</t>
  </si>
  <si>
    <t>Tyler Bass</t>
  </si>
  <si>
    <t>Buf - K</t>
  </si>
  <si>
    <t>Younghoe Koo</t>
  </si>
  <si>
    <t>Atl - K</t>
  </si>
  <si>
    <t>Dustin Hopkins</t>
  </si>
  <si>
    <t>Cle - K</t>
  </si>
  <si>
    <t>Avg Yahoo Cost</t>
  </si>
  <si>
    <t>Proj Yahoo Cost</t>
  </si>
  <si>
    <t>Other Cost</t>
  </si>
  <si>
    <t>Min Cost</t>
  </si>
  <si>
    <t>Max Cost</t>
  </si>
  <si>
    <t>Cost Range</t>
  </si>
  <si>
    <t>Projected Points</t>
  </si>
  <si>
    <t>EXP</t>
  </si>
  <si>
    <t>consideration</t>
  </si>
  <si>
    <t> QB</t>
  </si>
  <si>
    <t> WR</t>
  </si>
  <si>
    <t> DEF</t>
  </si>
  <si>
    <t> TE</t>
  </si>
  <si>
    <t> RB</t>
  </si>
  <si>
    <t> K</t>
  </si>
  <si>
    <t>value</t>
  </si>
  <si>
    <t>keep</t>
  </si>
  <si>
    <t>chris</t>
  </si>
  <si>
    <t>jimn</t>
  </si>
  <si>
    <t>calvin</t>
  </si>
  <si>
    <t>Jeffrey</t>
  </si>
  <si>
    <t>James</t>
  </si>
  <si>
    <t>Vince</t>
  </si>
  <si>
    <t>dk</t>
  </si>
  <si>
    <t>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</si>
</sst>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1"/>
      <color theme="1"/>
      <name val="Aptos Narrow"/>
      <family val="2"/>
      <scheme val="minor"/>
    </font>
    <font>
      <sz val="11"/>
      <color rgb="FF232A31"/>
      <name val="YahooSans VF"/>
      <charset val="1"/>
    </font>
    <font>
      <sz val="11"/>
      <color rgb="FF232A31"/>
      <name val="YahooSans VF"/>
      <charset val="1"/>
    </font>
    <font>
      <sz val="9"/>
      <color rgb="FF6E7780"/>
      <name val="YahooSans VF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E0E4E9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0" xfId="0" applyFill="1"/>
    <xf numFmtId="0" fontId="0" fillId="2" borderId="2" xfId="0" applyFill="1" applyBorder="1"/>
    <xf numFmtId="2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/>
    <xf numFmtId="9" fontId="1" fillId="2" borderId="0" xfId="0" applyNumberFormat="1" applyFont="1" applyFill="1" applyAlignment="1">
      <alignment wrapText="1"/>
    </xf>
    <xf numFmtId="0" fontId="3" fillId="2" borderId="0" xfId="0" applyFont="1" applyFill="1"/>
    <xf numFmtId="0" fontId="1" fillId="2" borderId="0" xfId="0" quotePrefix="1" applyFont="1" applyFill="1" applyAlignment="1">
      <alignment wrapText="1"/>
    </xf>
    <xf numFmtId="0" fontId="1" fillId="2" borderId="2" xfId="0" quotePrefix="1" applyFont="1" applyFill="1" applyBorder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/>
    </dxf>
    <dxf>
      <numFmt numFmtId="0" formatCode="General"/>
    </dxf>
    <dxf>
      <numFmt numFmtId="2" formatCode="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border>
        <bottom style="medium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8C17A7-6B7F-412B-9562-2946A87275BF}" name="Players" displayName="Players" ref="A1:L337" totalsRowShown="0" headerRowBorderDxfId="15">
  <autoFilter ref="A1:L337" xr:uid="{DE8C17A7-6B7F-412B-9562-2946A87275BF}"/>
  <tableColumns count="12">
    <tableColumn id="1" xr3:uid="{9B59D952-1D94-459F-85B8-5E166E98DD3C}" name="Rank"/>
    <tableColumn id="2" xr3:uid="{2301E76A-38B2-4FD5-B162-767AC5BF37DD}" name="Player"/>
    <tableColumn id="3" xr3:uid="{5B97DED1-AF75-4210-9C2C-50C48405002B}" name="Position"/>
    <tableColumn id="4" xr3:uid="{502371BB-0E3B-4320-A376-CAEC5F62EF96}" name="Value" dataDxfId="14"/>
    <tableColumn id="5" xr3:uid="{B0A6F009-79BB-4FEC-A3ED-BCF36309424F}" name="Total Points"/>
    <tableColumn id="6" xr3:uid="{939309DE-E683-4FC8-A836-E330A0A9F2AD}" name="Avg Points"/>
    <tableColumn id="7" xr3:uid="{F48C1130-77F4-4EED-AB16-7C887A68909D}" name="Age"/>
    <tableColumn id="8" xr3:uid="{E3089BAC-FF80-4549-BB66-6F197FD32022}" name="Experience"/>
    <tableColumn id="9" xr3:uid="{985E3144-B402-4DC3-9175-95239A7FC1ED}" name="Bye"/>
    <tableColumn id="10" xr3:uid="{BAC00244-98B9-4541-8B63-998224E4E749}" name="Downside"/>
    <tableColumn id="11" xr3:uid="{98E21004-7D5D-4707-80DD-2F4B3DAF7981}" name="Upside"/>
    <tableColumn id="12" xr3:uid="{70A2BA80-35CD-40FB-AF79-0801969BB061}" name="conside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182E6-E1AF-48B7-9CA7-7049337E9E24}" name="Table1" displayName="Table1" ref="A1:P241" totalsRowShown="0">
  <autoFilter ref="A1:P241" xr:uid="{D46182E6-E1AF-48B7-9CA7-7049337E9E24}"/>
  <tableColumns count="16">
    <tableColumn id="1" xr3:uid="{67632113-D76C-4C22-AA96-5F8B5505E98A}" name="Player"/>
    <tableColumn id="2" xr3:uid="{79F319E6-DDE4-42BB-9DD9-D82630D41285}" name="Rank"/>
    <tableColumn id="11" xr3:uid="{CB5B2C2E-E0E2-424B-A8A9-906151DD584E}" name="Position" dataDxfId="13">
      <calculatedColumnFormula>VLOOKUP(Table1[[#This Row],[Player]],Players[[Player]:[consider]],2,FALSE)</calculatedColumnFormula>
    </tableColumn>
    <tableColumn id="3" xr3:uid="{F6F94106-A81C-4188-AD13-8A88A2074057}" name="Avg Yahoo Cost" dataDxfId="12"/>
    <tableColumn id="4" xr3:uid="{3CC1AB49-A802-4E30-8AEC-7A07CD1E2749}" name="Proj Yahoo Cost" dataDxfId="11"/>
    <tableColumn id="12" xr3:uid="{40B8BD43-96FC-4E0B-8CA3-582C06D26BB5}" name="Other Cost" dataDxfId="10">
      <calculatedColumnFormula>VLOOKUP(Table1[[#This Row],[Player]],Players[[Player]:[consider]],3,FALSE)</calculatedColumnFormula>
    </tableColumn>
    <tableColumn id="15" xr3:uid="{551550D2-9CE0-4822-8117-66F61E056960}" name="Min Cost" dataDxfId="9">
      <calculatedColumnFormula>MIN(Table1[[#This Row],[Avg Yahoo Cost]:[Other Cost]])</calculatedColumnFormula>
    </tableColumn>
    <tableColumn id="5" xr3:uid="{ACD19DC5-EA84-4D26-8421-1D7C85C641C4}" name="Max Cost" dataDxfId="8">
      <calculatedColumnFormula>MAX(Table1[[#This Row],[Avg Yahoo Cost]:[Other Cost]])</calculatedColumnFormula>
    </tableColumn>
    <tableColumn id="16" xr3:uid="{56AE5E0B-7833-4AD7-A902-58DAF8A7F5AE}" name="Cost Range" dataDxfId="7">
      <calculatedColumnFormula>Table1[[#This Row],[Max Cost]]-Table1[[#This Row],[Min Cost]]</calculatedColumnFormula>
    </tableColumn>
    <tableColumn id="13" xr3:uid="{EBF5AB25-9A39-4A4E-8633-712D5D33621A}" name="Projected Points" dataDxfId="6">
      <calculatedColumnFormula>VLOOKUP(Table1[[#This Row],[Player]],Players[[Player]:[consider]],4,FALSE)</calculatedColumnFormula>
    </tableColumn>
    <tableColumn id="6" xr3:uid="{9CEB89EC-3A99-4984-A761-E373A0BB549C}" name="Age" dataDxfId="5">
      <calculatedColumnFormula>VLOOKUP(Table1[[#This Row],[Player]],Players[[Player]:[consider]],6,FALSE)</calculatedColumnFormula>
    </tableColumn>
    <tableColumn id="7" xr3:uid="{C27D3330-7107-4BE6-9C7A-FF66F7A615B6}" name="EXP" dataDxfId="4">
      <calculatedColumnFormula>VLOOKUP(Table1[[#This Row],[Player]],Players[[Player]:[consider]],7,FALSE)</calculatedColumnFormula>
    </tableColumn>
    <tableColumn id="8" xr3:uid="{0E747F67-48DB-4902-A2D7-CE5AACEF5DA6}" name="Bye" dataDxfId="3">
      <calculatedColumnFormula>VLOOKUP(Table1[[#This Row],[Player]],Players[[Player]:[consider]],8,FALSE)</calculatedColumnFormula>
    </tableColumn>
    <tableColumn id="9" xr3:uid="{CB8DF749-0A0F-4A79-9951-A49EDA3C3AA1}" name="Downside" dataDxfId="2">
      <calculatedColumnFormula>VLOOKUP(Table1[[#This Row],[Player]],Players[[Player]:[consider]],9,FALSE)</calculatedColumnFormula>
    </tableColumn>
    <tableColumn id="10" xr3:uid="{AD8891CF-8BE4-4ABE-9AA2-36BB6173675E}" name="Upside" dataDxfId="1">
      <calculatedColumnFormula>VLOOKUP(Table1[[#This Row],[Player]],Players[[Player]:[consider]],10,FALSE)</calculatedColumnFormula>
    </tableColumn>
    <tableColumn id="14" xr3:uid="{873C5758-5F52-4006-AA6A-B512E0D933CA}" name="consider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2631-427F-4728-9E0C-BFB69415868E}">
  <dimension ref="A1:L337"/>
  <sheetViews>
    <sheetView topLeftCell="A28" workbookViewId="0">
      <selection activeCell="D29" sqref="D29"/>
    </sheetView>
  </sheetViews>
  <sheetFormatPr defaultRowHeight="15"/>
  <cols>
    <col min="2" max="2" width="23.7109375" customWidth="1"/>
    <col min="3" max="3" width="10.7109375" bestFit="1" customWidth="1"/>
    <col min="5" max="5" width="13.85546875" bestFit="1" customWidth="1"/>
    <col min="6" max="6" width="12.5703125" bestFit="1" customWidth="1"/>
    <col min="8" max="8" width="13.28515625" bestFit="1" customWidth="1"/>
    <col min="10" max="10" width="12.140625" bestFit="1" customWidth="1"/>
    <col min="11" max="11" width="9.5703125" bestFit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>
        <v>1</v>
      </c>
      <c r="B2" t="s">
        <v>12</v>
      </c>
      <c r="C2" t="s">
        <v>13</v>
      </c>
      <c r="D2" s="1">
        <v>74</v>
      </c>
      <c r="E2">
        <v>353.1</v>
      </c>
      <c r="F2">
        <v>16.100000000000001</v>
      </c>
      <c r="G2">
        <v>25</v>
      </c>
      <c r="H2">
        <v>4</v>
      </c>
      <c r="I2">
        <v>7</v>
      </c>
      <c r="J2">
        <v>2</v>
      </c>
      <c r="K2">
        <v>1.5</v>
      </c>
      <c r="L2" t="s">
        <v>14</v>
      </c>
    </row>
    <row r="3" spans="1:12">
      <c r="A3">
        <v>2</v>
      </c>
      <c r="B3" t="s">
        <v>15</v>
      </c>
      <c r="C3" t="s">
        <v>16</v>
      </c>
      <c r="D3" s="1">
        <v>77.900000000000006</v>
      </c>
      <c r="E3">
        <v>339.82</v>
      </c>
      <c r="F3">
        <v>15.3</v>
      </c>
      <c r="G3">
        <v>28</v>
      </c>
      <c r="H3">
        <v>7</v>
      </c>
      <c r="I3">
        <v>9</v>
      </c>
      <c r="J3">
        <v>1.5</v>
      </c>
      <c r="K3">
        <v>1.5</v>
      </c>
      <c r="L3" t="s">
        <v>14</v>
      </c>
    </row>
    <row r="4" spans="1:12">
      <c r="A4">
        <v>3</v>
      </c>
      <c r="B4" t="s">
        <v>17</v>
      </c>
      <c r="C4" t="s">
        <v>13</v>
      </c>
      <c r="D4" s="1">
        <v>67.7</v>
      </c>
      <c r="E4">
        <v>334.57</v>
      </c>
      <c r="F4">
        <v>16.100000000000001</v>
      </c>
      <c r="G4">
        <v>30</v>
      </c>
      <c r="H4">
        <v>8</v>
      </c>
      <c r="I4">
        <v>6</v>
      </c>
      <c r="J4">
        <v>2.5</v>
      </c>
      <c r="K4">
        <v>2</v>
      </c>
      <c r="L4" t="s">
        <v>14</v>
      </c>
    </row>
    <row r="5" spans="1:12">
      <c r="A5">
        <v>4</v>
      </c>
      <c r="B5" t="s">
        <v>18</v>
      </c>
      <c r="C5" t="s">
        <v>13</v>
      </c>
      <c r="D5" s="1">
        <v>61</v>
      </c>
      <c r="E5">
        <v>319.92</v>
      </c>
      <c r="F5">
        <v>16.100000000000001</v>
      </c>
      <c r="G5">
        <v>25</v>
      </c>
      <c r="H5">
        <v>4</v>
      </c>
      <c r="I5">
        <v>6</v>
      </c>
      <c r="J5">
        <v>3</v>
      </c>
      <c r="K5">
        <v>2.5</v>
      </c>
    </row>
    <row r="6" spans="1:12">
      <c r="A6">
        <v>5</v>
      </c>
      <c r="B6" t="s">
        <v>19</v>
      </c>
      <c r="C6" t="s">
        <v>13</v>
      </c>
      <c r="D6" s="1">
        <v>61.9</v>
      </c>
      <c r="E6">
        <v>311.72000000000003</v>
      </c>
      <c r="F6">
        <v>16.100000000000001</v>
      </c>
      <c r="G6">
        <v>24</v>
      </c>
      <c r="H6">
        <v>3</v>
      </c>
      <c r="I6">
        <v>12</v>
      </c>
      <c r="J6">
        <v>2</v>
      </c>
      <c r="K6">
        <v>3</v>
      </c>
    </row>
    <row r="7" spans="1:12">
      <c r="A7">
        <v>6</v>
      </c>
      <c r="B7" t="s">
        <v>20</v>
      </c>
      <c r="C7" t="s">
        <v>16</v>
      </c>
      <c r="D7" s="1">
        <v>49</v>
      </c>
      <c r="E7">
        <v>295.89</v>
      </c>
      <c r="F7">
        <v>15.3</v>
      </c>
      <c r="G7">
        <v>23</v>
      </c>
      <c r="H7">
        <v>2</v>
      </c>
      <c r="I7">
        <v>12</v>
      </c>
      <c r="J7">
        <v>2</v>
      </c>
      <c r="K7">
        <v>2.8</v>
      </c>
    </row>
    <row r="8" spans="1:12">
      <c r="A8">
        <v>7</v>
      </c>
      <c r="B8" t="s">
        <v>21</v>
      </c>
      <c r="C8" t="s">
        <v>16</v>
      </c>
      <c r="D8" s="1">
        <v>64.5</v>
      </c>
      <c r="E8">
        <v>292.89</v>
      </c>
      <c r="F8">
        <v>15.3</v>
      </c>
      <c r="G8">
        <v>22</v>
      </c>
      <c r="H8">
        <v>1</v>
      </c>
      <c r="I8">
        <v>12</v>
      </c>
      <c r="J8">
        <v>1.5</v>
      </c>
      <c r="K8">
        <v>2.8</v>
      </c>
    </row>
    <row r="9" spans="1:12">
      <c r="A9">
        <v>8</v>
      </c>
      <c r="B9" t="s">
        <v>22</v>
      </c>
      <c r="C9" t="s">
        <v>13</v>
      </c>
      <c r="D9" s="1">
        <v>59</v>
      </c>
      <c r="E9">
        <v>305.54000000000002</v>
      </c>
      <c r="F9">
        <v>16.100000000000001</v>
      </c>
      <c r="G9">
        <v>24</v>
      </c>
      <c r="H9">
        <v>3</v>
      </c>
      <c r="I9">
        <v>5</v>
      </c>
      <c r="J9">
        <v>1.5</v>
      </c>
      <c r="K9">
        <v>2.5</v>
      </c>
    </row>
    <row r="10" spans="1:12">
      <c r="A10">
        <v>9</v>
      </c>
      <c r="B10" t="s">
        <v>23</v>
      </c>
      <c r="C10" t="s">
        <v>13</v>
      </c>
      <c r="D10" s="1">
        <v>50</v>
      </c>
      <c r="E10">
        <v>276.92</v>
      </c>
      <c r="F10">
        <v>16.100000000000001</v>
      </c>
      <c r="G10">
        <v>27</v>
      </c>
      <c r="H10">
        <v>5</v>
      </c>
      <c r="I10">
        <v>5</v>
      </c>
      <c r="J10">
        <v>2</v>
      </c>
      <c r="K10">
        <v>3</v>
      </c>
    </row>
    <row r="11" spans="1:12">
      <c r="A11">
        <v>10</v>
      </c>
      <c r="B11" t="s">
        <v>24</v>
      </c>
      <c r="C11" t="s">
        <v>13</v>
      </c>
      <c r="D11" s="1">
        <v>34</v>
      </c>
      <c r="E11">
        <v>273.74</v>
      </c>
      <c r="F11">
        <v>16.100000000000001</v>
      </c>
      <c r="G11">
        <v>24</v>
      </c>
      <c r="H11">
        <v>2</v>
      </c>
      <c r="I11">
        <v>12</v>
      </c>
      <c r="J11">
        <v>2</v>
      </c>
      <c r="K11">
        <v>3</v>
      </c>
    </row>
    <row r="12" spans="1:12">
      <c r="A12">
        <v>11</v>
      </c>
      <c r="B12" t="s">
        <v>25</v>
      </c>
      <c r="C12" t="s">
        <v>16</v>
      </c>
      <c r="D12" s="1">
        <v>34</v>
      </c>
      <c r="E12">
        <v>259.72000000000003</v>
      </c>
      <c r="F12">
        <v>15.3</v>
      </c>
      <c r="G12">
        <v>22</v>
      </c>
      <c r="H12">
        <v>1</v>
      </c>
      <c r="I12">
        <v>5</v>
      </c>
      <c r="J12">
        <v>1.8</v>
      </c>
      <c r="K12">
        <v>2.2999999999999998</v>
      </c>
    </row>
    <row r="13" spans="1:12">
      <c r="A13">
        <v>12</v>
      </c>
      <c r="B13" t="s">
        <v>26</v>
      </c>
      <c r="C13" t="s">
        <v>16</v>
      </c>
      <c r="D13" s="1">
        <v>33</v>
      </c>
      <c r="E13">
        <v>257.16000000000003</v>
      </c>
      <c r="F13">
        <v>14.9</v>
      </c>
      <c r="G13">
        <v>27</v>
      </c>
      <c r="H13">
        <v>6</v>
      </c>
      <c r="I13">
        <v>5</v>
      </c>
      <c r="J13">
        <v>1.8</v>
      </c>
      <c r="K13">
        <v>3.3</v>
      </c>
    </row>
    <row r="14" spans="1:12">
      <c r="A14">
        <v>13</v>
      </c>
      <c r="B14" t="s">
        <v>27</v>
      </c>
      <c r="C14" t="s">
        <v>16</v>
      </c>
      <c r="D14" s="1">
        <v>53.5</v>
      </c>
      <c r="E14">
        <v>255.92</v>
      </c>
      <c r="F14">
        <v>14.9</v>
      </c>
      <c r="G14">
        <v>25</v>
      </c>
      <c r="H14">
        <v>4</v>
      </c>
      <c r="I14">
        <v>14</v>
      </c>
      <c r="J14">
        <v>1.8</v>
      </c>
      <c r="K14">
        <v>3.5</v>
      </c>
    </row>
    <row r="15" spans="1:12">
      <c r="A15">
        <v>14</v>
      </c>
      <c r="B15" t="s">
        <v>28</v>
      </c>
      <c r="C15" t="s">
        <v>13</v>
      </c>
      <c r="D15" s="1">
        <v>31</v>
      </c>
      <c r="E15">
        <v>262.94</v>
      </c>
      <c r="F15">
        <v>15.8</v>
      </c>
      <c r="G15">
        <v>23</v>
      </c>
      <c r="H15">
        <v>1</v>
      </c>
      <c r="I15">
        <v>6</v>
      </c>
      <c r="J15">
        <v>2.5</v>
      </c>
      <c r="K15">
        <v>3</v>
      </c>
    </row>
    <row r="16" spans="1:12">
      <c r="A16">
        <v>15</v>
      </c>
      <c r="B16" t="s">
        <v>29</v>
      </c>
      <c r="C16" t="s">
        <v>30</v>
      </c>
      <c r="D16" s="1">
        <v>29</v>
      </c>
      <c r="E16">
        <v>226.57</v>
      </c>
      <c r="F16">
        <v>15.8</v>
      </c>
      <c r="G16">
        <v>34</v>
      </c>
      <c r="H16">
        <v>11</v>
      </c>
      <c r="I16">
        <v>6</v>
      </c>
      <c r="J16">
        <v>2.2999999999999998</v>
      </c>
      <c r="K16">
        <v>1.8</v>
      </c>
    </row>
    <row r="17" spans="1:11">
      <c r="A17">
        <v>16</v>
      </c>
      <c r="B17" t="s">
        <v>31</v>
      </c>
      <c r="C17" t="s">
        <v>30</v>
      </c>
      <c r="D17" s="1">
        <v>29</v>
      </c>
      <c r="E17">
        <v>227.89</v>
      </c>
      <c r="F17">
        <v>16.100000000000001</v>
      </c>
      <c r="G17">
        <v>23</v>
      </c>
      <c r="H17">
        <v>1</v>
      </c>
      <c r="I17">
        <v>5</v>
      </c>
      <c r="J17">
        <v>1</v>
      </c>
      <c r="K17">
        <v>3.5</v>
      </c>
    </row>
    <row r="18" spans="1:11">
      <c r="A18">
        <v>17</v>
      </c>
      <c r="B18" t="s">
        <v>32</v>
      </c>
      <c r="C18" t="s">
        <v>13</v>
      </c>
      <c r="D18" s="1">
        <v>29</v>
      </c>
      <c r="E18">
        <v>257.14999999999998</v>
      </c>
      <c r="F18">
        <v>16.100000000000001</v>
      </c>
      <c r="G18">
        <v>23</v>
      </c>
      <c r="H18">
        <v>2</v>
      </c>
      <c r="I18">
        <v>12</v>
      </c>
      <c r="J18">
        <v>3</v>
      </c>
      <c r="K18">
        <v>3.5</v>
      </c>
    </row>
    <row r="19" spans="1:11">
      <c r="A19">
        <v>18</v>
      </c>
      <c r="B19" t="s">
        <v>33</v>
      </c>
      <c r="C19" t="s">
        <v>13</v>
      </c>
      <c r="D19" s="1">
        <v>28</v>
      </c>
      <c r="E19">
        <v>255.12</v>
      </c>
      <c r="F19">
        <v>16.100000000000001</v>
      </c>
      <c r="G19">
        <v>31</v>
      </c>
      <c r="H19">
        <v>10</v>
      </c>
      <c r="I19">
        <v>10</v>
      </c>
      <c r="J19">
        <v>2.5</v>
      </c>
      <c r="K19">
        <v>4</v>
      </c>
    </row>
    <row r="20" spans="1:11">
      <c r="A20">
        <v>19</v>
      </c>
      <c r="B20" t="s">
        <v>34</v>
      </c>
      <c r="C20" t="s">
        <v>16</v>
      </c>
      <c r="D20" s="1">
        <v>28</v>
      </c>
      <c r="E20">
        <v>242.56</v>
      </c>
      <c r="F20">
        <v>15.3</v>
      </c>
      <c r="G20">
        <v>25</v>
      </c>
      <c r="H20">
        <v>3</v>
      </c>
      <c r="I20">
        <v>12</v>
      </c>
      <c r="J20">
        <v>2.2999999999999998</v>
      </c>
      <c r="K20">
        <v>3.3</v>
      </c>
    </row>
    <row r="21" spans="1:11">
      <c r="A21">
        <v>20</v>
      </c>
      <c r="B21" t="s">
        <v>35</v>
      </c>
      <c r="C21" t="s">
        <v>13</v>
      </c>
      <c r="D21" s="1">
        <v>27</v>
      </c>
      <c r="E21">
        <v>250</v>
      </c>
      <c r="F21">
        <v>16.100000000000001</v>
      </c>
      <c r="G21">
        <v>24</v>
      </c>
      <c r="H21">
        <v>2</v>
      </c>
      <c r="I21">
        <v>12</v>
      </c>
      <c r="J21">
        <v>3</v>
      </c>
      <c r="K21">
        <v>3</v>
      </c>
    </row>
    <row r="22" spans="1:11">
      <c r="A22">
        <v>21</v>
      </c>
      <c r="B22" t="s">
        <v>36</v>
      </c>
      <c r="C22" t="s">
        <v>13</v>
      </c>
      <c r="D22" s="1">
        <v>26</v>
      </c>
      <c r="E22">
        <v>247.76</v>
      </c>
      <c r="F22">
        <v>16.100000000000001</v>
      </c>
      <c r="G22">
        <v>30</v>
      </c>
      <c r="H22">
        <v>10</v>
      </c>
      <c r="I22">
        <v>11</v>
      </c>
      <c r="J22">
        <v>2</v>
      </c>
      <c r="K22">
        <v>3.5</v>
      </c>
    </row>
    <row r="23" spans="1:11">
      <c r="A23">
        <v>22</v>
      </c>
      <c r="B23" t="s">
        <v>37</v>
      </c>
      <c r="C23" t="s">
        <v>13</v>
      </c>
      <c r="D23" s="1">
        <v>26</v>
      </c>
      <c r="E23">
        <v>247.19</v>
      </c>
      <c r="F23">
        <v>16.100000000000001</v>
      </c>
      <c r="G23">
        <v>22</v>
      </c>
      <c r="H23" t="s">
        <v>38</v>
      </c>
      <c r="I23">
        <v>11</v>
      </c>
      <c r="J23">
        <v>2</v>
      </c>
      <c r="K23">
        <v>5</v>
      </c>
    </row>
    <row r="24" spans="1:11">
      <c r="A24">
        <v>23</v>
      </c>
      <c r="B24" t="s">
        <v>39</v>
      </c>
      <c r="C24" t="s">
        <v>13</v>
      </c>
      <c r="D24" s="1">
        <v>26</v>
      </c>
      <c r="E24">
        <v>243.19</v>
      </c>
      <c r="F24">
        <v>15.4</v>
      </c>
      <c r="G24">
        <v>31</v>
      </c>
      <c r="H24">
        <v>7</v>
      </c>
      <c r="I24">
        <v>6</v>
      </c>
      <c r="J24">
        <v>3</v>
      </c>
      <c r="K24">
        <v>4.5</v>
      </c>
    </row>
    <row r="25" spans="1:11">
      <c r="A25">
        <v>24</v>
      </c>
      <c r="B25" t="s">
        <v>40</v>
      </c>
      <c r="C25" t="s">
        <v>16</v>
      </c>
      <c r="D25" s="1">
        <v>25</v>
      </c>
      <c r="E25">
        <v>232.52</v>
      </c>
      <c r="F25">
        <v>15.3</v>
      </c>
      <c r="G25">
        <v>25</v>
      </c>
      <c r="H25">
        <v>2</v>
      </c>
      <c r="I25">
        <v>6</v>
      </c>
      <c r="J25">
        <v>1.3</v>
      </c>
      <c r="K25">
        <v>3</v>
      </c>
    </row>
    <row r="26" spans="1:11">
      <c r="A26">
        <v>25</v>
      </c>
      <c r="B26" t="s">
        <v>41</v>
      </c>
      <c r="C26" t="s">
        <v>16</v>
      </c>
      <c r="D26" s="1">
        <v>24</v>
      </c>
      <c r="E26">
        <v>227.53</v>
      </c>
      <c r="F26">
        <v>14.9</v>
      </c>
      <c r="G26">
        <v>23</v>
      </c>
      <c r="H26">
        <v>2</v>
      </c>
      <c r="I26">
        <v>6</v>
      </c>
      <c r="J26">
        <v>3</v>
      </c>
      <c r="K26">
        <v>4</v>
      </c>
    </row>
    <row r="27" spans="1:11">
      <c r="A27">
        <v>26</v>
      </c>
      <c r="B27" t="s">
        <v>42</v>
      </c>
      <c r="C27" t="s">
        <v>30</v>
      </c>
      <c r="D27" s="1">
        <v>24</v>
      </c>
      <c r="E27">
        <v>209.93</v>
      </c>
      <c r="F27">
        <v>16.100000000000001</v>
      </c>
      <c r="G27">
        <v>24</v>
      </c>
      <c r="H27">
        <v>2</v>
      </c>
      <c r="I27">
        <v>11</v>
      </c>
      <c r="J27">
        <v>1.3</v>
      </c>
      <c r="K27">
        <v>2.5</v>
      </c>
    </row>
    <row r="28" spans="1:11">
      <c r="A28">
        <v>27</v>
      </c>
      <c r="B28" t="s">
        <v>43</v>
      </c>
      <c r="C28" t="s">
        <v>44</v>
      </c>
      <c r="D28" s="1">
        <v>24</v>
      </c>
      <c r="E28">
        <v>365.57</v>
      </c>
      <c r="F28">
        <v>16.3</v>
      </c>
      <c r="G28">
        <v>28</v>
      </c>
      <c r="H28">
        <v>6</v>
      </c>
      <c r="I28">
        <v>12</v>
      </c>
      <c r="J28">
        <v>1.5</v>
      </c>
      <c r="K28">
        <v>2</v>
      </c>
    </row>
    <row r="29" spans="1:11">
      <c r="A29">
        <v>28</v>
      </c>
      <c r="B29" t="s">
        <v>45</v>
      </c>
      <c r="C29" t="s">
        <v>16</v>
      </c>
      <c r="D29" s="1">
        <v>23</v>
      </c>
      <c r="E29">
        <v>226.97</v>
      </c>
      <c r="F29">
        <v>15.3</v>
      </c>
      <c r="G29">
        <v>24</v>
      </c>
      <c r="H29">
        <v>2</v>
      </c>
      <c r="I29">
        <v>12</v>
      </c>
      <c r="J29">
        <v>2</v>
      </c>
      <c r="K29">
        <v>3.5</v>
      </c>
    </row>
    <row r="30" spans="1:11">
      <c r="A30">
        <v>29</v>
      </c>
      <c r="B30" t="s">
        <v>46</v>
      </c>
      <c r="C30" t="s">
        <v>44</v>
      </c>
      <c r="D30" s="1">
        <v>23</v>
      </c>
      <c r="E30">
        <v>364.04</v>
      </c>
      <c r="F30">
        <v>16.2</v>
      </c>
      <c r="G30">
        <v>26</v>
      </c>
      <c r="H30">
        <v>4</v>
      </c>
      <c r="I30">
        <v>5</v>
      </c>
      <c r="J30">
        <v>2</v>
      </c>
      <c r="K30">
        <v>1</v>
      </c>
    </row>
    <row r="31" spans="1:11">
      <c r="A31">
        <v>30</v>
      </c>
      <c r="B31" t="s">
        <v>47</v>
      </c>
      <c r="C31" t="s">
        <v>16</v>
      </c>
      <c r="D31" s="1">
        <v>23</v>
      </c>
      <c r="E31">
        <v>225.98</v>
      </c>
      <c r="F31">
        <v>15.3</v>
      </c>
      <c r="G31">
        <v>30</v>
      </c>
      <c r="H31">
        <v>8</v>
      </c>
      <c r="I31">
        <v>14</v>
      </c>
      <c r="J31">
        <v>2.2999999999999998</v>
      </c>
      <c r="K31">
        <v>4.5</v>
      </c>
    </row>
    <row r="32" spans="1:11">
      <c r="A32">
        <v>31</v>
      </c>
      <c r="B32" t="s">
        <v>48</v>
      </c>
      <c r="C32" t="s">
        <v>16</v>
      </c>
      <c r="D32" s="1">
        <v>23</v>
      </c>
      <c r="E32">
        <v>225.24</v>
      </c>
      <c r="F32">
        <v>15.3</v>
      </c>
      <c r="G32">
        <v>25</v>
      </c>
      <c r="H32">
        <v>2</v>
      </c>
      <c r="I32">
        <v>11</v>
      </c>
      <c r="J32">
        <v>2.2999999999999998</v>
      </c>
      <c r="K32">
        <v>2.5</v>
      </c>
    </row>
    <row r="33" spans="1:11">
      <c r="A33">
        <v>32</v>
      </c>
      <c r="B33" t="s">
        <v>49</v>
      </c>
      <c r="C33" t="s">
        <v>13</v>
      </c>
      <c r="D33" s="1">
        <v>23</v>
      </c>
      <c r="E33">
        <v>235.15</v>
      </c>
      <c r="F33">
        <v>15.8</v>
      </c>
      <c r="G33">
        <v>25</v>
      </c>
      <c r="H33">
        <v>3</v>
      </c>
      <c r="I33">
        <v>14</v>
      </c>
      <c r="J33">
        <v>3</v>
      </c>
      <c r="K33">
        <v>3</v>
      </c>
    </row>
    <row r="34" spans="1:11">
      <c r="A34">
        <v>33</v>
      </c>
      <c r="B34" t="s">
        <v>50</v>
      </c>
      <c r="C34" t="s">
        <v>13</v>
      </c>
      <c r="D34" s="1">
        <v>23</v>
      </c>
      <c r="E34">
        <v>236.65</v>
      </c>
      <c r="F34">
        <v>16.100000000000001</v>
      </c>
      <c r="G34">
        <v>26</v>
      </c>
      <c r="H34">
        <v>4</v>
      </c>
      <c r="I34">
        <v>9</v>
      </c>
      <c r="J34">
        <v>3</v>
      </c>
      <c r="K34">
        <v>2.5</v>
      </c>
    </row>
    <row r="35" spans="1:11">
      <c r="A35">
        <v>34</v>
      </c>
      <c r="B35" t="s">
        <v>51</v>
      </c>
      <c r="C35" t="s">
        <v>16</v>
      </c>
      <c r="D35" s="1">
        <v>23</v>
      </c>
      <c r="E35">
        <v>222.44</v>
      </c>
      <c r="F35">
        <v>14.9</v>
      </c>
      <c r="G35">
        <v>29</v>
      </c>
      <c r="H35">
        <v>7</v>
      </c>
      <c r="I35">
        <v>12</v>
      </c>
      <c r="J35">
        <v>3</v>
      </c>
      <c r="K35">
        <v>3.5</v>
      </c>
    </row>
    <row r="36" spans="1:11">
      <c r="A36">
        <v>35</v>
      </c>
      <c r="B36" t="s">
        <v>52</v>
      </c>
      <c r="C36" t="s">
        <v>13</v>
      </c>
      <c r="D36" s="1">
        <v>22</v>
      </c>
      <c r="E36">
        <v>234.64</v>
      </c>
      <c r="F36">
        <v>16.100000000000001</v>
      </c>
      <c r="G36">
        <v>26</v>
      </c>
      <c r="H36">
        <v>4</v>
      </c>
      <c r="I36">
        <v>14</v>
      </c>
      <c r="J36">
        <v>3.5</v>
      </c>
      <c r="K36">
        <v>4</v>
      </c>
    </row>
    <row r="37" spans="1:11">
      <c r="A37">
        <v>36</v>
      </c>
      <c r="B37" t="s">
        <v>53</v>
      </c>
      <c r="C37" t="s">
        <v>13</v>
      </c>
      <c r="D37" s="1">
        <v>22</v>
      </c>
      <c r="E37">
        <v>234.19</v>
      </c>
      <c r="F37">
        <v>16.100000000000001</v>
      </c>
      <c r="G37">
        <v>27</v>
      </c>
      <c r="H37">
        <v>6</v>
      </c>
      <c r="I37">
        <v>7</v>
      </c>
      <c r="J37">
        <v>2</v>
      </c>
      <c r="K37">
        <v>3</v>
      </c>
    </row>
    <row r="38" spans="1:11">
      <c r="A38">
        <v>37</v>
      </c>
      <c r="B38" t="s">
        <v>54</v>
      </c>
      <c r="C38" t="s">
        <v>13</v>
      </c>
      <c r="D38" s="1">
        <v>22</v>
      </c>
      <c r="E38">
        <v>234.05</v>
      </c>
      <c r="F38">
        <v>16.100000000000001</v>
      </c>
      <c r="G38">
        <v>25</v>
      </c>
      <c r="H38">
        <v>3</v>
      </c>
      <c r="I38">
        <v>6</v>
      </c>
      <c r="J38">
        <v>2</v>
      </c>
      <c r="K38">
        <v>3.5</v>
      </c>
    </row>
    <row r="39" spans="1:11">
      <c r="A39">
        <v>38</v>
      </c>
      <c r="B39" t="s">
        <v>55</v>
      </c>
      <c r="C39" t="s">
        <v>44</v>
      </c>
      <c r="D39" s="1">
        <v>22</v>
      </c>
      <c r="E39">
        <v>358.14</v>
      </c>
      <c r="F39">
        <v>16.2</v>
      </c>
      <c r="G39">
        <v>28</v>
      </c>
      <c r="H39">
        <v>7</v>
      </c>
      <c r="I39">
        <v>6</v>
      </c>
      <c r="J39">
        <v>0.5</v>
      </c>
      <c r="K39">
        <v>3.3</v>
      </c>
    </row>
    <row r="40" spans="1:11">
      <c r="A40">
        <v>39</v>
      </c>
      <c r="B40" t="s">
        <v>56</v>
      </c>
      <c r="C40" t="s">
        <v>13</v>
      </c>
      <c r="D40" s="1">
        <v>22</v>
      </c>
      <c r="E40">
        <v>232.35</v>
      </c>
      <c r="F40">
        <v>16.100000000000001</v>
      </c>
      <c r="G40">
        <v>25</v>
      </c>
      <c r="H40">
        <v>3</v>
      </c>
      <c r="I40">
        <v>5</v>
      </c>
      <c r="J40">
        <v>1.5</v>
      </c>
      <c r="K40">
        <v>3.5</v>
      </c>
    </row>
    <row r="41" spans="1:11">
      <c r="A41">
        <v>40</v>
      </c>
      <c r="B41" t="s">
        <v>57</v>
      </c>
      <c r="C41" t="s">
        <v>13</v>
      </c>
      <c r="D41" s="1">
        <v>22</v>
      </c>
      <c r="E41">
        <v>230.45</v>
      </c>
      <c r="F41">
        <v>15.8</v>
      </c>
      <c r="G41">
        <v>28</v>
      </c>
      <c r="H41">
        <v>5</v>
      </c>
      <c r="I41">
        <v>9</v>
      </c>
      <c r="J41">
        <v>2.5</v>
      </c>
      <c r="K41">
        <v>4</v>
      </c>
    </row>
    <row r="42" spans="1:11">
      <c r="A42">
        <v>41</v>
      </c>
      <c r="B42" t="s">
        <v>58</v>
      </c>
      <c r="C42" t="s">
        <v>16</v>
      </c>
      <c r="D42" s="1">
        <v>21</v>
      </c>
      <c r="E42">
        <v>217.88</v>
      </c>
      <c r="F42">
        <v>15.3</v>
      </c>
      <c r="G42">
        <v>26</v>
      </c>
      <c r="H42">
        <v>5</v>
      </c>
      <c r="I42">
        <v>10</v>
      </c>
      <c r="J42">
        <v>1.8</v>
      </c>
      <c r="K42">
        <v>3.5</v>
      </c>
    </row>
    <row r="43" spans="1:11">
      <c r="A43">
        <v>42</v>
      </c>
      <c r="B43" t="s">
        <v>59</v>
      </c>
      <c r="C43" t="s">
        <v>13</v>
      </c>
      <c r="D43" s="1">
        <v>21</v>
      </c>
      <c r="E43">
        <v>228.42</v>
      </c>
      <c r="F43">
        <v>16.100000000000001</v>
      </c>
      <c r="G43">
        <v>26</v>
      </c>
      <c r="H43">
        <v>5</v>
      </c>
      <c r="I43">
        <v>10</v>
      </c>
      <c r="J43">
        <v>2</v>
      </c>
      <c r="K43">
        <v>3.5</v>
      </c>
    </row>
    <row r="44" spans="1:11">
      <c r="A44">
        <v>43</v>
      </c>
      <c r="B44" t="s">
        <v>60</v>
      </c>
      <c r="C44" t="s">
        <v>16</v>
      </c>
      <c r="D44" s="1">
        <v>20</v>
      </c>
      <c r="E44">
        <v>214.18</v>
      </c>
      <c r="F44">
        <v>14.9</v>
      </c>
      <c r="G44">
        <v>22</v>
      </c>
      <c r="H44">
        <v>1</v>
      </c>
      <c r="I44">
        <v>6</v>
      </c>
      <c r="J44">
        <v>2.2999999999999998</v>
      </c>
      <c r="K44">
        <v>3.8</v>
      </c>
    </row>
    <row r="45" spans="1:11">
      <c r="A45">
        <v>44</v>
      </c>
      <c r="B45" t="s">
        <v>61</v>
      </c>
      <c r="C45" t="s">
        <v>44</v>
      </c>
      <c r="D45" s="1">
        <v>20</v>
      </c>
      <c r="E45">
        <v>343.33</v>
      </c>
      <c r="F45">
        <v>15.4</v>
      </c>
      <c r="G45">
        <v>27</v>
      </c>
      <c r="H45">
        <v>6</v>
      </c>
      <c r="I45">
        <v>14</v>
      </c>
      <c r="J45">
        <v>2.5</v>
      </c>
      <c r="K45">
        <v>3.3</v>
      </c>
    </row>
    <row r="46" spans="1:11">
      <c r="A46">
        <v>45</v>
      </c>
      <c r="B46" t="s">
        <v>62</v>
      </c>
      <c r="C46" t="s">
        <v>16</v>
      </c>
      <c r="D46" s="1">
        <v>20</v>
      </c>
      <c r="E46">
        <v>213.43</v>
      </c>
      <c r="F46">
        <v>15.3</v>
      </c>
      <c r="G46">
        <v>28</v>
      </c>
      <c r="H46">
        <v>7</v>
      </c>
      <c r="I46">
        <v>14</v>
      </c>
      <c r="J46">
        <v>2.2999999999999998</v>
      </c>
      <c r="K46">
        <v>3.8</v>
      </c>
    </row>
    <row r="47" spans="1:11">
      <c r="A47">
        <v>46</v>
      </c>
      <c r="B47" t="s">
        <v>63</v>
      </c>
      <c r="C47" t="s">
        <v>13</v>
      </c>
      <c r="D47" s="1">
        <v>20</v>
      </c>
      <c r="E47">
        <v>223.84</v>
      </c>
      <c r="F47">
        <v>15.8</v>
      </c>
      <c r="G47">
        <v>28</v>
      </c>
      <c r="H47">
        <v>7</v>
      </c>
      <c r="I47">
        <v>11</v>
      </c>
      <c r="J47">
        <v>1</v>
      </c>
      <c r="K47">
        <v>3.5</v>
      </c>
    </row>
    <row r="48" spans="1:11">
      <c r="A48">
        <v>47</v>
      </c>
      <c r="B48" t="s">
        <v>64</v>
      </c>
      <c r="C48" t="s">
        <v>30</v>
      </c>
      <c r="D48" s="1">
        <v>20</v>
      </c>
      <c r="E48">
        <v>194.84</v>
      </c>
      <c r="F48">
        <v>16.100000000000001</v>
      </c>
      <c r="G48">
        <v>24</v>
      </c>
      <c r="H48">
        <v>1</v>
      </c>
      <c r="I48">
        <v>12</v>
      </c>
      <c r="J48">
        <v>2</v>
      </c>
      <c r="K48">
        <v>4.3</v>
      </c>
    </row>
    <row r="49" spans="1:11">
      <c r="A49">
        <v>48</v>
      </c>
      <c r="B49" t="s">
        <v>65</v>
      </c>
      <c r="C49" t="s">
        <v>30</v>
      </c>
      <c r="D49" s="1">
        <v>20</v>
      </c>
      <c r="E49">
        <v>191.52</v>
      </c>
      <c r="F49">
        <v>15.4</v>
      </c>
      <c r="G49">
        <v>28</v>
      </c>
      <c r="H49">
        <v>6</v>
      </c>
      <c r="I49">
        <v>14</v>
      </c>
      <c r="J49">
        <v>2</v>
      </c>
      <c r="K49">
        <v>3</v>
      </c>
    </row>
    <row r="50" spans="1:11">
      <c r="A50">
        <v>49</v>
      </c>
      <c r="B50" t="s">
        <v>66</v>
      </c>
      <c r="C50" t="s">
        <v>13</v>
      </c>
      <c r="D50" s="1">
        <v>20</v>
      </c>
      <c r="E50">
        <v>222.8</v>
      </c>
      <c r="F50">
        <v>15.8</v>
      </c>
      <c r="G50">
        <v>21</v>
      </c>
      <c r="H50" t="s">
        <v>38</v>
      </c>
      <c r="I50">
        <v>11</v>
      </c>
      <c r="J50">
        <v>3</v>
      </c>
      <c r="K50">
        <v>4</v>
      </c>
    </row>
    <row r="51" spans="1:11">
      <c r="A51">
        <v>50</v>
      </c>
      <c r="B51" t="s">
        <v>67</v>
      </c>
      <c r="C51" t="s">
        <v>13</v>
      </c>
      <c r="D51" s="1">
        <v>19</v>
      </c>
      <c r="E51">
        <v>222.09</v>
      </c>
      <c r="F51">
        <v>15.8</v>
      </c>
      <c r="G51">
        <v>30</v>
      </c>
      <c r="H51">
        <v>9</v>
      </c>
      <c r="I51">
        <v>10</v>
      </c>
      <c r="J51">
        <v>3</v>
      </c>
      <c r="K51">
        <v>4</v>
      </c>
    </row>
    <row r="52" spans="1:11">
      <c r="A52">
        <v>51</v>
      </c>
      <c r="B52" t="s">
        <v>68</v>
      </c>
      <c r="C52" t="s">
        <v>13</v>
      </c>
      <c r="D52" s="1">
        <v>19</v>
      </c>
      <c r="E52">
        <v>222.72</v>
      </c>
      <c r="F52">
        <v>16.100000000000001</v>
      </c>
      <c r="G52">
        <v>23</v>
      </c>
      <c r="H52">
        <v>1</v>
      </c>
      <c r="I52">
        <v>14</v>
      </c>
      <c r="J52">
        <v>2</v>
      </c>
      <c r="K52">
        <v>3.5</v>
      </c>
    </row>
    <row r="53" spans="1:11">
      <c r="A53">
        <v>52</v>
      </c>
      <c r="B53" t="s">
        <v>69</v>
      </c>
      <c r="C53" t="s">
        <v>13</v>
      </c>
      <c r="D53" s="1">
        <v>19</v>
      </c>
      <c r="E53">
        <v>220.16</v>
      </c>
      <c r="F53">
        <v>16.100000000000001</v>
      </c>
      <c r="G53">
        <v>30</v>
      </c>
      <c r="H53">
        <v>9</v>
      </c>
      <c r="I53">
        <v>14</v>
      </c>
      <c r="J53">
        <v>2</v>
      </c>
      <c r="K53">
        <v>3</v>
      </c>
    </row>
    <row r="54" spans="1:11">
      <c r="A54">
        <v>53</v>
      </c>
      <c r="B54" t="s">
        <v>70</v>
      </c>
      <c r="C54" t="s">
        <v>16</v>
      </c>
      <c r="D54" s="1">
        <v>18</v>
      </c>
      <c r="E54">
        <v>205.34</v>
      </c>
      <c r="F54">
        <v>15.3</v>
      </c>
      <c r="G54">
        <v>23</v>
      </c>
      <c r="H54">
        <v>2</v>
      </c>
      <c r="I54">
        <v>10</v>
      </c>
      <c r="J54">
        <v>2.5</v>
      </c>
      <c r="K54">
        <v>4</v>
      </c>
    </row>
    <row r="55" spans="1:11">
      <c r="A55">
        <v>54</v>
      </c>
      <c r="B55" t="s">
        <v>71</v>
      </c>
      <c r="C55" t="s">
        <v>13</v>
      </c>
      <c r="D55" s="1">
        <v>18</v>
      </c>
      <c r="E55">
        <v>216.38</v>
      </c>
      <c r="F55">
        <v>16.100000000000001</v>
      </c>
      <c r="G55">
        <v>23</v>
      </c>
      <c r="H55">
        <v>2</v>
      </c>
      <c r="I55">
        <v>9</v>
      </c>
      <c r="J55">
        <v>3</v>
      </c>
      <c r="K55">
        <v>4</v>
      </c>
    </row>
    <row r="56" spans="1:11">
      <c r="A56">
        <v>55</v>
      </c>
      <c r="B56" t="s">
        <v>72</v>
      </c>
      <c r="C56" t="s">
        <v>13</v>
      </c>
      <c r="D56" s="1">
        <v>18</v>
      </c>
      <c r="E56">
        <v>214.45</v>
      </c>
      <c r="F56">
        <v>15.8</v>
      </c>
      <c r="G56">
        <v>25</v>
      </c>
      <c r="H56">
        <v>4</v>
      </c>
      <c r="I56">
        <v>12</v>
      </c>
      <c r="J56">
        <v>3</v>
      </c>
      <c r="K56">
        <v>4</v>
      </c>
    </row>
    <row r="57" spans="1:11">
      <c r="A57">
        <v>56</v>
      </c>
      <c r="B57" t="s">
        <v>73</v>
      </c>
      <c r="C57" t="s">
        <v>30</v>
      </c>
      <c r="D57" s="1">
        <v>18</v>
      </c>
      <c r="E57">
        <v>186.17</v>
      </c>
      <c r="F57">
        <v>16.100000000000001</v>
      </c>
      <c r="G57">
        <v>29</v>
      </c>
      <c r="H57">
        <v>7</v>
      </c>
      <c r="I57">
        <v>12</v>
      </c>
      <c r="J57">
        <v>1.5</v>
      </c>
      <c r="K57">
        <v>3.8</v>
      </c>
    </row>
    <row r="58" spans="1:11">
      <c r="A58">
        <v>57</v>
      </c>
      <c r="B58" t="s">
        <v>74</v>
      </c>
      <c r="C58" t="s">
        <v>30</v>
      </c>
      <c r="D58" s="1">
        <v>17</v>
      </c>
      <c r="E58">
        <v>184.64</v>
      </c>
      <c r="F58">
        <v>16.100000000000001</v>
      </c>
      <c r="G58">
        <v>23</v>
      </c>
      <c r="H58">
        <v>3</v>
      </c>
      <c r="I58">
        <v>12</v>
      </c>
      <c r="J58">
        <v>2.2999999999999998</v>
      </c>
      <c r="K58">
        <v>5</v>
      </c>
    </row>
    <row r="59" spans="1:11">
      <c r="A59">
        <v>58</v>
      </c>
      <c r="B59" t="s">
        <v>75</v>
      </c>
      <c r="C59" t="s">
        <v>30</v>
      </c>
      <c r="D59" s="1">
        <v>17</v>
      </c>
      <c r="E59">
        <v>182.04</v>
      </c>
      <c r="F59">
        <v>15.8</v>
      </c>
      <c r="G59">
        <v>30</v>
      </c>
      <c r="H59">
        <v>7</v>
      </c>
      <c r="I59">
        <v>9</v>
      </c>
      <c r="J59">
        <v>2.2999999999999998</v>
      </c>
      <c r="K59">
        <v>3.3</v>
      </c>
    </row>
    <row r="60" spans="1:11">
      <c r="A60">
        <v>59</v>
      </c>
      <c r="B60" t="s">
        <v>76</v>
      </c>
      <c r="C60" t="s">
        <v>16</v>
      </c>
      <c r="D60" s="1">
        <v>17</v>
      </c>
      <c r="E60">
        <v>199.93</v>
      </c>
      <c r="F60">
        <v>14.9</v>
      </c>
      <c r="G60">
        <v>29</v>
      </c>
      <c r="H60">
        <v>7</v>
      </c>
      <c r="I60">
        <v>6</v>
      </c>
      <c r="J60">
        <v>3</v>
      </c>
      <c r="K60">
        <v>3.3</v>
      </c>
    </row>
    <row r="61" spans="1:11">
      <c r="A61">
        <v>60</v>
      </c>
      <c r="B61" t="s">
        <v>77</v>
      </c>
      <c r="C61" t="s">
        <v>13</v>
      </c>
      <c r="D61" s="1">
        <v>17</v>
      </c>
      <c r="E61">
        <v>212.64</v>
      </c>
      <c r="F61">
        <v>16.100000000000001</v>
      </c>
      <c r="G61">
        <v>28</v>
      </c>
      <c r="H61">
        <v>5</v>
      </c>
      <c r="I61">
        <v>14</v>
      </c>
      <c r="J61">
        <v>2</v>
      </c>
      <c r="K61">
        <v>3</v>
      </c>
    </row>
    <row r="62" spans="1:11">
      <c r="A62">
        <v>61</v>
      </c>
      <c r="B62" t="s">
        <v>78</v>
      </c>
      <c r="C62" t="s">
        <v>16</v>
      </c>
      <c r="D62" s="1">
        <v>17</v>
      </c>
      <c r="E62">
        <v>198.43</v>
      </c>
      <c r="F62">
        <v>15.3</v>
      </c>
      <c r="G62">
        <v>26</v>
      </c>
      <c r="H62">
        <v>3</v>
      </c>
      <c r="I62">
        <v>14</v>
      </c>
      <c r="J62">
        <v>2</v>
      </c>
      <c r="K62">
        <v>4</v>
      </c>
    </row>
    <row r="63" spans="1:11">
      <c r="A63">
        <v>62</v>
      </c>
      <c r="B63" t="s">
        <v>79</v>
      </c>
      <c r="C63" t="s">
        <v>13</v>
      </c>
      <c r="D63" s="1">
        <v>16</v>
      </c>
      <c r="E63">
        <v>209.57</v>
      </c>
      <c r="F63">
        <v>16.100000000000001</v>
      </c>
      <c r="G63">
        <v>27</v>
      </c>
      <c r="H63">
        <v>6</v>
      </c>
      <c r="I63">
        <v>12</v>
      </c>
      <c r="J63">
        <v>2</v>
      </c>
      <c r="K63">
        <v>3.5</v>
      </c>
    </row>
    <row r="64" spans="1:11">
      <c r="A64">
        <v>63</v>
      </c>
      <c r="B64" t="s">
        <v>80</v>
      </c>
      <c r="C64" t="s">
        <v>16</v>
      </c>
      <c r="D64" s="1">
        <v>16</v>
      </c>
      <c r="E64">
        <v>196.27</v>
      </c>
      <c r="F64">
        <v>15.3</v>
      </c>
      <c r="G64">
        <v>27</v>
      </c>
      <c r="H64">
        <v>5</v>
      </c>
      <c r="I64">
        <v>5</v>
      </c>
      <c r="J64">
        <v>2</v>
      </c>
      <c r="K64">
        <v>3.8</v>
      </c>
    </row>
    <row r="65" spans="1:11">
      <c r="A65">
        <v>64</v>
      </c>
      <c r="B65" t="s">
        <v>81</v>
      </c>
      <c r="C65" t="s">
        <v>13</v>
      </c>
      <c r="D65" s="1">
        <v>16</v>
      </c>
      <c r="E65">
        <v>204.59</v>
      </c>
      <c r="F65">
        <v>15.4</v>
      </c>
      <c r="G65">
        <v>24</v>
      </c>
      <c r="H65">
        <v>1</v>
      </c>
      <c r="I65">
        <v>14</v>
      </c>
      <c r="J65">
        <v>2</v>
      </c>
      <c r="K65">
        <v>4</v>
      </c>
    </row>
    <row r="66" spans="1:11">
      <c r="A66">
        <v>65</v>
      </c>
      <c r="B66" t="s">
        <v>82</v>
      </c>
      <c r="C66" t="s">
        <v>30</v>
      </c>
      <c r="D66" s="1">
        <v>16</v>
      </c>
      <c r="E66">
        <v>177.98</v>
      </c>
      <c r="F66">
        <v>16.100000000000001</v>
      </c>
      <c r="G66">
        <v>25</v>
      </c>
      <c r="H66">
        <v>2</v>
      </c>
      <c r="I66">
        <v>7</v>
      </c>
      <c r="J66">
        <v>1</v>
      </c>
      <c r="K66">
        <v>3.5</v>
      </c>
    </row>
    <row r="67" spans="1:11">
      <c r="A67">
        <v>66</v>
      </c>
      <c r="B67" t="s">
        <v>83</v>
      </c>
      <c r="C67" t="s">
        <v>13</v>
      </c>
      <c r="D67" s="1">
        <v>16</v>
      </c>
      <c r="E67">
        <v>205.26</v>
      </c>
      <c r="F67">
        <v>15.8</v>
      </c>
      <c r="G67">
        <v>28</v>
      </c>
      <c r="H67">
        <v>5</v>
      </c>
      <c r="I67">
        <v>11</v>
      </c>
      <c r="J67">
        <v>1.5</v>
      </c>
      <c r="K67">
        <v>3.5</v>
      </c>
    </row>
    <row r="68" spans="1:11">
      <c r="A68">
        <v>67</v>
      </c>
      <c r="B68" t="s">
        <v>84</v>
      </c>
      <c r="C68" t="s">
        <v>13</v>
      </c>
      <c r="D68" s="1">
        <v>16</v>
      </c>
      <c r="E68">
        <v>204.48</v>
      </c>
      <c r="F68">
        <v>15.8</v>
      </c>
      <c r="G68">
        <v>32</v>
      </c>
      <c r="H68">
        <v>11</v>
      </c>
      <c r="I68">
        <v>7</v>
      </c>
      <c r="J68">
        <v>1.5</v>
      </c>
      <c r="K68">
        <v>3.5</v>
      </c>
    </row>
    <row r="69" spans="1:11">
      <c r="A69">
        <v>68</v>
      </c>
      <c r="B69" t="s">
        <v>85</v>
      </c>
      <c r="C69" t="s">
        <v>30</v>
      </c>
      <c r="D69" s="1">
        <v>16</v>
      </c>
      <c r="E69">
        <v>174.61</v>
      </c>
      <c r="F69">
        <v>15.8</v>
      </c>
      <c r="G69">
        <v>28</v>
      </c>
      <c r="H69">
        <v>7</v>
      </c>
      <c r="I69">
        <v>10</v>
      </c>
      <c r="J69">
        <v>2.5</v>
      </c>
      <c r="K69">
        <v>3.8</v>
      </c>
    </row>
    <row r="70" spans="1:11">
      <c r="A70">
        <v>69</v>
      </c>
      <c r="B70" t="s">
        <v>86</v>
      </c>
      <c r="C70" t="s">
        <v>16</v>
      </c>
      <c r="D70" s="1">
        <v>15</v>
      </c>
      <c r="E70">
        <v>191.37</v>
      </c>
      <c r="F70">
        <v>14.9</v>
      </c>
      <c r="G70">
        <v>25</v>
      </c>
      <c r="H70">
        <v>4</v>
      </c>
      <c r="I70">
        <v>7</v>
      </c>
      <c r="J70">
        <v>2.8</v>
      </c>
      <c r="K70">
        <v>3.8</v>
      </c>
    </row>
    <row r="71" spans="1:11">
      <c r="A71">
        <v>70</v>
      </c>
      <c r="B71" t="s">
        <v>87</v>
      </c>
      <c r="C71" t="s">
        <v>16</v>
      </c>
      <c r="D71" s="1">
        <v>15</v>
      </c>
      <c r="E71">
        <v>191.21</v>
      </c>
      <c r="F71">
        <v>15.3</v>
      </c>
      <c r="G71">
        <v>25</v>
      </c>
      <c r="H71">
        <v>2</v>
      </c>
      <c r="I71">
        <v>9</v>
      </c>
      <c r="J71">
        <v>2.2999999999999998</v>
      </c>
      <c r="K71">
        <v>3.3</v>
      </c>
    </row>
    <row r="72" spans="1:11">
      <c r="A72">
        <v>71</v>
      </c>
      <c r="B72" t="s">
        <v>88</v>
      </c>
      <c r="C72" t="s">
        <v>16</v>
      </c>
      <c r="D72" s="1">
        <v>15</v>
      </c>
      <c r="E72">
        <v>188.09</v>
      </c>
      <c r="F72">
        <v>14.9</v>
      </c>
      <c r="G72">
        <v>29</v>
      </c>
      <c r="H72">
        <v>7</v>
      </c>
      <c r="I72">
        <v>11</v>
      </c>
      <c r="J72">
        <v>2.5</v>
      </c>
      <c r="K72">
        <v>3.5</v>
      </c>
    </row>
    <row r="73" spans="1:11">
      <c r="A73">
        <v>72</v>
      </c>
      <c r="B73" t="s">
        <v>89</v>
      </c>
      <c r="C73" t="s">
        <v>44</v>
      </c>
      <c r="D73" s="1">
        <v>14</v>
      </c>
      <c r="E73">
        <v>325.79000000000002</v>
      </c>
      <c r="F73">
        <v>16.2</v>
      </c>
      <c r="G73">
        <v>31</v>
      </c>
      <c r="H73">
        <v>8</v>
      </c>
      <c r="I73">
        <v>7</v>
      </c>
      <c r="J73">
        <v>2</v>
      </c>
      <c r="K73">
        <v>4</v>
      </c>
    </row>
    <row r="74" spans="1:11">
      <c r="A74">
        <v>73</v>
      </c>
      <c r="B74" t="s">
        <v>90</v>
      </c>
      <c r="C74" t="s">
        <v>13</v>
      </c>
      <c r="D74" s="1">
        <v>14</v>
      </c>
      <c r="E74">
        <v>197.04</v>
      </c>
      <c r="F74">
        <v>15.8</v>
      </c>
      <c r="G74">
        <v>29</v>
      </c>
      <c r="H74">
        <v>6</v>
      </c>
      <c r="I74">
        <v>5</v>
      </c>
      <c r="J74">
        <v>1.5</v>
      </c>
      <c r="K74">
        <v>3.5</v>
      </c>
    </row>
    <row r="75" spans="1:11">
      <c r="A75">
        <v>74</v>
      </c>
      <c r="B75" t="s">
        <v>91</v>
      </c>
      <c r="C75" t="s">
        <v>16</v>
      </c>
      <c r="D75" s="1">
        <v>14</v>
      </c>
      <c r="E75">
        <v>185.76</v>
      </c>
      <c r="F75">
        <v>15.3</v>
      </c>
      <c r="G75">
        <v>24</v>
      </c>
      <c r="H75">
        <v>3</v>
      </c>
      <c r="I75">
        <v>14</v>
      </c>
      <c r="J75">
        <v>2.5</v>
      </c>
      <c r="K75">
        <v>3</v>
      </c>
    </row>
    <row r="76" spans="1:11">
      <c r="A76">
        <v>75</v>
      </c>
      <c r="B76" t="s">
        <v>92</v>
      </c>
      <c r="C76" t="s">
        <v>16</v>
      </c>
      <c r="D76" s="1">
        <v>14</v>
      </c>
      <c r="E76">
        <v>185.37</v>
      </c>
      <c r="F76">
        <v>15.3</v>
      </c>
      <c r="G76">
        <v>26</v>
      </c>
      <c r="H76">
        <v>3</v>
      </c>
      <c r="I76">
        <v>9</v>
      </c>
      <c r="J76">
        <v>2.5</v>
      </c>
      <c r="K76">
        <v>3.3</v>
      </c>
    </row>
    <row r="77" spans="1:11">
      <c r="A77">
        <v>76</v>
      </c>
      <c r="B77" t="s">
        <v>93</v>
      </c>
      <c r="C77" t="s">
        <v>13</v>
      </c>
      <c r="D77" s="1">
        <v>14</v>
      </c>
      <c r="E77">
        <v>194.87</v>
      </c>
      <c r="F77">
        <v>15.8</v>
      </c>
      <c r="G77">
        <v>22</v>
      </c>
      <c r="H77">
        <v>1</v>
      </c>
      <c r="I77">
        <v>10</v>
      </c>
      <c r="J77">
        <v>2.5</v>
      </c>
      <c r="K77">
        <v>3.5</v>
      </c>
    </row>
    <row r="78" spans="1:11">
      <c r="A78">
        <v>77</v>
      </c>
      <c r="B78" t="s">
        <v>94</v>
      </c>
      <c r="C78" t="s">
        <v>16</v>
      </c>
      <c r="D78" s="1">
        <v>14</v>
      </c>
      <c r="E78">
        <v>183.82</v>
      </c>
      <c r="F78">
        <v>15.3</v>
      </c>
      <c r="G78">
        <v>27</v>
      </c>
      <c r="H78">
        <v>5</v>
      </c>
      <c r="I78">
        <v>5</v>
      </c>
      <c r="J78">
        <v>2.8</v>
      </c>
      <c r="K78">
        <v>4</v>
      </c>
    </row>
    <row r="79" spans="1:11">
      <c r="A79">
        <v>78</v>
      </c>
      <c r="B79" t="s">
        <v>95</v>
      </c>
      <c r="C79" t="s">
        <v>44</v>
      </c>
      <c r="D79" s="1">
        <v>14</v>
      </c>
      <c r="E79">
        <v>310.64999999999998</v>
      </c>
      <c r="F79">
        <v>15.3</v>
      </c>
      <c r="G79">
        <v>22</v>
      </c>
      <c r="H79">
        <v>1</v>
      </c>
      <c r="I79">
        <v>14</v>
      </c>
      <c r="J79">
        <v>3.8</v>
      </c>
      <c r="K79">
        <v>4.7</v>
      </c>
    </row>
    <row r="80" spans="1:11">
      <c r="A80">
        <v>79</v>
      </c>
      <c r="B80" t="s">
        <v>96</v>
      </c>
      <c r="C80" t="s">
        <v>44</v>
      </c>
      <c r="D80" s="1">
        <v>13</v>
      </c>
      <c r="E80">
        <v>321.42</v>
      </c>
      <c r="F80">
        <v>16.2</v>
      </c>
      <c r="G80">
        <v>22</v>
      </c>
      <c r="H80">
        <v>1</v>
      </c>
      <c r="I80">
        <v>14</v>
      </c>
      <c r="J80">
        <v>2.5</v>
      </c>
      <c r="K80">
        <v>4.3</v>
      </c>
    </row>
    <row r="81" spans="1:11">
      <c r="A81">
        <v>80</v>
      </c>
      <c r="B81" t="s">
        <v>97</v>
      </c>
      <c r="C81" t="s">
        <v>13</v>
      </c>
      <c r="D81" s="1">
        <v>13</v>
      </c>
      <c r="E81">
        <v>195.28</v>
      </c>
      <c r="F81">
        <v>16.100000000000001</v>
      </c>
      <c r="G81">
        <v>24</v>
      </c>
      <c r="H81">
        <v>1</v>
      </c>
      <c r="I81">
        <v>10</v>
      </c>
      <c r="J81">
        <v>2</v>
      </c>
      <c r="K81">
        <v>4</v>
      </c>
    </row>
    <row r="82" spans="1:11">
      <c r="A82">
        <v>81</v>
      </c>
      <c r="B82" t="s">
        <v>98</v>
      </c>
      <c r="C82" t="s">
        <v>44</v>
      </c>
      <c r="D82" s="1">
        <v>13</v>
      </c>
      <c r="E82">
        <v>319.43</v>
      </c>
      <c r="F82">
        <v>16.2</v>
      </c>
      <c r="G82">
        <v>27</v>
      </c>
      <c r="H82">
        <v>4</v>
      </c>
      <c r="I82">
        <v>12</v>
      </c>
      <c r="J82">
        <v>3</v>
      </c>
      <c r="K82">
        <v>4</v>
      </c>
    </row>
    <row r="83" spans="1:11">
      <c r="A83">
        <v>82</v>
      </c>
      <c r="B83" t="s">
        <v>99</v>
      </c>
      <c r="C83" t="s">
        <v>13</v>
      </c>
      <c r="D83" s="1">
        <v>13</v>
      </c>
      <c r="E83">
        <v>177.08</v>
      </c>
      <c r="F83">
        <v>12.7</v>
      </c>
      <c r="G83">
        <v>24</v>
      </c>
      <c r="H83">
        <v>1</v>
      </c>
      <c r="I83">
        <v>6</v>
      </c>
      <c r="J83">
        <v>2.5</v>
      </c>
      <c r="K83">
        <v>4</v>
      </c>
    </row>
    <row r="84" spans="1:11">
      <c r="A84">
        <v>83</v>
      </c>
      <c r="B84" t="s">
        <v>100</v>
      </c>
      <c r="C84" t="s">
        <v>13</v>
      </c>
      <c r="D84" s="1">
        <v>13</v>
      </c>
      <c r="E84">
        <v>187.97</v>
      </c>
      <c r="F84">
        <v>15.1</v>
      </c>
      <c r="G84">
        <v>32</v>
      </c>
      <c r="H84">
        <v>11</v>
      </c>
      <c r="I84">
        <v>5</v>
      </c>
      <c r="J84">
        <v>2</v>
      </c>
      <c r="K84">
        <v>3</v>
      </c>
    </row>
    <row r="85" spans="1:11">
      <c r="A85">
        <v>84</v>
      </c>
      <c r="B85" t="s">
        <v>101</v>
      </c>
      <c r="C85" t="s">
        <v>16</v>
      </c>
      <c r="D85" s="1">
        <v>13</v>
      </c>
      <c r="E85">
        <v>179.83</v>
      </c>
      <c r="F85">
        <v>14.9</v>
      </c>
      <c r="G85">
        <v>29</v>
      </c>
      <c r="H85">
        <v>7</v>
      </c>
      <c r="I85">
        <v>14</v>
      </c>
      <c r="J85">
        <v>3</v>
      </c>
      <c r="K85">
        <v>3.8</v>
      </c>
    </row>
    <row r="86" spans="1:11">
      <c r="A86">
        <v>85</v>
      </c>
      <c r="B86" t="s">
        <v>102</v>
      </c>
      <c r="C86" t="s">
        <v>16</v>
      </c>
      <c r="D86" s="1">
        <v>13</v>
      </c>
      <c r="E86">
        <v>177.63</v>
      </c>
      <c r="F86">
        <v>14.6</v>
      </c>
      <c r="G86">
        <v>32</v>
      </c>
      <c r="H86">
        <v>9</v>
      </c>
      <c r="I86">
        <v>6</v>
      </c>
      <c r="J86">
        <v>3</v>
      </c>
      <c r="K86">
        <v>3.5</v>
      </c>
    </row>
    <row r="87" spans="1:11">
      <c r="A87">
        <v>86</v>
      </c>
      <c r="B87" t="s">
        <v>103</v>
      </c>
      <c r="C87" t="s">
        <v>44</v>
      </c>
      <c r="D87" s="1">
        <v>13</v>
      </c>
      <c r="E87">
        <v>312.93</v>
      </c>
      <c r="F87">
        <v>15.8</v>
      </c>
      <c r="G87">
        <v>27</v>
      </c>
      <c r="H87">
        <v>5</v>
      </c>
      <c r="I87">
        <v>11</v>
      </c>
      <c r="J87">
        <v>3.3</v>
      </c>
      <c r="K87">
        <v>3.7</v>
      </c>
    </row>
    <row r="88" spans="1:11">
      <c r="A88">
        <v>87</v>
      </c>
      <c r="B88" t="s">
        <v>104</v>
      </c>
      <c r="C88" t="s">
        <v>16</v>
      </c>
      <c r="D88" s="1">
        <v>13</v>
      </c>
      <c r="E88">
        <v>178.75</v>
      </c>
      <c r="F88">
        <v>15.3</v>
      </c>
      <c r="G88">
        <v>26</v>
      </c>
      <c r="H88">
        <v>5</v>
      </c>
      <c r="I88">
        <v>11</v>
      </c>
      <c r="J88">
        <v>2.8</v>
      </c>
      <c r="K88">
        <v>2.5</v>
      </c>
    </row>
    <row r="89" spans="1:11">
      <c r="A89">
        <v>88</v>
      </c>
      <c r="B89" t="s">
        <v>105</v>
      </c>
      <c r="C89" t="s">
        <v>30</v>
      </c>
      <c r="D89" s="1">
        <v>12</v>
      </c>
      <c r="E89">
        <v>145.08000000000001</v>
      </c>
      <c r="F89">
        <v>12.6</v>
      </c>
      <c r="G89">
        <v>27</v>
      </c>
      <c r="H89">
        <v>5</v>
      </c>
      <c r="I89">
        <v>6</v>
      </c>
      <c r="J89">
        <v>2.5</v>
      </c>
      <c r="K89">
        <v>4.5</v>
      </c>
    </row>
    <row r="90" spans="1:11">
      <c r="A90">
        <v>89</v>
      </c>
      <c r="B90" t="s">
        <v>106</v>
      </c>
      <c r="C90" t="s">
        <v>13</v>
      </c>
      <c r="D90" s="1">
        <v>12</v>
      </c>
      <c r="E90">
        <v>185.48</v>
      </c>
      <c r="F90">
        <v>15.4</v>
      </c>
      <c r="G90">
        <v>27</v>
      </c>
      <c r="H90">
        <v>5</v>
      </c>
      <c r="I90">
        <v>6</v>
      </c>
      <c r="J90">
        <v>2</v>
      </c>
      <c r="K90">
        <v>4</v>
      </c>
    </row>
    <row r="91" spans="1:11">
      <c r="A91">
        <v>90</v>
      </c>
      <c r="B91" t="s">
        <v>107</v>
      </c>
      <c r="C91" t="s">
        <v>16</v>
      </c>
      <c r="D91" s="1">
        <v>12</v>
      </c>
      <c r="E91">
        <v>176.51</v>
      </c>
      <c r="F91">
        <v>15.3</v>
      </c>
      <c r="G91">
        <v>23</v>
      </c>
      <c r="H91">
        <v>1</v>
      </c>
      <c r="I91">
        <v>5</v>
      </c>
      <c r="J91">
        <v>2</v>
      </c>
      <c r="K91">
        <v>3.8</v>
      </c>
    </row>
    <row r="92" spans="1:11">
      <c r="A92">
        <v>91</v>
      </c>
      <c r="B92" t="s">
        <v>108</v>
      </c>
      <c r="C92" t="s">
        <v>16</v>
      </c>
      <c r="D92" s="1">
        <v>12</v>
      </c>
      <c r="E92">
        <v>175.66</v>
      </c>
      <c r="F92">
        <v>15.3</v>
      </c>
      <c r="G92">
        <v>24</v>
      </c>
      <c r="H92">
        <v>2</v>
      </c>
      <c r="I92">
        <v>10</v>
      </c>
      <c r="J92">
        <v>2.5</v>
      </c>
      <c r="K92">
        <v>3.8</v>
      </c>
    </row>
    <row r="93" spans="1:11">
      <c r="A93">
        <v>92</v>
      </c>
      <c r="B93" t="s">
        <v>109</v>
      </c>
      <c r="C93" t="s">
        <v>13</v>
      </c>
      <c r="D93" s="1">
        <v>12</v>
      </c>
      <c r="E93">
        <v>187.63</v>
      </c>
      <c r="F93">
        <v>16.100000000000001</v>
      </c>
      <c r="G93">
        <v>31</v>
      </c>
      <c r="H93">
        <v>9</v>
      </c>
      <c r="I93">
        <v>10</v>
      </c>
      <c r="J93">
        <v>1.5</v>
      </c>
      <c r="K93">
        <v>2.5</v>
      </c>
    </row>
    <row r="94" spans="1:11">
      <c r="A94">
        <v>93</v>
      </c>
      <c r="B94" t="s">
        <v>110</v>
      </c>
      <c r="C94" t="s">
        <v>16</v>
      </c>
      <c r="D94" s="1">
        <v>12</v>
      </c>
      <c r="E94">
        <v>175</v>
      </c>
      <c r="F94">
        <v>15.3</v>
      </c>
      <c r="G94">
        <v>25</v>
      </c>
      <c r="H94">
        <v>2</v>
      </c>
      <c r="I94">
        <v>14</v>
      </c>
      <c r="J94">
        <v>2</v>
      </c>
      <c r="K94">
        <v>3.3</v>
      </c>
    </row>
    <row r="95" spans="1:11">
      <c r="A95">
        <v>94</v>
      </c>
      <c r="B95" t="s">
        <v>111</v>
      </c>
      <c r="C95" t="s">
        <v>13</v>
      </c>
      <c r="D95" s="1">
        <v>12</v>
      </c>
      <c r="E95">
        <v>180.53</v>
      </c>
      <c r="F95">
        <v>15.8</v>
      </c>
      <c r="G95">
        <v>22</v>
      </c>
      <c r="H95" t="s">
        <v>38</v>
      </c>
      <c r="I95">
        <v>5</v>
      </c>
      <c r="J95">
        <v>2</v>
      </c>
      <c r="K95">
        <v>4</v>
      </c>
    </row>
    <row r="96" spans="1:11">
      <c r="A96">
        <v>95</v>
      </c>
      <c r="B96" t="s">
        <v>112</v>
      </c>
      <c r="C96" t="s">
        <v>13</v>
      </c>
      <c r="D96" s="1">
        <v>11</v>
      </c>
      <c r="E96">
        <v>177.74</v>
      </c>
      <c r="F96">
        <v>15.4</v>
      </c>
      <c r="G96">
        <v>22</v>
      </c>
      <c r="H96">
        <v>1</v>
      </c>
      <c r="I96">
        <v>6</v>
      </c>
      <c r="J96">
        <v>2.5</v>
      </c>
      <c r="K96">
        <v>3</v>
      </c>
    </row>
    <row r="97" spans="1:11">
      <c r="A97">
        <v>96</v>
      </c>
      <c r="B97" t="s">
        <v>113</v>
      </c>
      <c r="C97" t="s">
        <v>16</v>
      </c>
      <c r="D97" s="1">
        <v>9</v>
      </c>
      <c r="E97">
        <v>169.71</v>
      </c>
      <c r="F97">
        <v>14.9</v>
      </c>
      <c r="G97">
        <v>29</v>
      </c>
      <c r="H97">
        <v>6</v>
      </c>
      <c r="I97">
        <v>5</v>
      </c>
      <c r="J97">
        <v>2</v>
      </c>
      <c r="K97">
        <v>3.5</v>
      </c>
    </row>
    <row r="98" spans="1:11">
      <c r="A98">
        <v>97</v>
      </c>
      <c r="B98" t="s">
        <v>114</v>
      </c>
      <c r="C98" t="s">
        <v>16</v>
      </c>
      <c r="D98" s="1">
        <v>9</v>
      </c>
      <c r="E98">
        <v>164.32</v>
      </c>
      <c r="F98">
        <v>13.4</v>
      </c>
      <c r="G98">
        <v>21</v>
      </c>
      <c r="H98" t="s">
        <v>38</v>
      </c>
      <c r="I98">
        <v>11</v>
      </c>
      <c r="J98">
        <v>2.2999999999999998</v>
      </c>
      <c r="K98">
        <v>4</v>
      </c>
    </row>
    <row r="99" spans="1:11">
      <c r="A99">
        <v>98</v>
      </c>
      <c r="B99" t="s">
        <v>115</v>
      </c>
      <c r="C99" t="s">
        <v>13</v>
      </c>
      <c r="D99" s="1">
        <v>9</v>
      </c>
      <c r="E99">
        <v>174.85</v>
      </c>
      <c r="F99">
        <v>15.8</v>
      </c>
      <c r="G99">
        <v>28</v>
      </c>
      <c r="H99">
        <v>6</v>
      </c>
      <c r="I99">
        <v>14</v>
      </c>
      <c r="J99">
        <v>2</v>
      </c>
      <c r="K99">
        <v>2.5</v>
      </c>
    </row>
    <row r="100" spans="1:11">
      <c r="A100">
        <v>99</v>
      </c>
      <c r="B100" t="s">
        <v>116</v>
      </c>
      <c r="C100" t="s">
        <v>13</v>
      </c>
      <c r="D100" s="1">
        <v>8</v>
      </c>
      <c r="E100">
        <v>171.94</v>
      </c>
      <c r="F100">
        <v>15.4</v>
      </c>
      <c r="G100">
        <v>29</v>
      </c>
      <c r="H100">
        <v>7</v>
      </c>
      <c r="I100">
        <v>12</v>
      </c>
      <c r="J100">
        <v>2.5</v>
      </c>
      <c r="K100">
        <v>3.5</v>
      </c>
    </row>
    <row r="101" spans="1:11">
      <c r="A101">
        <v>100</v>
      </c>
      <c r="B101" t="s">
        <v>117</v>
      </c>
      <c r="C101" t="s">
        <v>13</v>
      </c>
      <c r="D101" s="1">
        <v>8</v>
      </c>
      <c r="E101">
        <v>175.19</v>
      </c>
      <c r="F101">
        <v>16.100000000000001</v>
      </c>
      <c r="G101">
        <v>21</v>
      </c>
      <c r="H101" t="s">
        <v>38</v>
      </c>
      <c r="I101">
        <v>6</v>
      </c>
    </row>
    <row r="102" spans="1:11">
      <c r="A102">
        <v>101</v>
      </c>
      <c r="B102" t="s">
        <v>118</v>
      </c>
      <c r="C102" t="s">
        <v>13</v>
      </c>
      <c r="D102" s="1">
        <v>7</v>
      </c>
      <c r="E102">
        <v>173.35</v>
      </c>
      <c r="F102">
        <v>16.100000000000001</v>
      </c>
      <c r="G102">
        <v>27</v>
      </c>
      <c r="H102">
        <v>5</v>
      </c>
      <c r="I102">
        <v>10</v>
      </c>
    </row>
    <row r="103" spans="1:11">
      <c r="A103">
        <v>102</v>
      </c>
      <c r="B103" t="s">
        <v>119</v>
      </c>
      <c r="C103" t="s">
        <v>16</v>
      </c>
      <c r="D103" s="1">
        <v>7</v>
      </c>
      <c r="E103">
        <v>153.44999999999999</v>
      </c>
      <c r="F103">
        <v>12.4</v>
      </c>
      <c r="G103">
        <v>28</v>
      </c>
      <c r="H103">
        <v>6</v>
      </c>
      <c r="I103">
        <v>10</v>
      </c>
      <c r="J103">
        <v>3.5</v>
      </c>
      <c r="K103">
        <v>4.5</v>
      </c>
    </row>
    <row r="104" spans="1:11">
      <c r="A104">
        <v>103</v>
      </c>
      <c r="B104" t="s">
        <v>120</v>
      </c>
      <c r="C104" t="s">
        <v>16</v>
      </c>
      <c r="D104" s="1">
        <v>7</v>
      </c>
      <c r="E104">
        <v>161.61000000000001</v>
      </c>
      <c r="F104">
        <v>15.3</v>
      </c>
      <c r="G104">
        <v>24</v>
      </c>
      <c r="H104">
        <v>1</v>
      </c>
      <c r="I104">
        <v>12</v>
      </c>
      <c r="J104">
        <v>1.8</v>
      </c>
      <c r="K104">
        <v>3.3</v>
      </c>
    </row>
    <row r="105" spans="1:11">
      <c r="A105">
        <v>104</v>
      </c>
      <c r="B105" t="s">
        <v>121</v>
      </c>
      <c r="C105" t="s">
        <v>13</v>
      </c>
      <c r="D105" s="1">
        <v>7</v>
      </c>
      <c r="E105">
        <v>170.31</v>
      </c>
      <c r="F105">
        <v>15.8</v>
      </c>
      <c r="G105">
        <v>30</v>
      </c>
      <c r="H105">
        <v>10</v>
      </c>
      <c r="I105">
        <v>7</v>
      </c>
      <c r="J105">
        <v>1.5</v>
      </c>
      <c r="K105">
        <v>3.5</v>
      </c>
    </row>
    <row r="106" spans="1:11">
      <c r="A106">
        <v>105</v>
      </c>
      <c r="B106" t="s">
        <v>122</v>
      </c>
      <c r="C106" t="s">
        <v>13</v>
      </c>
      <c r="D106" s="1">
        <v>7</v>
      </c>
      <c r="E106">
        <v>171.09</v>
      </c>
      <c r="F106">
        <v>16.100000000000001</v>
      </c>
      <c r="G106">
        <v>21</v>
      </c>
      <c r="H106" t="s">
        <v>38</v>
      </c>
      <c r="I106">
        <v>12</v>
      </c>
    </row>
    <row r="107" spans="1:11">
      <c r="A107">
        <v>106</v>
      </c>
      <c r="B107" t="s">
        <v>123</v>
      </c>
      <c r="C107" t="s">
        <v>13</v>
      </c>
      <c r="D107" s="1">
        <v>6</v>
      </c>
      <c r="E107">
        <v>166.89</v>
      </c>
      <c r="F107">
        <v>15.4</v>
      </c>
      <c r="G107">
        <v>25</v>
      </c>
      <c r="H107">
        <v>2</v>
      </c>
      <c r="I107">
        <v>10</v>
      </c>
      <c r="J107">
        <v>2</v>
      </c>
      <c r="K107">
        <v>3.5</v>
      </c>
    </row>
    <row r="108" spans="1:11">
      <c r="A108">
        <v>107</v>
      </c>
      <c r="B108" t="s">
        <v>124</v>
      </c>
      <c r="C108" t="s">
        <v>44</v>
      </c>
      <c r="D108" s="1">
        <v>6</v>
      </c>
      <c r="E108">
        <v>299.41000000000003</v>
      </c>
      <c r="F108">
        <v>15.4</v>
      </c>
      <c r="G108">
        <v>23</v>
      </c>
      <c r="H108" t="s">
        <v>38</v>
      </c>
      <c r="I108">
        <v>14</v>
      </c>
      <c r="J108">
        <v>2.2999999999999998</v>
      </c>
      <c r="K108">
        <v>3.2</v>
      </c>
    </row>
    <row r="109" spans="1:11">
      <c r="A109">
        <v>108</v>
      </c>
      <c r="B109" t="s">
        <v>125</v>
      </c>
      <c r="C109" t="s">
        <v>44</v>
      </c>
      <c r="D109" s="1">
        <v>6</v>
      </c>
      <c r="E109">
        <v>308.81</v>
      </c>
      <c r="F109">
        <v>16.2</v>
      </c>
      <c r="G109">
        <v>25</v>
      </c>
      <c r="H109">
        <v>4</v>
      </c>
      <c r="I109">
        <v>10</v>
      </c>
      <c r="J109">
        <v>2.5</v>
      </c>
      <c r="K109">
        <v>3.5</v>
      </c>
    </row>
    <row r="110" spans="1:11">
      <c r="A110">
        <v>109</v>
      </c>
      <c r="B110" t="s">
        <v>126</v>
      </c>
      <c r="C110" t="s">
        <v>16</v>
      </c>
      <c r="D110" s="1">
        <v>6</v>
      </c>
      <c r="E110">
        <v>153.47999999999999</v>
      </c>
      <c r="F110">
        <v>14.9</v>
      </c>
      <c r="G110">
        <v>26</v>
      </c>
      <c r="H110">
        <v>4</v>
      </c>
      <c r="I110">
        <v>12</v>
      </c>
      <c r="J110">
        <v>2</v>
      </c>
      <c r="K110">
        <v>2.8</v>
      </c>
    </row>
    <row r="111" spans="1:11">
      <c r="A111">
        <v>110</v>
      </c>
      <c r="B111" t="s">
        <v>127</v>
      </c>
      <c r="C111" t="s">
        <v>13</v>
      </c>
      <c r="D111" s="1">
        <v>5</v>
      </c>
      <c r="E111">
        <v>165.79</v>
      </c>
      <c r="F111">
        <v>15.8</v>
      </c>
      <c r="G111">
        <v>25</v>
      </c>
      <c r="H111">
        <v>2</v>
      </c>
      <c r="I111">
        <v>12</v>
      </c>
      <c r="J111">
        <v>2</v>
      </c>
      <c r="K111">
        <v>3</v>
      </c>
    </row>
    <row r="112" spans="1:11">
      <c r="A112">
        <v>111</v>
      </c>
      <c r="B112" t="s">
        <v>128</v>
      </c>
      <c r="C112" t="s">
        <v>16</v>
      </c>
      <c r="D112" s="1">
        <v>5</v>
      </c>
      <c r="E112">
        <v>152.30000000000001</v>
      </c>
      <c r="F112">
        <v>15.3</v>
      </c>
      <c r="G112">
        <v>23</v>
      </c>
      <c r="H112">
        <v>1</v>
      </c>
      <c r="I112">
        <v>10</v>
      </c>
      <c r="J112">
        <v>1.3</v>
      </c>
      <c r="K112">
        <v>3.5</v>
      </c>
    </row>
    <row r="113" spans="1:11">
      <c r="A113">
        <v>112</v>
      </c>
      <c r="B113" t="s">
        <v>129</v>
      </c>
      <c r="C113" t="s">
        <v>13</v>
      </c>
      <c r="D113" s="1">
        <v>5</v>
      </c>
      <c r="E113">
        <v>165.5</v>
      </c>
      <c r="F113">
        <v>15.8</v>
      </c>
      <c r="G113">
        <v>25</v>
      </c>
      <c r="H113">
        <v>4</v>
      </c>
      <c r="I113">
        <v>10</v>
      </c>
    </row>
    <row r="114" spans="1:11">
      <c r="A114">
        <v>113</v>
      </c>
      <c r="B114" t="s">
        <v>130</v>
      </c>
      <c r="C114" t="s">
        <v>13</v>
      </c>
      <c r="D114" s="1">
        <v>5</v>
      </c>
      <c r="E114">
        <v>166.3</v>
      </c>
      <c r="F114">
        <v>16.100000000000001</v>
      </c>
      <c r="G114">
        <v>24</v>
      </c>
      <c r="H114">
        <v>3</v>
      </c>
      <c r="I114">
        <v>5</v>
      </c>
      <c r="J114">
        <v>2</v>
      </c>
      <c r="K114">
        <v>3</v>
      </c>
    </row>
    <row r="115" spans="1:11">
      <c r="A115">
        <v>114</v>
      </c>
      <c r="B115" t="s">
        <v>131</v>
      </c>
      <c r="C115" t="s">
        <v>44</v>
      </c>
      <c r="D115" s="1">
        <v>4</v>
      </c>
      <c r="E115">
        <v>299.79000000000002</v>
      </c>
      <c r="F115">
        <v>15.8</v>
      </c>
      <c r="G115">
        <v>24</v>
      </c>
      <c r="H115">
        <v>2</v>
      </c>
      <c r="I115">
        <v>9</v>
      </c>
      <c r="J115">
        <v>1.3</v>
      </c>
      <c r="K115">
        <v>4</v>
      </c>
    </row>
    <row r="116" spans="1:11">
      <c r="A116">
        <v>115</v>
      </c>
      <c r="B116" t="s">
        <v>132</v>
      </c>
      <c r="C116" t="s">
        <v>16</v>
      </c>
      <c r="D116" s="1">
        <v>4</v>
      </c>
      <c r="E116">
        <v>146.79</v>
      </c>
      <c r="F116">
        <v>15.3</v>
      </c>
      <c r="G116">
        <v>29</v>
      </c>
      <c r="H116">
        <v>8</v>
      </c>
      <c r="I116">
        <v>7</v>
      </c>
      <c r="J116">
        <v>2.8</v>
      </c>
      <c r="K116">
        <v>3</v>
      </c>
    </row>
    <row r="117" spans="1:11">
      <c r="A117">
        <v>116</v>
      </c>
      <c r="B117" t="s">
        <v>133</v>
      </c>
      <c r="C117" t="s">
        <v>30</v>
      </c>
      <c r="D117" s="1">
        <v>4</v>
      </c>
      <c r="E117">
        <v>151.79</v>
      </c>
      <c r="F117">
        <v>15.4</v>
      </c>
      <c r="G117">
        <v>29</v>
      </c>
      <c r="H117">
        <v>6</v>
      </c>
      <c r="I117">
        <v>5</v>
      </c>
      <c r="J117">
        <v>1.8</v>
      </c>
      <c r="K117">
        <v>3.3</v>
      </c>
    </row>
    <row r="118" spans="1:11">
      <c r="A118">
        <v>117</v>
      </c>
      <c r="B118" t="s">
        <v>134</v>
      </c>
      <c r="C118" t="s">
        <v>30</v>
      </c>
      <c r="D118" s="1">
        <v>4</v>
      </c>
      <c r="E118">
        <v>152.21</v>
      </c>
      <c r="F118">
        <v>15.8</v>
      </c>
      <c r="G118">
        <v>21</v>
      </c>
      <c r="H118" t="s">
        <v>38</v>
      </c>
      <c r="I118">
        <v>10</v>
      </c>
      <c r="J118">
        <v>2</v>
      </c>
      <c r="K118">
        <v>4.8</v>
      </c>
    </row>
    <row r="119" spans="1:11">
      <c r="A119">
        <v>118</v>
      </c>
      <c r="B119" t="s">
        <v>135</v>
      </c>
      <c r="C119" t="s">
        <v>13</v>
      </c>
      <c r="D119" s="1">
        <v>4</v>
      </c>
      <c r="E119">
        <v>162.96</v>
      </c>
      <c r="F119">
        <v>16.100000000000001</v>
      </c>
      <c r="G119">
        <v>26</v>
      </c>
      <c r="H119">
        <v>4</v>
      </c>
      <c r="I119">
        <v>12</v>
      </c>
    </row>
    <row r="120" spans="1:11">
      <c r="A120">
        <v>119</v>
      </c>
      <c r="B120" t="s">
        <v>136</v>
      </c>
      <c r="C120" t="s">
        <v>13</v>
      </c>
      <c r="D120" s="1">
        <v>4</v>
      </c>
      <c r="E120">
        <v>162.16</v>
      </c>
      <c r="F120">
        <v>16.100000000000001</v>
      </c>
      <c r="G120">
        <v>22</v>
      </c>
      <c r="H120" t="s">
        <v>38</v>
      </c>
      <c r="I120">
        <v>7</v>
      </c>
    </row>
    <row r="121" spans="1:11">
      <c r="A121">
        <v>120</v>
      </c>
      <c r="B121" t="s">
        <v>137</v>
      </c>
      <c r="C121" t="s">
        <v>13</v>
      </c>
      <c r="D121" s="1">
        <v>4</v>
      </c>
      <c r="E121">
        <v>160.19999999999999</v>
      </c>
      <c r="F121">
        <v>15.8</v>
      </c>
      <c r="G121">
        <v>28</v>
      </c>
      <c r="H121">
        <v>7</v>
      </c>
      <c r="I121">
        <v>12</v>
      </c>
    </row>
    <row r="122" spans="1:11">
      <c r="A122">
        <v>121</v>
      </c>
      <c r="B122" t="s">
        <v>138</v>
      </c>
      <c r="C122" t="s">
        <v>16</v>
      </c>
      <c r="D122" s="1">
        <v>4</v>
      </c>
      <c r="E122">
        <v>141.78</v>
      </c>
      <c r="F122">
        <v>15.3</v>
      </c>
      <c r="G122">
        <v>24</v>
      </c>
      <c r="H122">
        <v>2</v>
      </c>
      <c r="I122">
        <v>10</v>
      </c>
      <c r="J122">
        <v>2.5</v>
      </c>
      <c r="K122">
        <v>2.5</v>
      </c>
    </row>
    <row r="123" spans="1:11">
      <c r="A123">
        <v>122</v>
      </c>
      <c r="B123" t="s">
        <v>139</v>
      </c>
      <c r="C123" t="s">
        <v>16</v>
      </c>
      <c r="D123" s="1">
        <v>4</v>
      </c>
      <c r="E123">
        <v>141.01</v>
      </c>
      <c r="F123">
        <v>15.3</v>
      </c>
      <c r="G123">
        <v>23</v>
      </c>
      <c r="H123" t="s">
        <v>38</v>
      </c>
      <c r="I123">
        <v>6</v>
      </c>
      <c r="J123">
        <v>1.8</v>
      </c>
      <c r="K123">
        <v>3.8</v>
      </c>
    </row>
    <row r="124" spans="1:11">
      <c r="A124">
        <v>123</v>
      </c>
      <c r="B124" t="s">
        <v>140</v>
      </c>
      <c r="C124" t="s">
        <v>13</v>
      </c>
      <c r="D124" s="1">
        <v>3</v>
      </c>
      <c r="E124">
        <v>158.30000000000001</v>
      </c>
      <c r="F124">
        <v>16.100000000000001</v>
      </c>
      <c r="G124">
        <v>23</v>
      </c>
      <c r="H124">
        <v>2</v>
      </c>
      <c r="I124">
        <v>5</v>
      </c>
    </row>
    <row r="125" spans="1:11">
      <c r="A125">
        <v>124</v>
      </c>
      <c r="B125" t="s">
        <v>141</v>
      </c>
      <c r="C125" t="s">
        <v>44</v>
      </c>
      <c r="D125" s="1">
        <v>3</v>
      </c>
      <c r="E125">
        <v>297.64</v>
      </c>
      <c r="F125">
        <v>16.2</v>
      </c>
      <c r="G125">
        <v>24</v>
      </c>
      <c r="H125">
        <v>3</v>
      </c>
      <c r="I125">
        <v>12</v>
      </c>
      <c r="J125">
        <v>1.5</v>
      </c>
      <c r="K125">
        <v>3</v>
      </c>
    </row>
    <row r="126" spans="1:11">
      <c r="A126">
        <v>125</v>
      </c>
      <c r="B126" t="s">
        <v>142</v>
      </c>
      <c r="C126" t="s">
        <v>16</v>
      </c>
      <c r="D126" s="1">
        <v>3</v>
      </c>
      <c r="E126">
        <v>132.94999999999999</v>
      </c>
      <c r="F126">
        <v>15.3</v>
      </c>
      <c r="G126">
        <v>26</v>
      </c>
      <c r="H126">
        <v>4</v>
      </c>
      <c r="I126">
        <v>14</v>
      </c>
      <c r="J126">
        <v>2</v>
      </c>
      <c r="K126">
        <v>3.3</v>
      </c>
    </row>
    <row r="127" spans="1:11">
      <c r="A127">
        <v>126</v>
      </c>
      <c r="B127" t="s">
        <v>143</v>
      </c>
      <c r="C127" t="s">
        <v>13</v>
      </c>
      <c r="D127" s="1">
        <v>2</v>
      </c>
      <c r="E127">
        <v>156.52000000000001</v>
      </c>
      <c r="F127">
        <v>16.100000000000001</v>
      </c>
      <c r="G127">
        <v>21</v>
      </c>
      <c r="H127" t="s">
        <v>38</v>
      </c>
      <c r="I127">
        <v>12</v>
      </c>
    </row>
    <row r="128" spans="1:11">
      <c r="A128">
        <v>127</v>
      </c>
      <c r="B128" t="s">
        <v>144</v>
      </c>
      <c r="C128" t="s">
        <v>16</v>
      </c>
      <c r="D128" s="1">
        <v>2</v>
      </c>
      <c r="E128">
        <v>129.55000000000001</v>
      </c>
      <c r="F128">
        <v>15.3</v>
      </c>
      <c r="G128">
        <v>24</v>
      </c>
      <c r="H128">
        <v>2</v>
      </c>
      <c r="I128">
        <v>12</v>
      </c>
      <c r="J128">
        <v>1</v>
      </c>
      <c r="K128">
        <v>2.8</v>
      </c>
    </row>
    <row r="129" spans="1:11">
      <c r="A129">
        <v>128</v>
      </c>
      <c r="B129" t="s">
        <v>145</v>
      </c>
      <c r="C129" t="s">
        <v>30</v>
      </c>
      <c r="D129" s="1">
        <v>2</v>
      </c>
      <c r="E129">
        <v>142.51</v>
      </c>
      <c r="F129">
        <v>15.8</v>
      </c>
      <c r="G129">
        <v>28</v>
      </c>
      <c r="H129">
        <v>6</v>
      </c>
      <c r="I129">
        <v>14</v>
      </c>
      <c r="J129">
        <v>1.8</v>
      </c>
      <c r="K129">
        <v>3.3</v>
      </c>
    </row>
    <row r="130" spans="1:11">
      <c r="A130">
        <v>129</v>
      </c>
      <c r="B130" t="s">
        <v>146</v>
      </c>
      <c r="C130" t="s">
        <v>13</v>
      </c>
      <c r="D130" s="1">
        <v>2</v>
      </c>
      <c r="E130">
        <v>154.52000000000001</v>
      </c>
      <c r="F130">
        <v>16.100000000000001</v>
      </c>
      <c r="G130">
        <v>33</v>
      </c>
      <c r="H130">
        <v>11</v>
      </c>
      <c r="I130">
        <v>11</v>
      </c>
    </row>
    <row r="131" spans="1:11">
      <c r="A131">
        <v>130</v>
      </c>
      <c r="B131" t="s">
        <v>147</v>
      </c>
      <c r="C131" t="s">
        <v>44</v>
      </c>
      <c r="D131" s="1">
        <v>2</v>
      </c>
      <c r="E131">
        <v>289.74</v>
      </c>
      <c r="F131">
        <v>15.8</v>
      </c>
      <c r="G131">
        <v>26</v>
      </c>
      <c r="H131">
        <v>4</v>
      </c>
      <c r="I131">
        <v>6</v>
      </c>
      <c r="J131">
        <v>2</v>
      </c>
      <c r="K131">
        <v>3.5</v>
      </c>
    </row>
    <row r="132" spans="1:11">
      <c r="A132">
        <v>131</v>
      </c>
      <c r="B132" t="s">
        <v>148</v>
      </c>
      <c r="C132" t="s">
        <v>44</v>
      </c>
      <c r="D132" s="1">
        <v>2</v>
      </c>
      <c r="E132">
        <v>294.57</v>
      </c>
      <c r="F132">
        <v>16.2</v>
      </c>
      <c r="G132">
        <v>29</v>
      </c>
      <c r="H132">
        <v>8</v>
      </c>
      <c r="I132">
        <v>5</v>
      </c>
      <c r="J132">
        <v>2</v>
      </c>
      <c r="K132">
        <v>4.3</v>
      </c>
    </row>
    <row r="133" spans="1:11">
      <c r="A133">
        <v>132</v>
      </c>
      <c r="B133" t="s">
        <v>149</v>
      </c>
      <c r="C133" t="s">
        <v>16</v>
      </c>
      <c r="D133" s="1">
        <v>2</v>
      </c>
      <c r="E133">
        <v>124.6</v>
      </c>
      <c r="F133">
        <v>15.3</v>
      </c>
      <c r="G133">
        <v>25</v>
      </c>
      <c r="H133">
        <v>3</v>
      </c>
      <c r="I133">
        <v>11</v>
      </c>
      <c r="J133">
        <v>1.8</v>
      </c>
      <c r="K133">
        <v>3</v>
      </c>
    </row>
    <row r="134" spans="1:11">
      <c r="A134">
        <v>133</v>
      </c>
      <c r="B134" t="s">
        <v>150</v>
      </c>
      <c r="C134" t="s">
        <v>13</v>
      </c>
      <c r="D134" s="1">
        <v>2</v>
      </c>
      <c r="E134">
        <v>153.03</v>
      </c>
      <c r="F134">
        <v>16.100000000000001</v>
      </c>
      <c r="G134">
        <v>24</v>
      </c>
      <c r="H134">
        <v>2</v>
      </c>
      <c r="I134">
        <v>12</v>
      </c>
      <c r="J134">
        <v>1.5</v>
      </c>
      <c r="K134">
        <v>2.5</v>
      </c>
    </row>
    <row r="135" spans="1:11">
      <c r="A135">
        <v>134</v>
      </c>
      <c r="B135" t="s">
        <v>151</v>
      </c>
      <c r="C135" t="s">
        <v>30</v>
      </c>
      <c r="D135" s="1">
        <v>1</v>
      </c>
      <c r="E135">
        <v>138.35</v>
      </c>
      <c r="F135">
        <v>15.8</v>
      </c>
      <c r="G135">
        <v>25</v>
      </c>
      <c r="H135">
        <v>3</v>
      </c>
      <c r="I135">
        <v>9</v>
      </c>
      <c r="J135">
        <v>2.2999999999999998</v>
      </c>
      <c r="K135">
        <v>3.3</v>
      </c>
    </row>
    <row r="136" spans="1:11">
      <c r="A136">
        <v>135</v>
      </c>
      <c r="B136" t="s">
        <v>152</v>
      </c>
      <c r="C136" t="s">
        <v>44</v>
      </c>
      <c r="D136" s="1">
        <v>1</v>
      </c>
      <c r="E136">
        <v>287.64</v>
      </c>
      <c r="F136">
        <v>15.8</v>
      </c>
      <c r="G136">
        <v>22</v>
      </c>
      <c r="H136" t="s">
        <v>38</v>
      </c>
      <c r="I136">
        <v>7</v>
      </c>
      <c r="J136">
        <v>2.5</v>
      </c>
      <c r="K136">
        <v>4</v>
      </c>
    </row>
    <row r="137" spans="1:11">
      <c r="A137">
        <v>136</v>
      </c>
      <c r="B137" t="s">
        <v>153</v>
      </c>
      <c r="C137" t="s">
        <v>13</v>
      </c>
      <c r="D137" s="1">
        <v>1</v>
      </c>
      <c r="E137">
        <v>147.22999999999999</v>
      </c>
      <c r="F137">
        <v>15.3</v>
      </c>
      <c r="G137">
        <v>23</v>
      </c>
      <c r="H137">
        <v>1</v>
      </c>
      <c r="I137">
        <v>14</v>
      </c>
    </row>
    <row r="138" spans="1:11">
      <c r="A138">
        <v>137</v>
      </c>
      <c r="B138" t="s">
        <v>154</v>
      </c>
      <c r="C138" t="s">
        <v>13</v>
      </c>
      <c r="D138" s="1">
        <v>1</v>
      </c>
      <c r="E138">
        <v>151.08000000000001</v>
      </c>
      <c r="F138">
        <v>16.100000000000001</v>
      </c>
      <c r="G138">
        <v>24</v>
      </c>
      <c r="H138">
        <v>2</v>
      </c>
      <c r="I138">
        <v>14</v>
      </c>
    </row>
    <row r="139" spans="1:11">
      <c r="A139">
        <v>138</v>
      </c>
      <c r="B139" t="s">
        <v>155</v>
      </c>
      <c r="C139" t="s">
        <v>30</v>
      </c>
      <c r="D139" s="1">
        <v>1</v>
      </c>
      <c r="E139">
        <v>137.1</v>
      </c>
      <c r="F139">
        <v>16.100000000000001</v>
      </c>
      <c r="G139">
        <v>25</v>
      </c>
      <c r="H139">
        <v>4</v>
      </c>
      <c r="I139">
        <v>7</v>
      </c>
      <c r="J139">
        <v>2</v>
      </c>
      <c r="K139">
        <v>2.8</v>
      </c>
    </row>
    <row r="140" spans="1:11">
      <c r="A140">
        <v>139</v>
      </c>
      <c r="B140" t="s">
        <v>156</v>
      </c>
      <c r="C140" t="s">
        <v>13</v>
      </c>
      <c r="D140" s="1">
        <v>1</v>
      </c>
      <c r="E140">
        <v>147.55000000000001</v>
      </c>
      <c r="F140">
        <v>15.8</v>
      </c>
      <c r="G140">
        <v>24</v>
      </c>
      <c r="H140">
        <v>2</v>
      </c>
      <c r="I140">
        <v>10</v>
      </c>
      <c r="J140">
        <v>1</v>
      </c>
      <c r="K140">
        <v>3.5</v>
      </c>
    </row>
    <row r="141" spans="1:11">
      <c r="A141">
        <v>140</v>
      </c>
      <c r="B141" t="s">
        <v>157</v>
      </c>
      <c r="C141" t="s">
        <v>16</v>
      </c>
      <c r="D141" s="1">
        <v>1</v>
      </c>
      <c r="E141">
        <v>115.26</v>
      </c>
      <c r="F141">
        <v>15.3</v>
      </c>
      <c r="G141">
        <v>22</v>
      </c>
      <c r="H141" t="s">
        <v>38</v>
      </c>
      <c r="I141">
        <v>11</v>
      </c>
      <c r="J141">
        <v>1.5</v>
      </c>
      <c r="K141">
        <v>3.8</v>
      </c>
    </row>
    <row r="142" spans="1:11">
      <c r="A142">
        <v>141</v>
      </c>
      <c r="B142" t="s">
        <v>158</v>
      </c>
      <c r="C142" t="s">
        <v>16</v>
      </c>
      <c r="D142" s="1">
        <v>1</v>
      </c>
      <c r="E142">
        <v>115.35</v>
      </c>
      <c r="F142">
        <v>15.3</v>
      </c>
      <c r="G142">
        <v>26</v>
      </c>
      <c r="H142">
        <v>2</v>
      </c>
      <c r="I142">
        <v>6</v>
      </c>
      <c r="J142">
        <v>1.5</v>
      </c>
      <c r="K142">
        <v>3.3</v>
      </c>
    </row>
    <row r="143" spans="1:11">
      <c r="A143">
        <v>142</v>
      </c>
      <c r="B143" t="s">
        <v>159</v>
      </c>
      <c r="C143" t="s">
        <v>16</v>
      </c>
      <c r="D143" s="1">
        <v>1</v>
      </c>
      <c r="E143">
        <v>107.49</v>
      </c>
      <c r="F143">
        <v>14.6</v>
      </c>
      <c r="G143">
        <v>25</v>
      </c>
      <c r="H143">
        <v>4</v>
      </c>
      <c r="I143">
        <v>5</v>
      </c>
      <c r="J143">
        <v>3</v>
      </c>
      <c r="K143">
        <v>3.8</v>
      </c>
    </row>
    <row r="144" spans="1:11">
      <c r="A144">
        <v>143</v>
      </c>
      <c r="B144" t="s">
        <v>160</v>
      </c>
      <c r="C144" t="s">
        <v>30</v>
      </c>
      <c r="D144" s="1">
        <v>1</v>
      </c>
      <c r="E144">
        <v>130.61000000000001</v>
      </c>
      <c r="F144">
        <v>16.100000000000001</v>
      </c>
      <c r="G144">
        <v>29</v>
      </c>
      <c r="H144">
        <v>6</v>
      </c>
      <c r="I144">
        <v>12</v>
      </c>
      <c r="J144">
        <v>1.3</v>
      </c>
      <c r="K144">
        <v>2.8</v>
      </c>
    </row>
    <row r="145" spans="1:11">
      <c r="A145">
        <v>144</v>
      </c>
      <c r="B145" t="s">
        <v>161</v>
      </c>
      <c r="C145" t="s">
        <v>44</v>
      </c>
      <c r="D145" s="1">
        <v>1</v>
      </c>
      <c r="E145">
        <v>279.75</v>
      </c>
      <c r="F145">
        <v>15.8</v>
      </c>
      <c r="G145">
        <v>40</v>
      </c>
      <c r="H145">
        <v>19</v>
      </c>
      <c r="I145">
        <v>12</v>
      </c>
      <c r="J145">
        <v>2.5</v>
      </c>
      <c r="K145">
        <v>4.3</v>
      </c>
    </row>
    <row r="146" spans="1:11">
      <c r="A146">
        <v>145</v>
      </c>
      <c r="B146" t="s">
        <v>162</v>
      </c>
      <c r="C146" t="s">
        <v>13</v>
      </c>
      <c r="D146" s="1">
        <v>1</v>
      </c>
      <c r="E146">
        <v>143.59</v>
      </c>
      <c r="F146">
        <v>16.100000000000001</v>
      </c>
      <c r="G146">
        <v>25</v>
      </c>
      <c r="H146">
        <v>4</v>
      </c>
      <c r="I146">
        <v>12</v>
      </c>
    </row>
    <row r="147" spans="1:11">
      <c r="A147">
        <v>146</v>
      </c>
      <c r="B147" t="s">
        <v>163</v>
      </c>
      <c r="C147" t="s">
        <v>13</v>
      </c>
      <c r="D147" s="1">
        <v>1</v>
      </c>
      <c r="E147">
        <v>143.69999999999999</v>
      </c>
      <c r="F147">
        <v>16.100000000000001</v>
      </c>
      <c r="G147">
        <v>24</v>
      </c>
      <c r="H147">
        <v>1</v>
      </c>
      <c r="I147">
        <v>11</v>
      </c>
    </row>
    <row r="148" spans="1:11">
      <c r="A148">
        <v>147</v>
      </c>
      <c r="B148" t="s">
        <v>164</v>
      </c>
      <c r="C148" t="s">
        <v>30</v>
      </c>
      <c r="D148" s="1">
        <v>1</v>
      </c>
      <c r="E148">
        <v>126.86</v>
      </c>
      <c r="F148">
        <v>15.8</v>
      </c>
      <c r="G148">
        <v>29</v>
      </c>
      <c r="H148">
        <v>8</v>
      </c>
      <c r="I148">
        <v>14</v>
      </c>
      <c r="J148">
        <v>1.8</v>
      </c>
      <c r="K148">
        <v>3</v>
      </c>
    </row>
    <row r="149" spans="1:11">
      <c r="A149">
        <v>148</v>
      </c>
      <c r="B149" t="s">
        <v>165</v>
      </c>
      <c r="C149" t="s">
        <v>44</v>
      </c>
      <c r="D149" s="1">
        <v>1</v>
      </c>
      <c r="E149">
        <v>276.49</v>
      </c>
      <c r="F149">
        <v>15.6</v>
      </c>
      <c r="G149">
        <v>36</v>
      </c>
      <c r="H149">
        <v>12</v>
      </c>
      <c r="I149">
        <v>12</v>
      </c>
      <c r="J149">
        <v>2.5</v>
      </c>
      <c r="K149">
        <v>4</v>
      </c>
    </row>
    <row r="150" spans="1:11">
      <c r="A150">
        <v>149</v>
      </c>
      <c r="B150" t="s">
        <v>166</v>
      </c>
      <c r="C150" t="s">
        <v>16</v>
      </c>
      <c r="D150" s="1">
        <v>1</v>
      </c>
      <c r="E150">
        <v>103.2</v>
      </c>
      <c r="F150">
        <v>15.6</v>
      </c>
      <c r="G150">
        <v>26</v>
      </c>
      <c r="H150">
        <v>4</v>
      </c>
      <c r="I150">
        <v>7</v>
      </c>
      <c r="J150">
        <v>3.5</v>
      </c>
      <c r="K150">
        <v>4</v>
      </c>
    </row>
    <row r="151" spans="1:11">
      <c r="A151">
        <v>150</v>
      </c>
      <c r="B151" t="s">
        <v>167</v>
      </c>
      <c r="C151" t="s">
        <v>16</v>
      </c>
      <c r="D151" s="1">
        <v>1</v>
      </c>
      <c r="E151">
        <v>100.44</v>
      </c>
      <c r="F151">
        <v>15.3</v>
      </c>
      <c r="G151">
        <v>23</v>
      </c>
      <c r="H151">
        <v>1</v>
      </c>
      <c r="I151">
        <v>14</v>
      </c>
      <c r="J151">
        <v>1.8</v>
      </c>
      <c r="K151">
        <v>3.3</v>
      </c>
    </row>
    <row r="152" spans="1:11">
      <c r="A152">
        <v>151</v>
      </c>
      <c r="B152" t="s">
        <v>168</v>
      </c>
      <c r="C152" t="s">
        <v>13</v>
      </c>
      <c r="D152" s="1">
        <v>1</v>
      </c>
      <c r="E152">
        <v>138.77000000000001</v>
      </c>
      <c r="F152">
        <v>15.8</v>
      </c>
      <c r="G152">
        <v>23</v>
      </c>
      <c r="H152">
        <v>1</v>
      </c>
      <c r="I152">
        <v>14</v>
      </c>
    </row>
    <row r="153" spans="1:11">
      <c r="A153">
        <v>152</v>
      </c>
      <c r="B153" t="s">
        <v>169</v>
      </c>
      <c r="C153" t="s">
        <v>44</v>
      </c>
      <c r="D153" s="1">
        <v>1</v>
      </c>
      <c r="E153">
        <v>279.16000000000003</v>
      </c>
      <c r="F153">
        <v>16.2</v>
      </c>
      <c r="G153">
        <v>26</v>
      </c>
      <c r="H153">
        <v>4</v>
      </c>
      <c r="I153">
        <v>5</v>
      </c>
      <c r="J153">
        <v>2.8</v>
      </c>
      <c r="K153">
        <v>3.5</v>
      </c>
    </row>
    <row r="154" spans="1:11">
      <c r="A154">
        <v>153</v>
      </c>
      <c r="B154" t="s">
        <v>170</v>
      </c>
      <c r="C154" t="s">
        <v>13</v>
      </c>
      <c r="D154" s="1">
        <v>1</v>
      </c>
      <c r="E154">
        <v>137.21</v>
      </c>
      <c r="F154">
        <v>16.100000000000001</v>
      </c>
      <c r="G154">
        <v>23</v>
      </c>
      <c r="H154">
        <v>2</v>
      </c>
      <c r="I154">
        <v>11</v>
      </c>
    </row>
    <row r="155" spans="1:11">
      <c r="A155">
        <v>154</v>
      </c>
      <c r="B155" t="s">
        <v>171</v>
      </c>
      <c r="C155" t="s">
        <v>44</v>
      </c>
      <c r="D155" s="1">
        <v>1</v>
      </c>
      <c r="E155">
        <v>251.03</v>
      </c>
      <c r="F155">
        <v>13.7</v>
      </c>
      <c r="G155">
        <v>28</v>
      </c>
      <c r="H155">
        <v>7</v>
      </c>
      <c r="I155">
        <v>10</v>
      </c>
      <c r="J155">
        <v>2.8</v>
      </c>
      <c r="K155">
        <v>4</v>
      </c>
    </row>
    <row r="156" spans="1:11">
      <c r="A156">
        <v>155</v>
      </c>
      <c r="B156" t="s">
        <v>172</v>
      </c>
      <c r="C156" t="s">
        <v>13</v>
      </c>
      <c r="D156" s="1">
        <v>1</v>
      </c>
      <c r="E156">
        <v>136.33000000000001</v>
      </c>
      <c r="F156">
        <v>16.100000000000001</v>
      </c>
      <c r="G156">
        <v>21</v>
      </c>
      <c r="H156" t="s">
        <v>38</v>
      </c>
      <c r="I156">
        <v>14</v>
      </c>
    </row>
    <row r="157" spans="1:11">
      <c r="A157">
        <v>156</v>
      </c>
      <c r="B157" t="s">
        <v>173</v>
      </c>
      <c r="C157" t="s">
        <v>16</v>
      </c>
      <c r="D157" s="1">
        <v>1</v>
      </c>
      <c r="E157">
        <v>89.53</v>
      </c>
      <c r="F157">
        <v>14.9</v>
      </c>
      <c r="G157">
        <v>26</v>
      </c>
      <c r="H157">
        <v>3</v>
      </c>
      <c r="I157">
        <v>7</v>
      </c>
      <c r="J157">
        <v>2</v>
      </c>
      <c r="K157">
        <v>3.5</v>
      </c>
    </row>
    <row r="158" spans="1:11">
      <c r="A158">
        <v>157</v>
      </c>
      <c r="B158" t="s">
        <v>174</v>
      </c>
      <c r="C158" t="s">
        <v>16</v>
      </c>
      <c r="D158" s="1">
        <v>1</v>
      </c>
      <c r="E158">
        <v>90.53</v>
      </c>
      <c r="F158">
        <v>15.3</v>
      </c>
      <c r="G158">
        <v>23</v>
      </c>
      <c r="H158" t="s">
        <v>38</v>
      </c>
      <c r="I158">
        <v>10</v>
      </c>
      <c r="J158">
        <v>2.5</v>
      </c>
      <c r="K158">
        <v>4</v>
      </c>
    </row>
    <row r="159" spans="1:11">
      <c r="A159">
        <v>158</v>
      </c>
      <c r="B159" t="s">
        <v>175</v>
      </c>
      <c r="C159" t="s">
        <v>30</v>
      </c>
      <c r="D159" s="1">
        <v>1</v>
      </c>
      <c r="E159">
        <v>115.82</v>
      </c>
      <c r="F159">
        <v>16.100000000000001</v>
      </c>
      <c r="G159">
        <v>24</v>
      </c>
      <c r="H159">
        <v>2</v>
      </c>
      <c r="I159">
        <v>5</v>
      </c>
      <c r="J159">
        <v>1.8</v>
      </c>
      <c r="K159">
        <v>3.5</v>
      </c>
    </row>
    <row r="160" spans="1:11">
      <c r="A160">
        <v>159</v>
      </c>
      <c r="B160" t="s">
        <v>176</v>
      </c>
      <c r="C160" t="s">
        <v>30</v>
      </c>
      <c r="D160" s="1">
        <v>1</v>
      </c>
      <c r="E160">
        <v>112.35</v>
      </c>
      <c r="F160">
        <v>15.4</v>
      </c>
      <c r="G160">
        <v>27</v>
      </c>
      <c r="H160">
        <v>4</v>
      </c>
      <c r="I160">
        <v>12</v>
      </c>
      <c r="J160">
        <v>3</v>
      </c>
      <c r="K160">
        <v>3</v>
      </c>
    </row>
    <row r="161" spans="1:11">
      <c r="A161">
        <v>160</v>
      </c>
      <c r="B161" t="s">
        <v>177</v>
      </c>
      <c r="C161" t="s">
        <v>16</v>
      </c>
      <c r="D161" s="1">
        <v>1</v>
      </c>
      <c r="E161">
        <v>84.58</v>
      </c>
      <c r="F161">
        <v>14.9</v>
      </c>
      <c r="G161">
        <v>22</v>
      </c>
      <c r="H161">
        <v>1</v>
      </c>
      <c r="I161">
        <v>12</v>
      </c>
      <c r="J161">
        <v>1</v>
      </c>
      <c r="K161">
        <v>4</v>
      </c>
    </row>
    <row r="162" spans="1:11">
      <c r="A162">
        <v>161</v>
      </c>
      <c r="B162" t="s">
        <v>178</v>
      </c>
      <c r="C162" t="s">
        <v>13</v>
      </c>
      <c r="D162" s="1">
        <v>1</v>
      </c>
      <c r="E162">
        <v>131.22</v>
      </c>
      <c r="F162">
        <v>15.8</v>
      </c>
      <c r="G162">
        <v>24</v>
      </c>
      <c r="H162">
        <v>3</v>
      </c>
      <c r="I162">
        <v>14</v>
      </c>
    </row>
    <row r="163" spans="1:11">
      <c r="A163">
        <v>171</v>
      </c>
      <c r="B163" t="s">
        <v>179</v>
      </c>
      <c r="C163" t="s">
        <v>30</v>
      </c>
      <c r="D163" s="1">
        <v>1</v>
      </c>
      <c r="E163">
        <v>112.8</v>
      </c>
      <c r="F163">
        <v>16.100000000000001</v>
      </c>
      <c r="G163">
        <v>33</v>
      </c>
      <c r="H163">
        <v>7</v>
      </c>
      <c r="I163">
        <v>12</v>
      </c>
      <c r="J163">
        <v>2</v>
      </c>
      <c r="K163">
        <v>3.8</v>
      </c>
    </row>
    <row r="164" spans="1:11">
      <c r="A164">
        <v>172</v>
      </c>
      <c r="B164" t="s">
        <v>180</v>
      </c>
      <c r="C164" t="s">
        <v>16</v>
      </c>
      <c r="D164" s="1">
        <v>1</v>
      </c>
      <c r="E164">
        <v>81.290000000000006</v>
      </c>
      <c r="F164">
        <v>15.3</v>
      </c>
      <c r="G164">
        <v>23</v>
      </c>
      <c r="H164">
        <v>1</v>
      </c>
      <c r="I164">
        <v>7</v>
      </c>
      <c r="J164">
        <v>2.5</v>
      </c>
      <c r="K164">
        <v>3.5</v>
      </c>
    </row>
    <row r="165" spans="1:11">
      <c r="A165">
        <v>173</v>
      </c>
      <c r="B165" t="s">
        <v>181</v>
      </c>
      <c r="C165" t="s">
        <v>44</v>
      </c>
      <c r="D165" s="1">
        <v>1</v>
      </c>
      <c r="E165">
        <v>273.08999999999997</v>
      </c>
      <c r="F165">
        <v>16.2</v>
      </c>
      <c r="G165">
        <v>29</v>
      </c>
      <c r="H165">
        <v>6</v>
      </c>
      <c r="I165">
        <v>11</v>
      </c>
      <c r="J165">
        <v>1.5</v>
      </c>
      <c r="K165">
        <v>3.3</v>
      </c>
    </row>
    <row r="166" spans="1:11">
      <c r="A166">
        <v>175</v>
      </c>
      <c r="B166" t="s">
        <v>182</v>
      </c>
      <c r="C166" t="s">
        <v>30</v>
      </c>
      <c r="D166" s="1">
        <v>1</v>
      </c>
      <c r="E166">
        <v>110.64</v>
      </c>
      <c r="F166">
        <v>15.8</v>
      </c>
      <c r="G166">
        <v>23</v>
      </c>
      <c r="H166">
        <v>1</v>
      </c>
      <c r="I166">
        <v>10</v>
      </c>
      <c r="J166">
        <v>1.8</v>
      </c>
      <c r="K166">
        <v>3.3</v>
      </c>
    </row>
    <row r="167" spans="1:11">
      <c r="A167">
        <v>177</v>
      </c>
      <c r="B167" t="s">
        <v>183</v>
      </c>
      <c r="C167" t="s">
        <v>13</v>
      </c>
      <c r="D167" s="1">
        <v>1</v>
      </c>
      <c r="E167">
        <v>127.06</v>
      </c>
      <c r="F167">
        <v>15.4</v>
      </c>
      <c r="G167">
        <v>29</v>
      </c>
      <c r="H167">
        <v>8</v>
      </c>
      <c r="I167">
        <v>6</v>
      </c>
    </row>
    <row r="168" spans="1:11">
      <c r="A168">
        <v>178</v>
      </c>
      <c r="B168" t="s">
        <v>184</v>
      </c>
      <c r="C168" t="s">
        <v>30</v>
      </c>
      <c r="D168" s="1">
        <v>1</v>
      </c>
      <c r="E168">
        <v>112.04</v>
      </c>
      <c r="F168">
        <v>16.100000000000001</v>
      </c>
      <c r="G168">
        <v>25</v>
      </c>
      <c r="H168">
        <v>2</v>
      </c>
      <c r="I168">
        <v>11</v>
      </c>
      <c r="J168">
        <v>1.5</v>
      </c>
      <c r="K168">
        <v>3</v>
      </c>
    </row>
    <row r="169" spans="1:11">
      <c r="A169">
        <v>185</v>
      </c>
      <c r="B169" t="s">
        <v>185</v>
      </c>
      <c r="C169" t="s">
        <v>16</v>
      </c>
      <c r="D169" s="1">
        <v>1</v>
      </c>
      <c r="E169">
        <v>80.260000000000005</v>
      </c>
      <c r="F169">
        <v>15.3</v>
      </c>
      <c r="G169">
        <v>25</v>
      </c>
      <c r="H169">
        <v>3</v>
      </c>
      <c r="I169">
        <v>5</v>
      </c>
      <c r="J169">
        <v>3</v>
      </c>
      <c r="K169">
        <v>2.5</v>
      </c>
    </row>
    <row r="170" spans="1:11">
      <c r="A170">
        <v>193</v>
      </c>
      <c r="B170" t="s">
        <v>186</v>
      </c>
      <c r="C170" t="s">
        <v>13</v>
      </c>
      <c r="D170" s="1" t="s">
        <v>187</v>
      </c>
      <c r="E170">
        <v>127.68</v>
      </c>
      <c r="F170">
        <v>16.100000000000001</v>
      </c>
      <c r="G170">
        <v>22</v>
      </c>
      <c r="H170">
        <v>1</v>
      </c>
      <c r="I170">
        <v>14</v>
      </c>
    </row>
    <row r="171" spans="1:11">
      <c r="A171">
        <v>194</v>
      </c>
      <c r="B171" t="s">
        <v>188</v>
      </c>
      <c r="C171" t="s">
        <v>13</v>
      </c>
      <c r="D171" s="1" t="s">
        <v>187</v>
      </c>
      <c r="E171">
        <v>124.41</v>
      </c>
      <c r="F171">
        <v>16.100000000000001</v>
      </c>
      <c r="G171">
        <v>23</v>
      </c>
      <c r="H171" t="s">
        <v>38</v>
      </c>
      <c r="I171">
        <v>11</v>
      </c>
    </row>
    <row r="172" spans="1:11">
      <c r="A172">
        <v>195</v>
      </c>
      <c r="B172" t="s">
        <v>189</v>
      </c>
      <c r="C172" t="s">
        <v>13</v>
      </c>
      <c r="D172" s="1" t="s">
        <v>187</v>
      </c>
      <c r="E172">
        <v>119.2</v>
      </c>
      <c r="F172">
        <v>15.8</v>
      </c>
      <c r="G172">
        <v>23</v>
      </c>
      <c r="H172">
        <v>1</v>
      </c>
      <c r="I172">
        <v>10</v>
      </c>
    </row>
    <row r="173" spans="1:11">
      <c r="A173">
        <v>196</v>
      </c>
      <c r="B173" t="s">
        <v>190</v>
      </c>
      <c r="C173" t="s">
        <v>16</v>
      </c>
      <c r="D173" s="1" t="s">
        <v>187</v>
      </c>
      <c r="E173">
        <v>75.209999999999994</v>
      </c>
      <c r="F173">
        <v>14.9</v>
      </c>
      <c r="G173">
        <v>24</v>
      </c>
      <c r="H173">
        <v>2</v>
      </c>
      <c r="I173">
        <v>14</v>
      </c>
      <c r="J173">
        <v>2</v>
      </c>
      <c r="K173">
        <v>3</v>
      </c>
    </row>
    <row r="174" spans="1:11">
      <c r="A174">
        <v>197</v>
      </c>
      <c r="B174" t="s">
        <v>191</v>
      </c>
      <c r="C174" t="s">
        <v>13</v>
      </c>
      <c r="D174" s="1" t="s">
        <v>187</v>
      </c>
      <c r="E174">
        <v>113.01</v>
      </c>
      <c r="F174">
        <v>15.4</v>
      </c>
      <c r="G174">
        <v>29</v>
      </c>
      <c r="H174">
        <v>7</v>
      </c>
      <c r="I174">
        <v>14</v>
      </c>
    </row>
    <row r="175" spans="1:11">
      <c r="A175">
        <v>198</v>
      </c>
      <c r="B175" t="s">
        <v>192</v>
      </c>
      <c r="C175" t="s">
        <v>16</v>
      </c>
      <c r="D175" s="1" t="s">
        <v>187</v>
      </c>
      <c r="E175">
        <v>74.48</v>
      </c>
      <c r="F175">
        <v>15.3</v>
      </c>
      <c r="G175">
        <v>24</v>
      </c>
      <c r="H175" t="s">
        <v>38</v>
      </c>
      <c r="I175">
        <v>11</v>
      </c>
      <c r="J175">
        <v>2</v>
      </c>
      <c r="K175">
        <v>3</v>
      </c>
    </row>
    <row r="176" spans="1:11">
      <c r="A176">
        <v>199</v>
      </c>
      <c r="B176" t="s">
        <v>193</v>
      </c>
      <c r="C176" t="s">
        <v>16</v>
      </c>
      <c r="D176" s="1" t="s">
        <v>187</v>
      </c>
      <c r="E176">
        <v>73.44</v>
      </c>
      <c r="F176">
        <v>15.3</v>
      </c>
      <c r="G176">
        <v>24</v>
      </c>
      <c r="H176" t="s">
        <v>38</v>
      </c>
      <c r="I176">
        <v>12</v>
      </c>
      <c r="J176">
        <v>2</v>
      </c>
      <c r="K176">
        <v>3.5</v>
      </c>
    </row>
    <row r="177" spans="1:11">
      <c r="A177">
        <v>200</v>
      </c>
      <c r="B177" t="s">
        <v>194</v>
      </c>
      <c r="C177" t="s">
        <v>16</v>
      </c>
      <c r="D177" s="1" t="s">
        <v>187</v>
      </c>
      <c r="E177">
        <v>73.150000000000006</v>
      </c>
      <c r="F177">
        <v>15.3</v>
      </c>
      <c r="G177">
        <v>21</v>
      </c>
      <c r="H177" t="s">
        <v>38</v>
      </c>
      <c r="I177">
        <v>6</v>
      </c>
      <c r="J177">
        <v>1.5</v>
      </c>
      <c r="K177">
        <v>3.5</v>
      </c>
    </row>
    <row r="178" spans="1:11">
      <c r="A178">
        <v>201</v>
      </c>
      <c r="B178" t="s">
        <v>195</v>
      </c>
      <c r="C178" t="s">
        <v>13</v>
      </c>
      <c r="D178" s="1" t="s">
        <v>187</v>
      </c>
      <c r="E178">
        <v>111.62</v>
      </c>
      <c r="F178">
        <v>16.100000000000001</v>
      </c>
      <c r="G178">
        <v>23</v>
      </c>
      <c r="H178" t="s">
        <v>38</v>
      </c>
      <c r="I178">
        <v>14</v>
      </c>
    </row>
    <row r="179" spans="1:11">
      <c r="A179">
        <v>202</v>
      </c>
      <c r="B179" t="s">
        <v>196</v>
      </c>
      <c r="C179" t="s">
        <v>16</v>
      </c>
      <c r="D179" s="1" t="s">
        <v>187</v>
      </c>
      <c r="E179">
        <v>60.72</v>
      </c>
      <c r="F179">
        <v>11.7</v>
      </c>
      <c r="G179">
        <v>22</v>
      </c>
      <c r="H179">
        <v>1</v>
      </c>
      <c r="I179">
        <v>14</v>
      </c>
      <c r="J179">
        <v>2</v>
      </c>
      <c r="K179">
        <v>3.5</v>
      </c>
    </row>
    <row r="180" spans="1:11">
      <c r="A180">
        <v>203</v>
      </c>
      <c r="B180" t="s">
        <v>197</v>
      </c>
      <c r="C180" t="s">
        <v>16</v>
      </c>
      <c r="D180" s="1" t="s">
        <v>187</v>
      </c>
      <c r="E180">
        <v>68.709999999999994</v>
      </c>
      <c r="F180">
        <v>14.2</v>
      </c>
      <c r="G180">
        <v>26</v>
      </c>
      <c r="H180">
        <v>3</v>
      </c>
      <c r="I180">
        <v>9</v>
      </c>
      <c r="J180">
        <v>2.5</v>
      </c>
      <c r="K180">
        <v>4</v>
      </c>
    </row>
    <row r="181" spans="1:11">
      <c r="A181">
        <v>204</v>
      </c>
      <c r="B181" t="s">
        <v>198</v>
      </c>
      <c r="C181" t="s">
        <v>16</v>
      </c>
      <c r="D181" s="1" t="s">
        <v>187</v>
      </c>
      <c r="E181">
        <v>70.88</v>
      </c>
      <c r="F181">
        <v>14.9</v>
      </c>
      <c r="G181">
        <v>25</v>
      </c>
      <c r="H181">
        <v>4</v>
      </c>
      <c r="I181">
        <v>6</v>
      </c>
      <c r="J181">
        <v>1.8</v>
      </c>
      <c r="K181">
        <v>3</v>
      </c>
    </row>
    <row r="182" spans="1:11">
      <c r="A182">
        <v>205</v>
      </c>
      <c r="B182" t="s">
        <v>199</v>
      </c>
      <c r="C182" t="s">
        <v>13</v>
      </c>
      <c r="D182" s="1" t="s">
        <v>187</v>
      </c>
      <c r="E182">
        <v>105.51</v>
      </c>
      <c r="F182">
        <v>15.4</v>
      </c>
      <c r="G182">
        <v>29</v>
      </c>
      <c r="H182">
        <v>8</v>
      </c>
      <c r="I182">
        <v>5</v>
      </c>
    </row>
    <row r="183" spans="1:11">
      <c r="A183">
        <v>206</v>
      </c>
      <c r="B183" t="s">
        <v>200</v>
      </c>
      <c r="C183" t="s">
        <v>16</v>
      </c>
      <c r="D183" s="1" t="s">
        <v>187</v>
      </c>
      <c r="E183">
        <v>70.209999999999994</v>
      </c>
      <c r="F183">
        <v>15.3</v>
      </c>
      <c r="G183">
        <v>26</v>
      </c>
      <c r="H183">
        <v>5</v>
      </c>
      <c r="I183">
        <v>10</v>
      </c>
      <c r="J183">
        <v>2.5</v>
      </c>
      <c r="K183">
        <v>3</v>
      </c>
    </row>
    <row r="184" spans="1:11">
      <c r="A184">
        <v>207</v>
      </c>
      <c r="B184" t="s">
        <v>201</v>
      </c>
      <c r="C184" t="s">
        <v>16</v>
      </c>
      <c r="D184" s="1" t="s">
        <v>187</v>
      </c>
      <c r="E184">
        <v>69.739999999999995</v>
      </c>
      <c r="F184">
        <v>15.3</v>
      </c>
      <c r="G184">
        <v>20</v>
      </c>
      <c r="H184" t="s">
        <v>38</v>
      </c>
      <c r="I184">
        <v>12</v>
      </c>
      <c r="J184">
        <v>1.5</v>
      </c>
      <c r="K184">
        <v>4</v>
      </c>
    </row>
    <row r="185" spans="1:11">
      <c r="A185">
        <v>208</v>
      </c>
      <c r="B185" t="s">
        <v>202</v>
      </c>
      <c r="C185" t="s">
        <v>13</v>
      </c>
      <c r="D185" s="1" t="s">
        <v>187</v>
      </c>
      <c r="E185">
        <v>97.36</v>
      </c>
      <c r="F185">
        <v>14.4</v>
      </c>
      <c r="G185">
        <v>27</v>
      </c>
      <c r="H185">
        <v>6</v>
      </c>
      <c r="I185">
        <v>5</v>
      </c>
    </row>
    <row r="186" spans="1:11">
      <c r="A186">
        <v>209</v>
      </c>
      <c r="B186" t="s">
        <v>203</v>
      </c>
      <c r="C186" t="s">
        <v>16</v>
      </c>
      <c r="D186" s="1" t="s">
        <v>187</v>
      </c>
      <c r="E186">
        <v>68.11</v>
      </c>
      <c r="F186">
        <v>15.3</v>
      </c>
      <c r="G186">
        <v>21</v>
      </c>
      <c r="H186" t="s">
        <v>38</v>
      </c>
      <c r="I186">
        <v>11</v>
      </c>
      <c r="J186">
        <v>3</v>
      </c>
      <c r="K186">
        <v>3</v>
      </c>
    </row>
    <row r="187" spans="1:11">
      <c r="A187">
        <v>210</v>
      </c>
      <c r="B187" t="s">
        <v>204</v>
      </c>
      <c r="C187" t="s">
        <v>16</v>
      </c>
      <c r="D187" s="1" t="s">
        <v>187</v>
      </c>
      <c r="E187">
        <v>61.78</v>
      </c>
      <c r="F187">
        <v>13.5</v>
      </c>
      <c r="G187">
        <v>28</v>
      </c>
      <c r="H187">
        <v>7</v>
      </c>
      <c r="I187">
        <v>10</v>
      </c>
      <c r="J187">
        <v>2</v>
      </c>
      <c r="K187">
        <v>3.5</v>
      </c>
    </row>
    <row r="188" spans="1:11">
      <c r="A188">
        <v>211</v>
      </c>
      <c r="B188" t="s">
        <v>205</v>
      </c>
      <c r="C188" t="s">
        <v>44</v>
      </c>
      <c r="D188" s="1" t="s">
        <v>187</v>
      </c>
      <c r="E188">
        <v>262.26</v>
      </c>
      <c r="F188">
        <v>15.3</v>
      </c>
      <c r="G188">
        <v>36</v>
      </c>
      <c r="H188">
        <v>15</v>
      </c>
      <c r="I188">
        <v>6</v>
      </c>
      <c r="J188">
        <v>1</v>
      </c>
      <c r="K188">
        <v>4</v>
      </c>
    </row>
    <row r="189" spans="1:11">
      <c r="A189">
        <v>212</v>
      </c>
      <c r="B189" t="s">
        <v>206</v>
      </c>
      <c r="C189" t="s">
        <v>44</v>
      </c>
      <c r="D189" s="1" t="s">
        <v>187</v>
      </c>
      <c r="E189">
        <v>257.67</v>
      </c>
      <c r="F189">
        <v>15</v>
      </c>
      <c r="G189">
        <v>33</v>
      </c>
      <c r="H189">
        <v>11</v>
      </c>
      <c r="I189">
        <v>10</v>
      </c>
      <c r="J189">
        <v>2.5</v>
      </c>
      <c r="K189">
        <v>4</v>
      </c>
    </row>
    <row r="190" spans="1:11">
      <c r="A190">
        <v>213</v>
      </c>
      <c r="B190" t="s">
        <v>207</v>
      </c>
      <c r="C190" t="s">
        <v>13</v>
      </c>
      <c r="D190" s="1" t="s">
        <v>187</v>
      </c>
      <c r="E190">
        <v>100.09</v>
      </c>
      <c r="F190">
        <v>15.8</v>
      </c>
      <c r="G190">
        <v>25</v>
      </c>
      <c r="H190">
        <v>2</v>
      </c>
      <c r="I190">
        <v>7</v>
      </c>
    </row>
    <row r="191" spans="1:11">
      <c r="A191">
        <v>214</v>
      </c>
      <c r="B191" t="s">
        <v>208</v>
      </c>
      <c r="C191" t="s">
        <v>13</v>
      </c>
      <c r="D191" s="1" t="s">
        <v>187</v>
      </c>
      <c r="E191">
        <v>98.2</v>
      </c>
      <c r="F191">
        <v>15.4</v>
      </c>
      <c r="G191">
        <v>24</v>
      </c>
      <c r="H191">
        <v>3</v>
      </c>
      <c r="I191">
        <v>10</v>
      </c>
    </row>
    <row r="192" spans="1:11">
      <c r="A192">
        <v>215</v>
      </c>
      <c r="B192" t="s">
        <v>209</v>
      </c>
      <c r="C192" t="s">
        <v>13</v>
      </c>
      <c r="D192" s="1" t="s">
        <v>187</v>
      </c>
      <c r="E192">
        <v>98.12</v>
      </c>
      <c r="F192">
        <v>15.8</v>
      </c>
      <c r="G192">
        <v>23</v>
      </c>
      <c r="H192" t="s">
        <v>38</v>
      </c>
      <c r="I192">
        <v>9</v>
      </c>
    </row>
    <row r="193" spans="1:11">
      <c r="A193">
        <v>216</v>
      </c>
      <c r="B193" t="s">
        <v>210</v>
      </c>
      <c r="C193" t="s">
        <v>13</v>
      </c>
      <c r="D193" s="1" t="s">
        <v>187</v>
      </c>
      <c r="E193">
        <v>99.48</v>
      </c>
      <c r="F193">
        <v>16.100000000000001</v>
      </c>
      <c r="G193">
        <v>23</v>
      </c>
      <c r="H193" t="s">
        <v>38</v>
      </c>
      <c r="I193">
        <v>14</v>
      </c>
    </row>
    <row r="194" spans="1:11">
      <c r="A194">
        <v>217</v>
      </c>
      <c r="B194" t="s">
        <v>211</v>
      </c>
      <c r="C194" t="s">
        <v>13</v>
      </c>
      <c r="D194" s="1" t="s">
        <v>187</v>
      </c>
      <c r="E194">
        <v>91.37</v>
      </c>
      <c r="F194">
        <v>14.4</v>
      </c>
      <c r="G194">
        <v>31</v>
      </c>
      <c r="H194">
        <v>10</v>
      </c>
      <c r="I194">
        <v>6</v>
      </c>
    </row>
    <row r="195" spans="1:11">
      <c r="A195">
        <v>218</v>
      </c>
      <c r="B195" t="s">
        <v>212</v>
      </c>
      <c r="C195" t="s">
        <v>13</v>
      </c>
      <c r="D195" s="1" t="s">
        <v>187</v>
      </c>
      <c r="E195">
        <v>98.33</v>
      </c>
      <c r="F195">
        <v>16.100000000000001</v>
      </c>
      <c r="G195">
        <v>22</v>
      </c>
      <c r="H195">
        <v>1</v>
      </c>
      <c r="I195">
        <v>5</v>
      </c>
    </row>
    <row r="196" spans="1:11">
      <c r="A196">
        <v>219</v>
      </c>
      <c r="B196" t="s">
        <v>213</v>
      </c>
      <c r="C196" t="s">
        <v>13</v>
      </c>
      <c r="D196" s="1" t="s">
        <v>187</v>
      </c>
      <c r="E196">
        <v>96.62</v>
      </c>
      <c r="F196">
        <v>15.8</v>
      </c>
      <c r="G196">
        <v>27</v>
      </c>
      <c r="H196">
        <v>5</v>
      </c>
      <c r="I196">
        <v>11</v>
      </c>
    </row>
    <row r="197" spans="1:11">
      <c r="A197">
        <v>220</v>
      </c>
      <c r="B197" t="s">
        <v>214</v>
      </c>
      <c r="C197" t="s">
        <v>13</v>
      </c>
      <c r="D197" s="1" t="s">
        <v>187</v>
      </c>
      <c r="E197">
        <v>97.4</v>
      </c>
      <c r="F197">
        <v>16.100000000000001</v>
      </c>
      <c r="G197">
        <v>23</v>
      </c>
      <c r="H197" t="s">
        <v>38</v>
      </c>
      <c r="I197">
        <v>12</v>
      </c>
    </row>
    <row r="198" spans="1:11">
      <c r="A198">
        <v>221</v>
      </c>
      <c r="B198" t="s">
        <v>215</v>
      </c>
      <c r="C198" t="s">
        <v>13</v>
      </c>
      <c r="D198" s="1" t="s">
        <v>187</v>
      </c>
      <c r="E198">
        <v>93.87</v>
      </c>
      <c r="F198">
        <v>15.8</v>
      </c>
      <c r="G198">
        <v>22</v>
      </c>
      <c r="H198">
        <v>1</v>
      </c>
      <c r="I198">
        <v>11</v>
      </c>
    </row>
    <row r="199" spans="1:11">
      <c r="A199">
        <v>222</v>
      </c>
      <c r="B199" t="s">
        <v>216</v>
      </c>
      <c r="C199" t="s">
        <v>16</v>
      </c>
      <c r="D199" s="1" t="s">
        <v>187</v>
      </c>
      <c r="E199">
        <v>60.24</v>
      </c>
      <c r="F199">
        <v>14.9</v>
      </c>
      <c r="G199">
        <v>29</v>
      </c>
      <c r="H199">
        <v>7</v>
      </c>
      <c r="I199">
        <v>12</v>
      </c>
      <c r="J199">
        <v>3</v>
      </c>
      <c r="K199">
        <v>3.5</v>
      </c>
    </row>
    <row r="200" spans="1:11">
      <c r="A200">
        <v>223</v>
      </c>
      <c r="B200" t="s">
        <v>217</v>
      </c>
      <c r="C200" t="s">
        <v>16</v>
      </c>
      <c r="D200" s="1" t="s">
        <v>187</v>
      </c>
      <c r="E200">
        <v>61.1</v>
      </c>
      <c r="F200">
        <v>15.3</v>
      </c>
      <c r="G200">
        <v>22</v>
      </c>
      <c r="H200">
        <v>1</v>
      </c>
      <c r="I200">
        <v>7</v>
      </c>
      <c r="J200">
        <v>2</v>
      </c>
      <c r="K200">
        <v>3</v>
      </c>
    </row>
    <row r="201" spans="1:11">
      <c r="A201">
        <v>224</v>
      </c>
      <c r="B201" t="s">
        <v>218</v>
      </c>
      <c r="C201" t="s">
        <v>16</v>
      </c>
      <c r="D201" s="1" t="s">
        <v>187</v>
      </c>
      <c r="E201">
        <v>60.9</v>
      </c>
      <c r="F201">
        <v>15.3</v>
      </c>
      <c r="G201">
        <v>22</v>
      </c>
      <c r="H201">
        <v>1</v>
      </c>
      <c r="I201">
        <v>12</v>
      </c>
      <c r="J201">
        <v>2</v>
      </c>
      <c r="K201">
        <v>3.5</v>
      </c>
    </row>
    <row r="202" spans="1:11">
      <c r="A202">
        <v>225</v>
      </c>
      <c r="B202" t="s">
        <v>219</v>
      </c>
      <c r="C202" t="s">
        <v>44</v>
      </c>
      <c r="D202" s="1" t="s">
        <v>187</v>
      </c>
      <c r="E202">
        <v>248.65</v>
      </c>
      <c r="F202">
        <v>15.6</v>
      </c>
      <c r="G202">
        <v>25</v>
      </c>
      <c r="H202">
        <v>1</v>
      </c>
      <c r="I202">
        <v>5</v>
      </c>
      <c r="J202">
        <v>2.5</v>
      </c>
      <c r="K202">
        <v>3</v>
      </c>
    </row>
    <row r="203" spans="1:11">
      <c r="A203">
        <v>226</v>
      </c>
      <c r="B203" t="s">
        <v>220</v>
      </c>
      <c r="C203" t="s">
        <v>44</v>
      </c>
      <c r="D203" s="1" t="s">
        <v>187</v>
      </c>
      <c r="E203">
        <v>209.05</v>
      </c>
      <c r="F203">
        <v>12.3</v>
      </c>
      <c r="G203">
        <v>21</v>
      </c>
      <c r="H203" t="s">
        <v>38</v>
      </c>
      <c r="I203">
        <v>6</v>
      </c>
      <c r="J203">
        <v>2</v>
      </c>
      <c r="K203">
        <v>3.5</v>
      </c>
    </row>
    <row r="204" spans="1:11">
      <c r="A204">
        <v>227</v>
      </c>
      <c r="B204" t="s">
        <v>221</v>
      </c>
      <c r="C204" t="s">
        <v>13</v>
      </c>
      <c r="D204" s="1" t="s">
        <v>187</v>
      </c>
      <c r="E204">
        <v>92.01</v>
      </c>
      <c r="F204">
        <v>16.100000000000001</v>
      </c>
      <c r="G204">
        <v>30</v>
      </c>
      <c r="H204">
        <v>8</v>
      </c>
      <c r="I204">
        <v>5</v>
      </c>
    </row>
    <row r="205" spans="1:11">
      <c r="A205">
        <v>228</v>
      </c>
      <c r="B205" t="s">
        <v>222</v>
      </c>
      <c r="C205" t="s">
        <v>30</v>
      </c>
      <c r="D205" s="1" t="s">
        <v>187</v>
      </c>
      <c r="E205">
        <v>109.47</v>
      </c>
      <c r="F205">
        <v>15.8</v>
      </c>
      <c r="G205">
        <v>26</v>
      </c>
      <c r="H205">
        <v>5</v>
      </c>
      <c r="I205">
        <v>10</v>
      </c>
      <c r="J205">
        <v>2</v>
      </c>
      <c r="K205">
        <v>2.2999999999999998</v>
      </c>
    </row>
    <row r="206" spans="1:11">
      <c r="A206">
        <v>229</v>
      </c>
      <c r="B206" t="s">
        <v>223</v>
      </c>
      <c r="C206" t="s">
        <v>44</v>
      </c>
      <c r="D206" s="1" t="s">
        <v>187</v>
      </c>
      <c r="E206">
        <v>227.48</v>
      </c>
      <c r="F206">
        <v>14.1</v>
      </c>
      <c r="G206">
        <v>27</v>
      </c>
      <c r="H206">
        <v>5</v>
      </c>
      <c r="I206">
        <v>11</v>
      </c>
      <c r="J206">
        <v>2.5</v>
      </c>
      <c r="K206">
        <v>3.5</v>
      </c>
    </row>
    <row r="207" spans="1:11">
      <c r="A207">
        <v>230</v>
      </c>
      <c r="B207" t="s">
        <v>224</v>
      </c>
      <c r="C207" t="s">
        <v>16</v>
      </c>
      <c r="D207" s="1" t="s">
        <v>187</v>
      </c>
      <c r="E207">
        <v>52.26</v>
      </c>
      <c r="F207">
        <v>12.8</v>
      </c>
      <c r="G207">
        <v>28</v>
      </c>
      <c r="H207">
        <v>7</v>
      </c>
      <c r="I207">
        <v>14</v>
      </c>
      <c r="J207">
        <v>1</v>
      </c>
      <c r="K207">
        <v>3</v>
      </c>
    </row>
    <row r="208" spans="1:11">
      <c r="A208">
        <v>231</v>
      </c>
      <c r="B208" t="s">
        <v>225</v>
      </c>
      <c r="C208" t="s">
        <v>13</v>
      </c>
      <c r="D208" s="1" t="s">
        <v>187</v>
      </c>
      <c r="E208">
        <v>89.32</v>
      </c>
      <c r="F208">
        <v>15.8</v>
      </c>
      <c r="G208">
        <v>24</v>
      </c>
      <c r="H208">
        <v>1</v>
      </c>
      <c r="I208">
        <v>12</v>
      </c>
    </row>
    <row r="209" spans="1:11">
      <c r="A209">
        <v>232</v>
      </c>
      <c r="B209" t="s">
        <v>226</v>
      </c>
      <c r="C209" t="s">
        <v>13</v>
      </c>
      <c r="D209" s="1" t="s">
        <v>187</v>
      </c>
      <c r="E209">
        <v>88.57</v>
      </c>
      <c r="F209">
        <v>15.8</v>
      </c>
      <c r="G209">
        <v>22</v>
      </c>
      <c r="H209" t="s">
        <v>38</v>
      </c>
      <c r="I209">
        <v>11</v>
      </c>
    </row>
    <row r="210" spans="1:11">
      <c r="A210">
        <v>233</v>
      </c>
      <c r="B210" t="s">
        <v>227</v>
      </c>
      <c r="C210" t="s">
        <v>13</v>
      </c>
      <c r="D210" s="1" t="s">
        <v>187</v>
      </c>
      <c r="E210">
        <v>88.08</v>
      </c>
      <c r="F210">
        <v>15.8</v>
      </c>
      <c r="G210">
        <v>29</v>
      </c>
      <c r="H210">
        <v>7</v>
      </c>
      <c r="I210">
        <v>14</v>
      </c>
    </row>
    <row r="211" spans="1:11">
      <c r="A211">
        <v>234</v>
      </c>
      <c r="B211" t="s">
        <v>228</v>
      </c>
      <c r="C211" t="s">
        <v>44</v>
      </c>
      <c r="D211" s="1" t="s">
        <v>187</v>
      </c>
      <c r="E211">
        <v>240.4</v>
      </c>
      <c r="F211">
        <v>15.7</v>
      </c>
      <c r="G211">
        <v>23</v>
      </c>
      <c r="H211">
        <v>1</v>
      </c>
      <c r="I211">
        <v>11</v>
      </c>
      <c r="J211">
        <v>3</v>
      </c>
      <c r="K211">
        <v>3.5</v>
      </c>
    </row>
    <row r="212" spans="1:11">
      <c r="A212">
        <v>235</v>
      </c>
      <c r="B212" t="s">
        <v>229</v>
      </c>
      <c r="C212" t="s">
        <v>44</v>
      </c>
      <c r="D212" s="1" t="s">
        <v>187</v>
      </c>
      <c r="E212">
        <v>238.6</v>
      </c>
      <c r="F212">
        <v>15.6</v>
      </c>
      <c r="G212">
        <v>33</v>
      </c>
      <c r="H212">
        <v>10</v>
      </c>
      <c r="I212">
        <v>12</v>
      </c>
      <c r="J212">
        <v>1.8</v>
      </c>
      <c r="K212">
        <v>2</v>
      </c>
    </row>
    <row r="213" spans="1:11">
      <c r="A213">
        <v>236</v>
      </c>
      <c r="B213" t="s">
        <v>230</v>
      </c>
      <c r="C213" t="s">
        <v>44</v>
      </c>
      <c r="D213" s="1" t="s">
        <v>187</v>
      </c>
      <c r="E213">
        <v>237.12</v>
      </c>
      <c r="F213">
        <v>15.5</v>
      </c>
      <c r="G213">
        <v>24</v>
      </c>
      <c r="H213" t="s">
        <v>38</v>
      </c>
      <c r="I213">
        <v>14</v>
      </c>
      <c r="J213">
        <v>1.5</v>
      </c>
      <c r="K213">
        <v>3.5</v>
      </c>
    </row>
    <row r="214" spans="1:11">
      <c r="A214">
        <v>237</v>
      </c>
      <c r="B214" t="s">
        <v>231</v>
      </c>
      <c r="C214" t="s">
        <v>13</v>
      </c>
      <c r="D214" s="1" t="s">
        <v>187</v>
      </c>
      <c r="E214">
        <v>87.24</v>
      </c>
      <c r="F214">
        <v>16.100000000000001</v>
      </c>
      <c r="G214">
        <v>22</v>
      </c>
      <c r="H214" t="s">
        <v>38</v>
      </c>
      <c r="I214">
        <v>12</v>
      </c>
    </row>
    <row r="215" spans="1:11">
      <c r="A215">
        <v>238</v>
      </c>
      <c r="B215" t="s">
        <v>232</v>
      </c>
      <c r="C215" t="s">
        <v>13</v>
      </c>
      <c r="D215" s="1" t="s">
        <v>187</v>
      </c>
      <c r="E215">
        <v>87.32</v>
      </c>
      <c r="F215">
        <v>16.100000000000001</v>
      </c>
      <c r="G215">
        <v>26</v>
      </c>
      <c r="H215">
        <v>5</v>
      </c>
      <c r="I215">
        <v>11</v>
      </c>
    </row>
    <row r="216" spans="1:11">
      <c r="A216">
        <v>239</v>
      </c>
      <c r="B216" t="s">
        <v>233</v>
      </c>
      <c r="C216" t="s">
        <v>16</v>
      </c>
      <c r="D216" s="1" t="s">
        <v>187</v>
      </c>
      <c r="E216">
        <v>55.54</v>
      </c>
      <c r="F216">
        <v>15.3</v>
      </c>
      <c r="G216">
        <v>26</v>
      </c>
      <c r="H216">
        <v>4</v>
      </c>
      <c r="I216">
        <v>10</v>
      </c>
      <c r="J216">
        <v>2</v>
      </c>
      <c r="K216">
        <v>4</v>
      </c>
    </row>
    <row r="217" spans="1:11">
      <c r="A217">
        <v>240</v>
      </c>
      <c r="B217" t="s">
        <v>234</v>
      </c>
      <c r="C217" t="s">
        <v>44</v>
      </c>
      <c r="D217" s="1" t="s">
        <v>187</v>
      </c>
      <c r="E217">
        <v>198.23</v>
      </c>
      <c r="F217">
        <v>12.4</v>
      </c>
      <c r="G217">
        <v>35</v>
      </c>
      <c r="H217">
        <v>12</v>
      </c>
      <c r="I217">
        <v>9</v>
      </c>
      <c r="J217">
        <v>2.5</v>
      </c>
      <c r="K217">
        <v>4.5</v>
      </c>
    </row>
    <row r="218" spans="1:11">
      <c r="A218">
        <v>241</v>
      </c>
      <c r="B218" t="s">
        <v>235</v>
      </c>
      <c r="C218" t="s">
        <v>13</v>
      </c>
      <c r="D218" s="1" t="s">
        <v>187</v>
      </c>
      <c r="E218">
        <v>84.88</v>
      </c>
      <c r="F218">
        <v>16.100000000000001</v>
      </c>
      <c r="G218">
        <v>23</v>
      </c>
      <c r="H218">
        <v>1</v>
      </c>
      <c r="I218">
        <v>11</v>
      </c>
    </row>
    <row r="219" spans="1:11">
      <c r="A219">
        <v>242</v>
      </c>
      <c r="B219" t="s">
        <v>236</v>
      </c>
      <c r="C219" t="s">
        <v>30</v>
      </c>
      <c r="D219" s="1" t="s">
        <v>187</v>
      </c>
      <c r="E219">
        <v>96.97</v>
      </c>
      <c r="F219">
        <v>14.7</v>
      </c>
      <c r="G219">
        <v>33</v>
      </c>
      <c r="H219">
        <v>11</v>
      </c>
      <c r="I219">
        <v>14</v>
      </c>
      <c r="J219">
        <v>2.8</v>
      </c>
      <c r="K219">
        <v>2.5</v>
      </c>
    </row>
    <row r="220" spans="1:11">
      <c r="A220">
        <v>243</v>
      </c>
      <c r="B220" t="s">
        <v>237</v>
      </c>
      <c r="C220" t="s">
        <v>16</v>
      </c>
      <c r="D220" s="1" t="s">
        <v>187</v>
      </c>
      <c r="E220">
        <v>49.39</v>
      </c>
      <c r="F220">
        <v>13.5</v>
      </c>
      <c r="G220">
        <v>27</v>
      </c>
      <c r="H220">
        <v>5</v>
      </c>
      <c r="I220">
        <v>11</v>
      </c>
      <c r="J220">
        <v>3</v>
      </c>
      <c r="K220">
        <v>3</v>
      </c>
    </row>
    <row r="221" spans="1:11">
      <c r="A221">
        <v>244</v>
      </c>
      <c r="B221" t="s">
        <v>238</v>
      </c>
      <c r="C221" t="s">
        <v>16</v>
      </c>
      <c r="D221" s="1" t="s">
        <v>187</v>
      </c>
      <c r="E221">
        <v>53.67</v>
      </c>
      <c r="F221">
        <v>15.3</v>
      </c>
      <c r="G221">
        <v>22</v>
      </c>
      <c r="H221" t="s">
        <v>38</v>
      </c>
      <c r="I221">
        <v>5</v>
      </c>
      <c r="J221">
        <v>1.5</v>
      </c>
      <c r="K221">
        <v>3.5</v>
      </c>
    </row>
    <row r="222" spans="1:11">
      <c r="A222">
        <v>245</v>
      </c>
      <c r="B222" t="s">
        <v>239</v>
      </c>
      <c r="C222" t="s">
        <v>13</v>
      </c>
      <c r="D222" s="1" t="s">
        <v>187</v>
      </c>
      <c r="E222">
        <v>81.84</v>
      </c>
      <c r="F222">
        <v>16.100000000000001</v>
      </c>
      <c r="G222">
        <v>23</v>
      </c>
      <c r="H222">
        <v>1</v>
      </c>
      <c r="I222">
        <v>11</v>
      </c>
    </row>
    <row r="223" spans="1:11">
      <c r="A223">
        <v>246</v>
      </c>
      <c r="B223" t="s">
        <v>240</v>
      </c>
      <c r="C223" t="s">
        <v>16</v>
      </c>
      <c r="D223" s="1" t="s">
        <v>187</v>
      </c>
      <c r="E223">
        <v>48.15</v>
      </c>
      <c r="F223">
        <v>13.5</v>
      </c>
      <c r="G223">
        <v>24</v>
      </c>
      <c r="H223" t="s">
        <v>38</v>
      </c>
      <c r="I223">
        <v>10</v>
      </c>
      <c r="J223">
        <v>2</v>
      </c>
      <c r="K223">
        <v>3.5</v>
      </c>
    </row>
    <row r="224" spans="1:11">
      <c r="A224">
        <v>247</v>
      </c>
      <c r="B224" t="s">
        <v>241</v>
      </c>
      <c r="C224" t="s">
        <v>44</v>
      </c>
      <c r="D224" s="1" t="s">
        <v>187</v>
      </c>
      <c r="E224">
        <v>180.54</v>
      </c>
      <c r="F224">
        <v>11.5</v>
      </c>
      <c r="G224">
        <v>21</v>
      </c>
      <c r="H224" t="s">
        <v>38</v>
      </c>
      <c r="I224">
        <v>14</v>
      </c>
      <c r="J224">
        <v>3</v>
      </c>
      <c r="K224">
        <v>2.5</v>
      </c>
    </row>
    <row r="225" spans="1:11">
      <c r="A225">
        <v>248</v>
      </c>
      <c r="B225" t="s">
        <v>242</v>
      </c>
      <c r="C225" t="s">
        <v>13</v>
      </c>
      <c r="D225" s="1" t="s">
        <v>187</v>
      </c>
      <c r="E225">
        <v>78.430000000000007</v>
      </c>
      <c r="F225">
        <v>16.100000000000001</v>
      </c>
      <c r="G225">
        <v>23</v>
      </c>
      <c r="H225" t="s">
        <v>38</v>
      </c>
      <c r="I225">
        <v>9</v>
      </c>
    </row>
    <row r="226" spans="1:11">
      <c r="A226">
        <v>249</v>
      </c>
      <c r="B226" t="s">
        <v>243</v>
      </c>
      <c r="C226" t="s">
        <v>30</v>
      </c>
      <c r="D226" s="1" t="s">
        <v>187</v>
      </c>
      <c r="E226">
        <v>97.86</v>
      </c>
      <c r="F226">
        <v>16.100000000000001</v>
      </c>
      <c r="G226">
        <v>24</v>
      </c>
      <c r="H226">
        <v>2</v>
      </c>
      <c r="I226">
        <v>14</v>
      </c>
      <c r="J226">
        <v>2</v>
      </c>
      <c r="K226">
        <v>3</v>
      </c>
    </row>
    <row r="227" spans="1:11">
      <c r="A227">
        <v>250</v>
      </c>
      <c r="B227" t="s">
        <v>244</v>
      </c>
      <c r="C227" t="s">
        <v>16</v>
      </c>
      <c r="D227" s="1" t="s">
        <v>187</v>
      </c>
      <c r="E227">
        <v>50.33</v>
      </c>
      <c r="F227">
        <v>15.3</v>
      </c>
      <c r="G227">
        <v>20</v>
      </c>
      <c r="H227" t="s">
        <v>38</v>
      </c>
      <c r="I227">
        <v>14</v>
      </c>
      <c r="J227">
        <v>2.5</v>
      </c>
      <c r="K227">
        <v>3</v>
      </c>
    </row>
    <row r="228" spans="1:11">
      <c r="A228">
        <v>251</v>
      </c>
      <c r="B228" t="s">
        <v>245</v>
      </c>
      <c r="C228" t="s">
        <v>16</v>
      </c>
      <c r="D228" s="1" t="s">
        <v>187</v>
      </c>
      <c r="E228">
        <v>44.42</v>
      </c>
      <c r="F228">
        <v>12.8</v>
      </c>
      <c r="G228">
        <v>26</v>
      </c>
      <c r="H228">
        <v>5</v>
      </c>
      <c r="I228">
        <v>14</v>
      </c>
      <c r="J228">
        <v>1.5</v>
      </c>
      <c r="K228">
        <v>2.5</v>
      </c>
    </row>
    <row r="229" spans="1:11">
      <c r="A229">
        <v>252</v>
      </c>
      <c r="B229" t="s">
        <v>246</v>
      </c>
      <c r="C229" t="s">
        <v>13</v>
      </c>
      <c r="D229" s="1" t="s">
        <v>187</v>
      </c>
      <c r="E229">
        <v>74.900000000000006</v>
      </c>
      <c r="F229">
        <v>15.8</v>
      </c>
      <c r="G229">
        <v>25</v>
      </c>
      <c r="H229">
        <v>2</v>
      </c>
      <c r="I229">
        <v>9</v>
      </c>
    </row>
    <row r="230" spans="1:11">
      <c r="A230">
        <v>253</v>
      </c>
      <c r="B230" t="s">
        <v>247</v>
      </c>
      <c r="C230" t="s">
        <v>44</v>
      </c>
      <c r="D230" s="1" t="s">
        <v>187</v>
      </c>
      <c r="E230">
        <v>104.6</v>
      </c>
      <c r="F230">
        <v>5.8</v>
      </c>
      <c r="G230">
        <v>25</v>
      </c>
      <c r="H230">
        <v>3</v>
      </c>
      <c r="I230">
        <v>9</v>
      </c>
      <c r="J230">
        <v>1.5</v>
      </c>
      <c r="K230">
        <v>4.5</v>
      </c>
    </row>
    <row r="231" spans="1:11">
      <c r="A231">
        <v>254</v>
      </c>
      <c r="B231" t="s">
        <v>248</v>
      </c>
      <c r="C231" t="s">
        <v>13</v>
      </c>
      <c r="D231" s="1" t="s">
        <v>187</v>
      </c>
      <c r="E231">
        <v>69.23</v>
      </c>
      <c r="F231">
        <v>15.4</v>
      </c>
      <c r="G231">
        <v>28</v>
      </c>
      <c r="H231">
        <v>4</v>
      </c>
      <c r="I231">
        <v>9</v>
      </c>
    </row>
    <row r="232" spans="1:11">
      <c r="A232">
        <v>255</v>
      </c>
      <c r="B232" t="s">
        <v>249</v>
      </c>
      <c r="C232" t="s">
        <v>16</v>
      </c>
      <c r="D232" s="1" t="s">
        <v>187</v>
      </c>
      <c r="E232">
        <v>12.83</v>
      </c>
      <c r="F232">
        <v>2.9</v>
      </c>
      <c r="G232">
        <v>32</v>
      </c>
      <c r="H232">
        <v>10</v>
      </c>
      <c r="I232" t="s">
        <v>187</v>
      </c>
    </row>
    <row r="233" spans="1:11">
      <c r="A233">
        <v>256</v>
      </c>
      <c r="B233" t="s">
        <v>250</v>
      </c>
      <c r="C233" t="s">
        <v>13</v>
      </c>
      <c r="D233" s="1" t="s">
        <v>187</v>
      </c>
      <c r="E233">
        <v>65.59</v>
      </c>
      <c r="F233">
        <v>14.7</v>
      </c>
      <c r="G233">
        <v>27</v>
      </c>
      <c r="H233">
        <v>6</v>
      </c>
      <c r="I233">
        <v>12</v>
      </c>
    </row>
    <row r="234" spans="1:11">
      <c r="A234">
        <v>257</v>
      </c>
      <c r="B234" t="s">
        <v>251</v>
      </c>
      <c r="C234" t="s">
        <v>16</v>
      </c>
      <c r="D234" s="1" t="s">
        <v>187</v>
      </c>
      <c r="E234">
        <v>41.3</v>
      </c>
      <c r="F234">
        <v>13.5</v>
      </c>
      <c r="G234">
        <v>26</v>
      </c>
      <c r="H234">
        <v>5</v>
      </c>
      <c r="I234">
        <v>12</v>
      </c>
      <c r="J234">
        <v>1</v>
      </c>
      <c r="K234">
        <v>2</v>
      </c>
    </row>
    <row r="235" spans="1:11">
      <c r="A235">
        <v>258</v>
      </c>
      <c r="B235" t="s">
        <v>252</v>
      </c>
      <c r="C235" t="s">
        <v>30</v>
      </c>
      <c r="D235" s="1" t="s">
        <v>187</v>
      </c>
      <c r="E235">
        <v>87.95</v>
      </c>
      <c r="F235">
        <v>15.8</v>
      </c>
      <c r="G235">
        <v>28</v>
      </c>
      <c r="H235">
        <v>7</v>
      </c>
      <c r="I235">
        <v>6</v>
      </c>
    </row>
    <row r="236" spans="1:11">
      <c r="A236">
        <v>259</v>
      </c>
      <c r="B236" t="s">
        <v>253</v>
      </c>
      <c r="C236" t="s">
        <v>13</v>
      </c>
      <c r="D236" s="1" t="s">
        <v>187</v>
      </c>
      <c r="E236">
        <v>68.89</v>
      </c>
      <c r="F236">
        <v>16.100000000000001</v>
      </c>
      <c r="G236">
        <v>22</v>
      </c>
      <c r="H236" t="s">
        <v>38</v>
      </c>
      <c r="I236">
        <v>14</v>
      </c>
    </row>
    <row r="237" spans="1:11">
      <c r="A237">
        <v>260</v>
      </c>
      <c r="B237" t="s">
        <v>254</v>
      </c>
      <c r="C237" t="s">
        <v>16</v>
      </c>
      <c r="D237" s="1" t="s">
        <v>187</v>
      </c>
      <c r="E237">
        <v>42.19</v>
      </c>
      <c r="F237">
        <v>14.2</v>
      </c>
      <c r="G237">
        <v>33</v>
      </c>
      <c r="H237">
        <v>11</v>
      </c>
      <c r="I237">
        <v>9</v>
      </c>
      <c r="J237">
        <v>2.5</v>
      </c>
      <c r="K237">
        <v>4</v>
      </c>
    </row>
    <row r="238" spans="1:11">
      <c r="A238">
        <v>261</v>
      </c>
      <c r="B238" t="s">
        <v>255</v>
      </c>
      <c r="C238" t="s">
        <v>30</v>
      </c>
      <c r="D238" s="1" t="s">
        <v>187</v>
      </c>
      <c r="E238">
        <v>87.85</v>
      </c>
      <c r="F238">
        <v>15.8</v>
      </c>
      <c r="G238">
        <v>23</v>
      </c>
      <c r="H238">
        <v>1</v>
      </c>
      <c r="I238">
        <v>10</v>
      </c>
      <c r="J238">
        <v>2.5</v>
      </c>
      <c r="K238">
        <v>3</v>
      </c>
    </row>
    <row r="239" spans="1:11">
      <c r="A239">
        <v>262</v>
      </c>
      <c r="B239" t="s">
        <v>256</v>
      </c>
      <c r="C239" t="s">
        <v>16</v>
      </c>
      <c r="D239" s="1" t="s">
        <v>187</v>
      </c>
      <c r="E239">
        <v>44.12</v>
      </c>
      <c r="F239">
        <v>15.3</v>
      </c>
      <c r="G239">
        <v>28</v>
      </c>
      <c r="H239">
        <v>5</v>
      </c>
      <c r="I239">
        <v>12</v>
      </c>
      <c r="J239">
        <v>2</v>
      </c>
      <c r="K239">
        <v>3</v>
      </c>
    </row>
    <row r="240" spans="1:11">
      <c r="A240">
        <v>263</v>
      </c>
      <c r="B240" t="s">
        <v>257</v>
      </c>
      <c r="C240" t="s">
        <v>16</v>
      </c>
      <c r="D240" s="1" t="s">
        <v>187</v>
      </c>
      <c r="E240">
        <v>43.28</v>
      </c>
      <c r="F240">
        <v>15.3</v>
      </c>
      <c r="G240">
        <v>21</v>
      </c>
      <c r="H240" t="s">
        <v>38</v>
      </c>
      <c r="I240">
        <v>5</v>
      </c>
      <c r="J240">
        <v>2</v>
      </c>
      <c r="K240">
        <v>3</v>
      </c>
    </row>
    <row r="241" spans="1:11">
      <c r="A241">
        <v>264</v>
      </c>
      <c r="B241" t="s">
        <v>258</v>
      </c>
      <c r="C241" t="s">
        <v>13</v>
      </c>
      <c r="D241" s="1" t="s">
        <v>187</v>
      </c>
      <c r="E241">
        <v>66.12</v>
      </c>
      <c r="F241">
        <v>16.100000000000001</v>
      </c>
      <c r="G241">
        <v>23</v>
      </c>
      <c r="H241">
        <v>1</v>
      </c>
      <c r="I241">
        <v>12</v>
      </c>
    </row>
    <row r="242" spans="1:11">
      <c r="A242">
        <v>265</v>
      </c>
      <c r="B242" t="s">
        <v>259</v>
      </c>
      <c r="C242" t="s">
        <v>13</v>
      </c>
      <c r="D242" s="1" t="s">
        <v>187</v>
      </c>
      <c r="E242">
        <v>63.35</v>
      </c>
      <c r="F242">
        <v>15.4</v>
      </c>
      <c r="G242">
        <v>24</v>
      </c>
      <c r="H242">
        <v>3</v>
      </c>
      <c r="I242">
        <v>6</v>
      </c>
    </row>
    <row r="243" spans="1:11">
      <c r="A243">
        <v>266</v>
      </c>
      <c r="B243" t="s">
        <v>260</v>
      </c>
      <c r="C243" t="s">
        <v>44</v>
      </c>
      <c r="D243" s="1" t="s">
        <v>187</v>
      </c>
      <c r="E243">
        <v>128.80000000000001</v>
      </c>
      <c r="F243">
        <v>8.8000000000000007</v>
      </c>
      <c r="G243">
        <v>25</v>
      </c>
      <c r="H243">
        <v>1</v>
      </c>
      <c r="I243">
        <v>10</v>
      </c>
      <c r="J243">
        <v>2</v>
      </c>
      <c r="K243">
        <v>3.5</v>
      </c>
    </row>
    <row r="244" spans="1:11">
      <c r="A244">
        <v>267</v>
      </c>
      <c r="B244" t="s">
        <v>261</v>
      </c>
      <c r="C244" t="s">
        <v>16</v>
      </c>
      <c r="D244" s="1" t="s">
        <v>187</v>
      </c>
      <c r="E244">
        <v>11.77</v>
      </c>
      <c r="F244">
        <v>2.9</v>
      </c>
      <c r="G244">
        <v>29</v>
      </c>
      <c r="H244">
        <v>7</v>
      </c>
      <c r="I244" t="s">
        <v>187</v>
      </c>
    </row>
    <row r="245" spans="1:11">
      <c r="A245">
        <v>268</v>
      </c>
      <c r="B245" t="s">
        <v>262</v>
      </c>
      <c r="C245" t="s">
        <v>13</v>
      </c>
      <c r="D245" s="1" t="s">
        <v>187</v>
      </c>
      <c r="E245">
        <v>58.92</v>
      </c>
      <c r="F245">
        <v>14</v>
      </c>
      <c r="G245">
        <v>30</v>
      </c>
      <c r="H245">
        <v>7</v>
      </c>
      <c r="I245">
        <v>14</v>
      </c>
    </row>
    <row r="246" spans="1:11">
      <c r="A246">
        <v>269</v>
      </c>
      <c r="B246" t="s">
        <v>263</v>
      </c>
      <c r="C246" t="s">
        <v>13</v>
      </c>
      <c r="D246" s="1" t="s">
        <v>187</v>
      </c>
      <c r="E246">
        <v>63.12</v>
      </c>
      <c r="F246">
        <v>15.8</v>
      </c>
      <c r="G246">
        <v>23</v>
      </c>
      <c r="H246">
        <v>1</v>
      </c>
      <c r="I246">
        <v>10</v>
      </c>
    </row>
    <row r="247" spans="1:11">
      <c r="A247">
        <v>270</v>
      </c>
      <c r="B247" t="s">
        <v>264</v>
      </c>
      <c r="C247" t="s">
        <v>30</v>
      </c>
      <c r="D247" s="1" t="s">
        <v>187</v>
      </c>
      <c r="E247">
        <v>83.01</v>
      </c>
      <c r="F247">
        <v>16.100000000000001</v>
      </c>
      <c r="G247">
        <v>28</v>
      </c>
      <c r="H247">
        <v>6</v>
      </c>
      <c r="I247">
        <v>12</v>
      </c>
      <c r="J247">
        <v>1.8</v>
      </c>
      <c r="K247">
        <v>3.5</v>
      </c>
    </row>
    <row r="248" spans="1:11">
      <c r="A248">
        <v>271</v>
      </c>
      <c r="B248" t="s">
        <v>265</v>
      </c>
      <c r="C248" t="s">
        <v>44</v>
      </c>
      <c r="D248" s="1" t="s">
        <v>187</v>
      </c>
      <c r="E248">
        <v>120.41</v>
      </c>
      <c r="F248">
        <v>8.4</v>
      </c>
      <c r="G248">
        <v>28</v>
      </c>
      <c r="H248">
        <v>5</v>
      </c>
      <c r="I248">
        <v>10</v>
      </c>
      <c r="J248">
        <v>2</v>
      </c>
      <c r="K248">
        <v>3.5</v>
      </c>
    </row>
    <row r="249" spans="1:11">
      <c r="A249">
        <v>272</v>
      </c>
      <c r="B249" t="s">
        <v>266</v>
      </c>
      <c r="C249" t="s">
        <v>30</v>
      </c>
      <c r="D249" s="1" t="s">
        <v>187</v>
      </c>
      <c r="E249">
        <v>81.489999999999995</v>
      </c>
      <c r="F249">
        <v>15.8</v>
      </c>
      <c r="G249">
        <v>27</v>
      </c>
      <c r="H249">
        <v>5</v>
      </c>
      <c r="I249">
        <v>12</v>
      </c>
      <c r="J249">
        <v>1.5</v>
      </c>
      <c r="K249">
        <v>3.5</v>
      </c>
    </row>
    <row r="250" spans="1:11">
      <c r="A250">
        <v>273</v>
      </c>
      <c r="B250" t="s">
        <v>267</v>
      </c>
      <c r="C250" t="s">
        <v>30</v>
      </c>
      <c r="D250" s="1" t="s">
        <v>187</v>
      </c>
      <c r="E250">
        <v>73.97</v>
      </c>
      <c r="F250">
        <v>14</v>
      </c>
      <c r="G250">
        <v>31</v>
      </c>
      <c r="H250">
        <v>8</v>
      </c>
      <c r="I250">
        <v>6</v>
      </c>
      <c r="J250">
        <v>1.5</v>
      </c>
      <c r="K250">
        <v>3</v>
      </c>
    </row>
    <row r="251" spans="1:11">
      <c r="A251">
        <v>274</v>
      </c>
      <c r="B251" t="s">
        <v>268</v>
      </c>
      <c r="C251" t="s">
        <v>16</v>
      </c>
      <c r="D251" s="1" t="s">
        <v>187</v>
      </c>
      <c r="E251">
        <v>38.42</v>
      </c>
      <c r="F251">
        <v>14.9</v>
      </c>
      <c r="G251">
        <v>28</v>
      </c>
      <c r="H251">
        <v>6</v>
      </c>
      <c r="I251">
        <v>11</v>
      </c>
      <c r="J251">
        <v>2</v>
      </c>
      <c r="K251">
        <v>2.5</v>
      </c>
    </row>
    <row r="252" spans="1:11">
      <c r="A252">
        <v>275</v>
      </c>
      <c r="B252" t="s">
        <v>269</v>
      </c>
      <c r="C252" t="s">
        <v>30</v>
      </c>
      <c r="D252" s="1" t="s">
        <v>187</v>
      </c>
      <c r="E252">
        <v>79.88</v>
      </c>
      <c r="F252">
        <v>15.8</v>
      </c>
      <c r="G252">
        <v>23</v>
      </c>
      <c r="H252">
        <v>1</v>
      </c>
      <c r="I252">
        <v>10</v>
      </c>
      <c r="J252">
        <v>2</v>
      </c>
      <c r="K252">
        <v>3</v>
      </c>
    </row>
    <row r="253" spans="1:11">
      <c r="A253">
        <v>276</v>
      </c>
      <c r="B253" t="s">
        <v>270</v>
      </c>
      <c r="C253" t="s">
        <v>13</v>
      </c>
      <c r="D253" s="1" t="s">
        <v>187</v>
      </c>
      <c r="E253">
        <v>58.3</v>
      </c>
      <c r="F253">
        <v>15.4</v>
      </c>
      <c r="G253">
        <v>24</v>
      </c>
      <c r="H253">
        <v>2</v>
      </c>
      <c r="I253">
        <v>5</v>
      </c>
    </row>
    <row r="254" spans="1:11">
      <c r="A254">
        <v>277</v>
      </c>
      <c r="B254" t="s">
        <v>271</v>
      </c>
      <c r="C254" t="s">
        <v>13</v>
      </c>
      <c r="D254" s="1" t="s">
        <v>187</v>
      </c>
      <c r="E254">
        <v>58.36</v>
      </c>
      <c r="F254">
        <v>15.8</v>
      </c>
      <c r="G254">
        <v>21</v>
      </c>
      <c r="H254" t="s">
        <v>38</v>
      </c>
      <c r="I254">
        <v>14</v>
      </c>
    </row>
    <row r="255" spans="1:11">
      <c r="A255">
        <v>278</v>
      </c>
      <c r="B255" t="s">
        <v>272</v>
      </c>
      <c r="C255" t="s">
        <v>13</v>
      </c>
      <c r="D255" s="1" t="s">
        <v>187</v>
      </c>
      <c r="E255">
        <v>58.07</v>
      </c>
      <c r="F255">
        <v>15.8</v>
      </c>
      <c r="G255">
        <v>31</v>
      </c>
      <c r="H255">
        <v>9</v>
      </c>
      <c r="I255">
        <v>14</v>
      </c>
    </row>
    <row r="256" spans="1:11">
      <c r="A256">
        <v>279</v>
      </c>
      <c r="B256" t="s">
        <v>273</v>
      </c>
      <c r="C256" t="s">
        <v>13</v>
      </c>
      <c r="D256" s="1" t="s">
        <v>187</v>
      </c>
      <c r="E256">
        <v>58.1</v>
      </c>
      <c r="F256">
        <v>15.8</v>
      </c>
      <c r="G256">
        <v>29</v>
      </c>
      <c r="H256">
        <v>7</v>
      </c>
      <c r="I256">
        <v>11</v>
      </c>
    </row>
    <row r="257" spans="1:11">
      <c r="A257">
        <v>280</v>
      </c>
      <c r="B257" t="s">
        <v>274</v>
      </c>
      <c r="C257" t="s">
        <v>30</v>
      </c>
      <c r="D257" s="1" t="s">
        <v>187</v>
      </c>
      <c r="E257">
        <v>78.41</v>
      </c>
      <c r="F257">
        <v>15.8</v>
      </c>
      <c r="G257">
        <v>28</v>
      </c>
      <c r="H257">
        <v>6</v>
      </c>
      <c r="I257">
        <v>5</v>
      </c>
      <c r="J257">
        <v>2</v>
      </c>
      <c r="K257">
        <v>3.5</v>
      </c>
    </row>
    <row r="258" spans="1:11">
      <c r="A258">
        <v>281</v>
      </c>
      <c r="B258" t="s">
        <v>275</v>
      </c>
      <c r="C258" t="s">
        <v>44</v>
      </c>
      <c r="D258" s="1" t="s">
        <v>187</v>
      </c>
      <c r="E258">
        <v>81.37</v>
      </c>
      <c r="F258">
        <v>5.2</v>
      </c>
      <c r="G258">
        <v>27</v>
      </c>
      <c r="H258">
        <v>6</v>
      </c>
      <c r="I258">
        <v>6</v>
      </c>
      <c r="J258">
        <v>2.5</v>
      </c>
      <c r="K258">
        <v>3</v>
      </c>
    </row>
    <row r="259" spans="1:11">
      <c r="A259">
        <v>282</v>
      </c>
      <c r="B259" t="s">
        <v>276</v>
      </c>
      <c r="C259" t="s">
        <v>16</v>
      </c>
      <c r="D259" s="1" t="s">
        <v>187</v>
      </c>
      <c r="E259">
        <v>35.79</v>
      </c>
      <c r="F259">
        <v>14.2</v>
      </c>
      <c r="G259">
        <v>25</v>
      </c>
      <c r="H259">
        <v>3</v>
      </c>
      <c r="I259">
        <v>14</v>
      </c>
      <c r="J259">
        <v>2</v>
      </c>
      <c r="K259">
        <v>3.5</v>
      </c>
    </row>
    <row r="260" spans="1:11">
      <c r="A260">
        <v>283</v>
      </c>
      <c r="B260" t="s">
        <v>277</v>
      </c>
      <c r="C260" t="s">
        <v>16</v>
      </c>
      <c r="D260" s="1" t="s">
        <v>187</v>
      </c>
      <c r="E260">
        <v>31.35</v>
      </c>
      <c r="F260">
        <v>11.8</v>
      </c>
      <c r="G260">
        <v>24</v>
      </c>
      <c r="H260">
        <v>1</v>
      </c>
      <c r="I260">
        <v>6</v>
      </c>
      <c r="J260">
        <v>3</v>
      </c>
      <c r="K260">
        <v>1.5</v>
      </c>
    </row>
    <row r="261" spans="1:11">
      <c r="A261">
        <v>284</v>
      </c>
      <c r="B261" t="s">
        <v>278</v>
      </c>
      <c r="C261" t="s">
        <v>13</v>
      </c>
      <c r="D261" s="1" t="s">
        <v>187</v>
      </c>
      <c r="E261">
        <v>57.83</v>
      </c>
      <c r="F261">
        <v>16.100000000000001</v>
      </c>
      <c r="G261">
        <v>24</v>
      </c>
      <c r="H261">
        <v>1</v>
      </c>
      <c r="I261">
        <v>10</v>
      </c>
    </row>
    <row r="262" spans="1:11">
      <c r="A262">
        <v>285</v>
      </c>
      <c r="B262" t="s">
        <v>279</v>
      </c>
      <c r="C262" t="s">
        <v>16</v>
      </c>
      <c r="D262" s="1" t="s">
        <v>187</v>
      </c>
      <c r="E262">
        <v>33.56</v>
      </c>
      <c r="F262">
        <v>14.2</v>
      </c>
      <c r="G262">
        <v>25</v>
      </c>
      <c r="H262">
        <v>2</v>
      </c>
      <c r="I262">
        <v>9</v>
      </c>
      <c r="J262">
        <v>2.5</v>
      </c>
      <c r="K262">
        <v>3.5</v>
      </c>
    </row>
    <row r="263" spans="1:11">
      <c r="A263">
        <v>286</v>
      </c>
      <c r="B263" t="s">
        <v>280</v>
      </c>
      <c r="C263" t="s">
        <v>16</v>
      </c>
      <c r="D263" s="1" t="s">
        <v>187</v>
      </c>
      <c r="E263">
        <v>33.130000000000003</v>
      </c>
      <c r="F263">
        <v>14.2</v>
      </c>
      <c r="G263">
        <v>24</v>
      </c>
      <c r="H263">
        <v>1</v>
      </c>
      <c r="I263">
        <v>11</v>
      </c>
      <c r="J263">
        <v>2.5</v>
      </c>
      <c r="K263">
        <v>2.5</v>
      </c>
    </row>
    <row r="264" spans="1:11">
      <c r="A264">
        <v>287</v>
      </c>
      <c r="B264" t="s">
        <v>281</v>
      </c>
      <c r="C264" t="s">
        <v>13</v>
      </c>
      <c r="D264" s="1" t="s">
        <v>187</v>
      </c>
      <c r="E264">
        <v>51.8</v>
      </c>
      <c r="F264">
        <v>15.8</v>
      </c>
      <c r="G264">
        <v>24</v>
      </c>
      <c r="H264">
        <v>1</v>
      </c>
      <c r="I264">
        <v>12</v>
      </c>
    </row>
    <row r="265" spans="1:11">
      <c r="A265">
        <v>288</v>
      </c>
      <c r="B265" t="s">
        <v>282</v>
      </c>
      <c r="C265" t="s">
        <v>30</v>
      </c>
      <c r="D265" s="1" t="s">
        <v>187</v>
      </c>
      <c r="E265">
        <v>71.34</v>
      </c>
      <c r="F265">
        <v>15.8</v>
      </c>
      <c r="G265">
        <v>22</v>
      </c>
      <c r="H265" t="s">
        <v>38</v>
      </c>
      <c r="I265">
        <v>14</v>
      </c>
      <c r="J265">
        <v>2</v>
      </c>
      <c r="K265">
        <v>3</v>
      </c>
    </row>
    <row r="266" spans="1:11">
      <c r="A266">
        <v>289</v>
      </c>
      <c r="B266" t="s">
        <v>283</v>
      </c>
      <c r="C266" t="s">
        <v>30</v>
      </c>
      <c r="D266" s="1" t="s">
        <v>187</v>
      </c>
      <c r="E266">
        <v>72.28</v>
      </c>
      <c r="F266">
        <v>16.100000000000001</v>
      </c>
      <c r="G266">
        <v>23</v>
      </c>
      <c r="H266" t="s">
        <v>38</v>
      </c>
      <c r="I266">
        <v>11</v>
      </c>
    </row>
    <row r="267" spans="1:11">
      <c r="A267">
        <v>290</v>
      </c>
      <c r="B267" t="s">
        <v>284</v>
      </c>
      <c r="C267" t="s">
        <v>44</v>
      </c>
      <c r="D267" s="1" t="s">
        <v>187</v>
      </c>
      <c r="E267">
        <v>74.03</v>
      </c>
      <c r="F267">
        <v>5.2</v>
      </c>
      <c r="G267">
        <v>31</v>
      </c>
      <c r="H267">
        <v>8</v>
      </c>
      <c r="I267">
        <v>14</v>
      </c>
      <c r="J267">
        <v>1.5</v>
      </c>
      <c r="K267">
        <v>3</v>
      </c>
    </row>
    <row r="268" spans="1:11">
      <c r="A268">
        <v>291</v>
      </c>
      <c r="B268" t="s">
        <v>285</v>
      </c>
      <c r="C268" t="s">
        <v>13</v>
      </c>
      <c r="D268" s="1" t="s">
        <v>187</v>
      </c>
      <c r="E268">
        <v>50.45</v>
      </c>
      <c r="F268">
        <v>16.100000000000001</v>
      </c>
      <c r="G268">
        <v>24</v>
      </c>
      <c r="H268">
        <v>2</v>
      </c>
      <c r="I268">
        <v>14</v>
      </c>
    </row>
    <row r="269" spans="1:11">
      <c r="A269">
        <v>292</v>
      </c>
      <c r="B269" t="s">
        <v>286</v>
      </c>
      <c r="C269" t="s">
        <v>30</v>
      </c>
      <c r="D269" s="1" t="s">
        <v>187</v>
      </c>
      <c r="E269">
        <v>66.75</v>
      </c>
      <c r="F269">
        <v>14.7</v>
      </c>
      <c r="G269">
        <v>30</v>
      </c>
      <c r="H269">
        <v>6</v>
      </c>
      <c r="I269">
        <v>5</v>
      </c>
    </row>
    <row r="270" spans="1:11">
      <c r="A270">
        <v>293</v>
      </c>
      <c r="B270" t="s">
        <v>287</v>
      </c>
      <c r="C270" t="s">
        <v>13</v>
      </c>
      <c r="D270" s="1" t="s">
        <v>187</v>
      </c>
      <c r="E270">
        <v>47.21</v>
      </c>
      <c r="F270">
        <v>15.1</v>
      </c>
      <c r="G270">
        <v>28</v>
      </c>
      <c r="H270">
        <v>7</v>
      </c>
      <c r="I270">
        <v>14</v>
      </c>
    </row>
    <row r="271" spans="1:11">
      <c r="A271">
        <v>294</v>
      </c>
      <c r="B271" t="s">
        <v>288</v>
      </c>
      <c r="C271" t="s">
        <v>13</v>
      </c>
      <c r="D271" s="1" t="s">
        <v>187</v>
      </c>
      <c r="E271">
        <v>44.3</v>
      </c>
      <c r="F271">
        <v>14</v>
      </c>
      <c r="G271">
        <v>28</v>
      </c>
      <c r="H271">
        <v>5</v>
      </c>
      <c r="I271">
        <v>12</v>
      </c>
    </row>
    <row r="272" spans="1:11">
      <c r="A272">
        <v>295</v>
      </c>
      <c r="B272" t="s">
        <v>289</v>
      </c>
      <c r="C272" t="s">
        <v>16</v>
      </c>
      <c r="D272" s="1" t="s">
        <v>187</v>
      </c>
      <c r="E272">
        <v>25.28</v>
      </c>
      <c r="F272">
        <v>11.4</v>
      </c>
      <c r="G272">
        <v>28</v>
      </c>
      <c r="H272">
        <v>6</v>
      </c>
      <c r="I272">
        <v>7</v>
      </c>
      <c r="J272">
        <v>2.5</v>
      </c>
      <c r="K272">
        <v>3</v>
      </c>
    </row>
    <row r="273" spans="1:11">
      <c r="A273">
        <v>296</v>
      </c>
      <c r="B273" t="s">
        <v>290</v>
      </c>
      <c r="C273" t="s">
        <v>13</v>
      </c>
      <c r="D273" s="1" t="s">
        <v>187</v>
      </c>
      <c r="E273">
        <v>47.65</v>
      </c>
      <c r="F273">
        <v>15.8</v>
      </c>
      <c r="G273">
        <v>27</v>
      </c>
      <c r="H273">
        <v>2</v>
      </c>
      <c r="I273">
        <v>7</v>
      </c>
    </row>
    <row r="274" spans="1:11">
      <c r="A274">
        <v>297</v>
      </c>
      <c r="B274" t="s">
        <v>291</v>
      </c>
      <c r="C274" t="s">
        <v>44</v>
      </c>
      <c r="D274" s="1" t="s">
        <v>187</v>
      </c>
      <c r="E274">
        <v>46.37</v>
      </c>
      <c r="F274">
        <v>3.1</v>
      </c>
      <c r="G274">
        <v>27</v>
      </c>
      <c r="H274">
        <v>5</v>
      </c>
      <c r="I274">
        <v>11</v>
      </c>
    </row>
    <row r="275" spans="1:11">
      <c r="A275">
        <v>298</v>
      </c>
      <c r="B275" t="s">
        <v>292</v>
      </c>
      <c r="C275" t="s">
        <v>13</v>
      </c>
      <c r="D275" s="1" t="s">
        <v>187</v>
      </c>
      <c r="E275">
        <v>44.53</v>
      </c>
      <c r="F275">
        <v>14.4</v>
      </c>
      <c r="G275">
        <v>28</v>
      </c>
      <c r="H275">
        <v>6</v>
      </c>
      <c r="I275">
        <v>12</v>
      </c>
    </row>
    <row r="276" spans="1:11">
      <c r="A276">
        <v>299</v>
      </c>
      <c r="B276" t="s">
        <v>293</v>
      </c>
      <c r="C276" t="s">
        <v>13</v>
      </c>
      <c r="D276" s="1" t="s">
        <v>187</v>
      </c>
      <c r="E276">
        <v>47.35</v>
      </c>
      <c r="F276">
        <v>16.100000000000001</v>
      </c>
      <c r="G276">
        <v>28</v>
      </c>
      <c r="H276">
        <v>6</v>
      </c>
      <c r="I276">
        <v>6</v>
      </c>
    </row>
    <row r="277" spans="1:11">
      <c r="A277">
        <v>300</v>
      </c>
      <c r="B277" t="s">
        <v>294</v>
      </c>
      <c r="C277" t="s">
        <v>13</v>
      </c>
      <c r="D277" s="1" t="s">
        <v>187</v>
      </c>
      <c r="E277">
        <v>10.46</v>
      </c>
      <c r="F277">
        <v>2.2999999999999998</v>
      </c>
      <c r="G277">
        <v>24</v>
      </c>
      <c r="H277">
        <v>3</v>
      </c>
      <c r="I277">
        <v>12</v>
      </c>
    </row>
    <row r="278" spans="1:11">
      <c r="A278">
        <v>301</v>
      </c>
      <c r="B278" t="s">
        <v>295</v>
      </c>
      <c r="C278" t="s">
        <v>16</v>
      </c>
      <c r="D278" s="1" t="s">
        <v>187</v>
      </c>
      <c r="E278">
        <v>29.75</v>
      </c>
      <c r="F278">
        <v>15.3</v>
      </c>
      <c r="G278">
        <v>23</v>
      </c>
      <c r="H278">
        <v>1</v>
      </c>
      <c r="I278">
        <v>14</v>
      </c>
    </row>
    <row r="279" spans="1:11">
      <c r="A279">
        <v>302</v>
      </c>
      <c r="B279" t="s">
        <v>296</v>
      </c>
      <c r="C279" t="s">
        <v>16</v>
      </c>
      <c r="D279" s="1" t="s">
        <v>187</v>
      </c>
      <c r="E279">
        <v>21.59</v>
      </c>
      <c r="F279">
        <v>9.9</v>
      </c>
      <c r="G279">
        <v>25</v>
      </c>
      <c r="H279">
        <v>3</v>
      </c>
      <c r="I279">
        <v>11</v>
      </c>
      <c r="J279">
        <v>2.5</v>
      </c>
      <c r="K279">
        <v>3.5</v>
      </c>
    </row>
    <row r="280" spans="1:11">
      <c r="A280">
        <v>303</v>
      </c>
      <c r="B280" t="s">
        <v>297</v>
      </c>
      <c r="C280" t="s">
        <v>13</v>
      </c>
      <c r="D280" s="1" t="s">
        <v>187</v>
      </c>
      <c r="E280">
        <v>44.66</v>
      </c>
      <c r="F280">
        <v>15.8</v>
      </c>
      <c r="G280">
        <v>28</v>
      </c>
      <c r="H280">
        <v>6</v>
      </c>
      <c r="I280">
        <v>6</v>
      </c>
    </row>
    <row r="281" spans="1:11">
      <c r="A281">
        <v>304</v>
      </c>
      <c r="B281" t="s">
        <v>298</v>
      </c>
      <c r="C281" t="s">
        <v>13</v>
      </c>
      <c r="D281" s="1" t="s">
        <v>187</v>
      </c>
      <c r="E281">
        <v>45.43</v>
      </c>
      <c r="F281">
        <v>16.100000000000001</v>
      </c>
      <c r="G281">
        <v>23</v>
      </c>
      <c r="H281" t="s">
        <v>38</v>
      </c>
      <c r="I281">
        <v>14</v>
      </c>
    </row>
    <row r="282" spans="1:11">
      <c r="A282">
        <v>305</v>
      </c>
      <c r="B282" t="s">
        <v>299</v>
      </c>
      <c r="C282" t="s">
        <v>13</v>
      </c>
      <c r="D282" s="1" t="s">
        <v>187</v>
      </c>
      <c r="E282">
        <v>37.840000000000003</v>
      </c>
      <c r="F282">
        <v>12.4</v>
      </c>
      <c r="G282">
        <v>26</v>
      </c>
      <c r="H282">
        <v>1</v>
      </c>
      <c r="I282">
        <v>10</v>
      </c>
    </row>
    <row r="283" spans="1:11">
      <c r="A283">
        <v>306</v>
      </c>
      <c r="B283" t="s">
        <v>300</v>
      </c>
      <c r="C283" t="s">
        <v>30</v>
      </c>
      <c r="D283" s="1" t="s">
        <v>187</v>
      </c>
      <c r="E283">
        <v>64.790000000000006</v>
      </c>
      <c r="F283">
        <v>15.8</v>
      </c>
      <c r="G283">
        <v>23</v>
      </c>
      <c r="H283">
        <v>2</v>
      </c>
      <c r="I283">
        <v>11</v>
      </c>
      <c r="J283">
        <v>2</v>
      </c>
      <c r="K283">
        <v>2.5</v>
      </c>
    </row>
    <row r="284" spans="1:11">
      <c r="A284">
        <v>307</v>
      </c>
      <c r="B284" t="s">
        <v>301</v>
      </c>
      <c r="C284" t="s">
        <v>16</v>
      </c>
      <c r="D284" s="1" t="s">
        <v>187</v>
      </c>
      <c r="E284">
        <v>27.81</v>
      </c>
      <c r="F284">
        <v>15.3</v>
      </c>
      <c r="G284">
        <v>33</v>
      </c>
      <c r="H284">
        <v>11</v>
      </c>
      <c r="I284">
        <v>9</v>
      </c>
      <c r="J284">
        <v>3</v>
      </c>
      <c r="K284">
        <v>0.5</v>
      </c>
    </row>
    <row r="285" spans="1:11">
      <c r="A285">
        <v>308</v>
      </c>
      <c r="B285" t="s">
        <v>302</v>
      </c>
      <c r="C285" t="s">
        <v>13</v>
      </c>
      <c r="D285" s="1" t="s">
        <v>187</v>
      </c>
      <c r="E285">
        <v>31.55</v>
      </c>
      <c r="F285">
        <v>10.1</v>
      </c>
      <c r="G285">
        <v>25</v>
      </c>
      <c r="H285">
        <v>4</v>
      </c>
      <c r="I285">
        <v>5</v>
      </c>
    </row>
    <row r="286" spans="1:11">
      <c r="A286">
        <v>309</v>
      </c>
      <c r="B286" t="s">
        <v>303</v>
      </c>
      <c r="C286" t="s">
        <v>16</v>
      </c>
      <c r="D286" s="1" t="s">
        <v>187</v>
      </c>
      <c r="E286">
        <v>22.21</v>
      </c>
      <c r="F286">
        <v>11.4</v>
      </c>
      <c r="G286">
        <v>27</v>
      </c>
      <c r="H286">
        <v>6</v>
      </c>
      <c r="I286">
        <v>10</v>
      </c>
      <c r="J286">
        <v>2</v>
      </c>
      <c r="K286">
        <v>3.5</v>
      </c>
    </row>
    <row r="287" spans="1:11">
      <c r="A287">
        <v>310</v>
      </c>
      <c r="B287" t="s">
        <v>304</v>
      </c>
      <c r="C287" t="s">
        <v>13</v>
      </c>
      <c r="D287" s="1" t="s">
        <v>187</v>
      </c>
      <c r="E287">
        <v>17.61</v>
      </c>
      <c r="F287">
        <v>4.7</v>
      </c>
      <c r="G287">
        <v>27</v>
      </c>
      <c r="H287">
        <v>7</v>
      </c>
      <c r="I287" t="s">
        <v>187</v>
      </c>
    </row>
    <row r="288" spans="1:11">
      <c r="A288">
        <v>311</v>
      </c>
      <c r="B288" t="s">
        <v>305</v>
      </c>
      <c r="C288" t="s">
        <v>13</v>
      </c>
      <c r="D288" s="1" t="s">
        <v>187</v>
      </c>
      <c r="E288">
        <v>37.46</v>
      </c>
      <c r="F288">
        <v>13.3</v>
      </c>
      <c r="G288">
        <v>27</v>
      </c>
      <c r="H288">
        <v>5</v>
      </c>
      <c r="I288">
        <v>5</v>
      </c>
    </row>
    <row r="289" spans="1:11">
      <c r="A289">
        <v>312</v>
      </c>
      <c r="B289" t="s">
        <v>306</v>
      </c>
      <c r="C289" t="s">
        <v>13</v>
      </c>
      <c r="D289" s="1" t="s">
        <v>187</v>
      </c>
      <c r="E289">
        <v>41.42</v>
      </c>
      <c r="F289">
        <v>15.4</v>
      </c>
      <c r="G289">
        <v>27</v>
      </c>
      <c r="H289">
        <v>4</v>
      </c>
      <c r="I289">
        <v>9</v>
      </c>
    </row>
    <row r="290" spans="1:11">
      <c r="A290">
        <v>313</v>
      </c>
      <c r="B290" t="s">
        <v>307</v>
      </c>
      <c r="C290" t="s">
        <v>13</v>
      </c>
      <c r="D290" s="1" t="s">
        <v>187</v>
      </c>
      <c r="E290">
        <v>41.94</v>
      </c>
      <c r="F290">
        <v>15.8</v>
      </c>
      <c r="G290">
        <v>29</v>
      </c>
      <c r="H290">
        <v>6</v>
      </c>
      <c r="I290">
        <v>12</v>
      </c>
    </row>
    <row r="291" spans="1:11">
      <c r="A291">
        <v>314</v>
      </c>
      <c r="B291" t="s">
        <v>308</v>
      </c>
      <c r="C291" t="s">
        <v>44</v>
      </c>
      <c r="D291" s="1" t="s">
        <v>187</v>
      </c>
      <c r="E291">
        <v>30.95</v>
      </c>
      <c r="F291">
        <v>2.1</v>
      </c>
      <c r="G291">
        <v>23</v>
      </c>
      <c r="H291">
        <v>2</v>
      </c>
      <c r="I291">
        <v>10</v>
      </c>
    </row>
    <row r="292" spans="1:11">
      <c r="A292">
        <v>315</v>
      </c>
      <c r="B292" t="s">
        <v>309</v>
      </c>
      <c r="C292" t="s">
        <v>30</v>
      </c>
      <c r="D292" s="1" t="s">
        <v>187</v>
      </c>
      <c r="E292">
        <v>62.56</v>
      </c>
      <c r="F292">
        <v>15.8</v>
      </c>
      <c r="G292">
        <v>25</v>
      </c>
      <c r="H292">
        <v>2</v>
      </c>
      <c r="I292">
        <v>14</v>
      </c>
    </row>
    <row r="293" spans="1:11">
      <c r="A293">
        <v>316</v>
      </c>
      <c r="B293" t="s">
        <v>310</v>
      </c>
      <c r="C293" t="s">
        <v>44</v>
      </c>
      <c r="D293" s="1" t="s">
        <v>187</v>
      </c>
      <c r="E293">
        <v>46.06</v>
      </c>
      <c r="F293">
        <v>3.4</v>
      </c>
      <c r="G293">
        <v>30</v>
      </c>
      <c r="H293">
        <v>9</v>
      </c>
      <c r="I293">
        <v>10</v>
      </c>
      <c r="J293">
        <v>2</v>
      </c>
      <c r="K293">
        <v>3.5</v>
      </c>
    </row>
    <row r="294" spans="1:11">
      <c r="A294">
        <v>317</v>
      </c>
      <c r="B294" t="s">
        <v>311</v>
      </c>
      <c r="C294" t="s">
        <v>16</v>
      </c>
      <c r="D294" s="1" t="s">
        <v>187</v>
      </c>
      <c r="E294">
        <v>25.73</v>
      </c>
      <c r="F294">
        <v>15.3</v>
      </c>
      <c r="G294">
        <v>28</v>
      </c>
      <c r="H294">
        <v>5</v>
      </c>
      <c r="I294">
        <v>6</v>
      </c>
    </row>
    <row r="295" spans="1:11">
      <c r="A295">
        <v>318</v>
      </c>
      <c r="B295" t="s">
        <v>312</v>
      </c>
      <c r="C295" t="s">
        <v>30</v>
      </c>
      <c r="D295" s="1" t="s">
        <v>187</v>
      </c>
      <c r="E295">
        <v>59.3</v>
      </c>
      <c r="F295">
        <v>15.4</v>
      </c>
      <c r="G295">
        <v>25</v>
      </c>
      <c r="H295">
        <v>4</v>
      </c>
      <c r="I295">
        <v>6</v>
      </c>
      <c r="J295">
        <v>3</v>
      </c>
      <c r="K295">
        <v>2.5</v>
      </c>
    </row>
    <row r="296" spans="1:11">
      <c r="A296">
        <v>319</v>
      </c>
      <c r="B296" t="s">
        <v>313</v>
      </c>
      <c r="C296" t="s">
        <v>30</v>
      </c>
      <c r="D296" s="1" t="s">
        <v>187</v>
      </c>
      <c r="E296">
        <v>57.06</v>
      </c>
      <c r="F296">
        <v>14.7</v>
      </c>
      <c r="G296">
        <v>24</v>
      </c>
      <c r="H296">
        <v>2</v>
      </c>
      <c r="I296">
        <v>14</v>
      </c>
      <c r="J296">
        <v>2.5</v>
      </c>
      <c r="K296">
        <v>3.5</v>
      </c>
    </row>
    <row r="297" spans="1:11">
      <c r="A297">
        <v>320</v>
      </c>
      <c r="B297" t="s">
        <v>314</v>
      </c>
      <c r="C297" t="s">
        <v>13</v>
      </c>
      <c r="D297" s="1" t="s">
        <v>187</v>
      </c>
      <c r="E297">
        <v>38.19</v>
      </c>
      <c r="F297">
        <v>15.8</v>
      </c>
      <c r="G297">
        <v>22</v>
      </c>
      <c r="H297">
        <v>1</v>
      </c>
      <c r="I297">
        <v>12</v>
      </c>
    </row>
    <row r="298" spans="1:11">
      <c r="A298">
        <v>321</v>
      </c>
      <c r="B298" t="s">
        <v>315</v>
      </c>
      <c r="C298" t="s">
        <v>16</v>
      </c>
      <c r="D298" s="1" t="s">
        <v>187</v>
      </c>
      <c r="E298">
        <v>13.77</v>
      </c>
      <c r="F298">
        <v>6.7</v>
      </c>
      <c r="G298">
        <v>23</v>
      </c>
      <c r="H298">
        <v>2</v>
      </c>
      <c r="I298">
        <v>5</v>
      </c>
    </row>
    <row r="299" spans="1:11">
      <c r="A299">
        <v>322</v>
      </c>
      <c r="B299" t="s">
        <v>316</v>
      </c>
      <c r="C299" t="s">
        <v>16</v>
      </c>
      <c r="D299" s="1" t="s">
        <v>187</v>
      </c>
      <c r="E299">
        <v>22.29</v>
      </c>
      <c r="F299">
        <v>13.5</v>
      </c>
      <c r="G299">
        <v>21</v>
      </c>
      <c r="H299">
        <v>1</v>
      </c>
      <c r="I299">
        <v>12</v>
      </c>
    </row>
    <row r="300" spans="1:11">
      <c r="A300">
        <v>323</v>
      </c>
      <c r="B300" t="s">
        <v>317</v>
      </c>
      <c r="C300" t="s">
        <v>13</v>
      </c>
      <c r="D300" s="1" t="s">
        <v>187</v>
      </c>
      <c r="E300">
        <v>34.880000000000003</v>
      </c>
      <c r="F300">
        <v>14</v>
      </c>
      <c r="G300">
        <v>25</v>
      </c>
      <c r="H300">
        <v>3</v>
      </c>
      <c r="I300">
        <v>6</v>
      </c>
    </row>
    <row r="301" spans="1:11">
      <c r="A301">
        <v>324</v>
      </c>
      <c r="B301" t="s">
        <v>318</v>
      </c>
      <c r="C301" t="s">
        <v>30</v>
      </c>
      <c r="D301" s="1" t="s">
        <v>187</v>
      </c>
      <c r="E301">
        <v>58.92</v>
      </c>
      <c r="F301">
        <v>15.8</v>
      </c>
      <c r="G301">
        <v>26</v>
      </c>
      <c r="H301">
        <v>3</v>
      </c>
      <c r="I301">
        <v>14</v>
      </c>
      <c r="J301">
        <v>2.5</v>
      </c>
      <c r="K301">
        <v>2</v>
      </c>
    </row>
    <row r="302" spans="1:11">
      <c r="A302">
        <v>325</v>
      </c>
      <c r="B302" t="s">
        <v>319</v>
      </c>
      <c r="C302" t="s">
        <v>30</v>
      </c>
      <c r="D302" s="1" t="s">
        <v>187</v>
      </c>
      <c r="E302">
        <v>59.2</v>
      </c>
      <c r="F302">
        <v>16.100000000000001</v>
      </c>
      <c r="G302">
        <v>25</v>
      </c>
      <c r="H302">
        <v>3</v>
      </c>
      <c r="I302">
        <v>6</v>
      </c>
      <c r="J302">
        <v>2</v>
      </c>
      <c r="K302">
        <v>2.5</v>
      </c>
    </row>
    <row r="303" spans="1:11">
      <c r="A303">
        <v>326</v>
      </c>
      <c r="B303" t="s">
        <v>320</v>
      </c>
      <c r="C303" t="s">
        <v>13</v>
      </c>
      <c r="D303" s="1" t="s">
        <v>187</v>
      </c>
      <c r="E303">
        <v>34.729999999999997</v>
      </c>
      <c r="F303">
        <v>14.7</v>
      </c>
      <c r="G303">
        <v>25</v>
      </c>
      <c r="H303">
        <v>2</v>
      </c>
      <c r="I303">
        <v>6</v>
      </c>
    </row>
    <row r="304" spans="1:11">
      <c r="A304">
        <v>327</v>
      </c>
      <c r="B304" t="s">
        <v>321</v>
      </c>
      <c r="C304" t="s">
        <v>16</v>
      </c>
      <c r="D304" s="1" t="s">
        <v>187</v>
      </c>
      <c r="E304">
        <v>20.36</v>
      </c>
      <c r="F304">
        <v>12.8</v>
      </c>
      <c r="G304">
        <v>25</v>
      </c>
      <c r="H304">
        <v>2</v>
      </c>
      <c r="I304">
        <v>10</v>
      </c>
      <c r="J304">
        <v>2</v>
      </c>
      <c r="K304">
        <v>2</v>
      </c>
    </row>
    <row r="305" spans="1:11">
      <c r="A305">
        <v>328</v>
      </c>
      <c r="B305" t="s">
        <v>322</v>
      </c>
      <c r="C305" t="s">
        <v>13</v>
      </c>
      <c r="D305" s="1" t="s">
        <v>187</v>
      </c>
      <c r="E305">
        <v>27.13</v>
      </c>
      <c r="F305">
        <v>10.4</v>
      </c>
      <c r="G305">
        <v>23</v>
      </c>
      <c r="H305" t="s">
        <v>38</v>
      </c>
      <c r="I305">
        <v>6</v>
      </c>
    </row>
    <row r="306" spans="1:11">
      <c r="A306">
        <v>329</v>
      </c>
      <c r="B306" t="s">
        <v>323</v>
      </c>
      <c r="C306" t="s">
        <v>16</v>
      </c>
      <c r="D306" s="1" t="s">
        <v>187</v>
      </c>
      <c r="E306">
        <v>22.59</v>
      </c>
      <c r="F306">
        <v>15.3</v>
      </c>
      <c r="G306">
        <v>31</v>
      </c>
      <c r="H306">
        <v>9</v>
      </c>
      <c r="I306">
        <v>10</v>
      </c>
    </row>
    <row r="307" spans="1:11">
      <c r="A307">
        <v>330</v>
      </c>
      <c r="B307" t="s">
        <v>324</v>
      </c>
      <c r="C307" t="s">
        <v>16</v>
      </c>
      <c r="D307" s="1" t="s">
        <v>187</v>
      </c>
      <c r="E307">
        <v>22.69</v>
      </c>
      <c r="F307">
        <v>15.3</v>
      </c>
      <c r="G307">
        <v>25</v>
      </c>
      <c r="H307">
        <v>1</v>
      </c>
      <c r="I307">
        <v>11</v>
      </c>
      <c r="J307">
        <v>1</v>
      </c>
      <c r="K307">
        <v>3</v>
      </c>
    </row>
    <row r="308" spans="1:11">
      <c r="A308">
        <v>331</v>
      </c>
      <c r="B308" t="s">
        <v>325</v>
      </c>
      <c r="C308" t="s">
        <v>16</v>
      </c>
      <c r="D308" s="1" t="s">
        <v>187</v>
      </c>
      <c r="E308">
        <v>3.36</v>
      </c>
      <c r="F308">
        <v>1.4</v>
      </c>
      <c r="G308">
        <v>34</v>
      </c>
      <c r="H308">
        <v>11</v>
      </c>
      <c r="I308" t="s">
        <v>187</v>
      </c>
    </row>
    <row r="309" spans="1:11">
      <c r="A309">
        <v>332</v>
      </c>
      <c r="B309" t="s">
        <v>326</v>
      </c>
      <c r="C309" t="s">
        <v>30</v>
      </c>
      <c r="D309" s="1" t="s">
        <v>187</v>
      </c>
      <c r="E309">
        <v>56.62</v>
      </c>
      <c r="F309">
        <v>15.8</v>
      </c>
      <c r="G309">
        <v>30</v>
      </c>
      <c r="H309">
        <v>7</v>
      </c>
      <c r="I309">
        <v>7</v>
      </c>
      <c r="J309">
        <v>1.5</v>
      </c>
      <c r="K309">
        <v>3.5</v>
      </c>
    </row>
    <row r="310" spans="1:11">
      <c r="A310">
        <v>333</v>
      </c>
      <c r="B310" t="s">
        <v>327</v>
      </c>
      <c r="C310" t="s">
        <v>16</v>
      </c>
      <c r="D310" s="1" t="s">
        <v>187</v>
      </c>
      <c r="E310">
        <v>20.059999999999999</v>
      </c>
      <c r="F310">
        <v>13.5</v>
      </c>
      <c r="G310">
        <v>28</v>
      </c>
      <c r="H310">
        <v>5</v>
      </c>
      <c r="I310">
        <v>5</v>
      </c>
      <c r="J310">
        <v>2.5</v>
      </c>
      <c r="K310">
        <v>3</v>
      </c>
    </row>
    <row r="311" spans="1:11">
      <c r="A311">
        <v>334</v>
      </c>
      <c r="B311" t="s">
        <v>328</v>
      </c>
      <c r="C311" t="s">
        <v>16</v>
      </c>
      <c r="D311" s="1" t="s">
        <v>187</v>
      </c>
      <c r="E311">
        <v>14.17</v>
      </c>
      <c r="F311">
        <v>8.1</v>
      </c>
      <c r="G311">
        <v>23</v>
      </c>
      <c r="H311" t="s">
        <v>38</v>
      </c>
      <c r="I311">
        <v>14</v>
      </c>
      <c r="J311">
        <v>3</v>
      </c>
      <c r="K311">
        <v>1.5</v>
      </c>
    </row>
    <row r="312" spans="1:11">
      <c r="A312">
        <v>335</v>
      </c>
      <c r="B312" t="s">
        <v>329</v>
      </c>
      <c r="C312" t="s">
        <v>30</v>
      </c>
      <c r="D312" s="1" t="s">
        <v>187</v>
      </c>
      <c r="E312">
        <v>55.09</v>
      </c>
      <c r="F312">
        <v>15.4</v>
      </c>
      <c r="G312">
        <v>24</v>
      </c>
      <c r="H312">
        <v>3</v>
      </c>
      <c r="I312">
        <v>11</v>
      </c>
    </row>
    <row r="313" spans="1:11">
      <c r="A313">
        <v>336</v>
      </c>
      <c r="B313" t="s">
        <v>330</v>
      </c>
      <c r="C313" t="s">
        <v>16</v>
      </c>
      <c r="D313" s="1" t="s">
        <v>187</v>
      </c>
      <c r="E313">
        <v>21.7</v>
      </c>
      <c r="F313">
        <v>15.3</v>
      </c>
      <c r="G313">
        <v>24</v>
      </c>
      <c r="H313" t="s">
        <v>38</v>
      </c>
      <c r="I313">
        <v>9</v>
      </c>
    </row>
    <row r="314" spans="1:11">
      <c r="A314">
        <v>337</v>
      </c>
      <c r="B314" t="s">
        <v>331</v>
      </c>
      <c r="C314" t="s">
        <v>16</v>
      </c>
      <c r="D314" s="1" t="s">
        <v>187</v>
      </c>
      <c r="E314">
        <v>19.18</v>
      </c>
      <c r="F314">
        <v>13.1</v>
      </c>
      <c r="G314">
        <v>23</v>
      </c>
      <c r="H314">
        <v>1</v>
      </c>
      <c r="I314">
        <v>14</v>
      </c>
      <c r="J314">
        <v>2</v>
      </c>
      <c r="K314">
        <v>2.5</v>
      </c>
    </row>
    <row r="315" spans="1:11">
      <c r="A315">
        <v>338</v>
      </c>
      <c r="B315" t="s">
        <v>332</v>
      </c>
      <c r="C315" t="s">
        <v>13</v>
      </c>
      <c r="D315" s="1" t="s">
        <v>187</v>
      </c>
      <c r="E315">
        <v>32.72</v>
      </c>
      <c r="F315">
        <v>16.100000000000001</v>
      </c>
      <c r="G315">
        <v>27</v>
      </c>
      <c r="H315">
        <v>4</v>
      </c>
      <c r="I315">
        <v>14</v>
      </c>
    </row>
    <row r="316" spans="1:11">
      <c r="A316">
        <v>339</v>
      </c>
      <c r="B316" t="s">
        <v>333</v>
      </c>
      <c r="C316" t="s">
        <v>16</v>
      </c>
      <c r="D316" s="1" t="s">
        <v>187</v>
      </c>
      <c r="E316">
        <v>19.100000000000001</v>
      </c>
      <c r="F316">
        <v>14.2</v>
      </c>
      <c r="G316">
        <v>26</v>
      </c>
      <c r="H316">
        <v>5</v>
      </c>
      <c r="I316">
        <v>12</v>
      </c>
      <c r="J316">
        <v>2</v>
      </c>
      <c r="K316">
        <v>2</v>
      </c>
    </row>
    <row r="317" spans="1:11">
      <c r="A317">
        <v>340</v>
      </c>
      <c r="B317" t="s">
        <v>334</v>
      </c>
      <c r="C317" t="s">
        <v>16</v>
      </c>
      <c r="D317" s="1" t="s">
        <v>187</v>
      </c>
      <c r="E317">
        <v>4.8600000000000003</v>
      </c>
      <c r="F317">
        <v>2.4</v>
      </c>
      <c r="G317">
        <v>29</v>
      </c>
      <c r="H317">
        <v>7</v>
      </c>
      <c r="I317" t="s">
        <v>187</v>
      </c>
    </row>
    <row r="318" spans="1:11">
      <c r="A318">
        <v>342</v>
      </c>
      <c r="B318" t="s">
        <v>335</v>
      </c>
      <c r="C318" t="s">
        <v>16</v>
      </c>
      <c r="D318" s="1" t="s">
        <v>187</v>
      </c>
      <c r="E318">
        <v>16.559999999999999</v>
      </c>
      <c r="F318">
        <v>12.1</v>
      </c>
      <c r="G318">
        <v>22</v>
      </c>
      <c r="H318" t="s">
        <v>38</v>
      </c>
      <c r="I318">
        <v>12</v>
      </c>
      <c r="K318">
        <v>1</v>
      </c>
    </row>
    <row r="319" spans="1:11">
      <c r="A319">
        <v>352</v>
      </c>
      <c r="B319" t="s">
        <v>336</v>
      </c>
      <c r="C319" t="s">
        <v>16</v>
      </c>
      <c r="D319" s="1" t="s">
        <v>187</v>
      </c>
      <c r="E319">
        <v>17.96</v>
      </c>
      <c r="F319">
        <v>14.2</v>
      </c>
      <c r="G319">
        <v>23</v>
      </c>
      <c r="H319">
        <v>2</v>
      </c>
      <c r="I319">
        <v>14</v>
      </c>
      <c r="J319">
        <v>1</v>
      </c>
      <c r="K319">
        <v>3</v>
      </c>
    </row>
    <row r="320" spans="1:11">
      <c r="A320">
        <v>358</v>
      </c>
      <c r="B320" t="s">
        <v>337</v>
      </c>
      <c r="C320" t="s">
        <v>13</v>
      </c>
      <c r="D320" s="1" t="s">
        <v>187</v>
      </c>
      <c r="E320">
        <v>4.32</v>
      </c>
      <c r="F320">
        <v>1.4</v>
      </c>
      <c r="G320">
        <v>31</v>
      </c>
      <c r="H320">
        <v>8</v>
      </c>
      <c r="I320" t="s">
        <v>187</v>
      </c>
    </row>
    <row r="321" spans="1:11">
      <c r="A321">
        <v>361</v>
      </c>
      <c r="B321" t="s">
        <v>338</v>
      </c>
      <c r="C321" t="s">
        <v>44</v>
      </c>
      <c r="D321" s="1" t="s">
        <v>187</v>
      </c>
      <c r="E321">
        <v>26.43</v>
      </c>
      <c r="F321">
        <v>2.2000000000000002</v>
      </c>
      <c r="G321">
        <v>39</v>
      </c>
      <c r="H321">
        <v>16</v>
      </c>
      <c r="I321">
        <v>14</v>
      </c>
    </row>
    <row r="322" spans="1:11">
      <c r="A322">
        <v>362</v>
      </c>
      <c r="B322" t="s">
        <v>339</v>
      </c>
      <c r="C322" t="s">
        <v>13</v>
      </c>
      <c r="D322" s="1" t="s">
        <v>187</v>
      </c>
      <c r="E322">
        <v>27.87</v>
      </c>
      <c r="F322">
        <v>14.7</v>
      </c>
      <c r="G322">
        <v>30</v>
      </c>
      <c r="H322">
        <v>7</v>
      </c>
      <c r="I322">
        <v>12</v>
      </c>
    </row>
    <row r="323" spans="1:11">
      <c r="A323">
        <v>364</v>
      </c>
      <c r="B323" t="s">
        <v>340</v>
      </c>
      <c r="C323" t="s">
        <v>16</v>
      </c>
      <c r="D323" s="1" t="s">
        <v>187</v>
      </c>
      <c r="E323">
        <v>2.74</v>
      </c>
      <c r="F323">
        <v>1.4</v>
      </c>
      <c r="G323">
        <v>29</v>
      </c>
      <c r="H323">
        <v>7</v>
      </c>
      <c r="I323" t="s">
        <v>187</v>
      </c>
    </row>
    <row r="324" spans="1:11">
      <c r="A324">
        <v>365</v>
      </c>
      <c r="B324" t="s">
        <v>341</v>
      </c>
      <c r="C324" t="s">
        <v>13</v>
      </c>
      <c r="D324" s="1" t="s">
        <v>187</v>
      </c>
      <c r="E324">
        <v>14.88</v>
      </c>
      <c r="F324">
        <v>6.1</v>
      </c>
      <c r="G324">
        <v>23</v>
      </c>
      <c r="H324" t="s">
        <v>38</v>
      </c>
      <c r="I324">
        <v>12</v>
      </c>
    </row>
    <row r="325" spans="1:11">
      <c r="A325">
        <v>370</v>
      </c>
      <c r="B325" t="s">
        <v>342</v>
      </c>
      <c r="C325" t="s">
        <v>13</v>
      </c>
      <c r="D325" s="1" t="s">
        <v>187</v>
      </c>
      <c r="E325">
        <v>27.38</v>
      </c>
      <c r="F325">
        <v>14.7</v>
      </c>
      <c r="G325">
        <v>23</v>
      </c>
      <c r="H325" t="s">
        <v>38</v>
      </c>
      <c r="I325">
        <v>5</v>
      </c>
    </row>
    <row r="326" spans="1:11">
      <c r="A326">
        <v>371</v>
      </c>
      <c r="B326" t="s">
        <v>343</v>
      </c>
      <c r="C326" t="s">
        <v>13</v>
      </c>
      <c r="D326" s="1" t="s">
        <v>187</v>
      </c>
      <c r="E326">
        <v>10.92</v>
      </c>
      <c r="F326">
        <v>4.2</v>
      </c>
      <c r="G326">
        <v>31</v>
      </c>
      <c r="H326">
        <v>9</v>
      </c>
      <c r="I326" t="s">
        <v>187</v>
      </c>
    </row>
    <row r="327" spans="1:11">
      <c r="A327">
        <v>372</v>
      </c>
      <c r="B327" t="s">
        <v>344</v>
      </c>
      <c r="C327" t="s">
        <v>13</v>
      </c>
      <c r="D327" s="1" t="s">
        <v>187</v>
      </c>
      <c r="E327">
        <v>9.48</v>
      </c>
      <c r="F327">
        <v>3.6</v>
      </c>
      <c r="G327">
        <v>28</v>
      </c>
      <c r="H327">
        <v>6</v>
      </c>
      <c r="I327" t="s">
        <v>187</v>
      </c>
    </row>
    <row r="328" spans="1:11">
      <c r="A328">
        <v>373</v>
      </c>
      <c r="B328" t="s">
        <v>345</v>
      </c>
      <c r="C328" t="s">
        <v>13</v>
      </c>
      <c r="D328" s="1" t="s">
        <v>187</v>
      </c>
      <c r="E328">
        <v>4.2</v>
      </c>
      <c r="F328">
        <v>1.4</v>
      </c>
      <c r="G328">
        <v>28</v>
      </c>
      <c r="H328">
        <v>5</v>
      </c>
      <c r="I328" t="s">
        <v>187</v>
      </c>
    </row>
    <row r="329" spans="1:11">
      <c r="A329">
        <v>376</v>
      </c>
      <c r="B329" t="s">
        <v>346</v>
      </c>
      <c r="C329" t="s">
        <v>13</v>
      </c>
      <c r="D329" s="1" t="s">
        <v>187</v>
      </c>
      <c r="E329">
        <v>28.21</v>
      </c>
      <c r="F329">
        <v>15.8</v>
      </c>
      <c r="G329">
        <v>26</v>
      </c>
      <c r="H329">
        <v>4</v>
      </c>
      <c r="I329">
        <v>12</v>
      </c>
    </row>
    <row r="330" spans="1:11">
      <c r="A330">
        <v>385</v>
      </c>
      <c r="B330" t="s">
        <v>347</v>
      </c>
      <c r="C330" t="s">
        <v>13</v>
      </c>
      <c r="D330" s="1" t="s">
        <v>187</v>
      </c>
      <c r="E330">
        <v>25.4</v>
      </c>
      <c r="F330">
        <v>14</v>
      </c>
      <c r="G330">
        <v>26</v>
      </c>
      <c r="H330">
        <v>5</v>
      </c>
      <c r="I330">
        <v>6</v>
      </c>
    </row>
    <row r="331" spans="1:11">
      <c r="A331">
        <v>386</v>
      </c>
      <c r="B331" t="s">
        <v>348</v>
      </c>
      <c r="C331" t="s">
        <v>44</v>
      </c>
      <c r="D331" s="1" t="s">
        <v>187</v>
      </c>
      <c r="E331">
        <v>16.059999999999999</v>
      </c>
      <c r="F331">
        <v>1.3</v>
      </c>
      <c r="G331">
        <v>28</v>
      </c>
      <c r="H331">
        <v>5</v>
      </c>
      <c r="I331">
        <v>12</v>
      </c>
    </row>
    <row r="332" spans="1:11">
      <c r="A332">
        <v>388</v>
      </c>
      <c r="B332" t="s">
        <v>349</v>
      </c>
      <c r="C332" t="s">
        <v>30</v>
      </c>
      <c r="D332" s="1" t="s">
        <v>187</v>
      </c>
      <c r="E332">
        <v>50.05</v>
      </c>
      <c r="F332">
        <v>16.100000000000001</v>
      </c>
      <c r="G332">
        <v>21</v>
      </c>
      <c r="H332" t="s">
        <v>38</v>
      </c>
      <c r="I332">
        <v>11</v>
      </c>
      <c r="J332">
        <v>3</v>
      </c>
      <c r="K332">
        <v>3</v>
      </c>
    </row>
    <row r="333" spans="1:11">
      <c r="A333">
        <v>391</v>
      </c>
      <c r="B333" t="s">
        <v>350</v>
      </c>
      <c r="C333" t="s">
        <v>16</v>
      </c>
      <c r="D333" s="1" t="s">
        <v>187</v>
      </c>
      <c r="E333">
        <v>14.57</v>
      </c>
      <c r="F333">
        <v>12.8</v>
      </c>
      <c r="G333">
        <v>23</v>
      </c>
      <c r="H333">
        <v>2</v>
      </c>
      <c r="I333">
        <v>14</v>
      </c>
      <c r="J333">
        <v>2</v>
      </c>
      <c r="K333">
        <v>3</v>
      </c>
    </row>
    <row r="334" spans="1:11">
      <c r="A334">
        <v>393</v>
      </c>
      <c r="B334" t="s">
        <v>351</v>
      </c>
      <c r="C334" t="s">
        <v>13</v>
      </c>
      <c r="D334" s="1" t="s">
        <v>187</v>
      </c>
      <c r="E334">
        <v>23.97</v>
      </c>
      <c r="F334">
        <v>14</v>
      </c>
      <c r="G334">
        <v>29</v>
      </c>
      <c r="H334">
        <v>6</v>
      </c>
      <c r="I334">
        <v>12</v>
      </c>
    </row>
    <row r="335" spans="1:11">
      <c r="A335">
        <v>394</v>
      </c>
      <c r="B335" t="s">
        <v>352</v>
      </c>
      <c r="C335" t="s">
        <v>30</v>
      </c>
      <c r="D335" s="1" t="s">
        <v>187</v>
      </c>
      <c r="E335">
        <v>48.21</v>
      </c>
      <c r="F335">
        <v>15.8</v>
      </c>
      <c r="G335">
        <v>29</v>
      </c>
      <c r="H335">
        <v>8</v>
      </c>
      <c r="I335">
        <v>14</v>
      </c>
    </row>
    <row r="336" spans="1:11">
      <c r="A336">
        <v>395</v>
      </c>
      <c r="B336" t="s">
        <v>353</v>
      </c>
      <c r="C336" t="s">
        <v>13</v>
      </c>
      <c r="D336" s="1" t="s">
        <v>187</v>
      </c>
      <c r="E336">
        <v>25.85</v>
      </c>
      <c r="F336">
        <v>15.8</v>
      </c>
      <c r="G336">
        <v>27</v>
      </c>
      <c r="H336">
        <v>5</v>
      </c>
      <c r="I336">
        <v>14</v>
      </c>
    </row>
    <row r="337" spans="1:11">
      <c r="A337">
        <v>397</v>
      </c>
      <c r="B337" t="s">
        <v>354</v>
      </c>
      <c r="C337" t="s">
        <v>44</v>
      </c>
      <c r="D337" s="1" t="s">
        <v>187</v>
      </c>
      <c r="E337">
        <v>20.97</v>
      </c>
      <c r="F337">
        <v>1.9</v>
      </c>
      <c r="G337">
        <v>24</v>
      </c>
      <c r="H337" t="s">
        <v>38</v>
      </c>
      <c r="I337">
        <v>12</v>
      </c>
      <c r="J337">
        <v>2</v>
      </c>
      <c r="K337">
        <v>3.5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7057-9ACF-47CD-B261-E8220E477CE1}">
  <sheetPr filterMode="1"/>
  <dimension ref="A2:G271"/>
  <sheetViews>
    <sheetView topLeftCell="A254" workbookViewId="0">
      <selection activeCell="A2" sqref="A2:G269"/>
    </sheetView>
  </sheetViews>
  <sheetFormatPr defaultRowHeight="15"/>
  <cols>
    <col min="1" max="1" width="19.5703125" customWidth="1"/>
  </cols>
  <sheetData>
    <row r="2" spans="1:7" ht="33.75">
      <c r="A2" s="10" t="s">
        <v>171</v>
      </c>
      <c r="B2" s="4">
        <v>151</v>
      </c>
      <c r="C2" s="4" t="str">
        <f>RIGHT(A3,LEN(A3)-FIND("-",A3,1))</f>
        <v> QB</v>
      </c>
      <c r="D2" s="4"/>
      <c r="E2" s="11">
        <v>0.1</v>
      </c>
      <c r="F2" s="5">
        <v>1.1000000000000001</v>
      </c>
      <c r="G2" s="4">
        <v>1</v>
      </c>
    </row>
    <row r="3" spans="1:7" ht="16.5" hidden="1">
      <c r="A3" s="12" t="s">
        <v>355</v>
      </c>
      <c r="B3" s="6"/>
      <c r="C3" s="4" t="e">
        <f t="shared" ref="C3:C67" si="0">RIGHT(A4,LEN(A4)-FIND("-",A4,1))</f>
        <v>#VALUE!</v>
      </c>
      <c r="D3" s="6"/>
      <c r="E3" s="6"/>
      <c r="F3" s="7"/>
      <c r="G3" s="6"/>
    </row>
    <row r="4" spans="1:7" ht="16.5">
      <c r="A4" s="10" t="s">
        <v>356</v>
      </c>
      <c r="B4" s="4">
        <v>152</v>
      </c>
      <c r="C4" s="4" t="str">
        <f t="shared" si="0"/>
        <v> WR</v>
      </c>
      <c r="D4" s="4"/>
      <c r="E4" s="13" t="s">
        <v>187</v>
      </c>
      <c r="F4" s="14" t="s">
        <v>187</v>
      </c>
      <c r="G4" s="4">
        <v>1</v>
      </c>
    </row>
    <row r="5" spans="1:7" ht="16.5" hidden="1">
      <c r="A5" s="12" t="s">
        <v>357</v>
      </c>
      <c r="B5" s="6"/>
      <c r="C5" s="4" t="e">
        <f t="shared" si="0"/>
        <v>#VALUE!</v>
      </c>
      <c r="D5" s="6"/>
      <c r="E5" s="6"/>
      <c r="F5" s="7"/>
      <c r="G5" s="6"/>
    </row>
    <row r="6" spans="1:7" ht="16.5" hidden="1">
      <c r="A6" s="3"/>
      <c r="B6" s="6"/>
      <c r="C6" s="4" t="e">
        <f t="shared" si="0"/>
        <v>#VALUE!</v>
      </c>
      <c r="D6" s="6"/>
      <c r="E6" s="6"/>
      <c r="F6" s="7"/>
      <c r="G6" s="6"/>
    </row>
    <row r="7" spans="1:7" ht="16.5">
      <c r="A7" s="10" t="s">
        <v>181</v>
      </c>
      <c r="B7" s="4">
        <v>153</v>
      </c>
      <c r="C7" s="4" t="str">
        <f t="shared" si="0"/>
        <v> QB</v>
      </c>
      <c r="D7" s="4"/>
      <c r="E7" s="11">
        <v>0.11</v>
      </c>
      <c r="F7" s="5">
        <v>1.3</v>
      </c>
      <c r="G7" s="4">
        <v>1</v>
      </c>
    </row>
    <row r="8" spans="1:7" ht="16.5" hidden="1">
      <c r="A8" s="12" t="s">
        <v>358</v>
      </c>
      <c r="B8" s="6"/>
      <c r="C8" s="4" t="e">
        <f t="shared" si="0"/>
        <v>#VALUE!</v>
      </c>
      <c r="D8" s="6"/>
      <c r="E8" s="6"/>
      <c r="F8" s="7"/>
      <c r="G8" s="6"/>
    </row>
    <row r="9" spans="1:7" ht="16.5" hidden="1">
      <c r="A9" s="3"/>
      <c r="B9" s="6"/>
      <c r="C9" s="4" t="e">
        <f t="shared" si="0"/>
        <v>#VALUE!</v>
      </c>
      <c r="D9" s="6"/>
      <c r="E9" s="6"/>
      <c r="F9" s="7"/>
      <c r="G9" s="6"/>
    </row>
    <row r="10" spans="1:7" ht="16.5">
      <c r="A10" s="10" t="s">
        <v>359</v>
      </c>
      <c r="B10" s="4">
        <v>154</v>
      </c>
      <c r="C10" s="4" t="str">
        <f t="shared" si="0"/>
        <v> WR</v>
      </c>
      <c r="D10" s="4"/>
      <c r="E10" s="13" t="s">
        <v>187</v>
      </c>
      <c r="F10" s="14" t="s">
        <v>187</v>
      </c>
      <c r="G10" s="4">
        <v>1</v>
      </c>
    </row>
    <row r="11" spans="1:7" ht="16.5" hidden="1">
      <c r="A11" s="12" t="s">
        <v>360</v>
      </c>
      <c r="B11" s="6"/>
      <c r="C11" s="4" t="e">
        <f t="shared" si="0"/>
        <v>#VALUE!</v>
      </c>
      <c r="D11" s="6"/>
      <c r="E11" s="6"/>
      <c r="F11" s="7"/>
      <c r="G11" s="6"/>
    </row>
    <row r="12" spans="1:7" ht="16.5" hidden="1">
      <c r="A12" s="3"/>
      <c r="B12" s="6"/>
      <c r="C12" s="4" t="e">
        <f t="shared" si="0"/>
        <v>#VALUE!</v>
      </c>
      <c r="D12" s="6"/>
      <c r="E12" s="6"/>
      <c r="F12" s="7"/>
      <c r="G12" s="6"/>
    </row>
    <row r="13" spans="1:7" ht="16.5">
      <c r="A13" s="10" t="s">
        <v>361</v>
      </c>
      <c r="B13" s="4">
        <v>155</v>
      </c>
      <c r="C13" s="4" t="str">
        <f t="shared" si="0"/>
        <v> DEF</v>
      </c>
      <c r="D13" s="4"/>
      <c r="E13" s="11">
        <v>1</v>
      </c>
      <c r="F13" s="5">
        <v>3.2</v>
      </c>
      <c r="G13" s="4">
        <v>1</v>
      </c>
    </row>
    <row r="14" spans="1:7" ht="16.5" hidden="1">
      <c r="A14" s="12" t="s">
        <v>362</v>
      </c>
      <c r="B14" s="6"/>
      <c r="C14" s="4" t="e">
        <f t="shared" si="0"/>
        <v>#VALUE!</v>
      </c>
      <c r="D14" s="6"/>
      <c r="E14" s="6"/>
      <c r="F14" s="7"/>
      <c r="G14" s="6"/>
    </row>
    <row r="15" spans="1:7" ht="16.5" hidden="1">
      <c r="A15" s="3"/>
      <c r="B15" s="6"/>
      <c r="C15" s="4" t="e">
        <f t="shared" si="0"/>
        <v>#VALUE!</v>
      </c>
      <c r="D15" s="6"/>
      <c r="E15" s="6"/>
      <c r="F15" s="7"/>
      <c r="G15" s="6"/>
    </row>
    <row r="16" spans="1:7" ht="16.5">
      <c r="A16" s="10" t="s">
        <v>363</v>
      </c>
      <c r="B16" s="4">
        <v>156</v>
      </c>
      <c r="C16" s="4" t="str">
        <f t="shared" si="0"/>
        <v> WR</v>
      </c>
      <c r="D16" s="4"/>
      <c r="E16" s="13" t="s">
        <v>187</v>
      </c>
      <c r="F16" s="14" t="s">
        <v>187</v>
      </c>
      <c r="G16" s="4">
        <v>1</v>
      </c>
    </row>
    <row r="17" spans="1:7" ht="16.5" hidden="1">
      <c r="A17" s="12" t="s">
        <v>364</v>
      </c>
      <c r="B17" s="6"/>
      <c r="C17" s="4" t="e">
        <f t="shared" si="0"/>
        <v>#VALUE!</v>
      </c>
      <c r="D17" s="6"/>
      <c r="E17" s="6"/>
      <c r="F17" s="7"/>
      <c r="G17" s="6"/>
    </row>
    <row r="18" spans="1:7" ht="16.5" hidden="1">
      <c r="A18" s="3"/>
      <c r="B18" s="6"/>
      <c r="C18" s="4" t="e">
        <f t="shared" si="0"/>
        <v>#VALUE!</v>
      </c>
      <c r="D18" s="6"/>
      <c r="E18" s="6"/>
      <c r="F18" s="7"/>
      <c r="G18" s="6"/>
    </row>
    <row r="19" spans="1:7" ht="16.5">
      <c r="A19" s="10" t="s">
        <v>365</v>
      </c>
      <c r="B19" s="4">
        <v>157</v>
      </c>
      <c r="C19" s="4" t="str">
        <f t="shared" si="0"/>
        <v> TE</v>
      </c>
      <c r="D19" s="4"/>
      <c r="E19" s="11">
        <v>0.91</v>
      </c>
      <c r="F19" s="5">
        <v>1.8</v>
      </c>
      <c r="G19" s="4">
        <v>1</v>
      </c>
    </row>
    <row r="20" spans="1:7" ht="16.5" hidden="1">
      <c r="A20" s="12" t="s">
        <v>366</v>
      </c>
      <c r="B20" s="6"/>
      <c r="C20" s="4" t="e">
        <f t="shared" si="0"/>
        <v>#VALUE!</v>
      </c>
      <c r="D20" s="6"/>
      <c r="E20" s="6"/>
      <c r="F20" s="7"/>
      <c r="G20" s="6"/>
    </row>
    <row r="21" spans="1:7" ht="16.5" hidden="1">
      <c r="A21" s="3"/>
      <c r="B21" s="6"/>
      <c r="C21" s="4" t="e">
        <f t="shared" si="0"/>
        <v>#VALUE!</v>
      </c>
      <c r="D21" s="6"/>
      <c r="E21" s="6"/>
      <c r="F21" s="7"/>
      <c r="G21" s="6"/>
    </row>
    <row r="22" spans="1:7" ht="16.5">
      <c r="A22" s="10" t="s">
        <v>367</v>
      </c>
      <c r="B22" s="4">
        <v>158</v>
      </c>
      <c r="C22" s="4" t="str">
        <f t="shared" si="0"/>
        <v> WR</v>
      </c>
      <c r="D22" s="4"/>
      <c r="E22" s="11">
        <v>0.02</v>
      </c>
      <c r="F22" s="5">
        <v>1.5</v>
      </c>
      <c r="G22" s="4">
        <v>1</v>
      </c>
    </row>
    <row r="23" spans="1:7" ht="16.5" hidden="1">
      <c r="A23" s="12" t="s">
        <v>368</v>
      </c>
      <c r="B23" s="6"/>
      <c r="C23" s="4" t="e">
        <f t="shared" si="0"/>
        <v>#VALUE!</v>
      </c>
      <c r="D23" s="6"/>
      <c r="E23" s="6"/>
      <c r="F23" s="7"/>
      <c r="G23" s="6"/>
    </row>
    <row r="24" spans="1:7" ht="16.5" hidden="1">
      <c r="A24" s="3"/>
      <c r="B24" s="6"/>
      <c r="C24" s="4" t="e">
        <f t="shared" si="0"/>
        <v>#VALUE!</v>
      </c>
      <c r="D24" s="6"/>
      <c r="E24" s="6"/>
      <c r="F24" s="7"/>
      <c r="G24" s="6"/>
    </row>
    <row r="25" spans="1:7" ht="16.5">
      <c r="A25" s="10" t="s">
        <v>369</v>
      </c>
      <c r="B25" s="4">
        <v>159</v>
      </c>
      <c r="C25" s="4" t="str">
        <f t="shared" si="0"/>
        <v> DEF</v>
      </c>
      <c r="D25" s="4"/>
      <c r="E25" s="11">
        <v>1</v>
      </c>
      <c r="F25" s="5">
        <v>2.2999999999999998</v>
      </c>
      <c r="G25" s="4">
        <v>1</v>
      </c>
    </row>
    <row r="26" spans="1:7" ht="16.5" hidden="1">
      <c r="A26" s="12" t="s">
        <v>370</v>
      </c>
      <c r="B26" s="6"/>
      <c r="C26" s="4" t="e">
        <f t="shared" si="0"/>
        <v>#VALUE!</v>
      </c>
      <c r="D26" s="6"/>
      <c r="E26" s="6"/>
      <c r="F26" s="7"/>
      <c r="G26" s="6"/>
    </row>
    <row r="27" spans="1:7" ht="16.5" hidden="1">
      <c r="A27" s="3"/>
      <c r="B27" s="6"/>
      <c r="C27" s="4" t="e">
        <f t="shared" si="0"/>
        <v>#VALUE!</v>
      </c>
      <c r="D27" s="6"/>
      <c r="E27" s="6"/>
      <c r="F27" s="7"/>
      <c r="G27" s="6"/>
    </row>
    <row r="28" spans="1:7" ht="16.5">
      <c r="A28" s="10" t="s">
        <v>164</v>
      </c>
      <c r="B28" s="4">
        <v>160</v>
      </c>
      <c r="C28" s="4" t="str">
        <f t="shared" si="0"/>
        <v> TE</v>
      </c>
      <c r="D28" s="4"/>
      <c r="E28" s="11">
        <v>0.2</v>
      </c>
      <c r="F28" s="5">
        <v>1</v>
      </c>
      <c r="G28" s="4">
        <v>1</v>
      </c>
    </row>
    <row r="29" spans="1:7" ht="16.5" hidden="1">
      <c r="A29" s="12" t="s">
        <v>371</v>
      </c>
      <c r="B29" s="6"/>
      <c r="C29" s="4" t="e">
        <f t="shared" si="0"/>
        <v>#VALUE!</v>
      </c>
      <c r="D29" s="6"/>
      <c r="E29" s="6"/>
      <c r="F29" s="7"/>
      <c r="G29" s="6"/>
    </row>
    <row r="30" spans="1:7" ht="16.5" hidden="1">
      <c r="A30" s="3"/>
      <c r="B30" s="6"/>
      <c r="C30" s="4" t="e">
        <f t="shared" si="0"/>
        <v>#VALUE!</v>
      </c>
      <c r="D30" s="6"/>
      <c r="E30" s="6"/>
      <c r="F30" s="7"/>
      <c r="G30" s="6"/>
    </row>
    <row r="31" spans="1:7" ht="16.5">
      <c r="A31" s="10" t="s">
        <v>129</v>
      </c>
      <c r="B31" s="4">
        <v>161</v>
      </c>
      <c r="C31" s="4" t="str">
        <f t="shared" si="0"/>
        <v> WR</v>
      </c>
      <c r="D31" s="4"/>
      <c r="E31" s="11">
        <v>0.08</v>
      </c>
      <c r="F31" s="5">
        <v>1.1000000000000001</v>
      </c>
      <c r="G31" s="4">
        <v>1</v>
      </c>
    </row>
    <row r="32" spans="1:7" ht="16.5" hidden="1">
      <c r="A32" s="12" t="s">
        <v>372</v>
      </c>
      <c r="B32" s="6"/>
      <c r="C32" s="4" t="e">
        <f t="shared" si="0"/>
        <v>#VALUE!</v>
      </c>
      <c r="D32" s="6"/>
      <c r="E32" s="6"/>
      <c r="F32" s="7"/>
      <c r="G32" s="6"/>
    </row>
    <row r="33" spans="1:7" ht="16.5" hidden="1">
      <c r="A33" s="3"/>
      <c r="B33" s="6"/>
      <c r="C33" s="4" t="e">
        <f t="shared" si="0"/>
        <v>#VALUE!</v>
      </c>
      <c r="D33" s="6"/>
      <c r="E33" s="6"/>
      <c r="F33" s="7"/>
      <c r="G33" s="6"/>
    </row>
    <row r="34" spans="1:7" ht="16.5">
      <c r="A34" s="10" t="s">
        <v>184</v>
      </c>
      <c r="B34" s="4">
        <v>162</v>
      </c>
      <c r="C34" s="4" t="str">
        <f t="shared" si="0"/>
        <v> TE</v>
      </c>
      <c r="D34" s="4"/>
      <c r="E34" s="11">
        <v>0.17</v>
      </c>
      <c r="F34" s="5">
        <v>1</v>
      </c>
      <c r="G34" s="4">
        <v>1</v>
      </c>
    </row>
    <row r="35" spans="1:7" ht="16.5" hidden="1">
      <c r="A35" s="12" t="s">
        <v>373</v>
      </c>
      <c r="B35" s="6"/>
      <c r="C35" s="4" t="e">
        <f t="shared" si="0"/>
        <v>#VALUE!</v>
      </c>
      <c r="D35" s="6"/>
      <c r="E35" s="6"/>
      <c r="F35" s="7"/>
      <c r="G35" s="6"/>
    </row>
    <row r="36" spans="1:7" ht="16.5" hidden="1">
      <c r="A36" s="3"/>
      <c r="B36" s="6"/>
      <c r="C36" s="4" t="e">
        <f t="shared" si="0"/>
        <v>#VALUE!</v>
      </c>
      <c r="D36" s="6"/>
      <c r="E36" s="6"/>
      <c r="F36" s="7"/>
      <c r="G36" s="6"/>
    </row>
    <row r="37" spans="1:7" ht="16.5">
      <c r="A37" s="10" t="s">
        <v>374</v>
      </c>
      <c r="B37" s="4">
        <v>163</v>
      </c>
      <c r="C37" s="4" t="str">
        <f t="shared" si="0"/>
        <v> DEF</v>
      </c>
      <c r="D37" s="4"/>
      <c r="E37" s="11">
        <v>1</v>
      </c>
      <c r="F37" s="5">
        <v>2.1</v>
      </c>
      <c r="G37" s="4">
        <v>1</v>
      </c>
    </row>
    <row r="38" spans="1:7" ht="16.5" hidden="1">
      <c r="A38" s="12" t="s">
        <v>375</v>
      </c>
      <c r="B38" s="6"/>
      <c r="C38" s="4" t="e">
        <f t="shared" si="0"/>
        <v>#VALUE!</v>
      </c>
      <c r="D38" s="6"/>
      <c r="E38" s="6"/>
      <c r="F38" s="7"/>
      <c r="G38" s="6"/>
    </row>
    <row r="39" spans="1:7" ht="16.5" hidden="1">
      <c r="A39" s="3"/>
      <c r="B39" s="6"/>
      <c r="C39" s="4" t="e">
        <f t="shared" si="0"/>
        <v>#VALUE!</v>
      </c>
      <c r="D39" s="6"/>
      <c r="E39" s="6"/>
      <c r="F39" s="7"/>
      <c r="G39" s="6"/>
    </row>
    <row r="40" spans="1:7" ht="16.5">
      <c r="A40" s="10" t="s">
        <v>146</v>
      </c>
      <c r="B40" s="4">
        <v>164</v>
      </c>
      <c r="C40" s="4" t="str">
        <f t="shared" si="0"/>
        <v> WR</v>
      </c>
      <c r="D40" s="4"/>
      <c r="E40" s="11">
        <v>0.06</v>
      </c>
      <c r="F40" s="5">
        <v>1.1000000000000001</v>
      </c>
      <c r="G40" s="4">
        <v>1</v>
      </c>
    </row>
    <row r="41" spans="1:7" ht="16.5" hidden="1">
      <c r="A41" s="12" t="s">
        <v>376</v>
      </c>
      <c r="B41" s="6"/>
      <c r="C41" s="4" t="e">
        <f t="shared" si="0"/>
        <v>#VALUE!</v>
      </c>
      <c r="D41" s="6"/>
      <c r="E41" s="6"/>
      <c r="F41" s="7"/>
      <c r="G41" s="6"/>
    </row>
    <row r="42" spans="1:7" ht="16.5" hidden="1">
      <c r="A42" s="3"/>
      <c r="B42" s="6"/>
      <c r="C42" s="4" t="e">
        <f t="shared" si="0"/>
        <v>#VALUE!</v>
      </c>
      <c r="D42" s="6"/>
      <c r="E42" s="6"/>
      <c r="F42" s="7"/>
      <c r="G42" s="6"/>
    </row>
    <row r="43" spans="1:7" ht="16.5">
      <c r="A43" s="10" t="s">
        <v>222</v>
      </c>
      <c r="B43" s="4">
        <v>165</v>
      </c>
      <c r="C43" s="4" t="str">
        <f t="shared" si="0"/>
        <v> TE</v>
      </c>
      <c r="D43" s="4"/>
      <c r="E43" s="11">
        <v>0.19</v>
      </c>
      <c r="F43" s="5">
        <v>1</v>
      </c>
      <c r="G43" s="4">
        <v>1</v>
      </c>
    </row>
    <row r="44" spans="1:7" ht="16.5" hidden="1">
      <c r="A44" s="12" t="s">
        <v>377</v>
      </c>
      <c r="B44" s="6"/>
      <c r="C44" s="4" t="e">
        <f t="shared" si="0"/>
        <v>#VALUE!</v>
      </c>
      <c r="D44" s="6"/>
      <c r="E44" s="6"/>
      <c r="F44" s="7"/>
      <c r="G44" s="6"/>
    </row>
    <row r="45" spans="1:7" ht="16.5" hidden="1">
      <c r="A45" s="3"/>
      <c r="B45" s="6"/>
      <c r="C45" s="4" t="e">
        <f t="shared" si="0"/>
        <v>#VALUE!</v>
      </c>
      <c r="D45" s="6"/>
      <c r="E45" s="6"/>
      <c r="F45" s="7"/>
      <c r="G45" s="6"/>
    </row>
    <row r="46" spans="1:7" ht="16.5">
      <c r="A46" s="10" t="s">
        <v>378</v>
      </c>
      <c r="B46" s="4">
        <v>166</v>
      </c>
      <c r="C46" s="4" t="str">
        <f t="shared" si="0"/>
        <v> DEF</v>
      </c>
      <c r="D46" s="4"/>
      <c r="E46" s="11">
        <v>1</v>
      </c>
      <c r="F46" s="5">
        <v>2.4</v>
      </c>
      <c r="G46" s="4">
        <v>1</v>
      </c>
    </row>
    <row r="47" spans="1:7" ht="16.5" hidden="1">
      <c r="A47" s="12" t="s">
        <v>379</v>
      </c>
      <c r="B47" s="6"/>
      <c r="C47" s="4" t="e">
        <f t="shared" si="0"/>
        <v>#VALUE!</v>
      </c>
      <c r="D47" s="6"/>
      <c r="E47" s="6"/>
      <c r="F47" s="7"/>
      <c r="G47" s="6"/>
    </row>
    <row r="48" spans="1:7" ht="16.5" hidden="1">
      <c r="A48" s="3"/>
      <c r="B48" s="6"/>
      <c r="C48" s="4" t="e">
        <f t="shared" si="0"/>
        <v>#VALUE!</v>
      </c>
      <c r="D48" s="6"/>
      <c r="E48" s="6"/>
      <c r="F48" s="7"/>
      <c r="G48" s="6"/>
    </row>
    <row r="49" spans="1:7" ht="16.5">
      <c r="A49" s="10" t="s">
        <v>380</v>
      </c>
      <c r="B49" s="4">
        <v>167</v>
      </c>
      <c r="C49" s="4" t="str">
        <f t="shared" si="0"/>
        <v> DEF</v>
      </c>
      <c r="D49" s="4"/>
      <c r="E49" s="11">
        <v>1</v>
      </c>
      <c r="F49" s="5">
        <v>1.4</v>
      </c>
      <c r="G49" s="4">
        <v>1</v>
      </c>
    </row>
    <row r="50" spans="1:7" ht="16.5" hidden="1">
      <c r="A50" s="12" t="s">
        <v>381</v>
      </c>
      <c r="B50" s="6"/>
      <c r="C50" s="4" t="e">
        <f t="shared" si="0"/>
        <v>#VALUE!</v>
      </c>
      <c r="D50" s="6"/>
      <c r="E50" s="6"/>
      <c r="F50" s="7"/>
      <c r="G50" s="6"/>
    </row>
    <row r="51" spans="1:7" ht="16.5" hidden="1">
      <c r="A51" s="3"/>
      <c r="B51" s="6"/>
      <c r="C51" s="4" t="e">
        <f t="shared" si="0"/>
        <v>#VALUE!</v>
      </c>
      <c r="D51" s="6"/>
      <c r="E51" s="6"/>
      <c r="F51" s="7"/>
      <c r="G51" s="6"/>
    </row>
    <row r="52" spans="1:7" ht="16.5">
      <c r="A52" s="10" t="s">
        <v>175</v>
      </c>
      <c r="B52" s="4">
        <v>168</v>
      </c>
      <c r="C52" s="4" t="str">
        <f t="shared" si="0"/>
        <v> TE</v>
      </c>
      <c r="D52" s="4"/>
      <c r="E52" s="11">
        <v>0.17</v>
      </c>
      <c r="F52" s="5">
        <v>1</v>
      </c>
      <c r="G52" s="4">
        <v>1</v>
      </c>
    </row>
    <row r="53" spans="1:7" ht="16.5" hidden="1">
      <c r="A53" s="12" t="s">
        <v>382</v>
      </c>
      <c r="B53" s="6"/>
      <c r="C53" s="4" t="e">
        <f t="shared" si="0"/>
        <v>#VALUE!</v>
      </c>
      <c r="D53" s="6"/>
      <c r="E53" s="6"/>
      <c r="F53" s="7"/>
      <c r="G53" s="6"/>
    </row>
    <row r="54" spans="1:7" ht="16.5" hidden="1">
      <c r="A54" s="3"/>
      <c r="B54" s="6"/>
      <c r="C54" s="4" t="e">
        <f t="shared" si="0"/>
        <v>#VALUE!</v>
      </c>
      <c r="D54" s="6"/>
      <c r="E54" s="6"/>
      <c r="F54" s="7"/>
      <c r="G54" s="6"/>
    </row>
    <row r="55" spans="1:7" ht="16.5">
      <c r="A55" s="10" t="s">
        <v>219</v>
      </c>
      <c r="B55" s="4">
        <v>169</v>
      </c>
      <c r="C55" s="4" t="str">
        <f t="shared" si="0"/>
        <v> QB</v>
      </c>
      <c r="D55" s="4"/>
      <c r="E55" s="11">
        <v>0.03</v>
      </c>
      <c r="F55" s="5">
        <v>1.1000000000000001</v>
      </c>
      <c r="G55" s="4">
        <v>1</v>
      </c>
    </row>
    <row r="56" spans="1:7" ht="16.5" hidden="1">
      <c r="A56" s="12" t="s">
        <v>383</v>
      </c>
      <c r="B56" s="6"/>
      <c r="C56" s="4" t="e">
        <f t="shared" si="0"/>
        <v>#VALUE!</v>
      </c>
      <c r="D56" s="6"/>
      <c r="E56" s="6"/>
      <c r="F56" s="7"/>
      <c r="G56" s="6"/>
    </row>
    <row r="57" spans="1:7" ht="16.5" hidden="1">
      <c r="A57" s="3"/>
      <c r="B57" s="6"/>
      <c r="C57" s="4" t="e">
        <f t="shared" si="0"/>
        <v>#VALUE!</v>
      </c>
      <c r="D57" s="6"/>
      <c r="E57" s="6"/>
      <c r="F57" s="7"/>
      <c r="G57" s="6"/>
    </row>
    <row r="58" spans="1:7" ht="16.5">
      <c r="A58" s="10" t="s">
        <v>384</v>
      </c>
      <c r="B58" s="4">
        <v>170</v>
      </c>
      <c r="C58" s="4" t="str">
        <f t="shared" si="0"/>
        <v> WR</v>
      </c>
      <c r="D58" s="4"/>
      <c r="E58" s="13" t="s">
        <v>187</v>
      </c>
      <c r="F58" s="14" t="s">
        <v>187</v>
      </c>
      <c r="G58" s="4">
        <v>1</v>
      </c>
    </row>
    <row r="59" spans="1:7" ht="16.5" hidden="1">
      <c r="A59" s="12" t="s">
        <v>364</v>
      </c>
      <c r="B59" s="6"/>
      <c r="C59" s="4" t="e">
        <f t="shared" si="0"/>
        <v>#VALUE!</v>
      </c>
      <c r="D59" s="6"/>
      <c r="E59" s="6"/>
      <c r="F59" s="7"/>
      <c r="G59" s="6"/>
    </row>
    <row r="60" spans="1:7" ht="16.5" hidden="1">
      <c r="A60" s="3"/>
      <c r="B60" s="6"/>
      <c r="C60" s="4" t="e">
        <f t="shared" si="0"/>
        <v>#VALUE!</v>
      </c>
      <c r="D60" s="6"/>
      <c r="E60" s="6"/>
      <c r="F60" s="7"/>
      <c r="G60" s="6"/>
    </row>
    <row r="61" spans="1:7" ht="16.5">
      <c r="A61" s="10" t="s">
        <v>385</v>
      </c>
      <c r="B61" s="4">
        <v>171</v>
      </c>
      <c r="C61" s="4" t="str">
        <f t="shared" si="0"/>
        <v> RB</v>
      </c>
      <c r="D61" s="4"/>
      <c r="E61" s="11">
        <v>0.03</v>
      </c>
      <c r="F61" s="5">
        <v>1.2</v>
      </c>
      <c r="G61" s="4">
        <v>1</v>
      </c>
    </row>
    <row r="62" spans="1:7" ht="16.5" hidden="1">
      <c r="A62" s="12" t="s">
        <v>386</v>
      </c>
      <c r="B62" s="6"/>
      <c r="C62" s="4" t="e">
        <f t="shared" si="0"/>
        <v>#VALUE!</v>
      </c>
      <c r="D62" s="6"/>
      <c r="E62" s="6"/>
      <c r="F62" s="7"/>
      <c r="G62" s="6"/>
    </row>
    <row r="63" spans="1:7" ht="16.5" hidden="1">
      <c r="A63" s="3"/>
      <c r="B63" s="6"/>
      <c r="C63" s="4" t="e">
        <f t="shared" si="0"/>
        <v>#VALUE!</v>
      </c>
      <c r="D63" s="6"/>
      <c r="E63" s="6"/>
      <c r="F63" s="7"/>
      <c r="G63" s="6"/>
    </row>
    <row r="64" spans="1:7" ht="16.5">
      <c r="A64" s="10" t="s">
        <v>229</v>
      </c>
      <c r="B64" s="4">
        <v>172</v>
      </c>
      <c r="C64" s="4" t="str">
        <f t="shared" si="0"/>
        <v> QB</v>
      </c>
      <c r="D64" s="4"/>
      <c r="E64" s="13" t="s">
        <v>187</v>
      </c>
      <c r="F64" s="14" t="s">
        <v>187</v>
      </c>
      <c r="G64" s="4">
        <v>1</v>
      </c>
    </row>
    <row r="65" spans="1:7" ht="16.5" hidden="1">
      <c r="A65" s="12" t="s">
        <v>387</v>
      </c>
      <c r="B65" s="6"/>
      <c r="C65" s="4" t="e">
        <f t="shared" si="0"/>
        <v>#VALUE!</v>
      </c>
      <c r="D65" s="6"/>
      <c r="E65" s="6"/>
      <c r="F65" s="7"/>
      <c r="G65" s="6"/>
    </row>
    <row r="66" spans="1:7" ht="16.5" hidden="1">
      <c r="A66" s="3"/>
      <c r="B66" s="6"/>
      <c r="C66" s="4" t="e">
        <f t="shared" si="0"/>
        <v>#VALUE!</v>
      </c>
      <c r="D66" s="6"/>
      <c r="E66" s="6"/>
      <c r="F66" s="7"/>
      <c r="G66" s="6"/>
    </row>
    <row r="67" spans="1:7" ht="16.5">
      <c r="A67" s="10" t="s">
        <v>388</v>
      </c>
      <c r="B67" s="4">
        <v>173</v>
      </c>
      <c r="C67" s="4" t="str">
        <f t="shared" si="0"/>
        <v> K</v>
      </c>
      <c r="D67" s="4"/>
      <c r="E67" s="11">
        <v>1</v>
      </c>
      <c r="F67" s="5">
        <v>3.5</v>
      </c>
      <c r="G67" s="4">
        <v>1</v>
      </c>
    </row>
    <row r="68" spans="1:7" ht="16.5" hidden="1">
      <c r="A68" s="12" t="s">
        <v>389</v>
      </c>
      <c r="B68" s="6"/>
      <c r="C68" s="4" t="e">
        <f t="shared" ref="C68:C131" si="1">RIGHT(A69,LEN(A69)-FIND("-",A69,1))</f>
        <v>#VALUE!</v>
      </c>
      <c r="D68" s="6"/>
      <c r="E68" s="6"/>
      <c r="F68" s="7"/>
      <c r="G68" s="6"/>
    </row>
    <row r="69" spans="1:7" ht="16.5" hidden="1">
      <c r="A69" s="3"/>
      <c r="B69" s="6"/>
      <c r="C69" s="4" t="e">
        <f t="shared" si="1"/>
        <v>#VALUE!</v>
      </c>
      <c r="D69" s="6"/>
      <c r="E69" s="6"/>
      <c r="F69" s="7"/>
      <c r="G69" s="6"/>
    </row>
    <row r="70" spans="1:7" ht="16.5">
      <c r="A70" s="10" t="s">
        <v>390</v>
      </c>
      <c r="B70" s="4">
        <v>174</v>
      </c>
      <c r="C70" s="4" t="str">
        <f t="shared" si="1"/>
        <v> K</v>
      </c>
      <c r="D70" s="4"/>
      <c r="E70" s="11">
        <v>1</v>
      </c>
      <c r="F70" s="5">
        <v>2.1</v>
      </c>
      <c r="G70" s="4">
        <v>1</v>
      </c>
    </row>
    <row r="71" spans="1:7" ht="16.5" hidden="1">
      <c r="A71" s="12" t="s">
        <v>391</v>
      </c>
      <c r="B71" s="6"/>
      <c r="C71" s="4" t="e">
        <f t="shared" si="1"/>
        <v>#VALUE!</v>
      </c>
      <c r="D71" s="6"/>
      <c r="E71" s="6"/>
      <c r="F71" s="7"/>
      <c r="G71" s="6"/>
    </row>
    <row r="72" spans="1:7" ht="16.5" hidden="1">
      <c r="A72" s="3"/>
      <c r="B72" s="6"/>
      <c r="C72" s="4" t="e">
        <f t="shared" si="1"/>
        <v>#VALUE!</v>
      </c>
      <c r="D72" s="6"/>
      <c r="E72" s="6"/>
      <c r="F72" s="7"/>
      <c r="G72" s="6"/>
    </row>
    <row r="73" spans="1:7" ht="16.5">
      <c r="A73" s="10" t="s">
        <v>180</v>
      </c>
      <c r="B73" s="4">
        <v>175</v>
      </c>
      <c r="C73" s="4" t="str">
        <f t="shared" si="1"/>
        <v> RB</v>
      </c>
      <c r="D73" s="4"/>
      <c r="E73" s="13" t="s">
        <v>187</v>
      </c>
      <c r="F73" s="14" t="s">
        <v>187</v>
      </c>
      <c r="G73" s="4">
        <v>1</v>
      </c>
    </row>
    <row r="74" spans="1:7" ht="16.5" hidden="1">
      <c r="A74" s="12" t="s">
        <v>392</v>
      </c>
      <c r="B74" s="6"/>
      <c r="C74" s="4" t="e">
        <f t="shared" si="1"/>
        <v>#VALUE!</v>
      </c>
      <c r="D74" s="6"/>
      <c r="E74" s="6"/>
      <c r="F74" s="7"/>
      <c r="G74" s="6"/>
    </row>
    <row r="75" spans="1:7" ht="16.5" hidden="1">
      <c r="A75" s="3"/>
      <c r="B75" s="6"/>
      <c r="C75" s="4" t="e">
        <f t="shared" si="1"/>
        <v>#VALUE!</v>
      </c>
      <c r="D75" s="6"/>
      <c r="E75" s="6"/>
      <c r="F75" s="7"/>
      <c r="G75" s="6"/>
    </row>
    <row r="76" spans="1:7" ht="16.5">
      <c r="A76" s="10" t="s">
        <v>393</v>
      </c>
      <c r="B76" s="4">
        <v>176</v>
      </c>
      <c r="C76" s="4" t="str">
        <f t="shared" si="1"/>
        <v> WR</v>
      </c>
      <c r="D76" s="4"/>
      <c r="E76" s="13" t="s">
        <v>187</v>
      </c>
      <c r="F76" s="14" t="s">
        <v>187</v>
      </c>
      <c r="G76" s="4">
        <v>1</v>
      </c>
    </row>
    <row r="77" spans="1:7" ht="16.5" hidden="1">
      <c r="A77" s="12" t="s">
        <v>394</v>
      </c>
      <c r="B77" s="6"/>
      <c r="C77" s="4" t="e">
        <f t="shared" si="1"/>
        <v>#VALUE!</v>
      </c>
      <c r="D77" s="6"/>
      <c r="E77" s="6"/>
      <c r="F77" s="7"/>
      <c r="G77" s="6"/>
    </row>
    <row r="78" spans="1:7" ht="16.5" hidden="1">
      <c r="A78" s="3"/>
      <c r="B78" s="6"/>
      <c r="C78" s="4" t="e">
        <f t="shared" si="1"/>
        <v>#VALUE!</v>
      </c>
      <c r="D78" s="6"/>
      <c r="E78" s="6"/>
      <c r="F78" s="7"/>
      <c r="G78" s="6"/>
    </row>
    <row r="79" spans="1:7" ht="16.5">
      <c r="A79" s="10" t="s">
        <v>395</v>
      </c>
      <c r="B79" s="4">
        <v>177</v>
      </c>
      <c r="C79" s="4" t="str">
        <f t="shared" si="1"/>
        <v> RB</v>
      </c>
      <c r="D79" s="4"/>
      <c r="E79" s="11">
        <v>0.03</v>
      </c>
      <c r="F79" s="5">
        <v>1.1000000000000001</v>
      </c>
      <c r="G79" s="4">
        <v>1</v>
      </c>
    </row>
    <row r="80" spans="1:7" ht="16.5" hidden="1">
      <c r="A80" s="12" t="s">
        <v>396</v>
      </c>
      <c r="B80" s="6"/>
      <c r="C80" s="4" t="e">
        <f t="shared" si="1"/>
        <v>#VALUE!</v>
      </c>
      <c r="D80" s="6"/>
      <c r="E80" s="6"/>
      <c r="F80" s="7"/>
      <c r="G80" s="6"/>
    </row>
    <row r="81" spans="1:7" ht="16.5" hidden="1">
      <c r="A81" s="3"/>
      <c r="B81" s="6"/>
      <c r="C81" s="4" t="e">
        <f t="shared" si="1"/>
        <v>#VALUE!</v>
      </c>
      <c r="D81" s="6"/>
      <c r="E81" s="6"/>
      <c r="F81" s="7"/>
      <c r="G81" s="6"/>
    </row>
    <row r="82" spans="1:7" ht="16.5">
      <c r="A82" s="10" t="s">
        <v>397</v>
      </c>
      <c r="B82" s="4">
        <v>178</v>
      </c>
      <c r="C82" s="4" t="str">
        <f t="shared" si="1"/>
        <v> RB</v>
      </c>
      <c r="D82" s="4"/>
      <c r="E82" s="13" t="s">
        <v>187</v>
      </c>
      <c r="F82" s="14" t="s">
        <v>187</v>
      </c>
      <c r="G82" s="4">
        <v>1</v>
      </c>
    </row>
    <row r="83" spans="1:7" ht="16.5" hidden="1">
      <c r="A83" s="12" t="s">
        <v>398</v>
      </c>
      <c r="B83" s="6"/>
      <c r="C83" s="4" t="e">
        <f t="shared" si="1"/>
        <v>#VALUE!</v>
      </c>
      <c r="D83" s="6"/>
      <c r="E83" s="6"/>
      <c r="F83" s="7"/>
      <c r="G83" s="6"/>
    </row>
    <row r="84" spans="1:7" ht="16.5" hidden="1">
      <c r="A84" s="3"/>
      <c r="B84" s="6"/>
      <c r="C84" s="4" t="e">
        <f t="shared" si="1"/>
        <v>#VALUE!</v>
      </c>
      <c r="D84" s="6"/>
      <c r="E84" s="6"/>
      <c r="F84" s="7"/>
      <c r="G84" s="6"/>
    </row>
    <row r="85" spans="1:7" ht="16.5">
      <c r="A85" s="10" t="s">
        <v>186</v>
      </c>
      <c r="B85" s="4">
        <v>179</v>
      </c>
      <c r="C85" s="4" t="str">
        <f t="shared" si="1"/>
        <v> WR</v>
      </c>
      <c r="D85" s="4"/>
      <c r="E85" s="13" t="s">
        <v>187</v>
      </c>
      <c r="F85" s="14" t="s">
        <v>187</v>
      </c>
      <c r="G85" s="4">
        <v>1</v>
      </c>
    </row>
    <row r="86" spans="1:7" ht="16.5" hidden="1">
      <c r="A86" s="12" t="s">
        <v>394</v>
      </c>
      <c r="B86" s="6"/>
      <c r="C86" s="4" t="e">
        <f t="shared" si="1"/>
        <v>#VALUE!</v>
      </c>
      <c r="D86" s="6"/>
      <c r="E86" s="6"/>
      <c r="F86" s="7"/>
      <c r="G86" s="6"/>
    </row>
    <row r="87" spans="1:7" ht="16.5" hidden="1">
      <c r="A87" s="3"/>
      <c r="B87" s="6"/>
      <c r="C87" s="4" t="e">
        <f t="shared" si="1"/>
        <v>#VALUE!</v>
      </c>
      <c r="D87" s="6"/>
      <c r="E87" s="6"/>
      <c r="F87" s="7"/>
      <c r="G87" s="6"/>
    </row>
    <row r="88" spans="1:7" ht="16.5">
      <c r="A88" s="10" t="s">
        <v>399</v>
      </c>
      <c r="B88" s="4">
        <v>180</v>
      </c>
      <c r="C88" s="4" t="str">
        <f t="shared" si="1"/>
        <v> WR</v>
      </c>
      <c r="D88" s="4"/>
      <c r="E88" s="13" t="s">
        <v>187</v>
      </c>
      <c r="F88" s="14" t="s">
        <v>187</v>
      </c>
      <c r="G88" s="4">
        <v>1</v>
      </c>
    </row>
    <row r="89" spans="1:7" ht="16.5" hidden="1">
      <c r="A89" s="12" t="s">
        <v>400</v>
      </c>
      <c r="B89" s="6"/>
      <c r="C89" s="4" t="e">
        <f t="shared" si="1"/>
        <v>#VALUE!</v>
      </c>
      <c r="D89" s="6"/>
      <c r="E89" s="6"/>
      <c r="F89" s="7"/>
      <c r="G89" s="6"/>
    </row>
    <row r="90" spans="1:7" ht="16.5" hidden="1">
      <c r="A90" s="3"/>
      <c r="B90" s="6"/>
      <c r="C90" s="4" t="e">
        <f t="shared" si="1"/>
        <v>#VALUE!</v>
      </c>
      <c r="D90" s="6"/>
      <c r="E90" s="6"/>
      <c r="F90" s="7"/>
      <c r="G90" s="6"/>
    </row>
    <row r="91" spans="1:7" ht="16.5">
      <c r="A91" s="10" t="s">
        <v>135</v>
      </c>
      <c r="B91" s="4">
        <v>181</v>
      </c>
      <c r="C91" s="4" t="str">
        <f t="shared" si="1"/>
        <v> WR</v>
      </c>
      <c r="D91" s="4"/>
      <c r="E91" s="13" t="s">
        <v>187</v>
      </c>
      <c r="F91" s="14" t="s">
        <v>187</v>
      </c>
      <c r="G91" s="4">
        <v>1</v>
      </c>
    </row>
    <row r="92" spans="1:7" ht="16.5" hidden="1">
      <c r="A92" s="12" t="s">
        <v>401</v>
      </c>
      <c r="B92" s="6"/>
      <c r="C92" s="4" t="e">
        <f t="shared" si="1"/>
        <v>#VALUE!</v>
      </c>
      <c r="D92" s="6"/>
      <c r="E92" s="6"/>
      <c r="F92" s="7"/>
      <c r="G92" s="6"/>
    </row>
    <row r="93" spans="1:7" ht="16.5" hidden="1">
      <c r="A93" s="3"/>
      <c r="B93" s="6"/>
      <c r="C93" s="4" t="e">
        <f t="shared" si="1"/>
        <v>#VALUE!</v>
      </c>
      <c r="D93" s="6"/>
      <c r="E93" s="6"/>
      <c r="F93" s="7"/>
      <c r="G93" s="6"/>
    </row>
    <row r="94" spans="1:7" ht="16.5">
      <c r="A94" s="10" t="s">
        <v>402</v>
      </c>
      <c r="B94" s="4">
        <v>182</v>
      </c>
      <c r="C94" s="4" t="str">
        <f t="shared" si="1"/>
        <v> DEF</v>
      </c>
      <c r="D94" s="4"/>
      <c r="E94" s="11">
        <v>1</v>
      </c>
      <c r="F94" s="5">
        <v>1.2</v>
      </c>
      <c r="G94" s="4">
        <v>1</v>
      </c>
    </row>
    <row r="95" spans="1:7" ht="16.5" hidden="1">
      <c r="A95" s="12" t="s">
        <v>403</v>
      </c>
      <c r="B95" s="6"/>
      <c r="C95" s="4" t="e">
        <f t="shared" si="1"/>
        <v>#VALUE!</v>
      </c>
      <c r="D95" s="6"/>
      <c r="E95" s="6"/>
      <c r="F95" s="7"/>
      <c r="G95" s="6"/>
    </row>
    <row r="96" spans="1:7" ht="16.5" hidden="1">
      <c r="A96" s="3"/>
      <c r="B96" s="6"/>
      <c r="C96" s="4" t="e">
        <f t="shared" si="1"/>
        <v>#VALUE!</v>
      </c>
      <c r="D96" s="6"/>
      <c r="E96" s="6"/>
      <c r="F96" s="7"/>
      <c r="G96" s="6"/>
    </row>
    <row r="97" spans="1:7" ht="16.5">
      <c r="A97" s="10" t="s">
        <v>404</v>
      </c>
      <c r="B97" s="4">
        <v>183</v>
      </c>
      <c r="C97" s="4" t="str">
        <f t="shared" si="1"/>
        <v> WR</v>
      </c>
      <c r="D97" s="4"/>
      <c r="E97" s="13" t="s">
        <v>187</v>
      </c>
      <c r="F97" s="14" t="s">
        <v>187</v>
      </c>
      <c r="G97" s="4">
        <v>1</v>
      </c>
    </row>
    <row r="98" spans="1:7" ht="16.5" hidden="1">
      <c r="A98" s="12" t="s">
        <v>405</v>
      </c>
      <c r="B98" s="6"/>
      <c r="C98" s="4" t="e">
        <f t="shared" si="1"/>
        <v>#VALUE!</v>
      </c>
      <c r="D98" s="6"/>
      <c r="E98" s="6"/>
      <c r="F98" s="7"/>
      <c r="G98" s="6"/>
    </row>
    <row r="99" spans="1:7" ht="16.5" hidden="1">
      <c r="A99" s="3"/>
      <c r="B99" s="6"/>
      <c r="C99" s="4" t="e">
        <f t="shared" si="1"/>
        <v>#VALUE!</v>
      </c>
      <c r="D99" s="6"/>
      <c r="E99" s="6"/>
      <c r="F99" s="7"/>
      <c r="G99" s="6"/>
    </row>
    <row r="100" spans="1:7" ht="16.5">
      <c r="A100" s="10" t="s">
        <v>406</v>
      </c>
      <c r="B100" s="4">
        <v>184</v>
      </c>
      <c r="C100" s="4" t="str">
        <f t="shared" si="1"/>
        <v> TE</v>
      </c>
      <c r="D100" s="4"/>
      <c r="E100" s="11">
        <v>7.0000000000000007E-2</v>
      </c>
      <c r="F100" s="5">
        <v>1</v>
      </c>
      <c r="G100" s="4">
        <v>1</v>
      </c>
    </row>
    <row r="101" spans="1:7" ht="16.5" hidden="1">
      <c r="A101" s="12" t="s">
        <v>407</v>
      </c>
      <c r="B101" s="6"/>
      <c r="C101" s="4" t="e">
        <f t="shared" si="1"/>
        <v>#VALUE!</v>
      </c>
      <c r="D101" s="6"/>
      <c r="E101" s="6"/>
      <c r="F101" s="7"/>
      <c r="G101" s="6"/>
    </row>
    <row r="102" spans="1:7" ht="16.5" hidden="1">
      <c r="A102" s="3"/>
      <c r="B102" s="6"/>
      <c r="C102" s="4" t="e">
        <f t="shared" si="1"/>
        <v>#VALUE!</v>
      </c>
      <c r="D102" s="6"/>
      <c r="E102" s="6"/>
      <c r="F102" s="7"/>
      <c r="G102" s="6"/>
    </row>
    <row r="103" spans="1:7" ht="16.5">
      <c r="A103" s="10" t="s">
        <v>408</v>
      </c>
      <c r="B103" s="4">
        <v>185</v>
      </c>
      <c r="C103" s="4" t="str">
        <f t="shared" si="1"/>
        <v> RB</v>
      </c>
      <c r="D103" s="4"/>
      <c r="E103" s="13" t="s">
        <v>187</v>
      </c>
      <c r="F103" s="14" t="s">
        <v>187</v>
      </c>
      <c r="G103" s="4">
        <v>1</v>
      </c>
    </row>
    <row r="104" spans="1:7" ht="16.5" hidden="1">
      <c r="A104" s="12" t="s">
        <v>409</v>
      </c>
      <c r="B104" s="6"/>
      <c r="C104" s="4" t="e">
        <f t="shared" si="1"/>
        <v>#VALUE!</v>
      </c>
      <c r="D104" s="6"/>
      <c r="E104" s="6"/>
      <c r="F104" s="7"/>
      <c r="G104" s="6"/>
    </row>
    <row r="105" spans="1:7" ht="16.5" hidden="1">
      <c r="A105" s="3"/>
      <c r="B105" s="6"/>
      <c r="C105" s="4" t="e">
        <f t="shared" si="1"/>
        <v>#VALUE!</v>
      </c>
      <c r="D105" s="6"/>
      <c r="E105" s="6"/>
      <c r="F105" s="7"/>
      <c r="G105" s="6"/>
    </row>
    <row r="106" spans="1:7" ht="16.5">
      <c r="A106" s="10" t="s">
        <v>179</v>
      </c>
      <c r="B106" s="4">
        <v>186</v>
      </c>
      <c r="C106" s="4" t="str">
        <f t="shared" si="1"/>
        <v> QB</v>
      </c>
      <c r="D106" s="4"/>
      <c r="E106" s="13" t="s">
        <v>187</v>
      </c>
      <c r="F106" s="14" t="s">
        <v>187</v>
      </c>
      <c r="G106" s="4">
        <v>1</v>
      </c>
    </row>
    <row r="107" spans="1:7" ht="16.5" hidden="1">
      <c r="A107" s="12" t="s">
        <v>387</v>
      </c>
      <c r="B107" s="6"/>
      <c r="C107" s="4" t="e">
        <f t="shared" si="1"/>
        <v>#VALUE!</v>
      </c>
      <c r="D107" s="6"/>
      <c r="E107" s="6"/>
      <c r="F107" s="7"/>
      <c r="G107" s="6"/>
    </row>
    <row r="108" spans="1:7" ht="16.5" hidden="1">
      <c r="A108" s="3"/>
      <c r="B108" s="6"/>
      <c r="C108" s="4" t="e">
        <f t="shared" si="1"/>
        <v>#VALUE!</v>
      </c>
      <c r="D108" s="6"/>
      <c r="E108" s="6"/>
      <c r="F108" s="7"/>
      <c r="G108" s="6"/>
    </row>
    <row r="109" spans="1:7" ht="16.5">
      <c r="A109" s="10" t="s">
        <v>410</v>
      </c>
      <c r="B109" s="4">
        <v>187</v>
      </c>
      <c r="C109" s="4" t="str">
        <f t="shared" si="1"/>
        <v> WR</v>
      </c>
      <c r="D109" s="4"/>
      <c r="E109" s="11">
        <v>0.02</v>
      </c>
      <c r="F109" s="5">
        <v>1.4</v>
      </c>
      <c r="G109" s="4">
        <v>1</v>
      </c>
    </row>
    <row r="110" spans="1:7" ht="16.5" hidden="1">
      <c r="A110" s="12" t="s">
        <v>411</v>
      </c>
      <c r="B110" s="6"/>
      <c r="C110" s="4" t="e">
        <f t="shared" si="1"/>
        <v>#VALUE!</v>
      </c>
      <c r="D110" s="6"/>
      <c r="E110" s="6"/>
      <c r="F110" s="7"/>
      <c r="G110" s="6"/>
    </row>
    <row r="111" spans="1:7" ht="16.5" hidden="1">
      <c r="A111" s="3"/>
      <c r="B111" s="6"/>
      <c r="C111" s="4" t="e">
        <f t="shared" si="1"/>
        <v>#VALUE!</v>
      </c>
      <c r="D111" s="6"/>
      <c r="E111" s="6"/>
      <c r="F111" s="7"/>
      <c r="G111" s="6"/>
    </row>
    <row r="112" spans="1:7" ht="16.5">
      <c r="A112" s="10" t="s">
        <v>183</v>
      </c>
      <c r="B112" s="4">
        <v>188</v>
      </c>
      <c r="C112" s="4" t="str">
        <f t="shared" si="1"/>
        <v> WR</v>
      </c>
      <c r="D112" s="4"/>
      <c r="E112" s="13" t="s">
        <v>187</v>
      </c>
      <c r="F112" s="14" t="s">
        <v>187</v>
      </c>
      <c r="G112" s="4">
        <v>1</v>
      </c>
    </row>
    <row r="113" spans="1:7" ht="16.5" hidden="1">
      <c r="A113" s="12" t="s">
        <v>412</v>
      </c>
      <c r="B113" s="6"/>
      <c r="C113" s="4" t="e">
        <f t="shared" si="1"/>
        <v>#VALUE!</v>
      </c>
      <c r="D113" s="6"/>
      <c r="E113" s="6"/>
      <c r="F113" s="7"/>
      <c r="G113" s="6"/>
    </row>
    <row r="114" spans="1:7" ht="16.5" hidden="1">
      <c r="A114" s="3"/>
      <c r="B114" s="6"/>
      <c r="C114" s="4" t="e">
        <f t="shared" si="1"/>
        <v>#VALUE!</v>
      </c>
      <c r="D114" s="6"/>
      <c r="E114" s="6"/>
      <c r="F114" s="7"/>
      <c r="G114" s="6"/>
    </row>
    <row r="115" spans="1:7" ht="16.5">
      <c r="A115" s="10" t="s">
        <v>413</v>
      </c>
      <c r="B115" s="4">
        <v>189</v>
      </c>
      <c r="C115" s="4" t="str">
        <f t="shared" si="1"/>
        <v> K</v>
      </c>
      <c r="D115" s="4"/>
      <c r="E115" s="11">
        <v>1</v>
      </c>
      <c r="F115" s="5">
        <v>1.8</v>
      </c>
      <c r="G115" s="4">
        <v>1</v>
      </c>
    </row>
    <row r="116" spans="1:7" ht="16.5" hidden="1">
      <c r="A116" s="12" t="s">
        <v>414</v>
      </c>
      <c r="B116" s="6"/>
      <c r="C116" s="4" t="e">
        <f t="shared" si="1"/>
        <v>#VALUE!</v>
      </c>
      <c r="D116" s="6"/>
      <c r="E116" s="6"/>
      <c r="F116" s="7"/>
      <c r="G116" s="6"/>
    </row>
    <row r="117" spans="1:7" ht="16.5" hidden="1">
      <c r="A117" s="3"/>
      <c r="B117" s="6"/>
      <c r="C117" s="4" t="e">
        <f t="shared" si="1"/>
        <v>#VALUE!</v>
      </c>
      <c r="D117" s="6"/>
      <c r="E117" s="6"/>
      <c r="F117" s="7"/>
      <c r="G117" s="6"/>
    </row>
    <row r="118" spans="1:7" ht="16.5">
      <c r="A118" s="10" t="s">
        <v>415</v>
      </c>
      <c r="B118" s="4">
        <v>190</v>
      </c>
      <c r="C118" s="4" t="str">
        <f t="shared" si="1"/>
        <v> DEF</v>
      </c>
      <c r="D118" s="4"/>
      <c r="E118" s="11">
        <v>0.99</v>
      </c>
      <c r="F118" s="5">
        <v>1.3</v>
      </c>
      <c r="G118" s="4">
        <v>1</v>
      </c>
    </row>
    <row r="119" spans="1:7" ht="16.5" hidden="1">
      <c r="A119" s="12" t="s">
        <v>416</v>
      </c>
      <c r="B119" s="6"/>
      <c r="C119" s="4" t="e">
        <f t="shared" si="1"/>
        <v>#VALUE!</v>
      </c>
      <c r="D119" s="6"/>
      <c r="E119" s="6"/>
      <c r="F119" s="7"/>
      <c r="G119" s="6"/>
    </row>
    <row r="120" spans="1:7" ht="16.5" hidden="1">
      <c r="A120" s="3"/>
      <c r="B120" s="6"/>
      <c r="C120" s="4" t="e">
        <f t="shared" si="1"/>
        <v>#VALUE!</v>
      </c>
      <c r="D120" s="6"/>
      <c r="E120" s="6"/>
      <c r="F120" s="7"/>
      <c r="G120" s="6"/>
    </row>
    <row r="121" spans="1:7" ht="16.5">
      <c r="A121" s="10" t="s">
        <v>417</v>
      </c>
      <c r="B121" s="4">
        <v>191</v>
      </c>
      <c r="C121" s="4" t="str">
        <f t="shared" si="1"/>
        <v> WR</v>
      </c>
      <c r="D121" s="4"/>
      <c r="E121" s="13" t="s">
        <v>187</v>
      </c>
      <c r="F121" s="14" t="s">
        <v>187</v>
      </c>
      <c r="G121" s="4">
        <v>1</v>
      </c>
    </row>
    <row r="122" spans="1:7" ht="16.5" hidden="1">
      <c r="A122" s="12" t="s">
        <v>418</v>
      </c>
      <c r="B122" s="6"/>
      <c r="C122" s="4" t="e">
        <f t="shared" si="1"/>
        <v>#VALUE!</v>
      </c>
      <c r="D122" s="6"/>
      <c r="E122" s="6"/>
      <c r="F122" s="7"/>
      <c r="G122" s="6"/>
    </row>
    <row r="123" spans="1:7" ht="16.5" hidden="1">
      <c r="A123" s="3"/>
      <c r="B123" s="6"/>
      <c r="C123" s="4" t="e">
        <f t="shared" si="1"/>
        <v>#VALUE!</v>
      </c>
      <c r="D123" s="6"/>
      <c r="E123" s="6"/>
      <c r="F123" s="7"/>
      <c r="G123" s="6"/>
    </row>
    <row r="124" spans="1:7" ht="16.5">
      <c r="A124" s="10" t="s">
        <v>190</v>
      </c>
      <c r="B124" s="4">
        <v>192</v>
      </c>
      <c r="C124" s="4" t="str">
        <f t="shared" si="1"/>
        <v> RB</v>
      </c>
      <c r="D124" s="4"/>
      <c r="E124" s="11">
        <v>0.02</v>
      </c>
      <c r="F124" s="5">
        <v>1.1000000000000001</v>
      </c>
      <c r="G124" s="4">
        <v>1</v>
      </c>
    </row>
    <row r="125" spans="1:7" ht="16.5" hidden="1">
      <c r="A125" s="12" t="s">
        <v>419</v>
      </c>
      <c r="B125" s="6"/>
      <c r="C125" s="4" t="e">
        <f t="shared" si="1"/>
        <v>#VALUE!</v>
      </c>
      <c r="D125" s="6"/>
      <c r="E125" s="6"/>
      <c r="F125" s="7"/>
      <c r="G125" s="6"/>
    </row>
    <row r="126" spans="1:7" ht="16.5" hidden="1">
      <c r="A126" s="3"/>
      <c r="B126" s="6"/>
      <c r="C126" s="4" t="e">
        <f t="shared" si="1"/>
        <v>#VALUE!</v>
      </c>
      <c r="D126" s="6"/>
      <c r="E126" s="6"/>
      <c r="F126" s="7"/>
      <c r="G126" s="6"/>
    </row>
    <row r="127" spans="1:7" ht="16.5">
      <c r="A127" s="10" t="s">
        <v>420</v>
      </c>
      <c r="B127" s="4">
        <v>193</v>
      </c>
      <c r="C127" s="4" t="str">
        <f t="shared" si="1"/>
        <v> QB</v>
      </c>
      <c r="D127" s="4"/>
      <c r="E127" s="13" t="s">
        <v>187</v>
      </c>
      <c r="F127" s="14" t="s">
        <v>187</v>
      </c>
      <c r="G127" s="4">
        <v>1</v>
      </c>
    </row>
    <row r="128" spans="1:7" ht="16.5" hidden="1">
      <c r="A128" s="12" t="s">
        <v>421</v>
      </c>
      <c r="B128" s="6"/>
      <c r="C128" s="4" t="e">
        <f t="shared" si="1"/>
        <v>#VALUE!</v>
      </c>
      <c r="D128" s="6"/>
      <c r="E128" s="6"/>
      <c r="F128" s="7"/>
      <c r="G128" s="6"/>
    </row>
    <row r="129" spans="1:7" ht="16.5" hidden="1">
      <c r="A129" s="3"/>
      <c r="B129" s="6"/>
      <c r="C129" s="4" t="e">
        <f t="shared" si="1"/>
        <v>#VALUE!</v>
      </c>
      <c r="D129" s="6"/>
      <c r="E129" s="6"/>
      <c r="F129" s="7"/>
      <c r="G129" s="6"/>
    </row>
    <row r="130" spans="1:7" ht="16.5">
      <c r="A130" s="10" t="s">
        <v>422</v>
      </c>
      <c r="B130" s="4">
        <v>194</v>
      </c>
      <c r="C130" s="4" t="str">
        <f t="shared" si="1"/>
        <v> RB</v>
      </c>
      <c r="D130" s="4"/>
      <c r="E130" s="11">
        <v>0.03</v>
      </c>
      <c r="F130" s="5">
        <v>1.2</v>
      </c>
      <c r="G130" s="4">
        <v>1</v>
      </c>
    </row>
    <row r="131" spans="1:7" ht="16.5" hidden="1">
      <c r="A131" s="12" t="s">
        <v>423</v>
      </c>
      <c r="B131" s="6"/>
      <c r="C131" s="4" t="e">
        <f t="shared" si="1"/>
        <v>#VALUE!</v>
      </c>
      <c r="D131" s="6"/>
      <c r="E131" s="6"/>
      <c r="F131" s="7"/>
      <c r="G131" s="6"/>
    </row>
    <row r="132" spans="1:7" ht="16.5" hidden="1">
      <c r="A132" s="3"/>
      <c r="B132" s="6"/>
      <c r="C132" s="4" t="e">
        <f t="shared" ref="C132:C195" si="2">RIGHT(A133,LEN(A133)-FIND("-",A133,1))</f>
        <v>#VALUE!</v>
      </c>
      <c r="D132" s="6"/>
      <c r="E132" s="6"/>
      <c r="F132" s="7"/>
      <c r="G132" s="6"/>
    </row>
    <row r="133" spans="1:7" ht="16.5">
      <c r="A133" s="10" t="s">
        <v>170</v>
      </c>
      <c r="B133" s="4">
        <v>195</v>
      </c>
      <c r="C133" s="4" t="str">
        <f t="shared" si="2"/>
        <v> WR</v>
      </c>
      <c r="D133" s="4"/>
      <c r="E133" s="13" t="s">
        <v>187</v>
      </c>
      <c r="F133" s="14" t="s">
        <v>187</v>
      </c>
      <c r="G133" s="4">
        <v>1</v>
      </c>
    </row>
    <row r="134" spans="1:7" ht="16.5" hidden="1">
      <c r="A134" s="12" t="s">
        <v>424</v>
      </c>
      <c r="B134" s="6"/>
      <c r="C134" s="4" t="e">
        <f t="shared" si="2"/>
        <v>#VALUE!</v>
      </c>
      <c r="D134" s="6"/>
      <c r="E134" s="6"/>
      <c r="F134" s="7"/>
      <c r="G134" s="6"/>
    </row>
    <row r="135" spans="1:7" ht="16.5" hidden="1">
      <c r="A135" s="3"/>
      <c r="B135" s="6"/>
      <c r="C135" s="4" t="e">
        <f t="shared" si="2"/>
        <v>#VALUE!</v>
      </c>
      <c r="D135" s="6"/>
      <c r="E135" s="6"/>
      <c r="F135" s="7"/>
      <c r="G135" s="6"/>
    </row>
    <row r="136" spans="1:7" ht="16.5">
      <c r="A136" s="10" t="s">
        <v>425</v>
      </c>
      <c r="B136" s="4">
        <v>196</v>
      </c>
      <c r="C136" s="4" t="str">
        <f t="shared" si="2"/>
        <v> WR</v>
      </c>
      <c r="D136" s="4"/>
      <c r="E136" s="13" t="s">
        <v>187</v>
      </c>
      <c r="F136" s="14" t="s">
        <v>187</v>
      </c>
      <c r="G136" s="4">
        <v>1</v>
      </c>
    </row>
    <row r="137" spans="1:7" ht="16.5" hidden="1">
      <c r="A137" s="12" t="s">
        <v>426</v>
      </c>
      <c r="B137" s="6"/>
      <c r="C137" s="4" t="e">
        <f t="shared" si="2"/>
        <v>#VALUE!</v>
      </c>
      <c r="D137" s="6"/>
      <c r="E137" s="6"/>
      <c r="F137" s="7"/>
      <c r="G137" s="6"/>
    </row>
    <row r="138" spans="1:7" ht="16.5" hidden="1">
      <c r="A138" s="3"/>
      <c r="B138" s="6"/>
      <c r="C138" s="4" t="e">
        <f t="shared" si="2"/>
        <v>#VALUE!</v>
      </c>
      <c r="D138" s="6"/>
      <c r="E138" s="6"/>
      <c r="F138" s="7"/>
      <c r="G138" s="6"/>
    </row>
    <row r="139" spans="1:7" ht="16.5">
      <c r="A139" s="10" t="s">
        <v>427</v>
      </c>
      <c r="B139" s="4">
        <v>197</v>
      </c>
      <c r="C139" s="4" t="str">
        <f t="shared" si="2"/>
        <v> TE</v>
      </c>
      <c r="D139" s="4"/>
      <c r="E139" s="11">
        <v>0.02</v>
      </c>
      <c r="F139" s="5">
        <v>1.2</v>
      </c>
      <c r="G139" s="4">
        <v>0</v>
      </c>
    </row>
    <row r="140" spans="1:7" ht="16.5" hidden="1">
      <c r="A140" s="12" t="s">
        <v>428</v>
      </c>
      <c r="B140" s="6"/>
      <c r="C140" s="4" t="e">
        <f t="shared" si="2"/>
        <v>#VALUE!</v>
      </c>
      <c r="D140" s="6"/>
      <c r="E140" s="6"/>
      <c r="F140" s="7"/>
      <c r="G140" s="6"/>
    </row>
    <row r="141" spans="1:7" ht="16.5" hidden="1">
      <c r="A141" s="3"/>
      <c r="B141" s="6"/>
      <c r="C141" s="4" t="e">
        <f t="shared" si="2"/>
        <v>#VALUE!</v>
      </c>
      <c r="D141" s="6"/>
      <c r="E141" s="6"/>
      <c r="F141" s="7"/>
      <c r="G141" s="6"/>
    </row>
    <row r="142" spans="1:7" ht="16.5">
      <c r="A142" s="10" t="s">
        <v>429</v>
      </c>
      <c r="B142" s="4">
        <v>198</v>
      </c>
      <c r="C142" s="4" t="str">
        <f t="shared" si="2"/>
        <v> WR</v>
      </c>
      <c r="D142" s="4"/>
      <c r="E142" s="13" t="s">
        <v>187</v>
      </c>
      <c r="F142" s="14" t="s">
        <v>187</v>
      </c>
      <c r="G142" s="4">
        <v>1</v>
      </c>
    </row>
    <row r="143" spans="1:7" ht="16.5" hidden="1">
      <c r="A143" s="12" t="s">
        <v>364</v>
      </c>
      <c r="B143" s="6"/>
      <c r="C143" s="4" t="e">
        <f t="shared" si="2"/>
        <v>#VALUE!</v>
      </c>
      <c r="D143" s="6"/>
      <c r="E143" s="6"/>
      <c r="F143" s="7"/>
      <c r="G143" s="6"/>
    </row>
    <row r="144" spans="1:7" ht="16.5" hidden="1">
      <c r="A144" s="3"/>
      <c r="B144" s="6"/>
      <c r="C144" s="4" t="e">
        <f t="shared" si="2"/>
        <v>#VALUE!</v>
      </c>
      <c r="D144" s="6"/>
      <c r="E144" s="6"/>
      <c r="F144" s="7"/>
      <c r="G144" s="6"/>
    </row>
    <row r="145" spans="1:7" ht="16.5">
      <c r="A145" s="10" t="s">
        <v>233</v>
      </c>
      <c r="B145" s="4">
        <v>199</v>
      </c>
      <c r="C145" s="4" t="str">
        <f t="shared" si="2"/>
        <v> RB</v>
      </c>
      <c r="D145" s="4"/>
      <c r="E145" s="11">
        <v>0.03</v>
      </c>
      <c r="F145" s="5">
        <v>1.1000000000000001</v>
      </c>
      <c r="G145" s="4">
        <v>1</v>
      </c>
    </row>
    <row r="146" spans="1:7" ht="16.5" hidden="1">
      <c r="A146" s="12" t="s">
        <v>430</v>
      </c>
      <c r="B146" s="6"/>
      <c r="C146" s="4" t="e">
        <f t="shared" si="2"/>
        <v>#VALUE!</v>
      </c>
      <c r="D146" s="6"/>
      <c r="E146" s="6"/>
      <c r="F146" s="7"/>
      <c r="G146" s="6"/>
    </row>
    <row r="147" spans="1:7" ht="16.5" hidden="1">
      <c r="A147" s="3"/>
      <c r="B147" s="6"/>
      <c r="C147" s="4" t="e">
        <f t="shared" si="2"/>
        <v>#VALUE!</v>
      </c>
      <c r="D147" s="6"/>
      <c r="E147" s="6"/>
      <c r="F147" s="7"/>
      <c r="G147" s="6"/>
    </row>
    <row r="148" spans="1:7" ht="16.5">
      <c r="A148" s="10" t="s">
        <v>431</v>
      </c>
      <c r="B148" s="4">
        <v>200</v>
      </c>
      <c r="C148" s="4" t="str">
        <f t="shared" si="2"/>
        <v> RB</v>
      </c>
      <c r="D148" s="4"/>
      <c r="E148" s="13" t="s">
        <v>187</v>
      </c>
      <c r="F148" s="14" t="s">
        <v>187</v>
      </c>
      <c r="G148" s="4">
        <v>1</v>
      </c>
    </row>
    <row r="149" spans="1:7" ht="16.5" hidden="1">
      <c r="A149" s="12" t="s">
        <v>432</v>
      </c>
      <c r="B149" s="6"/>
      <c r="C149" s="4" t="e">
        <f t="shared" si="2"/>
        <v>#VALUE!</v>
      </c>
      <c r="D149" s="6"/>
      <c r="E149" s="6"/>
      <c r="F149" s="7"/>
      <c r="G149" s="6"/>
    </row>
    <row r="150" spans="1:7" ht="16.5" hidden="1">
      <c r="A150" s="3"/>
      <c r="B150" s="6"/>
      <c r="C150" s="4" t="e">
        <f t="shared" si="2"/>
        <v>#VALUE!</v>
      </c>
      <c r="D150" s="6"/>
      <c r="E150" s="6"/>
      <c r="F150" s="7"/>
      <c r="G150" s="6"/>
    </row>
    <row r="151" spans="1:7" ht="16.5">
      <c r="A151" s="10" t="s">
        <v>433</v>
      </c>
      <c r="B151" s="4">
        <v>201</v>
      </c>
      <c r="C151" s="4" t="str">
        <f t="shared" si="2"/>
        <v> RB</v>
      </c>
      <c r="D151" s="4"/>
      <c r="E151" s="11">
        <v>0.03</v>
      </c>
      <c r="F151" s="5">
        <v>1.3</v>
      </c>
      <c r="G151" s="4">
        <v>1</v>
      </c>
    </row>
    <row r="152" spans="1:7" ht="16.5" hidden="1">
      <c r="A152" s="12" t="s">
        <v>434</v>
      </c>
      <c r="B152" s="6"/>
      <c r="C152" s="4" t="e">
        <f t="shared" si="2"/>
        <v>#VALUE!</v>
      </c>
      <c r="D152" s="6"/>
      <c r="E152" s="6"/>
      <c r="F152" s="7"/>
      <c r="G152" s="6"/>
    </row>
    <row r="153" spans="1:7" ht="16.5" hidden="1">
      <c r="A153" s="3"/>
      <c r="B153" s="6"/>
      <c r="C153" s="4" t="e">
        <f t="shared" si="2"/>
        <v>#VALUE!</v>
      </c>
      <c r="D153" s="6"/>
      <c r="E153" s="6"/>
      <c r="F153" s="7"/>
      <c r="G153" s="6"/>
    </row>
    <row r="154" spans="1:7" ht="16.5">
      <c r="A154" s="10" t="s">
        <v>435</v>
      </c>
      <c r="B154" s="4">
        <v>202</v>
      </c>
      <c r="C154" s="4" t="str">
        <f t="shared" si="2"/>
        <v> WR</v>
      </c>
      <c r="D154" s="4"/>
      <c r="E154" s="11">
        <v>0.02</v>
      </c>
      <c r="F154" s="5">
        <v>1.2</v>
      </c>
      <c r="G154" s="4">
        <v>1</v>
      </c>
    </row>
    <row r="155" spans="1:7" ht="16.5" hidden="1">
      <c r="A155" s="12" t="s">
        <v>376</v>
      </c>
      <c r="B155" s="6"/>
      <c r="C155" s="4" t="e">
        <f t="shared" si="2"/>
        <v>#VALUE!</v>
      </c>
      <c r="D155" s="6"/>
      <c r="E155" s="6"/>
      <c r="F155" s="7"/>
      <c r="G155" s="6"/>
    </row>
    <row r="156" spans="1:7" ht="16.5" hidden="1">
      <c r="A156" s="3"/>
      <c r="B156" s="6"/>
      <c r="C156" s="4" t="e">
        <f t="shared" si="2"/>
        <v>#VALUE!</v>
      </c>
      <c r="D156" s="6"/>
      <c r="E156" s="6"/>
      <c r="F156" s="7"/>
      <c r="G156" s="6"/>
    </row>
    <row r="157" spans="1:7" ht="16.5">
      <c r="A157" s="10" t="s">
        <v>436</v>
      </c>
      <c r="B157" s="4">
        <v>203</v>
      </c>
      <c r="C157" s="4" t="str">
        <f t="shared" si="2"/>
        <v> DEF</v>
      </c>
      <c r="D157" s="4"/>
      <c r="E157" s="11">
        <v>0.97</v>
      </c>
      <c r="F157" s="5">
        <v>1.1000000000000001</v>
      </c>
      <c r="G157" s="4">
        <v>1</v>
      </c>
    </row>
    <row r="158" spans="1:7" ht="16.5" hidden="1">
      <c r="A158" s="12" t="s">
        <v>437</v>
      </c>
      <c r="B158" s="6"/>
      <c r="C158" s="4" t="e">
        <f t="shared" si="2"/>
        <v>#VALUE!</v>
      </c>
      <c r="D158" s="6"/>
      <c r="E158" s="6"/>
      <c r="F158" s="7"/>
      <c r="G158" s="6"/>
    </row>
    <row r="159" spans="1:7" ht="16.5" hidden="1">
      <c r="A159" s="3"/>
      <c r="B159" s="6"/>
      <c r="C159" s="4" t="e">
        <f t="shared" si="2"/>
        <v>#VALUE!</v>
      </c>
      <c r="D159" s="6"/>
      <c r="E159" s="6"/>
      <c r="F159" s="7"/>
      <c r="G159" s="6"/>
    </row>
    <row r="160" spans="1:7" ht="16.5">
      <c r="A160" s="10" t="s">
        <v>438</v>
      </c>
      <c r="B160" s="4">
        <v>204</v>
      </c>
      <c r="C160" s="4" t="str">
        <f t="shared" si="2"/>
        <v> DEF</v>
      </c>
      <c r="D160" s="4"/>
      <c r="E160" s="11">
        <v>0.94</v>
      </c>
      <c r="F160" s="5">
        <v>1.2</v>
      </c>
      <c r="G160" s="4">
        <v>1</v>
      </c>
    </row>
    <row r="161" spans="1:7" ht="16.5" hidden="1">
      <c r="A161" s="12" t="s">
        <v>439</v>
      </c>
      <c r="B161" s="6"/>
      <c r="C161" s="4" t="e">
        <f t="shared" si="2"/>
        <v>#VALUE!</v>
      </c>
      <c r="D161" s="6"/>
      <c r="E161" s="6"/>
      <c r="F161" s="7"/>
      <c r="G161" s="6"/>
    </row>
    <row r="162" spans="1:7" ht="16.5" hidden="1">
      <c r="A162" s="3"/>
      <c r="B162" s="6"/>
      <c r="C162" s="4" t="e">
        <f t="shared" si="2"/>
        <v>#VALUE!</v>
      </c>
      <c r="D162" s="6"/>
      <c r="E162" s="6"/>
      <c r="F162" s="7"/>
      <c r="G162" s="6"/>
    </row>
    <row r="163" spans="1:7" ht="16.5">
      <c r="A163" s="10" t="s">
        <v>228</v>
      </c>
      <c r="B163" s="4">
        <v>205</v>
      </c>
      <c r="C163" s="4" t="str">
        <f t="shared" si="2"/>
        <v> QB</v>
      </c>
      <c r="D163" s="4"/>
      <c r="E163" s="13" t="s">
        <v>187</v>
      </c>
      <c r="F163" s="14" t="s">
        <v>187</v>
      </c>
      <c r="G163" s="4">
        <v>1</v>
      </c>
    </row>
    <row r="164" spans="1:7" ht="16.5" hidden="1">
      <c r="A164" s="12" t="s">
        <v>440</v>
      </c>
      <c r="B164" s="6"/>
      <c r="C164" s="4" t="e">
        <f t="shared" si="2"/>
        <v>#VALUE!</v>
      </c>
      <c r="D164" s="6"/>
      <c r="E164" s="6"/>
      <c r="F164" s="7"/>
      <c r="G164" s="6"/>
    </row>
    <row r="165" spans="1:7" ht="16.5" hidden="1">
      <c r="A165" s="3"/>
      <c r="B165" s="6"/>
      <c r="C165" s="4" t="e">
        <f t="shared" si="2"/>
        <v>#VALUE!</v>
      </c>
      <c r="D165" s="6"/>
      <c r="E165" s="6"/>
      <c r="F165" s="7"/>
      <c r="G165" s="6"/>
    </row>
    <row r="166" spans="1:7" ht="16.5">
      <c r="A166" s="10" t="s">
        <v>237</v>
      </c>
      <c r="B166" s="4">
        <v>206</v>
      </c>
      <c r="C166" s="4" t="str">
        <f t="shared" si="2"/>
        <v> RB</v>
      </c>
      <c r="D166" s="4"/>
      <c r="E166" s="13" t="s">
        <v>187</v>
      </c>
      <c r="F166" s="14" t="s">
        <v>187</v>
      </c>
      <c r="G166" s="4">
        <v>1</v>
      </c>
    </row>
    <row r="167" spans="1:7" ht="16.5" hidden="1">
      <c r="A167" s="12" t="s">
        <v>441</v>
      </c>
      <c r="B167" s="6"/>
      <c r="C167" s="4" t="e">
        <f t="shared" si="2"/>
        <v>#VALUE!</v>
      </c>
      <c r="D167" s="6"/>
      <c r="E167" s="6"/>
      <c r="F167" s="7"/>
      <c r="G167" s="6"/>
    </row>
    <row r="168" spans="1:7" ht="16.5" hidden="1">
      <c r="A168" s="3"/>
      <c r="B168" s="6"/>
      <c r="C168" s="4" t="e">
        <f t="shared" si="2"/>
        <v>#VALUE!</v>
      </c>
      <c r="D168" s="6"/>
      <c r="E168" s="6"/>
      <c r="F168" s="7"/>
      <c r="G168" s="6"/>
    </row>
    <row r="169" spans="1:7" ht="16.5">
      <c r="A169" s="10" t="s">
        <v>191</v>
      </c>
      <c r="B169" s="4">
        <v>207</v>
      </c>
      <c r="C169" s="4" t="str">
        <f t="shared" si="2"/>
        <v> WR</v>
      </c>
      <c r="D169" s="4"/>
      <c r="E169" s="13" t="s">
        <v>187</v>
      </c>
      <c r="F169" s="14" t="s">
        <v>187</v>
      </c>
      <c r="G169" s="4">
        <v>1</v>
      </c>
    </row>
    <row r="170" spans="1:7" ht="16.5" hidden="1">
      <c r="A170" s="12" t="s">
        <v>364</v>
      </c>
      <c r="B170" s="6"/>
      <c r="C170" s="4" t="e">
        <f t="shared" si="2"/>
        <v>#VALUE!</v>
      </c>
      <c r="D170" s="6"/>
      <c r="E170" s="6"/>
      <c r="F170" s="7"/>
      <c r="G170" s="6"/>
    </row>
    <row r="171" spans="1:7" ht="16.5" hidden="1">
      <c r="A171" s="3"/>
      <c r="B171" s="6"/>
      <c r="C171" s="4" t="e">
        <f t="shared" si="2"/>
        <v>#VALUE!</v>
      </c>
      <c r="D171" s="6"/>
      <c r="E171" s="6"/>
      <c r="F171" s="7"/>
      <c r="G171" s="6"/>
    </row>
    <row r="172" spans="1:7" ht="16.5">
      <c r="A172" s="10" t="s">
        <v>442</v>
      </c>
      <c r="B172" s="4">
        <v>208</v>
      </c>
      <c r="C172" s="4" t="str">
        <f t="shared" si="2"/>
        <v> QB</v>
      </c>
      <c r="D172" s="4"/>
      <c r="E172" s="11">
        <v>0.02</v>
      </c>
      <c r="F172" s="5">
        <v>1.8</v>
      </c>
      <c r="G172" s="4">
        <v>1</v>
      </c>
    </row>
    <row r="173" spans="1:7" ht="16.5" hidden="1">
      <c r="A173" s="12" t="s">
        <v>443</v>
      </c>
      <c r="B173" s="6"/>
      <c r="C173" s="4" t="e">
        <f t="shared" si="2"/>
        <v>#VALUE!</v>
      </c>
      <c r="D173" s="6"/>
      <c r="E173" s="6"/>
      <c r="F173" s="7"/>
      <c r="G173" s="6"/>
    </row>
    <row r="174" spans="1:7" ht="16.5" hidden="1">
      <c r="A174" s="3"/>
      <c r="B174" s="6"/>
      <c r="C174" s="4" t="e">
        <f t="shared" si="2"/>
        <v>#VALUE!</v>
      </c>
      <c r="D174" s="6"/>
      <c r="E174" s="6"/>
      <c r="F174" s="7"/>
      <c r="G174" s="6"/>
    </row>
    <row r="175" spans="1:7" ht="16.5">
      <c r="A175" s="10" t="s">
        <v>444</v>
      </c>
      <c r="B175" s="4">
        <v>209</v>
      </c>
      <c r="C175" s="4" t="str">
        <f t="shared" si="2"/>
        <v> DEF</v>
      </c>
      <c r="D175" s="4"/>
      <c r="E175" s="11">
        <v>0.64</v>
      </c>
      <c r="F175" s="5">
        <v>1</v>
      </c>
      <c r="G175" s="4">
        <v>1</v>
      </c>
    </row>
    <row r="176" spans="1:7" ht="16.5" hidden="1">
      <c r="A176" s="12" t="s">
        <v>445</v>
      </c>
      <c r="B176" s="6"/>
      <c r="C176" s="4" t="e">
        <f t="shared" si="2"/>
        <v>#VALUE!</v>
      </c>
      <c r="D176" s="6"/>
      <c r="E176" s="6"/>
      <c r="F176" s="7"/>
      <c r="G176" s="6"/>
    </row>
    <row r="177" spans="1:7" ht="16.5" hidden="1">
      <c r="A177" s="3"/>
      <c r="B177" s="6"/>
      <c r="C177" s="4" t="e">
        <f t="shared" si="2"/>
        <v>#VALUE!</v>
      </c>
      <c r="D177" s="6"/>
      <c r="E177" s="6"/>
      <c r="F177" s="7"/>
      <c r="G177" s="6"/>
    </row>
    <row r="178" spans="1:7" ht="16.5">
      <c r="A178" s="10" t="s">
        <v>185</v>
      </c>
      <c r="B178" s="4">
        <v>210</v>
      </c>
      <c r="C178" s="4" t="str">
        <f t="shared" si="2"/>
        <v> RB</v>
      </c>
      <c r="D178" s="4"/>
      <c r="E178" s="13" t="s">
        <v>187</v>
      </c>
      <c r="F178" s="14" t="s">
        <v>187</v>
      </c>
      <c r="G178" s="4">
        <v>1</v>
      </c>
    </row>
    <row r="179" spans="1:7" ht="16.5" hidden="1">
      <c r="A179" s="12" t="s">
        <v>446</v>
      </c>
      <c r="B179" s="6"/>
      <c r="C179" s="4" t="e">
        <f t="shared" si="2"/>
        <v>#VALUE!</v>
      </c>
      <c r="D179" s="6"/>
      <c r="E179" s="6"/>
      <c r="F179" s="7"/>
      <c r="G179" s="6"/>
    </row>
    <row r="180" spans="1:7" ht="16.5" hidden="1">
      <c r="B180" s="6"/>
      <c r="C180" s="4" t="e">
        <f t="shared" si="2"/>
        <v>#VALUE!</v>
      </c>
      <c r="D180" s="6"/>
      <c r="E180" s="6"/>
      <c r="F180" s="7"/>
      <c r="G180" s="6"/>
    </row>
    <row r="181" spans="1:7" ht="16.5" hidden="1">
      <c r="C181" s="4" t="e">
        <f t="shared" si="2"/>
        <v>#VALUE!</v>
      </c>
    </row>
    <row r="182" spans="1:7" ht="16.5">
      <c r="A182" s="10" t="s">
        <v>208</v>
      </c>
      <c r="B182" s="4">
        <v>211</v>
      </c>
      <c r="C182" s="4" t="str">
        <f t="shared" si="2"/>
        <v> WR</v>
      </c>
      <c r="D182" s="4"/>
      <c r="E182" s="13" t="s">
        <v>187</v>
      </c>
      <c r="F182" s="14" t="s">
        <v>187</v>
      </c>
      <c r="G182" s="4">
        <v>1</v>
      </c>
    </row>
    <row r="183" spans="1:7" ht="16.5" hidden="1">
      <c r="A183" s="12" t="s">
        <v>372</v>
      </c>
      <c r="B183" s="6"/>
      <c r="C183" s="4" t="e">
        <f t="shared" si="2"/>
        <v>#VALUE!</v>
      </c>
      <c r="D183" s="6"/>
      <c r="E183" s="6"/>
      <c r="F183" s="7"/>
      <c r="G183" s="6"/>
    </row>
    <row r="184" spans="1:7" ht="16.5" hidden="1">
      <c r="A184" s="3"/>
      <c r="B184" s="6"/>
      <c r="C184" s="4" t="e">
        <f t="shared" si="2"/>
        <v>#VALUE!</v>
      </c>
      <c r="D184" s="6"/>
      <c r="E184" s="6"/>
      <c r="F184" s="7"/>
      <c r="G184" s="6"/>
    </row>
    <row r="185" spans="1:7" ht="16.5">
      <c r="A185" s="10" t="s">
        <v>447</v>
      </c>
      <c r="B185" s="4">
        <v>212</v>
      </c>
      <c r="C185" s="4" t="str">
        <f t="shared" si="2"/>
        <v> WR</v>
      </c>
      <c r="D185" s="4"/>
      <c r="E185" s="13" t="s">
        <v>187</v>
      </c>
      <c r="F185" s="14" t="s">
        <v>187</v>
      </c>
      <c r="G185" s="4">
        <v>1</v>
      </c>
    </row>
    <row r="186" spans="1:7" ht="16.5" hidden="1">
      <c r="A186" s="12" t="s">
        <v>405</v>
      </c>
      <c r="B186" s="6"/>
      <c r="C186" s="4" t="e">
        <f t="shared" si="2"/>
        <v>#VALUE!</v>
      </c>
      <c r="D186" s="6"/>
      <c r="E186" s="6"/>
      <c r="F186" s="7"/>
      <c r="G186" s="6"/>
    </row>
    <row r="187" spans="1:7" ht="16.5" hidden="1">
      <c r="A187" s="3"/>
      <c r="B187" s="6"/>
      <c r="C187" s="4" t="e">
        <f t="shared" si="2"/>
        <v>#VALUE!</v>
      </c>
      <c r="D187" s="6"/>
      <c r="E187" s="6"/>
      <c r="F187" s="7"/>
      <c r="G187" s="6"/>
    </row>
    <row r="188" spans="1:7" ht="16.5">
      <c r="A188" s="10" t="s">
        <v>312</v>
      </c>
      <c r="B188" s="4">
        <v>213</v>
      </c>
      <c r="C188" s="4" t="str">
        <f t="shared" si="2"/>
        <v> TE</v>
      </c>
      <c r="D188" s="4"/>
      <c r="E188" s="13" t="s">
        <v>187</v>
      </c>
      <c r="F188" s="14" t="s">
        <v>187</v>
      </c>
      <c r="G188" s="4">
        <v>0</v>
      </c>
    </row>
    <row r="189" spans="1:7" ht="16.5" hidden="1">
      <c r="A189" s="12" t="s">
        <v>448</v>
      </c>
      <c r="B189" s="6"/>
      <c r="C189" s="4" t="e">
        <f t="shared" si="2"/>
        <v>#VALUE!</v>
      </c>
      <c r="D189" s="6"/>
      <c r="E189" s="6"/>
      <c r="F189" s="7"/>
      <c r="G189" s="6"/>
    </row>
    <row r="190" spans="1:7" ht="16.5" hidden="1">
      <c r="A190" s="3"/>
      <c r="B190" s="6"/>
      <c r="C190" s="4" t="e">
        <f t="shared" si="2"/>
        <v>#VALUE!</v>
      </c>
      <c r="D190" s="6"/>
      <c r="E190" s="6"/>
      <c r="F190" s="7"/>
      <c r="G190" s="6"/>
    </row>
    <row r="191" spans="1:7" ht="16.5">
      <c r="A191" s="10" t="s">
        <v>449</v>
      </c>
      <c r="B191" s="4">
        <v>214</v>
      </c>
      <c r="C191" s="4" t="str">
        <f t="shared" si="2"/>
        <v> DEF</v>
      </c>
      <c r="D191" s="4"/>
      <c r="E191" s="11">
        <v>0.89</v>
      </c>
      <c r="F191" s="5">
        <v>1.1000000000000001</v>
      </c>
      <c r="G191" s="4">
        <v>1</v>
      </c>
    </row>
    <row r="192" spans="1:7" ht="16.5" hidden="1">
      <c r="A192" s="12" t="s">
        <v>450</v>
      </c>
      <c r="B192" s="6"/>
      <c r="C192" s="4" t="e">
        <f t="shared" si="2"/>
        <v>#VALUE!</v>
      </c>
      <c r="D192" s="6"/>
      <c r="E192" s="6"/>
      <c r="F192" s="7"/>
      <c r="G192" s="6"/>
    </row>
    <row r="193" spans="1:7" ht="16.5" hidden="1">
      <c r="A193" s="3"/>
      <c r="B193" s="6"/>
      <c r="C193" s="4" t="e">
        <f t="shared" si="2"/>
        <v>#VALUE!</v>
      </c>
      <c r="D193" s="6"/>
      <c r="E193" s="6"/>
      <c r="F193" s="7"/>
      <c r="G193" s="6"/>
    </row>
    <row r="194" spans="1:7" ht="16.5">
      <c r="A194" s="10" t="s">
        <v>451</v>
      </c>
      <c r="B194" s="4">
        <v>215</v>
      </c>
      <c r="C194" s="4" t="str">
        <f t="shared" si="2"/>
        <v> TE</v>
      </c>
      <c r="D194" s="4"/>
      <c r="E194" s="13" t="s">
        <v>187</v>
      </c>
      <c r="F194" s="14" t="s">
        <v>187</v>
      </c>
      <c r="G194" s="4">
        <v>1</v>
      </c>
    </row>
    <row r="195" spans="1:7" ht="16.5" hidden="1">
      <c r="A195" s="12" t="s">
        <v>452</v>
      </c>
      <c r="B195" s="6"/>
      <c r="C195" s="4" t="e">
        <f t="shared" si="2"/>
        <v>#VALUE!</v>
      </c>
      <c r="D195" s="6"/>
      <c r="E195" s="6"/>
      <c r="F195" s="7"/>
      <c r="G195" s="6"/>
    </row>
    <row r="196" spans="1:7" ht="16.5" hidden="1">
      <c r="A196" s="3"/>
      <c r="B196" s="6"/>
      <c r="C196" s="4" t="e">
        <f t="shared" ref="C196:C259" si="3">RIGHT(A197,LEN(A197)-FIND("-",A197,1))</f>
        <v>#VALUE!</v>
      </c>
      <c r="D196" s="6"/>
      <c r="E196" s="6"/>
      <c r="F196" s="7"/>
      <c r="G196" s="6"/>
    </row>
    <row r="197" spans="1:7" ht="16.5">
      <c r="A197" s="10" t="s">
        <v>453</v>
      </c>
      <c r="B197" s="4">
        <v>216</v>
      </c>
      <c r="C197" s="4" t="str">
        <f t="shared" si="3"/>
        <v> K</v>
      </c>
      <c r="D197" s="4"/>
      <c r="E197" s="11">
        <v>0.97</v>
      </c>
      <c r="F197" s="5">
        <v>1.1000000000000001</v>
      </c>
      <c r="G197" s="4">
        <v>1</v>
      </c>
    </row>
    <row r="198" spans="1:7" ht="16.5" hidden="1">
      <c r="A198" s="12" t="s">
        <v>454</v>
      </c>
      <c r="B198" s="6"/>
      <c r="C198" s="4" t="e">
        <f t="shared" si="3"/>
        <v>#VALUE!</v>
      </c>
      <c r="D198" s="6"/>
      <c r="E198" s="6"/>
      <c r="F198" s="7"/>
      <c r="G198" s="6"/>
    </row>
    <row r="199" spans="1:7" ht="16.5" hidden="1">
      <c r="A199" s="3"/>
      <c r="B199" s="6"/>
      <c r="C199" s="4" t="e">
        <f t="shared" si="3"/>
        <v>#VALUE!</v>
      </c>
      <c r="D199" s="6"/>
      <c r="E199" s="6"/>
      <c r="F199" s="7"/>
      <c r="G199" s="6"/>
    </row>
    <row r="200" spans="1:7" ht="16.5">
      <c r="A200" s="10" t="s">
        <v>455</v>
      </c>
      <c r="B200" s="4">
        <v>217</v>
      </c>
      <c r="C200" s="4" t="str">
        <f t="shared" si="3"/>
        <v> RB</v>
      </c>
      <c r="D200" s="4"/>
      <c r="E200" s="13" t="s">
        <v>187</v>
      </c>
      <c r="F200" s="14" t="s">
        <v>187</v>
      </c>
      <c r="G200" s="4">
        <v>1</v>
      </c>
    </row>
    <row r="201" spans="1:7" ht="16.5" hidden="1">
      <c r="A201" s="12" t="s">
        <v>456</v>
      </c>
      <c r="B201" s="6"/>
      <c r="C201" s="4" t="e">
        <f t="shared" si="3"/>
        <v>#VALUE!</v>
      </c>
      <c r="D201" s="6"/>
      <c r="E201" s="6"/>
      <c r="F201" s="7"/>
      <c r="G201" s="6"/>
    </row>
    <row r="202" spans="1:7" ht="16.5" hidden="1">
      <c r="A202" s="3"/>
      <c r="B202" s="6"/>
      <c r="C202" s="4" t="e">
        <f t="shared" si="3"/>
        <v>#VALUE!</v>
      </c>
      <c r="D202" s="6"/>
      <c r="E202" s="6"/>
      <c r="F202" s="7"/>
      <c r="G202" s="6"/>
    </row>
    <row r="203" spans="1:7" ht="16.5">
      <c r="A203" s="10" t="s">
        <v>200</v>
      </c>
      <c r="B203" s="4">
        <v>218</v>
      </c>
      <c r="C203" s="4" t="str">
        <f t="shared" si="3"/>
        <v> RB</v>
      </c>
      <c r="D203" s="4"/>
      <c r="E203" s="13" t="s">
        <v>187</v>
      </c>
      <c r="F203" s="14" t="s">
        <v>187</v>
      </c>
      <c r="G203" s="4">
        <v>1</v>
      </c>
    </row>
    <row r="204" spans="1:7" ht="16.5" hidden="1">
      <c r="A204" s="12" t="s">
        <v>457</v>
      </c>
      <c r="B204" s="6"/>
      <c r="C204" s="4" t="e">
        <f t="shared" si="3"/>
        <v>#VALUE!</v>
      </c>
      <c r="D204" s="6"/>
      <c r="E204" s="6"/>
      <c r="F204" s="7"/>
      <c r="G204" s="6"/>
    </row>
    <row r="205" spans="1:7" ht="16.5" hidden="1">
      <c r="A205" s="3"/>
      <c r="B205" s="6"/>
      <c r="C205" s="4" t="e">
        <f t="shared" si="3"/>
        <v>#VALUE!</v>
      </c>
      <c r="D205" s="6"/>
      <c r="E205" s="6"/>
      <c r="F205" s="7"/>
      <c r="G205" s="6"/>
    </row>
    <row r="206" spans="1:7" ht="16.5">
      <c r="A206" s="10" t="s">
        <v>458</v>
      </c>
      <c r="B206" s="4">
        <v>219</v>
      </c>
      <c r="C206" s="4" t="str">
        <f t="shared" si="3"/>
        <v> QB</v>
      </c>
      <c r="D206" s="4"/>
      <c r="E206" s="11">
        <v>0.03</v>
      </c>
      <c r="F206" s="5">
        <v>1.2</v>
      </c>
      <c r="G206" s="4">
        <v>1</v>
      </c>
    </row>
    <row r="207" spans="1:7" ht="16.5" hidden="1">
      <c r="A207" s="12" t="s">
        <v>459</v>
      </c>
      <c r="B207" s="6"/>
      <c r="C207" s="4" t="e">
        <f t="shared" si="3"/>
        <v>#VALUE!</v>
      </c>
      <c r="D207" s="6"/>
      <c r="E207" s="6"/>
      <c r="F207" s="7"/>
      <c r="G207" s="6"/>
    </row>
    <row r="208" spans="1:7" ht="16.5" hidden="1">
      <c r="A208" s="3"/>
      <c r="B208" s="6"/>
      <c r="C208" s="4" t="e">
        <f t="shared" si="3"/>
        <v>#VALUE!</v>
      </c>
      <c r="D208" s="6"/>
      <c r="E208" s="6"/>
      <c r="F208" s="7"/>
      <c r="G208" s="6"/>
    </row>
    <row r="209" spans="1:7" ht="16.5">
      <c r="A209" s="10" t="s">
        <v>460</v>
      </c>
      <c r="B209" s="4">
        <v>220</v>
      </c>
      <c r="C209" s="4" t="str">
        <f t="shared" si="3"/>
        <v> DEF</v>
      </c>
      <c r="D209" s="4"/>
      <c r="E209" s="11">
        <v>0.74</v>
      </c>
      <c r="F209" s="5">
        <v>1.1000000000000001</v>
      </c>
      <c r="G209" s="4">
        <v>1</v>
      </c>
    </row>
    <row r="210" spans="1:7" ht="16.5" hidden="1">
      <c r="A210" s="12" t="s">
        <v>461</v>
      </c>
      <c r="B210" s="6"/>
      <c r="C210" s="4" t="e">
        <f t="shared" si="3"/>
        <v>#VALUE!</v>
      </c>
      <c r="D210" s="6"/>
      <c r="E210" s="6"/>
      <c r="F210" s="7"/>
      <c r="G210" s="6"/>
    </row>
    <row r="211" spans="1:7" ht="16.5" hidden="1">
      <c r="A211" s="3"/>
      <c r="B211" s="6"/>
      <c r="C211" s="4" t="e">
        <f t="shared" si="3"/>
        <v>#VALUE!</v>
      </c>
      <c r="D211" s="6"/>
      <c r="E211" s="6"/>
      <c r="F211" s="7"/>
      <c r="G211" s="6"/>
    </row>
    <row r="212" spans="1:7" ht="16.5">
      <c r="A212" s="10" t="s">
        <v>462</v>
      </c>
      <c r="B212" s="4">
        <v>221</v>
      </c>
      <c r="C212" s="4" t="str">
        <f t="shared" si="3"/>
        <v> K</v>
      </c>
      <c r="D212" s="4"/>
      <c r="E212" s="11">
        <v>0.72</v>
      </c>
      <c r="F212" s="5">
        <v>1</v>
      </c>
      <c r="G212" s="4">
        <v>1</v>
      </c>
    </row>
    <row r="213" spans="1:7" ht="16.5" hidden="1">
      <c r="A213" s="12" t="s">
        <v>463</v>
      </c>
      <c r="B213" s="6"/>
      <c r="C213" s="4" t="e">
        <f t="shared" si="3"/>
        <v>#VALUE!</v>
      </c>
      <c r="D213" s="6"/>
      <c r="E213" s="6"/>
      <c r="F213" s="7"/>
      <c r="G213" s="6"/>
    </row>
    <row r="214" spans="1:7" ht="16.5" hidden="1">
      <c r="A214" s="3"/>
      <c r="B214" s="6"/>
      <c r="C214" s="4" t="e">
        <f t="shared" si="3"/>
        <v>#VALUE!</v>
      </c>
      <c r="D214" s="6"/>
      <c r="E214" s="6"/>
      <c r="F214" s="7"/>
      <c r="G214" s="6"/>
    </row>
    <row r="215" spans="1:7" ht="16.5">
      <c r="A215" s="10" t="s">
        <v>464</v>
      </c>
      <c r="B215" s="4">
        <v>222</v>
      </c>
      <c r="C215" s="4" t="str">
        <f t="shared" si="3"/>
        <v> K</v>
      </c>
      <c r="D215" s="4"/>
      <c r="E215" s="11">
        <v>0.95</v>
      </c>
      <c r="F215" s="5">
        <v>1.2</v>
      </c>
      <c r="G215" s="4">
        <v>1</v>
      </c>
    </row>
    <row r="216" spans="1:7" ht="16.5" hidden="1">
      <c r="A216" s="12" t="s">
        <v>465</v>
      </c>
      <c r="B216" s="6"/>
      <c r="C216" s="4" t="e">
        <f t="shared" si="3"/>
        <v>#VALUE!</v>
      </c>
      <c r="D216" s="6"/>
      <c r="E216" s="6"/>
      <c r="F216" s="7"/>
      <c r="G216" s="6"/>
    </row>
    <row r="217" spans="1:7" ht="16.5" hidden="1">
      <c r="A217" s="3"/>
      <c r="B217" s="6"/>
      <c r="C217" s="4" t="e">
        <f t="shared" si="3"/>
        <v>#VALUE!</v>
      </c>
      <c r="D217" s="6"/>
      <c r="E217" s="6"/>
      <c r="F217" s="7"/>
      <c r="G217" s="6"/>
    </row>
    <row r="218" spans="1:7" ht="16.5">
      <c r="A218" s="10" t="s">
        <v>466</v>
      </c>
      <c r="B218" s="4">
        <v>223</v>
      </c>
      <c r="C218" s="4" t="str">
        <f t="shared" si="3"/>
        <v> RB</v>
      </c>
      <c r="D218" s="4"/>
      <c r="E218" s="13" t="s">
        <v>187</v>
      </c>
      <c r="F218" s="14" t="s">
        <v>187</v>
      </c>
      <c r="G218" s="4">
        <v>1</v>
      </c>
    </row>
    <row r="219" spans="1:7" ht="16.5" hidden="1">
      <c r="A219" s="12" t="s">
        <v>467</v>
      </c>
      <c r="B219" s="6"/>
      <c r="C219" s="4" t="e">
        <f t="shared" si="3"/>
        <v>#VALUE!</v>
      </c>
      <c r="D219" s="6"/>
      <c r="E219" s="6"/>
      <c r="F219" s="7"/>
      <c r="G219" s="6"/>
    </row>
    <row r="220" spans="1:7" ht="16.5" hidden="1">
      <c r="A220" s="3"/>
      <c r="B220" s="6"/>
      <c r="C220" s="4" t="e">
        <f t="shared" si="3"/>
        <v>#VALUE!</v>
      </c>
      <c r="D220" s="6"/>
      <c r="E220" s="6"/>
      <c r="F220" s="7"/>
      <c r="G220" s="6"/>
    </row>
    <row r="221" spans="1:7" ht="16.5">
      <c r="A221" s="10" t="s">
        <v>204</v>
      </c>
      <c r="B221" s="4">
        <v>224</v>
      </c>
      <c r="C221" s="4" t="str">
        <f t="shared" si="3"/>
        <v> RB</v>
      </c>
      <c r="D221" s="4"/>
      <c r="E221" s="13" t="s">
        <v>187</v>
      </c>
      <c r="F221" s="14" t="s">
        <v>187</v>
      </c>
      <c r="G221" s="4">
        <v>1</v>
      </c>
    </row>
    <row r="222" spans="1:7" ht="16.5" hidden="1">
      <c r="A222" s="12" t="s">
        <v>468</v>
      </c>
      <c r="B222" s="6"/>
      <c r="C222" s="4" t="e">
        <f t="shared" si="3"/>
        <v>#VALUE!</v>
      </c>
      <c r="D222" s="6"/>
      <c r="E222" s="6"/>
      <c r="F222" s="7"/>
      <c r="G222" s="6"/>
    </row>
    <row r="223" spans="1:7" ht="16.5" hidden="1">
      <c r="A223" s="3"/>
      <c r="B223" s="6"/>
      <c r="C223" s="4" t="e">
        <f t="shared" si="3"/>
        <v>#VALUE!</v>
      </c>
      <c r="D223" s="6"/>
      <c r="E223" s="6"/>
      <c r="F223" s="7"/>
      <c r="G223" s="6"/>
    </row>
    <row r="224" spans="1:7" ht="16.5">
      <c r="A224" s="10" t="s">
        <v>469</v>
      </c>
      <c r="B224" s="4">
        <v>225</v>
      </c>
      <c r="C224" s="4" t="str">
        <f t="shared" si="3"/>
        <v> DEF</v>
      </c>
      <c r="D224" s="4"/>
      <c r="E224" s="11">
        <v>0.57999999999999996</v>
      </c>
      <c r="F224" s="5">
        <v>1.1000000000000001</v>
      </c>
      <c r="G224" s="4">
        <v>1</v>
      </c>
    </row>
    <row r="225" spans="1:7" ht="16.5" hidden="1">
      <c r="A225" s="12" t="s">
        <v>470</v>
      </c>
      <c r="B225" s="6"/>
      <c r="C225" s="4" t="e">
        <f t="shared" si="3"/>
        <v>#VALUE!</v>
      </c>
      <c r="D225" s="6"/>
      <c r="E225" s="6"/>
      <c r="F225" s="7"/>
      <c r="G225" s="6"/>
    </row>
    <row r="226" spans="1:7" ht="16.5" hidden="1">
      <c r="A226" s="3"/>
      <c r="B226" s="6"/>
      <c r="C226" s="4" t="e">
        <f t="shared" si="3"/>
        <v>#VALUE!</v>
      </c>
      <c r="D226" s="6"/>
      <c r="E226" s="6"/>
      <c r="F226" s="7"/>
      <c r="G226" s="6"/>
    </row>
    <row r="227" spans="1:7" ht="16.5">
      <c r="A227" s="10" t="s">
        <v>269</v>
      </c>
      <c r="B227" s="4">
        <v>226</v>
      </c>
      <c r="C227" s="4" t="str">
        <f t="shared" si="3"/>
        <v> TE</v>
      </c>
      <c r="D227" s="4"/>
      <c r="E227" s="13" t="s">
        <v>187</v>
      </c>
      <c r="F227" s="14" t="s">
        <v>187</v>
      </c>
      <c r="G227" s="4">
        <v>1</v>
      </c>
    </row>
    <row r="228" spans="1:7" ht="16.5" hidden="1">
      <c r="A228" s="12" t="s">
        <v>471</v>
      </c>
      <c r="B228" s="6"/>
      <c r="C228" s="4" t="e">
        <f t="shared" si="3"/>
        <v>#VALUE!</v>
      </c>
      <c r="D228" s="6"/>
      <c r="E228" s="6"/>
      <c r="F228" s="7"/>
      <c r="G228" s="6"/>
    </row>
    <row r="229" spans="1:7" ht="16.5" hidden="1">
      <c r="A229" s="3"/>
      <c r="B229" s="6"/>
      <c r="C229" s="4" t="e">
        <f t="shared" si="3"/>
        <v>#VALUE!</v>
      </c>
      <c r="D229" s="6"/>
      <c r="E229" s="6"/>
      <c r="F229" s="7"/>
      <c r="G229" s="6"/>
    </row>
    <row r="230" spans="1:7" ht="16.5">
      <c r="A230" s="10" t="s">
        <v>472</v>
      </c>
      <c r="B230" s="4">
        <v>227</v>
      </c>
      <c r="C230" s="4" t="str">
        <f t="shared" si="3"/>
        <v> RB</v>
      </c>
      <c r="D230" s="4"/>
      <c r="E230" s="13" t="s">
        <v>187</v>
      </c>
      <c r="F230" s="14" t="s">
        <v>187</v>
      </c>
      <c r="G230" s="4">
        <v>0</v>
      </c>
    </row>
    <row r="231" spans="1:7" ht="16.5" hidden="1">
      <c r="A231" s="12" t="s">
        <v>473</v>
      </c>
      <c r="B231" s="6"/>
      <c r="C231" s="4" t="e">
        <f t="shared" si="3"/>
        <v>#VALUE!</v>
      </c>
      <c r="D231" s="6"/>
      <c r="E231" s="6"/>
      <c r="F231" s="7"/>
      <c r="G231" s="6"/>
    </row>
    <row r="232" spans="1:7" ht="16.5" hidden="1">
      <c r="A232" s="3"/>
      <c r="B232" s="6"/>
      <c r="C232" s="4" t="e">
        <f t="shared" si="3"/>
        <v>#VALUE!</v>
      </c>
      <c r="D232" s="6"/>
      <c r="E232" s="6"/>
      <c r="F232" s="7"/>
      <c r="G232" s="6"/>
    </row>
    <row r="233" spans="1:7" ht="16.5">
      <c r="A233" s="10" t="s">
        <v>474</v>
      </c>
      <c r="B233" s="4">
        <v>228</v>
      </c>
      <c r="C233" s="4" t="str">
        <f t="shared" si="3"/>
        <v> K</v>
      </c>
      <c r="D233" s="4"/>
      <c r="E233" s="11">
        <v>0.96</v>
      </c>
      <c r="F233" s="5">
        <v>1.3</v>
      </c>
      <c r="G233" s="4">
        <v>1</v>
      </c>
    </row>
    <row r="234" spans="1:7" ht="16.5" hidden="1">
      <c r="A234" s="12" t="s">
        <v>475</v>
      </c>
      <c r="B234" s="6"/>
      <c r="C234" s="4" t="e">
        <f t="shared" si="3"/>
        <v>#VALUE!</v>
      </c>
      <c r="D234" s="6"/>
      <c r="E234" s="6"/>
      <c r="F234" s="7"/>
      <c r="G234" s="6"/>
    </row>
    <row r="235" spans="1:7" ht="16.5" hidden="1">
      <c r="A235" s="3"/>
      <c r="B235" s="6"/>
      <c r="C235" s="4" t="e">
        <f t="shared" si="3"/>
        <v>#VALUE!</v>
      </c>
      <c r="D235" s="6"/>
      <c r="E235" s="6"/>
      <c r="F235" s="7"/>
      <c r="G235" s="6"/>
    </row>
    <row r="236" spans="1:7" ht="16.5">
      <c r="A236" s="10" t="s">
        <v>476</v>
      </c>
      <c r="B236" s="4">
        <v>229</v>
      </c>
      <c r="C236" s="4" t="str">
        <f t="shared" si="3"/>
        <v> TE</v>
      </c>
      <c r="D236" s="4"/>
      <c r="E236" s="11">
        <v>0.02</v>
      </c>
      <c r="F236" s="5">
        <v>1</v>
      </c>
      <c r="G236" s="4">
        <v>0</v>
      </c>
    </row>
    <row r="237" spans="1:7" ht="16.5" hidden="1">
      <c r="A237" s="12" t="s">
        <v>477</v>
      </c>
      <c r="B237" s="6"/>
      <c r="C237" s="4" t="e">
        <f t="shared" si="3"/>
        <v>#VALUE!</v>
      </c>
      <c r="D237" s="6"/>
      <c r="E237" s="6"/>
      <c r="F237" s="7"/>
      <c r="G237" s="6"/>
    </row>
    <row r="238" spans="1:7" ht="16.5" hidden="1">
      <c r="A238" s="3"/>
      <c r="B238" s="6"/>
      <c r="C238" s="4" t="e">
        <f t="shared" si="3"/>
        <v>#VALUE!</v>
      </c>
      <c r="D238" s="6"/>
      <c r="E238" s="6"/>
      <c r="F238" s="7"/>
      <c r="G238" s="6"/>
    </row>
    <row r="239" spans="1:7" ht="16.5">
      <c r="A239" s="10" t="s">
        <v>478</v>
      </c>
      <c r="B239" s="4">
        <v>230</v>
      </c>
      <c r="C239" s="4" t="str">
        <f t="shared" si="3"/>
        <v> DEF</v>
      </c>
      <c r="D239" s="4"/>
      <c r="E239" s="11">
        <v>0.71</v>
      </c>
      <c r="F239" s="5">
        <v>1.1000000000000001</v>
      </c>
      <c r="G239" s="4">
        <v>1</v>
      </c>
    </row>
    <row r="240" spans="1:7" ht="16.5" hidden="1">
      <c r="A240" s="12" t="s">
        <v>479</v>
      </c>
      <c r="B240" s="6"/>
      <c r="C240" s="4" t="e">
        <f t="shared" si="3"/>
        <v>#VALUE!</v>
      </c>
      <c r="D240" s="6"/>
      <c r="E240" s="6"/>
      <c r="F240" s="7"/>
      <c r="G240" s="6"/>
    </row>
    <row r="241" spans="1:7" ht="16.5" hidden="1">
      <c r="A241" s="3"/>
      <c r="B241" s="6"/>
      <c r="C241" s="4" t="e">
        <f t="shared" si="3"/>
        <v>#VALUE!</v>
      </c>
      <c r="D241" s="6"/>
      <c r="E241" s="6"/>
      <c r="F241" s="7"/>
      <c r="G241" s="6"/>
    </row>
    <row r="242" spans="1:7" ht="16.5">
      <c r="A242" s="10" t="s">
        <v>480</v>
      </c>
      <c r="B242" s="4">
        <v>231</v>
      </c>
      <c r="C242" s="4" t="str">
        <f t="shared" si="3"/>
        <v> QB</v>
      </c>
      <c r="D242" s="4"/>
      <c r="E242" s="11">
        <v>0.02</v>
      </c>
      <c r="F242" s="5">
        <v>1.5</v>
      </c>
      <c r="G242" s="4">
        <v>1</v>
      </c>
    </row>
    <row r="243" spans="1:7" ht="16.5" hidden="1">
      <c r="A243" s="12" t="s">
        <v>459</v>
      </c>
      <c r="B243" s="6"/>
      <c r="C243" s="4" t="e">
        <f t="shared" si="3"/>
        <v>#VALUE!</v>
      </c>
      <c r="D243" s="6"/>
      <c r="E243" s="6"/>
      <c r="F243" s="7"/>
      <c r="G243" s="6"/>
    </row>
    <row r="244" spans="1:7" ht="16.5" hidden="1">
      <c r="A244" s="3"/>
      <c r="B244" s="6"/>
      <c r="C244" s="4" t="e">
        <f t="shared" si="3"/>
        <v>#VALUE!</v>
      </c>
      <c r="D244" s="6"/>
      <c r="E244" s="6"/>
      <c r="F244" s="7"/>
      <c r="G244" s="6"/>
    </row>
    <row r="245" spans="1:7" ht="16.5">
      <c r="A245" s="10" t="s">
        <v>281</v>
      </c>
      <c r="B245" s="4">
        <v>232</v>
      </c>
      <c r="C245" s="4" t="str">
        <f t="shared" si="3"/>
        <v> WR</v>
      </c>
      <c r="D245" s="4"/>
      <c r="E245" s="13" t="s">
        <v>187</v>
      </c>
      <c r="F245" s="14" t="s">
        <v>187</v>
      </c>
      <c r="G245" s="4">
        <v>1</v>
      </c>
    </row>
    <row r="246" spans="1:7" ht="16.5" hidden="1">
      <c r="A246" s="12" t="s">
        <v>481</v>
      </c>
      <c r="B246" s="6"/>
      <c r="C246" s="4" t="e">
        <f t="shared" si="3"/>
        <v>#VALUE!</v>
      </c>
      <c r="D246" s="6"/>
      <c r="E246" s="6"/>
      <c r="F246" s="7"/>
      <c r="G246" s="6"/>
    </row>
    <row r="247" spans="1:7" ht="16.5" hidden="1">
      <c r="A247" s="3"/>
      <c r="B247" s="6"/>
      <c r="C247" s="4" t="e">
        <f t="shared" si="3"/>
        <v>#VALUE!</v>
      </c>
      <c r="D247" s="6"/>
      <c r="E247" s="6"/>
      <c r="F247" s="7"/>
      <c r="G247" s="6"/>
    </row>
    <row r="248" spans="1:7" ht="16.5">
      <c r="A248" s="10" t="s">
        <v>482</v>
      </c>
      <c r="B248" s="4">
        <v>233</v>
      </c>
      <c r="C248" s="4" t="str">
        <f t="shared" si="3"/>
        <v> TE</v>
      </c>
      <c r="D248" s="4"/>
      <c r="E248" s="13" t="s">
        <v>187</v>
      </c>
      <c r="F248" s="14" t="s">
        <v>187</v>
      </c>
      <c r="G248" s="4">
        <v>1</v>
      </c>
    </row>
    <row r="249" spans="1:7" ht="16.5" hidden="1">
      <c r="A249" s="12" t="s">
        <v>483</v>
      </c>
      <c r="B249" s="6"/>
      <c r="C249" s="4" t="e">
        <f t="shared" si="3"/>
        <v>#VALUE!</v>
      </c>
      <c r="D249" s="6"/>
      <c r="E249" s="6"/>
      <c r="F249" s="7"/>
      <c r="G249" s="6"/>
    </row>
    <row r="250" spans="1:7" ht="16.5" hidden="1">
      <c r="A250" s="3"/>
      <c r="B250" s="6"/>
      <c r="C250" s="4" t="e">
        <f t="shared" si="3"/>
        <v>#VALUE!</v>
      </c>
      <c r="D250" s="6"/>
      <c r="E250" s="6"/>
      <c r="F250" s="7"/>
      <c r="G250" s="6"/>
    </row>
    <row r="251" spans="1:7" ht="16.5">
      <c r="A251" s="10" t="s">
        <v>484</v>
      </c>
      <c r="B251" s="4">
        <v>234</v>
      </c>
      <c r="C251" s="4" t="str">
        <f t="shared" si="3"/>
        <v> RB</v>
      </c>
      <c r="D251" s="4"/>
      <c r="E251" s="13" t="s">
        <v>187</v>
      </c>
      <c r="F251" s="14" t="s">
        <v>187</v>
      </c>
      <c r="G251" s="4">
        <v>1</v>
      </c>
    </row>
    <row r="252" spans="1:7" ht="16.5" hidden="1">
      <c r="A252" s="12" t="s">
        <v>446</v>
      </c>
      <c r="B252" s="6"/>
      <c r="C252" s="4" t="e">
        <f t="shared" si="3"/>
        <v>#VALUE!</v>
      </c>
      <c r="D252" s="6"/>
      <c r="E252" s="6"/>
      <c r="F252" s="7"/>
      <c r="G252" s="6"/>
    </row>
    <row r="253" spans="1:7" ht="16.5" hidden="1">
      <c r="A253" s="3"/>
      <c r="B253" s="6"/>
      <c r="C253" s="4" t="e">
        <f t="shared" si="3"/>
        <v>#VALUE!</v>
      </c>
      <c r="D253" s="6"/>
      <c r="E253" s="6"/>
      <c r="F253" s="7"/>
      <c r="G253" s="6"/>
    </row>
    <row r="254" spans="1:7" ht="16.5">
      <c r="A254" s="10" t="s">
        <v>485</v>
      </c>
      <c r="B254" s="4">
        <v>235</v>
      </c>
      <c r="C254" s="4" t="str">
        <f t="shared" si="3"/>
        <v> RB</v>
      </c>
      <c r="D254" s="4"/>
      <c r="E254" s="13" t="s">
        <v>187</v>
      </c>
      <c r="F254" s="14" t="s">
        <v>187</v>
      </c>
      <c r="G254" s="4">
        <v>0</v>
      </c>
    </row>
    <row r="255" spans="1:7" ht="16.5" hidden="1">
      <c r="A255" s="12" t="s">
        <v>486</v>
      </c>
      <c r="B255" s="6"/>
      <c r="C255" s="4" t="e">
        <f t="shared" si="3"/>
        <v>#VALUE!</v>
      </c>
      <c r="D255" s="6"/>
      <c r="E255" s="6"/>
      <c r="F255" s="7"/>
      <c r="G255" s="6"/>
    </row>
    <row r="256" spans="1:7" ht="16.5" hidden="1">
      <c r="A256" s="3"/>
      <c r="B256" s="6"/>
      <c r="C256" s="4" t="e">
        <f t="shared" si="3"/>
        <v>#VALUE!</v>
      </c>
      <c r="D256" s="6"/>
      <c r="E256" s="6"/>
      <c r="F256" s="7"/>
      <c r="G256" s="6"/>
    </row>
    <row r="257" spans="1:7" ht="16.5">
      <c r="A257" s="10" t="s">
        <v>274</v>
      </c>
      <c r="B257" s="4">
        <v>236</v>
      </c>
      <c r="C257" s="4" t="str">
        <f t="shared" si="3"/>
        <v> TE</v>
      </c>
      <c r="D257" s="4"/>
      <c r="E257" s="13" t="s">
        <v>187</v>
      </c>
      <c r="F257" s="14" t="s">
        <v>187</v>
      </c>
      <c r="G257" s="4">
        <v>0</v>
      </c>
    </row>
    <row r="258" spans="1:7" ht="16.5" hidden="1">
      <c r="A258" s="12" t="s">
        <v>487</v>
      </c>
      <c r="B258" s="6"/>
      <c r="C258" s="4" t="e">
        <f t="shared" si="3"/>
        <v>#VALUE!</v>
      </c>
      <c r="D258" s="6"/>
      <c r="E258" s="6"/>
      <c r="F258" s="7"/>
      <c r="G258" s="6"/>
    </row>
    <row r="259" spans="1:7" ht="16.5" hidden="1">
      <c r="A259" s="3"/>
      <c r="B259" s="6"/>
      <c r="C259" s="4" t="e">
        <f t="shared" si="3"/>
        <v>#VALUE!</v>
      </c>
      <c r="D259" s="6"/>
      <c r="E259" s="6"/>
      <c r="F259" s="7"/>
      <c r="G259" s="6"/>
    </row>
    <row r="260" spans="1:7" ht="16.5">
      <c r="A260" s="10" t="s">
        <v>488</v>
      </c>
      <c r="B260" s="4">
        <v>237</v>
      </c>
      <c r="C260" s="4" t="str">
        <f t="shared" ref="C260:C269" si="4">RIGHT(A261,LEN(A261)-FIND("-",A261,1))</f>
        <v> WR</v>
      </c>
      <c r="D260" s="4"/>
      <c r="E260" s="13" t="s">
        <v>187</v>
      </c>
      <c r="F260" s="14" t="s">
        <v>187</v>
      </c>
      <c r="G260" s="4">
        <v>1</v>
      </c>
    </row>
    <row r="261" spans="1:7" ht="16.5" hidden="1">
      <c r="A261" s="12" t="s">
        <v>376</v>
      </c>
      <c r="B261" s="6"/>
      <c r="C261" s="4" t="e">
        <f t="shared" si="4"/>
        <v>#VALUE!</v>
      </c>
      <c r="D261" s="6"/>
      <c r="E261" s="6"/>
      <c r="F261" s="7"/>
      <c r="G261" s="6"/>
    </row>
    <row r="262" spans="1:7" ht="16.5" hidden="1">
      <c r="A262" s="3"/>
      <c r="B262" s="6"/>
      <c r="C262" s="4" t="e">
        <f t="shared" si="4"/>
        <v>#VALUE!</v>
      </c>
      <c r="D262" s="6"/>
      <c r="E262" s="6"/>
      <c r="F262" s="7"/>
      <c r="G262" s="6"/>
    </row>
    <row r="263" spans="1:7" ht="16.5">
      <c r="A263" s="10" t="s">
        <v>489</v>
      </c>
      <c r="B263" s="4">
        <v>238</v>
      </c>
      <c r="C263" s="4" t="str">
        <f t="shared" si="4"/>
        <v> K</v>
      </c>
      <c r="D263" s="4"/>
      <c r="E263" s="11">
        <v>0.63</v>
      </c>
      <c r="F263" s="5">
        <v>1</v>
      </c>
      <c r="G263" s="4">
        <v>1</v>
      </c>
    </row>
    <row r="264" spans="1:7" ht="16.5" hidden="1">
      <c r="A264" s="12" t="s">
        <v>490</v>
      </c>
      <c r="B264" s="6"/>
      <c r="C264" s="4" t="e">
        <f t="shared" si="4"/>
        <v>#VALUE!</v>
      </c>
      <c r="D264" s="6"/>
      <c r="E264" s="6"/>
      <c r="F264" s="7"/>
      <c r="G264" s="6"/>
    </row>
    <row r="265" spans="1:7" ht="16.5" hidden="1">
      <c r="A265" s="3"/>
      <c r="B265" s="6"/>
      <c r="C265" s="4" t="e">
        <f t="shared" si="4"/>
        <v>#VALUE!</v>
      </c>
      <c r="D265" s="6"/>
      <c r="E265" s="6"/>
      <c r="F265" s="7"/>
      <c r="G265" s="6"/>
    </row>
    <row r="266" spans="1:7" ht="16.5">
      <c r="A266" s="10" t="s">
        <v>491</v>
      </c>
      <c r="B266" s="4">
        <v>239</v>
      </c>
      <c r="C266" s="4" t="str">
        <f t="shared" si="4"/>
        <v> K</v>
      </c>
      <c r="D266" s="4"/>
      <c r="E266" s="11">
        <v>0.9</v>
      </c>
      <c r="F266" s="5">
        <v>1.3</v>
      </c>
      <c r="G266" s="4">
        <v>1</v>
      </c>
    </row>
    <row r="267" spans="1:7" ht="16.5" hidden="1">
      <c r="A267" s="12" t="s">
        <v>492</v>
      </c>
      <c r="B267" s="6"/>
      <c r="C267" s="4" t="e">
        <f t="shared" si="4"/>
        <v>#VALUE!</v>
      </c>
      <c r="D267" s="6"/>
      <c r="E267" s="6"/>
      <c r="F267" s="7"/>
      <c r="G267" s="6"/>
    </row>
    <row r="268" spans="1:7" ht="16.5" hidden="1">
      <c r="A268" s="3"/>
      <c r="B268" s="6"/>
      <c r="C268" s="4" t="e">
        <f t="shared" si="4"/>
        <v>#VALUE!</v>
      </c>
      <c r="D268" s="6"/>
      <c r="E268" s="6"/>
      <c r="F268" s="7"/>
      <c r="G268" s="6"/>
    </row>
    <row r="269" spans="1:7" ht="16.5">
      <c r="A269" s="10" t="s">
        <v>493</v>
      </c>
      <c r="B269" s="4">
        <v>240</v>
      </c>
      <c r="C269" s="4" t="str">
        <f t="shared" si="4"/>
        <v> K</v>
      </c>
      <c r="D269" s="4"/>
      <c r="E269" s="11">
        <v>0.36</v>
      </c>
      <c r="F269" s="5">
        <v>1</v>
      </c>
      <c r="G269" s="4">
        <v>0</v>
      </c>
    </row>
    <row r="270" spans="1:7" hidden="1">
      <c r="A270" s="12" t="s">
        <v>494</v>
      </c>
      <c r="B270" s="6"/>
      <c r="C270" s="6"/>
      <c r="D270" s="6"/>
      <c r="E270" s="6"/>
      <c r="F270" s="7"/>
      <c r="G270" s="6"/>
    </row>
    <row r="271" spans="1:7">
      <c r="B271" s="6"/>
      <c r="C271" s="6"/>
      <c r="D271" s="6"/>
      <c r="E271" s="6"/>
      <c r="F271" s="7"/>
      <c r="G271" s="6"/>
    </row>
  </sheetData>
  <autoFilter ref="A1:G270" xr:uid="{BB3B7057-9ACF-47CD-B261-E8220E477CE1}">
    <filterColumn colId="5">
      <filters>
        <filter val="-"/>
        <filter val="1"/>
        <filter val="1.1"/>
        <filter val="1.2"/>
        <filter val="1.3"/>
        <filter val="1.4"/>
        <filter val="1.5"/>
        <filter val="1.8"/>
        <filter val="2.1"/>
        <filter val="2.3"/>
        <filter val="2.4"/>
        <filter val="3.2"/>
        <filter val="3.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8AA3-829F-420A-8E30-F8B81F27EEB2}">
  <dimension ref="A1:Q241"/>
  <sheetViews>
    <sheetView tabSelected="1" topLeftCell="A219" workbookViewId="0">
      <selection activeCell="E242" sqref="E242:F242"/>
    </sheetView>
  </sheetViews>
  <sheetFormatPr defaultRowHeight="15"/>
  <cols>
    <col min="1" max="1" width="20.7109375" bestFit="1" customWidth="1"/>
    <col min="4" max="4" width="11.140625" style="1" bestFit="1" customWidth="1"/>
    <col min="5" max="5" width="11.42578125" style="1" bestFit="1" customWidth="1"/>
    <col min="6" max="7" width="11.42578125" style="1" customWidth="1"/>
    <col min="8" max="8" width="11.28515625" style="1" bestFit="1" customWidth="1"/>
    <col min="9" max="9" width="11.28515625" style="1" customWidth="1"/>
    <col min="10" max="10" width="11.28515625" style="8" customWidth="1"/>
  </cols>
  <sheetData>
    <row r="1" spans="1:17">
      <c r="A1" t="s">
        <v>1</v>
      </c>
      <c r="B1" t="s">
        <v>0</v>
      </c>
      <c r="C1" t="s">
        <v>2</v>
      </c>
      <c r="D1" t="s">
        <v>495</v>
      </c>
      <c r="E1" t="s">
        <v>496</v>
      </c>
      <c r="F1" t="s">
        <v>497</v>
      </c>
      <c r="G1" t="s">
        <v>498</v>
      </c>
      <c r="H1" t="s">
        <v>499</v>
      </c>
      <c r="I1" t="s">
        <v>500</v>
      </c>
      <c r="J1" s="8" t="s">
        <v>501</v>
      </c>
      <c r="K1" t="s">
        <v>6</v>
      </c>
      <c r="L1" t="s">
        <v>502</v>
      </c>
      <c r="M1" t="s">
        <v>8</v>
      </c>
      <c r="N1" t="s">
        <v>9</v>
      </c>
      <c r="O1" t="s">
        <v>10</v>
      </c>
      <c r="P1" t="s">
        <v>503</v>
      </c>
    </row>
    <row r="2" spans="1:17">
      <c r="A2" t="s">
        <v>15</v>
      </c>
      <c r="B2">
        <v>1</v>
      </c>
      <c r="C2" t="str">
        <f>VLOOKUP(Table1[[#This Row],[Player]],Players[[Player]:[consider]],2,FALSE)</f>
        <v>RB</v>
      </c>
      <c r="D2" s="1">
        <v>77.900000000000006</v>
      </c>
      <c r="E2" s="1">
        <v>68</v>
      </c>
      <c r="F2" s="1">
        <f>VLOOKUP(Table1[[#This Row],[Player]],Players[[Player]:[consider]],3,FALSE)</f>
        <v>77.900000000000006</v>
      </c>
      <c r="G2" s="1">
        <f>MIN(Table1[[#This Row],[Avg Yahoo Cost]:[Other Cost]])</f>
        <v>68</v>
      </c>
      <c r="H2" s="1">
        <f>MAX(Table1[[#This Row],[Avg Yahoo Cost]:[Other Cost]])</f>
        <v>77.900000000000006</v>
      </c>
      <c r="I2" s="1">
        <f>Table1[[#This Row],[Max Cost]]-Table1[[#This Row],[Min Cost]]</f>
        <v>9.9000000000000057</v>
      </c>
      <c r="J2" s="8">
        <f>VLOOKUP(Table1[[#This Row],[Player]],Players[[Player]:[consider]],4,FALSE)</f>
        <v>339.82</v>
      </c>
      <c r="K2">
        <f>VLOOKUP(Table1[[#This Row],[Player]],Players[[Player]:[consider]],6,FALSE)</f>
        <v>28</v>
      </c>
      <c r="L2" s="9">
        <f>VLOOKUP(Table1[[#This Row],[Player]],Players[[Player]:[consider]],7,FALSE)</f>
        <v>7</v>
      </c>
      <c r="M2">
        <f>VLOOKUP(Table1[[#This Row],[Player]],Players[[Player]:[consider]],8,FALSE)</f>
        <v>9</v>
      </c>
      <c r="N2">
        <f>VLOOKUP(Table1[[#This Row],[Player]],Players[[Player]:[consider]],9,FALSE)</f>
        <v>1.5</v>
      </c>
      <c r="O2">
        <f>VLOOKUP(Table1[[#This Row],[Player]],Players[[Player]:[consider]],10,FALSE)</f>
        <v>1.5</v>
      </c>
    </row>
    <row r="3" spans="1:17">
      <c r="A3" t="s">
        <v>12</v>
      </c>
      <c r="B3">
        <v>2</v>
      </c>
      <c r="C3" t="str">
        <f>VLOOKUP(Table1[[#This Row],[Player]],Players[[Player]:[consider]],2,FALSE)</f>
        <v>WR</v>
      </c>
      <c r="D3" s="1">
        <v>67.7</v>
      </c>
      <c r="E3" s="1">
        <v>60</v>
      </c>
      <c r="F3" s="1">
        <f>VLOOKUP(Table1[[#This Row],[Player]],Players[[Player]:[consider]],3,FALSE)</f>
        <v>74</v>
      </c>
      <c r="G3" s="1">
        <f>MIN(Table1[[#This Row],[Avg Yahoo Cost]:[Other Cost]])</f>
        <v>60</v>
      </c>
      <c r="H3" s="1">
        <f>MAX(Table1[[#This Row],[Avg Yahoo Cost]:[Other Cost]])</f>
        <v>74</v>
      </c>
      <c r="I3" s="1">
        <f>Table1[[#This Row],[Max Cost]]-Table1[[#This Row],[Min Cost]]</f>
        <v>14</v>
      </c>
      <c r="J3" s="8">
        <f>VLOOKUP(Table1[[#This Row],[Player]],Players[[Player]:[consider]],4,FALSE)</f>
        <v>353.1</v>
      </c>
      <c r="K3">
        <f>VLOOKUP(Table1[[#This Row],[Player]],Players[[Player]:[consider]],6,FALSE)</f>
        <v>25</v>
      </c>
      <c r="L3" s="9">
        <f>VLOOKUP(Table1[[#This Row],[Player]],Players[[Player]:[consider]],7,FALSE)</f>
        <v>4</v>
      </c>
      <c r="M3">
        <f>VLOOKUP(Table1[[#This Row],[Player]],Players[[Player]:[consider]],8,FALSE)</f>
        <v>7</v>
      </c>
      <c r="N3">
        <f>VLOOKUP(Table1[[#This Row],[Player]],Players[[Player]:[consider]],9,FALSE)</f>
        <v>2</v>
      </c>
      <c r="O3">
        <f>VLOOKUP(Table1[[#This Row],[Player]],Players[[Player]:[consider]],10,FALSE)</f>
        <v>1.5</v>
      </c>
    </row>
    <row r="4" spans="1:17">
      <c r="A4" t="s">
        <v>17</v>
      </c>
      <c r="B4">
        <v>3</v>
      </c>
      <c r="C4" t="str">
        <f>VLOOKUP(Table1[[#This Row],[Player]],Players[[Player]:[consider]],2,FALSE)</f>
        <v>WR</v>
      </c>
      <c r="D4" s="1">
        <v>67.8</v>
      </c>
      <c r="E4" s="1">
        <v>60</v>
      </c>
      <c r="F4" s="1">
        <f>VLOOKUP(Table1[[#This Row],[Player]],Players[[Player]:[consider]],3,FALSE)</f>
        <v>67.7</v>
      </c>
      <c r="G4" s="1">
        <f>MIN(Table1[[#This Row],[Avg Yahoo Cost]:[Other Cost]])</f>
        <v>60</v>
      </c>
      <c r="H4" s="1">
        <f>MAX(Table1[[#This Row],[Avg Yahoo Cost]:[Other Cost]])</f>
        <v>67.8</v>
      </c>
      <c r="I4" s="1">
        <f>Table1[[#This Row],[Max Cost]]-Table1[[#This Row],[Min Cost]]</f>
        <v>7.7999999999999972</v>
      </c>
      <c r="J4" s="8">
        <f>VLOOKUP(Table1[[#This Row],[Player]],Players[[Player]:[consider]],4,FALSE)</f>
        <v>334.57</v>
      </c>
      <c r="K4">
        <f>VLOOKUP(Table1[[#This Row],[Player]],Players[[Player]:[consider]],6,FALSE)</f>
        <v>30</v>
      </c>
      <c r="L4" s="9">
        <f>VLOOKUP(Table1[[#This Row],[Player]],Players[[Player]:[consider]],7,FALSE)</f>
        <v>8</v>
      </c>
      <c r="M4">
        <f>VLOOKUP(Table1[[#This Row],[Player]],Players[[Player]:[consider]],8,FALSE)</f>
        <v>6</v>
      </c>
      <c r="N4">
        <f>VLOOKUP(Table1[[#This Row],[Player]],Players[[Player]:[consider]],9,FALSE)</f>
        <v>2.5</v>
      </c>
      <c r="O4">
        <f>VLOOKUP(Table1[[#This Row],[Player]],Players[[Player]:[consider]],10,FALSE)</f>
        <v>2</v>
      </c>
      <c r="Q4">
        <f>65+60+50+35+20</f>
        <v>230</v>
      </c>
    </row>
    <row r="5" spans="1:17">
      <c r="A5" t="s">
        <v>20</v>
      </c>
      <c r="B5">
        <v>4</v>
      </c>
      <c r="C5" t="str">
        <f>VLOOKUP(Table1[[#This Row],[Player]],Players[[Player]:[consider]],2,FALSE)</f>
        <v>RB</v>
      </c>
      <c r="D5" s="1">
        <v>64.5</v>
      </c>
      <c r="E5" s="1">
        <v>59</v>
      </c>
      <c r="F5" s="1">
        <f>VLOOKUP(Table1[[#This Row],[Player]],Players[[Player]:[consider]],3,FALSE)</f>
        <v>49</v>
      </c>
      <c r="G5" s="1">
        <f>MIN(Table1[[#This Row],[Avg Yahoo Cost]:[Other Cost]])</f>
        <v>49</v>
      </c>
      <c r="H5" s="1">
        <f>MAX(Table1[[#This Row],[Avg Yahoo Cost]:[Other Cost]])</f>
        <v>64.5</v>
      </c>
      <c r="I5" s="1">
        <f>Table1[[#This Row],[Max Cost]]-Table1[[#This Row],[Min Cost]]</f>
        <v>15.5</v>
      </c>
      <c r="J5" s="8">
        <f>VLOOKUP(Table1[[#This Row],[Player]],Players[[Player]:[consider]],4,FALSE)</f>
        <v>295.89</v>
      </c>
      <c r="K5">
        <f>VLOOKUP(Table1[[#This Row],[Player]],Players[[Player]:[consider]],6,FALSE)</f>
        <v>23</v>
      </c>
      <c r="L5" s="9">
        <f>VLOOKUP(Table1[[#This Row],[Player]],Players[[Player]:[consider]],7,FALSE)</f>
        <v>2</v>
      </c>
      <c r="M5">
        <f>VLOOKUP(Table1[[#This Row],[Player]],Players[[Player]:[consider]],8,FALSE)</f>
        <v>12</v>
      </c>
      <c r="N5">
        <f>VLOOKUP(Table1[[#This Row],[Player]],Players[[Player]:[consider]],9,FALSE)</f>
        <v>2</v>
      </c>
      <c r="O5">
        <f>VLOOKUP(Table1[[#This Row],[Player]],Players[[Player]:[consider]],10,FALSE)</f>
        <v>2.8</v>
      </c>
      <c r="P5" t="s">
        <v>14</v>
      </c>
    </row>
    <row r="6" spans="1:17">
      <c r="A6" t="s">
        <v>19</v>
      </c>
      <c r="B6">
        <v>5</v>
      </c>
      <c r="C6" t="str">
        <f>VLOOKUP(Table1[[#This Row],[Player]],Players[[Player]:[consider]],2,FALSE)</f>
        <v>WR</v>
      </c>
      <c r="D6" s="1">
        <v>61.9</v>
      </c>
      <c r="E6" s="1">
        <v>58</v>
      </c>
      <c r="F6" s="1">
        <f>VLOOKUP(Table1[[#This Row],[Player]],Players[[Player]:[consider]],3,FALSE)</f>
        <v>61.9</v>
      </c>
      <c r="G6" s="1">
        <f>MIN(Table1[[#This Row],[Avg Yahoo Cost]:[Other Cost]])</f>
        <v>58</v>
      </c>
      <c r="H6" s="1">
        <f>MAX(Table1[[#This Row],[Avg Yahoo Cost]:[Other Cost]])</f>
        <v>61.9</v>
      </c>
      <c r="I6" s="1">
        <f>Table1[[#This Row],[Max Cost]]-Table1[[#This Row],[Min Cost]]</f>
        <v>3.8999999999999986</v>
      </c>
      <c r="J6" s="8">
        <f>VLOOKUP(Table1[[#This Row],[Player]],Players[[Player]:[consider]],4,FALSE)</f>
        <v>311.72000000000003</v>
      </c>
      <c r="K6">
        <f>VLOOKUP(Table1[[#This Row],[Player]],Players[[Player]:[consider]],6,FALSE)</f>
        <v>24</v>
      </c>
      <c r="L6" s="9">
        <f>VLOOKUP(Table1[[#This Row],[Player]],Players[[Player]:[consider]],7,FALSE)</f>
        <v>3</v>
      </c>
      <c r="M6">
        <f>VLOOKUP(Table1[[#This Row],[Player]],Players[[Player]:[consider]],8,FALSE)</f>
        <v>12</v>
      </c>
      <c r="N6">
        <f>VLOOKUP(Table1[[#This Row],[Player]],Players[[Player]:[consider]],9,FALSE)</f>
        <v>2</v>
      </c>
      <c r="O6">
        <f>VLOOKUP(Table1[[#This Row],[Player]],Players[[Player]:[consider]],10,FALSE)</f>
        <v>3</v>
      </c>
    </row>
    <row r="7" spans="1:17">
      <c r="A7" t="s">
        <v>21</v>
      </c>
      <c r="B7">
        <v>6</v>
      </c>
      <c r="C7" t="str">
        <f>VLOOKUP(Table1[[#This Row],[Player]],Players[[Player]:[consider]],2,FALSE)</f>
        <v>RB</v>
      </c>
      <c r="D7" s="1">
        <v>64.5</v>
      </c>
      <c r="E7" s="1">
        <v>58</v>
      </c>
      <c r="F7" s="1">
        <f>VLOOKUP(Table1[[#This Row],[Player]],Players[[Player]:[consider]],3,FALSE)</f>
        <v>64.5</v>
      </c>
      <c r="G7" s="1">
        <f>MIN(Table1[[#This Row],[Avg Yahoo Cost]:[Other Cost]])</f>
        <v>58</v>
      </c>
      <c r="H7" s="1">
        <f>MAX(Table1[[#This Row],[Avg Yahoo Cost]:[Other Cost]])</f>
        <v>64.5</v>
      </c>
      <c r="I7" s="1">
        <f>Table1[[#This Row],[Max Cost]]-Table1[[#This Row],[Min Cost]]</f>
        <v>6.5</v>
      </c>
      <c r="J7" s="8">
        <f>VLOOKUP(Table1[[#This Row],[Player]],Players[[Player]:[consider]],4,FALSE)</f>
        <v>292.89</v>
      </c>
      <c r="K7">
        <f>VLOOKUP(Table1[[#This Row],[Player]],Players[[Player]:[consider]],6,FALSE)</f>
        <v>22</v>
      </c>
      <c r="L7" s="9">
        <f>VLOOKUP(Table1[[#This Row],[Player]],Players[[Player]:[consider]],7,FALSE)</f>
        <v>1</v>
      </c>
      <c r="M7">
        <f>VLOOKUP(Table1[[#This Row],[Player]],Players[[Player]:[consider]],8,FALSE)</f>
        <v>12</v>
      </c>
      <c r="N7">
        <f>VLOOKUP(Table1[[#This Row],[Player]],Players[[Player]:[consider]],9,FALSE)</f>
        <v>1.5</v>
      </c>
      <c r="O7">
        <f>VLOOKUP(Table1[[#This Row],[Player]],Players[[Player]:[consider]],10,FALSE)</f>
        <v>2.8</v>
      </c>
      <c r="P7" t="s">
        <v>14</v>
      </c>
    </row>
    <row r="8" spans="1:17">
      <c r="A8" t="s">
        <v>18</v>
      </c>
      <c r="B8">
        <v>7</v>
      </c>
      <c r="C8" t="str">
        <f>VLOOKUP(Table1[[#This Row],[Player]],Players[[Player]:[consider]],2,FALSE)</f>
        <v>WR</v>
      </c>
      <c r="D8" s="1">
        <v>61</v>
      </c>
      <c r="E8" s="1">
        <v>58</v>
      </c>
      <c r="F8" s="1">
        <f>VLOOKUP(Table1[[#This Row],[Player]],Players[[Player]:[consider]],3,FALSE)</f>
        <v>61</v>
      </c>
      <c r="G8" s="1">
        <f>MIN(Table1[[#This Row],[Avg Yahoo Cost]:[Other Cost]])</f>
        <v>58</v>
      </c>
      <c r="H8" s="1">
        <f>MAX(Table1[[#This Row],[Avg Yahoo Cost]:[Other Cost]])</f>
        <v>61</v>
      </c>
      <c r="I8" s="1">
        <f>Table1[[#This Row],[Max Cost]]-Table1[[#This Row],[Min Cost]]</f>
        <v>3</v>
      </c>
      <c r="J8" s="8">
        <f>VLOOKUP(Table1[[#This Row],[Player]],Players[[Player]:[consider]],4,FALSE)</f>
        <v>319.92</v>
      </c>
      <c r="K8">
        <f>VLOOKUP(Table1[[#This Row],[Player]],Players[[Player]:[consider]],6,FALSE)</f>
        <v>25</v>
      </c>
      <c r="L8" s="9">
        <f>VLOOKUP(Table1[[#This Row],[Player]],Players[[Player]:[consider]],7,FALSE)</f>
        <v>4</v>
      </c>
      <c r="M8">
        <f>VLOOKUP(Table1[[#This Row],[Player]],Players[[Player]:[consider]],8,FALSE)</f>
        <v>6</v>
      </c>
      <c r="N8">
        <f>VLOOKUP(Table1[[#This Row],[Player]],Players[[Player]:[consider]],9,FALSE)</f>
        <v>3</v>
      </c>
      <c r="O8">
        <f>VLOOKUP(Table1[[#This Row],[Player]],Players[[Player]:[consider]],10,FALSE)</f>
        <v>2.5</v>
      </c>
    </row>
    <row r="9" spans="1:17">
      <c r="A9" t="s">
        <v>22</v>
      </c>
      <c r="B9">
        <v>8</v>
      </c>
      <c r="C9" t="str">
        <f>VLOOKUP(Table1[[#This Row],[Player]],Players[[Player]:[consider]],2,FALSE)</f>
        <v>WR</v>
      </c>
      <c r="D9" s="1">
        <v>59</v>
      </c>
      <c r="E9" s="1">
        <v>57</v>
      </c>
      <c r="F9" s="1">
        <f>VLOOKUP(Table1[[#This Row],[Player]],Players[[Player]:[consider]],3,FALSE)</f>
        <v>59</v>
      </c>
      <c r="G9" s="1">
        <f>MIN(Table1[[#This Row],[Avg Yahoo Cost]:[Other Cost]])</f>
        <v>57</v>
      </c>
      <c r="H9" s="1">
        <f>MAX(Table1[[#This Row],[Avg Yahoo Cost]:[Other Cost]])</f>
        <v>59</v>
      </c>
      <c r="I9" s="1">
        <f>Table1[[#This Row],[Max Cost]]-Table1[[#This Row],[Min Cost]]</f>
        <v>2</v>
      </c>
      <c r="J9" s="8">
        <f>VLOOKUP(Table1[[#This Row],[Player]],Players[[Player]:[consider]],4,FALSE)</f>
        <v>305.54000000000002</v>
      </c>
      <c r="K9">
        <f>VLOOKUP(Table1[[#This Row],[Player]],Players[[Player]:[consider]],6,FALSE)</f>
        <v>24</v>
      </c>
      <c r="L9" s="9">
        <f>VLOOKUP(Table1[[#This Row],[Player]],Players[[Player]:[consider]],7,FALSE)</f>
        <v>3</v>
      </c>
      <c r="M9">
        <f>VLOOKUP(Table1[[#This Row],[Player]],Players[[Player]:[consider]],8,FALSE)</f>
        <v>5</v>
      </c>
      <c r="N9">
        <f>VLOOKUP(Table1[[#This Row],[Player]],Players[[Player]:[consider]],9,FALSE)</f>
        <v>1.5</v>
      </c>
      <c r="O9">
        <f>VLOOKUP(Table1[[#This Row],[Player]],Players[[Player]:[consider]],10,FALSE)</f>
        <v>2.5</v>
      </c>
    </row>
    <row r="10" spans="1:17">
      <c r="A10" t="s">
        <v>23</v>
      </c>
      <c r="B10">
        <v>9</v>
      </c>
      <c r="C10" t="str">
        <f>VLOOKUP(Table1[[#This Row],[Player]],Players[[Player]:[consider]],2,FALSE)</f>
        <v>WR</v>
      </c>
      <c r="D10" s="1">
        <v>50</v>
      </c>
      <c r="E10" s="1">
        <v>48</v>
      </c>
      <c r="F10" s="1">
        <f>VLOOKUP(Table1[[#This Row],[Player]],Players[[Player]:[consider]],3,FALSE)</f>
        <v>50</v>
      </c>
      <c r="G10" s="1">
        <f>MIN(Table1[[#This Row],[Avg Yahoo Cost]:[Other Cost]])</f>
        <v>48</v>
      </c>
      <c r="H10" s="1">
        <f>MAX(Table1[[#This Row],[Avg Yahoo Cost]:[Other Cost]])</f>
        <v>50</v>
      </c>
      <c r="I10" s="1">
        <f>Table1[[#This Row],[Max Cost]]-Table1[[#This Row],[Min Cost]]</f>
        <v>2</v>
      </c>
      <c r="J10" s="8">
        <f>VLOOKUP(Table1[[#This Row],[Player]],Players[[Player]:[consider]],4,FALSE)</f>
        <v>276.92</v>
      </c>
      <c r="K10">
        <f>VLOOKUP(Table1[[#This Row],[Player]],Players[[Player]:[consider]],6,FALSE)</f>
        <v>27</v>
      </c>
      <c r="L10" s="9">
        <f>VLOOKUP(Table1[[#This Row],[Player]],Players[[Player]:[consider]],7,FALSE)</f>
        <v>5</v>
      </c>
      <c r="M10">
        <f>VLOOKUP(Table1[[#This Row],[Player]],Players[[Player]:[consider]],8,FALSE)</f>
        <v>5</v>
      </c>
      <c r="N10">
        <f>VLOOKUP(Table1[[#This Row],[Player]],Players[[Player]:[consider]],9,FALSE)</f>
        <v>2</v>
      </c>
      <c r="O10">
        <f>VLOOKUP(Table1[[#This Row],[Player]],Players[[Player]:[consider]],10,FALSE)</f>
        <v>3</v>
      </c>
      <c r="P10" t="s">
        <v>14</v>
      </c>
    </row>
    <row r="11" spans="1:17">
      <c r="A11" t="s">
        <v>27</v>
      </c>
      <c r="B11">
        <v>10</v>
      </c>
      <c r="C11" t="str">
        <f>VLOOKUP(Table1[[#This Row],[Player]],Players[[Player]:[consider]],2,FALSE)</f>
        <v>RB</v>
      </c>
      <c r="D11" s="1">
        <v>53.4</v>
      </c>
      <c r="E11" s="1">
        <v>49</v>
      </c>
      <c r="F11" s="1">
        <f>VLOOKUP(Table1[[#This Row],[Player]],Players[[Player]:[consider]],3,FALSE)</f>
        <v>53.5</v>
      </c>
      <c r="G11" s="1">
        <f>MIN(Table1[[#This Row],[Avg Yahoo Cost]:[Other Cost]])</f>
        <v>49</v>
      </c>
      <c r="H11" s="1">
        <f>MAX(Table1[[#This Row],[Avg Yahoo Cost]:[Other Cost]])</f>
        <v>53.5</v>
      </c>
      <c r="I11" s="1">
        <f>Table1[[#This Row],[Max Cost]]-Table1[[#This Row],[Min Cost]]</f>
        <v>4.5</v>
      </c>
      <c r="J11" s="8">
        <f>VLOOKUP(Table1[[#This Row],[Player]],Players[[Player]:[consider]],4,FALSE)</f>
        <v>255.92</v>
      </c>
      <c r="K11">
        <f>VLOOKUP(Table1[[#This Row],[Player]],Players[[Player]:[consider]],6,FALSE)</f>
        <v>25</v>
      </c>
      <c r="L11" s="9">
        <f>VLOOKUP(Table1[[#This Row],[Player]],Players[[Player]:[consider]],7,FALSE)</f>
        <v>4</v>
      </c>
      <c r="M11">
        <f>VLOOKUP(Table1[[#This Row],[Player]],Players[[Player]:[consider]],8,FALSE)</f>
        <v>14</v>
      </c>
      <c r="N11">
        <f>VLOOKUP(Table1[[#This Row],[Player]],Players[[Player]:[consider]],9,FALSE)</f>
        <v>1.8</v>
      </c>
      <c r="O11">
        <f>VLOOKUP(Table1[[#This Row],[Player]],Players[[Player]:[consider]],10,FALSE)</f>
        <v>3.5</v>
      </c>
      <c r="P11" t="s">
        <v>14</v>
      </c>
    </row>
    <row r="12" spans="1:17">
      <c r="A12" t="s">
        <v>24</v>
      </c>
      <c r="B12">
        <v>11</v>
      </c>
      <c r="C12" t="str">
        <f>VLOOKUP(Table1[[#This Row],[Player]],Players[[Player]:[consider]],2,FALSE)</f>
        <v>WR</v>
      </c>
      <c r="D12" s="1">
        <v>48.2</v>
      </c>
      <c r="E12" s="1">
        <v>48</v>
      </c>
      <c r="F12" s="1">
        <f>VLOOKUP(Table1[[#This Row],[Player]],Players[[Player]:[consider]],3,FALSE)</f>
        <v>34</v>
      </c>
      <c r="G12" s="1">
        <f>MIN(Table1[[#This Row],[Avg Yahoo Cost]:[Other Cost]])</f>
        <v>34</v>
      </c>
      <c r="H12" s="1">
        <f>MAX(Table1[[#This Row],[Avg Yahoo Cost]:[Other Cost]])</f>
        <v>48.2</v>
      </c>
      <c r="I12" s="1">
        <f>Table1[[#This Row],[Max Cost]]-Table1[[#This Row],[Min Cost]]</f>
        <v>14.200000000000003</v>
      </c>
      <c r="J12" s="8">
        <f>VLOOKUP(Table1[[#This Row],[Player]],Players[[Player]:[consider]],4,FALSE)</f>
        <v>273.74</v>
      </c>
      <c r="K12">
        <f>VLOOKUP(Table1[[#This Row],[Player]],Players[[Player]:[consider]],6,FALSE)</f>
        <v>24</v>
      </c>
      <c r="L12" s="9">
        <f>VLOOKUP(Table1[[#This Row],[Player]],Players[[Player]:[consider]],7,FALSE)</f>
        <v>2</v>
      </c>
      <c r="M12">
        <f>VLOOKUP(Table1[[#This Row],[Player]],Players[[Player]:[consider]],8,FALSE)</f>
        <v>12</v>
      </c>
      <c r="N12">
        <f>VLOOKUP(Table1[[#This Row],[Player]],Players[[Player]:[consider]],9,FALSE)</f>
        <v>2</v>
      </c>
      <c r="O12">
        <f>VLOOKUP(Table1[[#This Row],[Player]],Players[[Player]:[consider]],10,FALSE)</f>
        <v>3</v>
      </c>
    </row>
    <row r="13" spans="1:17">
      <c r="A13" t="s">
        <v>25</v>
      </c>
      <c r="B13">
        <v>12</v>
      </c>
      <c r="C13" t="str">
        <f>VLOOKUP(Table1[[#This Row],[Player]],Players[[Player]:[consider]],2,FALSE)</f>
        <v>RB</v>
      </c>
      <c r="D13" s="1">
        <v>48.7</v>
      </c>
      <c r="E13" s="1">
        <v>46</v>
      </c>
      <c r="F13" s="1">
        <f>VLOOKUP(Table1[[#This Row],[Player]],Players[[Player]:[consider]],3,FALSE)</f>
        <v>34</v>
      </c>
      <c r="G13" s="1">
        <f>MIN(Table1[[#This Row],[Avg Yahoo Cost]:[Other Cost]])</f>
        <v>34</v>
      </c>
      <c r="H13" s="1">
        <f>MAX(Table1[[#This Row],[Avg Yahoo Cost]:[Other Cost]])</f>
        <v>48.7</v>
      </c>
      <c r="I13" s="1">
        <f>Table1[[#This Row],[Max Cost]]-Table1[[#This Row],[Min Cost]]</f>
        <v>14.700000000000003</v>
      </c>
      <c r="J13" s="8">
        <f>VLOOKUP(Table1[[#This Row],[Player]],Players[[Player]:[consider]],4,FALSE)</f>
        <v>259.72000000000003</v>
      </c>
      <c r="K13">
        <f>VLOOKUP(Table1[[#This Row],[Player]],Players[[Player]:[consider]],6,FALSE)</f>
        <v>22</v>
      </c>
      <c r="L13" s="9">
        <f>VLOOKUP(Table1[[#This Row],[Player]],Players[[Player]:[consider]],7,FALSE)</f>
        <v>1</v>
      </c>
      <c r="M13">
        <f>VLOOKUP(Table1[[#This Row],[Player]],Players[[Player]:[consider]],8,FALSE)</f>
        <v>5</v>
      </c>
      <c r="N13">
        <f>VLOOKUP(Table1[[#This Row],[Player]],Players[[Player]:[consider]],9,FALSE)</f>
        <v>1.8</v>
      </c>
      <c r="O13">
        <f>VLOOKUP(Table1[[#This Row],[Player]],Players[[Player]:[consider]],10,FALSE)</f>
        <v>2.2999999999999998</v>
      </c>
    </row>
    <row r="14" spans="1:17">
      <c r="A14" t="s">
        <v>28</v>
      </c>
      <c r="B14">
        <v>13</v>
      </c>
      <c r="C14" t="str">
        <f>VLOOKUP(Table1[[#This Row],[Player]],Players[[Player]:[consider]],2,FALSE)</f>
        <v>WR</v>
      </c>
      <c r="D14" s="1">
        <v>44.7</v>
      </c>
      <c r="E14" s="1">
        <v>44</v>
      </c>
      <c r="F14" s="1">
        <f>VLOOKUP(Table1[[#This Row],[Player]],Players[[Player]:[consider]],3,FALSE)</f>
        <v>31</v>
      </c>
      <c r="G14" s="1">
        <f>MIN(Table1[[#This Row],[Avg Yahoo Cost]:[Other Cost]])</f>
        <v>31</v>
      </c>
      <c r="H14" s="1">
        <f>MAX(Table1[[#This Row],[Avg Yahoo Cost]:[Other Cost]])</f>
        <v>44.7</v>
      </c>
      <c r="I14" s="1">
        <f>Table1[[#This Row],[Max Cost]]-Table1[[#This Row],[Min Cost]]</f>
        <v>13.700000000000003</v>
      </c>
      <c r="J14" s="8">
        <f>VLOOKUP(Table1[[#This Row],[Player]],Players[[Player]:[consider]],4,FALSE)</f>
        <v>262.94</v>
      </c>
      <c r="K14">
        <f>VLOOKUP(Table1[[#This Row],[Player]],Players[[Player]:[consider]],6,FALSE)</f>
        <v>23</v>
      </c>
      <c r="L14" s="9">
        <f>VLOOKUP(Table1[[#This Row],[Player]],Players[[Player]:[consider]],7,FALSE)</f>
        <v>1</v>
      </c>
      <c r="M14">
        <f>VLOOKUP(Table1[[#This Row],[Player]],Players[[Player]:[consider]],8,FALSE)</f>
        <v>6</v>
      </c>
      <c r="N14">
        <f>VLOOKUP(Table1[[#This Row],[Player]],Players[[Player]:[consider]],9,FALSE)</f>
        <v>2.5</v>
      </c>
      <c r="O14">
        <f>VLOOKUP(Table1[[#This Row],[Player]],Players[[Player]:[consider]],10,FALSE)</f>
        <v>3</v>
      </c>
      <c r="P14" t="s">
        <v>14</v>
      </c>
    </row>
    <row r="15" spans="1:17">
      <c r="A15" t="s">
        <v>47</v>
      </c>
      <c r="B15">
        <v>14</v>
      </c>
      <c r="C15" t="str">
        <f>VLOOKUP(Table1[[#This Row],[Player]],Players[[Player]:[consider]],2,FALSE)</f>
        <v>RB</v>
      </c>
      <c r="D15" s="1">
        <v>41.8</v>
      </c>
      <c r="E15" s="1">
        <v>43</v>
      </c>
      <c r="F15" s="1">
        <f>VLOOKUP(Table1[[#This Row],[Player]],Players[[Player]:[consider]],3,FALSE)</f>
        <v>23</v>
      </c>
      <c r="G15" s="1">
        <f>MIN(Table1[[#This Row],[Avg Yahoo Cost]:[Other Cost]])</f>
        <v>23</v>
      </c>
      <c r="H15" s="1">
        <f>MAX(Table1[[#This Row],[Avg Yahoo Cost]:[Other Cost]])</f>
        <v>43</v>
      </c>
      <c r="I15" s="1">
        <f>Table1[[#This Row],[Max Cost]]-Table1[[#This Row],[Min Cost]]</f>
        <v>20</v>
      </c>
      <c r="J15" s="8">
        <f>VLOOKUP(Table1[[#This Row],[Player]],Players[[Player]:[consider]],4,FALSE)</f>
        <v>225.98</v>
      </c>
      <c r="K15">
        <f>VLOOKUP(Table1[[#This Row],[Player]],Players[[Player]:[consider]],6,FALSE)</f>
        <v>30</v>
      </c>
      <c r="L15" s="9">
        <f>VLOOKUP(Table1[[#This Row],[Player]],Players[[Player]:[consider]],7,FALSE)</f>
        <v>8</v>
      </c>
      <c r="M15">
        <f>VLOOKUP(Table1[[#This Row],[Player]],Players[[Player]:[consider]],8,FALSE)</f>
        <v>14</v>
      </c>
      <c r="N15">
        <f>VLOOKUP(Table1[[#This Row],[Player]],Players[[Player]:[consider]],9,FALSE)</f>
        <v>2.2999999999999998</v>
      </c>
      <c r="O15">
        <f>VLOOKUP(Table1[[#This Row],[Player]],Players[[Player]:[consider]],10,FALSE)</f>
        <v>4.5</v>
      </c>
    </row>
    <row r="16" spans="1:17">
      <c r="A16" t="s">
        <v>26</v>
      </c>
      <c r="B16">
        <v>15</v>
      </c>
      <c r="C16" t="str">
        <f>VLOOKUP(Table1[[#This Row],[Player]],Players[[Player]:[consider]],2,FALSE)</f>
        <v>RB</v>
      </c>
      <c r="D16" s="1">
        <v>47.8</v>
      </c>
      <c r="E16" s="1">
        <v>42</v>
      </c>
      <c r="F16" s="1">
        <f>VLOOKUP(Table1[[#This Row],[Player]],Players[[Player]:[consider]],3,FALSE)</f>
        <v>33</v>
      </c>
      <c r="G16" s="1">
        <f>MIN(Table1[[#This Row],[Avg Yahoo Cost]:[Other Cost]])</f>
        <v>33</v>
      </c>
      <c r="H16" s="1">
        <f>MAX(Table1[[#This Row],[Avg Yahoo Cost]:[Other Cost]])</f>
        <v>47.8</v>
      </c>
      <c r="I16" s="1">
        <f>Table1[[#This Row],[Max Cost]]-Table1[[#This Row],[Min Cost]]</f>
        <v>14.799999999999997</v>
      </c>
      <c r="J16" s="8">
        <f>VLOOKUP(Table1[[#This Row],[Player]],Players[[Player]:[consider]],4,FALSE)</f>
        <v>257.16000000000003</v>
      </c>
      <c r="K16">
        <f>VLOOKUP(Table1[[#This Row],[Player]],Players[[Player]:[consider]],6,FALSE)</f>
        <v>27</v>
      </c>
      <c r="L16" s="9">
        <f>VLOOKUP(Table1[[#This Row],[Player]],Players[[Player]:[consider]],7,FALSE)</f>
        <v>6</v>
      </c>
      <c r="M16">
        <f>VLOOKUP(Table1[[#This Row],[Player]],Players[[Player]:[consider]],8,FALSE)</f>
        <v>5</v>
      </c>
      <c r="N16">
        <f>VLOOKUP(Table1[[#This Row],[Player]],Players[[Player]:[consider]],9,FALSE)</f>
        <v>1.8</v>
      </c>
      <c r="O16">
        <f>VLOOKUP(Table1[[#This Row],[Player]],Players[[Player]:[consider]],10,FALSE)</f>
        <v>3.3</v>
      </c>
      <c r="P16" t="s">
        <v>14</v>
      </c>
    </row>
    <row r="17" spans="1:16">
      <c r="A17" t="s">
        <v>37</v>
      </c>
      <c r="B17">
        <v>16</v>
      </c>
      <c r="C17" t="str">
        <f>VLOOKUP(Table1[[#This Row],[Player]],Players[[Player]:[consider]],2,FALSE)</f>
        <v>WR</v>
      </c>
      <c r="D17" s="1">
        <v>40.5</v>
      </c>
      <c r="E17" s="1">
        <v>42</v>
      </c>
      <c r="F17" s="1">
        <f>VLOOKUP(Table1[[#This Row],[Player]],Players[[Player]:[consider]],3,FALSE)</f>
        <v>26</v>
      </c>
      <c r="G17" s="1">
        <f>MIN(Table1[[#This Row],[Avg Yahoo Cost]:[Other Cost]])</f>
        <v>26</v>
      </c>
      <c r="H17" s="1">
        <f>MAX(Table1[[#This Row],[Avg Yahoo Cost]:[Other Cost]])</f>
        <v>42</v>
      </c>
      <c r="I17" s="1">
        <f>Table1[[#This Row],[Max Cost]]-Table1[[#This Row],[Min Cost]]</f>
        <v>16</v>
      </c>
      <c r="J17" s="8">
        <f>VLOOKUP(Table1[[#This Row],[Player]],Players[[Player]:[consider]],4,FALSE)</f>
        <v>247.19</v>
      </c>
      <c r="K17">
        <f>VLOOKUP(Table1[[#This Row],[Player]],Players[[Player]:[consider]],6,FALSE)</f>
        <v>22</v>
      </c>
      <c r="L17" s="9" t="str">
        <f>VLOOKUP(Table1[[#This Row],[Player]],Players[[Player]:[consider]],7,FALSE)</f>
        <v>R</v>
      </c>
      <c r="M17">
        <f>VLOOKUP(Table1[[#This Row],[Player]],Players[[Player]:[consider]],8,FALSE)</f>
        <v>11</v>
      </c>
      <c r="N17">
        <f>VLOOKUP(Table1[[#This Row],[Player]],Players[[Player]:[consider]],9,FALSE)</f>
        <v>2</v>
      </c>
      <c r="O17">
        <f>VLOOKUP(Table1[[#This Row],[Player]],Players[[Player]:[consider]],10,FALSE)</f>
        <v>5</v>
      </c>
    </row>
    <row r="18" spans="1:16">
      <c r="A18" t="s">
        <v>41</v>
      </c>
      <c r="B18">
        <v>17</v>
      </c>
      <c r="C18" t="str">
        <f>VLOOKUP(Table1[[#This Row],[Player]],Players[[Player]:[consider]],2,FALSE)</f>
        <v>RB</v>
      </c>
      <c r="D18" s="1">
        <v>43.4</v>
      </c>
      <c r="E18" s="1">
        <v>41</v>
      </c>
      <c r="F18" s="1">
        <f>VLOOKUP(Table1[[#This Row],[Player]],Players[[Player]:[consider]],3,FALSE)</f>
        <v>24</v>
      </c>
      <c r="G18" s="1">
        <f>MIN(Table1[[#This Row],[Avg Yahoo Cost]:[Other Cost]])</f>
        <v>24</v>
      </c>
      <c r="H18" s="1">
        <f>MAX(Table1[[#This Row],[Avg Yahoo Cost]:[Other Cost]])</f>
        <v>43.4</v>
      </c>
      <c r="I18" s="1">
        <f>Table1[[#This Row],[Max Cost]]-Table1[[#This Row],[Min Cost]]</f>
        <v>19.399999999999999</v>
      </c>
      <c r="J18" s="8">
        <f>VLOOKUP(Table1[[#This Row],[Player]],Players[[Player]:[consider]],4,FALSE)</f>
        <v>227.53</v>
      </c>
      <c r="K18">
        <f>VLOOKUP(Table1[[#This Row],[Player]],Players[[Player]:[consider]],6,FALSE)</f>
        <v>23</v>
      </c>
      <c r="L18" s="9">
        <f>VLOOKUP(Table1[[#This Row],[Player]],Players[[Player]:[consider]],7,FALSE)</f>
        <v>2</v>
      </c>
      <c r="M18">
        <f>VLOOKUP(Table1[[#This Row],[Player]],Players[[Player]:[consider]],8,FALSE)</f>
        <v>6</v>
      </c>
      <c r="N18">
        <f>VLOOKUP(Table1[[#This Row],[Player]],Players[[Player]:[consider]],9,FALSE)</f>
        <v>3</v>
      </c>
      <c r="O18">
        <f>VLOOKUP(Table1[[#This Row],[Player]],Players[[Player]:[consider]],10,FALSE)</f>
        <v>4</v>
      </c>
      <c r="P18" t="s">
        <v>14</v>
      </c>
    </row>
    <row r="19" spans="1:16">
      <c r="A19" t="s">
        <v>40</v>
      </c>
      <c r="B19">
        <v>18</v>
      </c>
      <c r="C19" t="str">
        <f>VLOOKUP(Table1[[#This Row],[Player]],Players[[Player]:[consider]],2,FALSE)</f>
        <v>RB</v>
      </c>
      <c r="D19" s="1">
        <v>33.9</v>
      </c>
      <c r="E19" s="1">
        <v>34</v>
      </c>
      <c r="F19" s="1">
        <f>VLOOKUP(Table1[[#This Row],[Player]],Players[[Player]:[consider]],3,FALSE)</f>
        <v>25</v>
      </c>
      <c r="G19" s="1">
        <f>MIN(Table1[[#This Row],[Avg Yahoo Cost]:[Other Cost]])</f>
        <v>25</v>
      </c>
      <c r="H19" s="1">
        <f>MAX(Table1[[#This Row],[Avg Yahoo Cost]:[Other Cost]])</f>
        <v>34</v>
      </c>
      <c r="I19" s="1">
        <f>Table1[[#This Row],[Max Cost]]-Table1[[#This Row],[Min Cost]]</f>
        <v>9</v>
      </c>
      <c r="J19" s="8">
        <f>VLOOKUP(Table1[[#This Row],[Player]],Players[[Player]:[consider]],4,FALSE)</f>
        <v>232.52</v>
      </c>
      <c r="K19">
        <f>VLOOKUP(Table1[[#This Row],[Player]],Players[[Player]:[consider]],6,FALSE)</f>
        <v>25</v>
      </c>
      <c r="L19" s="9">
        <f>VLOOKUP(Table1[[#This Row],[Player]],Players[[Player]:[consider]],7,FALSE)</f>
        <v>2</v>
      </c>
      <c r="M19">
        <f>VLOOKUP(Table1[[#This Row],[Player]],Players[[Player]:[consider]],8,FALSE)</f>
        <v>6</v>
      </c>
      <c r="N19">
        <f>VLOOKUP(Table1[[#This Row],[Player]],Players[[Player]:[consider]],9,FALSE)</f>
        <v>1.3</v>
      </c>
      <c r="O19">
        <f>VLOOKUP(Table1[[#This Row],[Player]],Players[[Player]:[consider]],10,FALSE)</f>
        <v>3</v>
      </c>
    </row>
    <row r="20" spans="1:16">
      <c r="A20" t="s">
        <v>33</v>
      </c>
      <c r="B20">
        <v>19</v>
      </c>
      <c r="C20" t="str">
        <f>VLOOKUP(Table1[[#This Row],[Player]],Players[[Player]:[consider]],2,FALSE)</f>
        <v>WR</v>
      </c>
      <c r="D20" s="1">
        <v>33.1</v>
      </c>
      <c r="E20" s="1">
        <v>38</v>
      </c>
      <c r="F20" s="1">
        <f>VLOOKUP(Table1[[#This Row],[Player]],Players[[Player]:[consider]],3,FALSE)</f>
        <v>28</v>
      </c>
      <c r="G20" s="1">
        <f>MIN(Table1[[#This Row],[Avg Yahoo Cost]:[Other Cost]])</f>
        <v>28</v>
      </c>
      <c r="H20" s="1">
        <f>MAX(Table1[[#This Row],[Avg Yahoo Cost]:[Other Cost]])</f>
        <v>38</v>
      </c>
      <c r="I20" s="1">
        <f>Table1[[#This Row],[Max Cost]]-Table1[[#This Row],[Min Cost]]</f>
        <v>10</v>
      </c>
      <c r="J20" s="8">
        <f>VLOOKUP(Table1[[#This Row],[Player]],Players[[Player]:[consider]],4,FALSE)</f>
        <v>255.12</v>
      </c>
      <c r="K20">
        <f>VLOOKUP(Table1[[#This Row],[Player]],Players[[Player]:[consider]],6,FALSE)</f>
        <v>31</v>
      </c>
      <c r="L20" s="9">
        <f>VLOOKUP(Table1[[#This Row],[Player]],Players[[Player]:[consider]],7,FALSE)</f>
        <v>10</v>
      </c>
      <c r="M20">
        <f>VLOOKUP(Table1[[#This Row],[Player]],Players[[Player]:[consider]],8,FALSE)</f>
        <v>10</v>
      </c>
      <c r="N20">
        <f>VLOOKUP(Table1[[#This Row],[Player]],Players[[Player]:[consider]],9,FALSE)</f>
        <v>2.5</v>
      </c>
      <c r="O20">
        <f>VLOOKUP(Table1[[#This Row],[Player]],Players[[Player]:[consider]],10,FALSE)</f>
        <v>4</v>
      </c>
    </row>
    <row r="21" spans="1:16">
      <c r="A21" t="s">
        <v>36</v>
      </c>
      <c r="B21">
        <v>20</v>
      </c>
      <c r="C21" t="str">
        <f>VLOOKUP(Table1[[#This Row],[Player]],Players[[Player]:[consider]],2,FALSE)</f>
        <v>WR</v>
      </c>
      <c r="D21" s="1">
        <v>29</v>
      </c>
      <c r="E21" s="1">
        <v>37</v>
      </c>
      <c r="F21" s="1">
        <f>VLOOKUP(Table1[[#This Row],[Player]],Players[[Player]:[consider]],3,FALSE)</f>
        <v>26</v>
      </c>
      <c r="G21" s="1">
        <f>MIN(Table1[[#This Row],[Avg Yahoo Cost]:[Other Cost]])</f>
        <v>26</v>
      </c>
      <c r="H21" s="1">
        <f>MAX(Table1[[#This Row],[Avg Yahoo Cost]:[Other Cost]])</f>
        <v>37</v>
      </c>
      <c r="I21" s="1">
        <f>Table1[[#This Row],[Max Cost]]-Table1[[#This Row],[Min Cost]]</f>
        <v>11</v>
      </c>
      <c r="J21" s="8">
        <f>VLOOKUP(Table1[[#This Row],[Player]],Players[[Player]:[consider]],4,FALSE)</f>
        <v>247.76</v>
      </c>
      <c r="K21">
        <f>VLOOKUP(Table1[[#This Row],[Player]],Players[[Player]:[consider]],6,FALSE)</f>
        <v>30</v>
      </c>
      <c r="L21" s="9">
        <f>VLOOKUP(Table1[[#This Row],[Player]],Players[[Player]:[consider]],7,FALSE)</f>
        <v>10</v>
      </c>
      <c r="M21">
        <f>VLOOKUP(Table1[[#This Row],[Player]],Players[[Player]:[consider]],8,FALSE)</f>
        <v>11</v>
      </c>
      <c r="N21">
        <f>VLOOKUP(Table1[[#This Row],[Player]],Players[[Player]:[consider]],9,FALSE)</f>
        <v>2</v>
      </c>
      <c r="O21">
        <f>VLOOKUP(Table1[[#This Row],[Player]],Players[[Player]:[consider]],10,FALSE)</f>
        <v>3.5</v>
      </c>
    </row>
    <row r="22" spans="1:16">
      <c r="A22" t="s">
        <v>34</v>
      </c>
      <c r="B22">
        <v>21</v>
      </c>
      <c r="C22" t="str">
        <f>VLOOKUP(Table1[[#This Row],[Player]],Players[[Player]:[consider]],2,FALSE)</f>
        <v>RB</v>
      </c>
      <c r="D22" s="1">
        <v>33.700000000000003</v>
      </c>
      <c r="E22" s="1">
        <v>33</v>
      </c>
      <c r="F22" s="1">
        <f>VLOOKUP(Table1[[#This Row],[Player]],Players[[Player]:[consider]],3,FALSE)</f>
        <v>28</v>
      </c>
      <c r="G22" s="1">
        <f>MIN(Table1[[#This Row],[Avg Yahoo Cost]:[Other Cost]])</f>
        <v>28</v>
      </c>
      <c r="H22" s="1">
        <f>MAX(Table1[[#This Row],[Avg Yahoo Cost]:[Other Cost]])</f>
        <v>33.700000000000003</v>
      </c>
      <c r="I22" s="1">
        <f>Table1[[#This Row],[Max Cost]]-Table1[[#This Row],[Min Cost]]</f>
        <v>5.7000000000000028</v>
      </c>
      <c r="J22" s="8">
        <f>VLOOKUP(Table1[[#This Row],[Player]],Players[[Player]:[consider]],4,FALSE)</f>
        <v>242.56</v>
      </c>
      <c r="K22">
        <f>VLOOKUP(Table1[[#This Row],[Player]],Players[[Player]:[consider]],6,FALSE)</f>
        <v>25</v>
      </c>
      <c r="L22" s="9">
        <f>VLOOKUP(Table1[[#This Row],[Player]],Players[[Player]:[consider]],7,FALSE)</f>
        <v>3</v>
      </c>
      <c r="M22">
        <f>VLOOKUP(Table1[[#This Row],[Player]],Players[[Player]:[consider]],8,FALSE)</f>
        <v>12</v>
      </c>
      <c r="N22">
        <f>VLOOKUP(Table1[[#This Row],[Player]],Players[[Player]:[consider]],9,FALSE)</f>
        <v>2.2999999999999998</v>
      </c>
      <c r="O22">
        <f>VLOOKUP(Table1[[#This Row],[Player]],Players[[Player]:[consider]],10,FALSE)</f>
        <v>3.3</v>
      </c>
      <c r="P22" t="s">
        <v>14</v>
      </c>
    </row>
    <row r="23" spans="1:16">
      <c r="A23" t="s">
        <v>60</v>
      </c>
      <c r="B23">
        <v>22</v>
      </c>
      <c r="C23" t="str">
        <f>VLOOKUP(Table1[[#This Row],[Player]],Players[[Player]:[consider]],2,FALSE)</f>
        <v>RB</v>
      </c>
      <c r="D23" s="1">
        <v>25.8</v>
      </c>
      <c r="E23" s="1">
        <v>27</v>
      </c>
      <c r="F23" s="1">
        <f>VLOOKUP(Table1[[#This Row],[Player]],Players[[Player]:[consider]],3,FALSE)</f>
        <v>20</v>
      </c>
      <c r="G23" s="1">
        <f>MIN(Table1[[#This Row],[Avg Yahoo Cost]:[Other Cost]])</f>
        <v>20</v>
      </c>
      <c r="H23" s="1">
        <f>MAX(Table1[[#This Row],[Avg Yahoo Cost]:[Other Cost]])</f>
        <v>27</v>
      </c>
      <c r="I23" s="1">
        <f>Table1[[#This Row],[Max Cost]]-Table1[[#This Row],[Min Cost]]</f>
        <v>7</v>
      </c>
      <c r="J23" s="8">
        <f>VLOOKUP(Table1[[#This Row],[Player]],Players[[Player]:[consider]],4,FALSE)</f>
        <v>214.18</v>
      </c>
      <c r="K23">
        <f>VLOOKUP(Table1[[#This Row],[Player]],Players[[Player]:[consider]],6,FALSE)</f>
        <v>22</v>
      </c>
      <c r="L23" s="9">
        <f>VLOOKUP(Table1[[#This Row],[Player]],Players[[Player]:[consider]],7,FALSE)</f>
        <v>1</v>
      </c>
      <c r="M23">
        <f>VLOOKUP(Table1[[#This Row],[Player]],Players[[Player]:[consider]],8,FALSE)</f>
        <v>6</v>
      </c>
      <c r="N23">
        <f>VLOOKUP(Table1[[#This Row],[Player]],Players[[Player]:[consider]],9,FALSE)</f>
        <v>2.2999999999999998</v>
      </c>
      <c r="O23">
        <f>VLOOKUP(Table1[[#This Row],[Player]],Players[[Player]:[consider]],10,FALSE)</f>
        <v>3.8</v>
      </c>
      <c r="P23" t="s">
        <v>14</v>
      </c>
    </row>
    <row r="24" spans="1:16">
      <c r="A24" t="s">
        <v>32</v>
      </c>
      <c r="B24">
        <v>23</v>
      </c>
      <c r="C24" t="str">
        <f>VLOOKUP(Table1[[#This Row],[Player]],Players[[Player]:[consider]],2,FALSE)</f>
        <v>WR</v>
      </c>
      <c r="D24" s="1">
        <v>26.1</v>
      </c>
      <c r="E24" s="1">
        <v>32</v>
      </c>
      <c r="F24" s="1">
        <f>VLOOKUP(Table1[[#This Row],[Player]],Players[[Player]:[consider]],3,FALSE)</f>
        <v>29</v>
      </c>
      <c r="G24" s="1">
        <f>MIN(Table1[[#This Row],[Avg Yahoo Cost]:[Other Cost]])</f>
        <v>26.1</v>
      </c>
      <c r="H24" s="1">
        <f>MAX(Table1[[#This Row],[Avg Yahoo Cost]:[Other Cost]])</f>
        <v>32</v>
      </c>
      <c r="I24" s="1">
        <f>Table1[[#This Row],[Max Cost]]-Table1[[#This Row],[Min Cost]]</f>
        <v>5.8999999999999986</v>
      </c>
      <c r="J24" s="8">
        <f>VLOOKUP(Table1[[#This Row],[Player]],Players[[Player]:[consider]],4,FALSE)</f>
        <v>257.14999999999998</v>
      </c>
      <c r="K24">
        <f>VLOOKUP(Table1[[#This Row],[Player]],Players[[Player]:[consider]],6,FALSE)</f>
        <v>23</v>
      </c>
      <c r="L24" s="9">
        <f>VLOOKUP(Table1[[#This Row],[Player]],Players[[Player]:[consider]],7,FALSE)</f>
        <v>2</v>
      </c>
      <c r="M24">
        <f>VLOOKUP(Table1[[#This Row],[Player]],Players[[Player]:[consider]],8,FALSE)</f>
        <v>12</v>
      </c>
      <c r="N24">
        <f>VLOOKUP(Table1[[#This Row],[Player]],Players[[Player]:[consider]],9,FALSE)</f>
        <v>3</v>
      </c>
      <c r="O24">
        <f>VLOOKUP(Table1[[#This Row],[Player]],Players[[Player]:[consider]],10,FALSE)</f>
        <v>3.5</v>
      </c>
    </row>
    <row r="25" spans="1:16">
      <c r="A25" t="s">
        <v>35</v>
      </c>
      <c r="B25">
        <v>24</v>
      </c>
      <c r="C25" t="str">
        <f>VLOOKUP(Table1[[#This Row],[Player]],Players[[Player]:[consider]],2,FALSE)</f>
        <v>WR</v>
      </c>
      <c r="D25" s="1">
        <v>32</v>
      </c>
      <c r="E25" s="1">
        <v>35</v>
      </c>
      <c r="F25" s="1">
        <f>VLOOKUP(Table1[[#This Row],[Player]],Players[[Player]:[consider]],3,FALSE)</f>
        <v>27</v>
      </c>
      <c r="G25" s="1">
        <f>MIN(Table1[[#This Row],[Avg Yahoo Cost]:[Other Cost]])</f>
        <v>27</v>
      </c>
      <c r="H25" s="1">
        <f>MAX(Table1[[#This Row],[Avg Yahoo Cost]:[Other Cost]])</f>
        <v>35</v>
      </c>
      <c r="I25" s="1">
        <f>Table1[[#This Row],[Max Cost]]-Table1[[#This Row],[Min Cost]]</f>
        <v>8</v>
      </c>
      <c r="J25" s="8">
        <f>VLOOKUP(Table1[[#This Row],[Player]],Players[[Player]:[consider]],4,FALSE)</f>
        <v>250</v>
      </c>
      <c r="K25">
        <f>VLOOKUP(Table1[[#This Row],[Player]],Players[[Player]:[consider]],6,FALSE)</f>
        <v>24</v>
      </c>
      <c r="L25" s="9">
        <f>VLOOKUP(Table1[[#This Row],[Player]],Players[[Player]:[consider]],7,FALSE)</f>
        <v>2</v>
      </c>
      <c r="M25">
        <f>VLOOKUP(Table1[[#This Row],[Player]],Players[[Player]:[consider]],8,FALSE)</f>
        <v>12</v>
      </c>
      <c r="N25">
        <f>VLOOKUP(Table1[[#This Row],[Player]],Players[[Player]:[consider]],9,FALSE)</f>
        <v>3</v>
      </c>
      <c r="O25">
        <f>VLOOKUP(Table1[[#This Row],[Player]],Players[[Player]:[consider]],10,FALSE)</f>
        <v>3</v>
      </c>
    </row>
    <row r="26" spans="1:16">
      <c r="A26" t="s">
        <v>50</v>
      </c>
      <c r="B26">
        <v>25</v>
      </c>
      <c r="C26" t="str">
        <f>VLOOKUP(Table1[[#This Row],[Player]],Players[[Player]:[consider]],2,FALSE)</f>
        <v>WR</v>
      </c>
      <c r="D26" s="1">
        <v>30.5</v>
      </c>
      <c r="E26" s="1">
        <v>36</v>
      </c>
      <c r="F26" s="1">
        <f>VLOOKUP(Table1[[#This Row],[Player]],Players[[Player]:[consider]],3,FALSE)</f>
        <v>23</v>
      </c>
      <c r="G26" s="1">
        <f>MIN(Table1[[#This Row],[Avg Yahoo Cost]:[Other Cost]])</f>
        <v>23</v>
      </c>
      <c r="H26" s="1">
        <f>MAX(Table1[[#This Row],[Avg Yahoo Cost]:[Other Cost]])</f>
        <v>36</v>
      </c>
      <c r="I26" s="1">
        <f>Table1[[#This Row],[Max Cost]]-Table1[[#This Row],[Min Cost]]</f>
        <v>13</v>
      </c>
      <c r="J26" s="8">
        <f>VLOOKUP(Table1[[#This Row],[Player]],Players[[Player]:[consider]],4,FALSE)</f>
        <v>236.65</v>
      </c>
      <c r="K26">
        <f>VLOOKUP(Table1[[#This Row],[Player]],Players[[Player]:[consider]],6,FALSE)</f>
        <v>26</v>
      </c>
      <c r="L26" s="9">
        <f>VLOOKUP(Table1[[#This Row],[Player]],Players[[Player]:[consider]],7,FALSE)</f>
        <v>4</v>
      </c>
      <c r="M26">
        <f>VLOOKUP(Table1[[#This Row],[Player]],Players[[Player]:[consider]],8,FALSE)</f>
        <v>9</v>
      </c>
      <c r="N26">
        <f>VLOOKUP(Table1[[#This Row],[Player]],Players[[Player]:[consider]],9,FALSE)</f>
        <v>3</v>
      </c>
      <c r="O26">
        <f>VLOOKUP(Table1[[#This Row],[Player]],Players[[Player]:[consider]],10,FALSE)</f>
        <v>2.5</v>
      </c>
      <c r="P26" t="s">
        <v>14</v>
      </c>
    </row>
    <row r="27" spans="1:16">
      <c r="A27" t="s">
        <v>29</v>
      </c>
      <c r="B27">
        <v>26</v>
      </c>
      <c r="C27" t="str">
        <f>VLOOKUP(Table1[[#This Row],[Player]],Players[[Player]:[consider]],2,FALSE)</f>
        <v>TE</v>
      </c>
      <c r="D27" s="1">
        <v>26.9</v>
      </c>
      <c r="E27" s="1">
        <v>26</v>
      </c>
      <c r="F27" s="1">
        <f>VLOOKUP(Table1[[#This Row],[Player]],Players[[Player]:[consider]],3,FALSE)</f>
        <v>29</v>
      </c>
      <c r="G27" s="1">
        <f>MIN(Table1[[#This Row],[Avg Yahoo Cost]:[Other Cost]])</f>
        <v>26</v>
      </c>
      <c r="H27" s="1">
        <f>MAX(Table1[[#This Row],[Avg Yahoo Cost]:[Other Cost]])</f>
        <v>29</v>
      </c>
      <c r="I27" s="1">
        <f>Table1[[#This Row],[Max Cost]]-Table1[[#This Row],[Min Cost]]</f>
        <v>3</v>
      </c>
      <c r="J27" s="8">
        <f>VLOOKUP(Table1[[#This Row],[Player]],Players[[Player]:[consider]],4,FALSE)</f>
        <v>226.57</v>
      </c>
      <c r="K27">
        <f>VLOOKUP(Table1[[#This Row],[Player]],Players[[Player]:[consider]],6,FALSE)</f>
        <v>34</v>
      </c>
      <c r="L27" s="9">
        <f>VLOOKUP(Table1[[#This Row],[Player]],Players[[Player]:[consider]],7,FALSE)</f>
        <v>11</v>
      </c>
      <c r="M27">
        <f>VLOOKUP(Table1[[#This Row],[Player]],Players[[Player]:[consider]],8,FALSE)</f>
        <v>6</v>
      </c>
      <c r="N27">
        <f>VLOOKUP(Table1[[#This Row],[Player]],Players[[Player]:[consider]],9,FALSE)</f>
        <v>2.2999999999999998</v>
      </c>
      <c r="O27">
        <f>VLOOKUP(Table1[[#This Row],[Player]],Players[[Player]:[consider]],10,FALSE)</f>
        <v>1.8</v>
      </c>
    </row>
    <row r="28" spans="1:16">
      <c r="A28" t="s">
        <v>39</v>
      </c>
      <c r="B28">
        <v>27</v>
      </c>
      <c r="C28" t="str">
        <f>VLOOKUP(Table1[[#This Row],[Player]],Players[[Player]:[consider]],2,FALSE)</f>
        <v>WR</v>
      </c>
      <c r="D28" s="1">
        <v>18.3</v>
      </c>
      <c r="E28" s="1">
        <v>20</v>
      </c>
      <c r="F28" s="1">
        <f>VLOOKUP(Table1[[#This Row],[Player]],Players[[Player]:[consider]],3,FALSE)</f>
        <v>26</v>
      </c>
      <c r="G28" s="1">
        <f>MIN(Table1[[#This Row],[Avg Yahoo Cost]:[Other Cost]])</f>
        <v>18.3</v>
      </c>
      <c r="H28" s="1">
        <f>MAX(Table1[[#This Row],[Avg Yahoo Cost]:[Other Cost]])</f>
        <v>26</v>
      </c>
      <c r="I28" s="1">
        <f>Table1[[#This Row],[Max Cost]]-Table1[[#This Row],[Min Cost]]</f>
        <v>7.6999999999999993</v>
      </c>
      <c r="J28" s="8">
        <f>VLOOKUP(Table1[[#This Row],[Player]],Players[[Player]:[consider]],4,FALSE)</f>
        <v>243.19</v>
      </c>
      <c r="K28">
        <f>VLOOKUP(Table1[[#This Row],[Player]],Players[[Player]:[consider]],6,FALSE)</f>
        <v>31</v>
      </c>
      <c r="L28" s="9">
        <f>VLOOKUP(Table1[[#This Row],[Player]],Players[[Player]:[consider]],7,FALSE)</f>
        <v>7</v>
      </c>
      <c r="M28">
        <f>VLOOKUP(Table1[[#This Row],[Player]],Players[[Player]:[consider]],8,FALSE)</f>
        <v>6</v>
      </c>
      <c r="N28">
        <f>VLOOKUP(Table1[[#This Row],[Player]],Players[[Player]:[consider]],9,FALSE)</f>
        <v>3</v>
      </c>
      <c r="O28">
        <f>VLOOKUP(Table1[[#This Row],[Player]],Players[[Player]:[consider]],10,FALSE)</f>
        <v>4.5</v>
      </c>
      <c r="P28" t="s">
        <v>14</v>
      </c>
    </row>
    <row r="29" spans="1:16">
      <c r="A29" t="s">
        <v>57</v>
      </c>
      <c r="B29">
        <v>28</v>
      </c>
      <c r="C29" t="str">
        <f>VLOOKUP(Table1[[#This Row],[Player]],Players[[Player]:[consider]],2,FALSE)</f>
        <v>WR</v>
      </c>
      <c r="D29" s="1">
        <v>26.3</v>
      </c>
      <c r="E29" s="1">
        <v>29</v>
      </c>
      <c r="F29" s="1">
        <f>VLOOKUP(Table1[[#This Row],[Player]],Players[[Player]:[consider]],3,FALSE)</f>
        <v>22</v>
      </c>
      <c r="G29" s="1">
        <f>MIN(Table1[[#This Row],[Avg Yahoo Cost]:[Other Cost]])</f>
        <v>22</v>
      </c>
      <c r="H29" s="1">
        <f>MAX(Table1[[#This Row],[Avg Yahoo Cost]:[Other Cost]])</f>
        <v>29</v>
      </c>
      <c r="I29" s="1">
        <f>Table1[[#This Row],[Max Cost]]-Table1[[#This Row],[Min Cost]]</f>
        <v>7</v>
      </c>
      <c r="J29" s="8">
        <f>VLOOKUP(Table1[[#This Row],[Player]],Players[[Player]:[consider]],4,FALSE)</f>
        <v>230.45</v>
      </c>
      <c r="K29">
        <f>VLOOKUP(Table1[[#This Row],[Player]],Players[[Player]:[consider]],6,FALSE)</f>
        <v>28</v>
      </c>
      <c r="L29" s="9">
        <f>VLOOKUP(Table1[[#This Row],[Player]],Players[[Player]:[consider]],7,FALSE)</f>
        <v>5</v>
      </c>
      <c r="M29">
        <f>VLOOKUP(Table1[[#This Row],[Player]],Players[[Player]:[consider]],8,FALSE)</f>
        <v>9</v>
      </c>
      <c r="N29">
        <f>VLOOKUP(Table1[[#This Row],[Player]],Players[[Player]:[consider]],9,FALSE)</f>
        <v>2.5</v>
      </c>
      <c r="O29">
        <f>VLOOKUP(Table1[[#This Row],[Player]],Players[[Player]:[consider]],10,FALSE)</f>
        <v>4</v>
      </c>
      <c r="P29" t="s">
        <v>14</v>
      </c>
    </row>
    <row r="30" spans="1:16">
      <c r="A30" t="s">
        <v>49</v>
      </c>
      <c r="B30">
        <v>29</v>
      </c>
      <c r="C30" t="str">
        <f>VLOOKUP(Table1[[#This Row],[Player]],Players[[Player]:[consider]],2,FALSE)</f>
        <v>WR</v>
      </c>
      <c r="D30" s="1">
        <v>21.6</v>
      </c>
      <c r="E30" s="1">
        <v>31</v>
      </c>
      <c r="F30" s="1">
        <f>VLOOKUP(Table1[[#This Row],[Player]],Players[[Player]:[consider]],3,FALSE)</f>
        <v>23</v>
      </c>
      <c r="G30" s="1">
        <f>MIN(Table1[[#This Row],[Avg Yahoo Cost]:[Other Cost]])</f>
        <v>21.6</v>
      </c>
      <c r="H30" s="1">
        <f>MAX(Table1[[#This Row],[Avg Yahoo Cost]:[Other Cost]])</f>
        <v>31</v>
      </c>
      <c r="I30" s="1">
        <f>Table1[[#This Row],[Max Cost]]-Table1[[#This Row],[Min Cost]]</f>
        <v>9.3999999999999986</v>
      </c>
      <c r="J30" s="8">
        <f>VLOOKUP(Table1[[#This Row],[Player]],Players[[Player]:[consider]],4,FALSE)</f>
        <v>235.15</v>
      </c>
      <c r="K30">
        <f>VLOOKUP(Table1[[#This Row],[Player]],Players[[Player]:[consider]],6,FALSE)</f>
        <v>25</v>
      </c>
      <c r="L30" s="9">
        <f>VLOOKUP(Table1[[#This Row],[Player]],Players[[Player]:[consider]],7,FALSE)</f>
        <v>3</v>
      </c>
      <c r="M30">
        <f>VLOOKUP(Table1[[#This Row],[Player]],Players[[Player]:[consider]],8,FALSE)</f>
        <v>14</v>
      </c>
      <c r="N30">
        <f>VLOOKUP(Table1[[#This Row],[Player]],Players[[Player]:[consider]],9,FALSE)</f>
        <v>3</v>
      </c>
      <c r="O30">
        <f>VLOOKUP(Table1[[#This Row],[Player]],Players[[Player]:[consider]],10,FALSE)</f>
        <v>3</v>
      </c>
      <c r="P30" t="s">
        <v>14</v>
      </c>
    </row>
    <row r="31" spans="1:16">
      <c r="A31" t="s">
        <v>31</v>
      </c>
      <c r="B31">
        <v>30</v>
      </c>
      <c r="C31" t="str">
        <f>VLOOKUP(Table1[[#This Row],[Player]],Players[[Player]:[consider]],2,FALSE)</f>
        <v>TE</v>
      </c>
      <c r="D31" s="1">
        <v>29.2</v>
      </c>
      <c r="E31" s="1">
        <v>30</v>
      </c>
      <c r="F31" s="1">
        <f>VLOOKUP(Table1[[#This Row],[Player]],Players[[Player]:[consider]],3,FALSE)</f>
        <v>29</v>
      </c>
      <c r="G31" s="1">
        <f>MIN(Table1[[#This Row],[Avg Yahoo Cost]:[Other Cost]])</f>
        <v>29</v>
      </c>
      <c r="H31" s="1">
        <f>MAX(Table1[[#This Row],[Avg Yahoo Cost]:[Other Cost]])</f>
        <v>30</v>
      </c>
      <c r="I31" s="1">
        <f>Table1[[#This Row],[Max Cost]]-Table1[[#This Row],[Min Cost]]</f>
        <v>1</v>
      </c>
      <c r="J31" s="8">
        <f>VLOOKUP(Table1[[#This Row],[Player]],Players[[Player]:[consider]],4,FALSE)</f>
        <v>227.89</v>
      </c>
      <c r="K31">
        <f>VLOOKUP(Table1[[#This Row],[Player]],Players[[Player]:[consider]],6,FALSE)</f>
        <v>23</v>
      </c>
      <c r="L31" s="9">
        <f>VLOOKUP(Table1[[#This Row],[Player]],Players[[Player]:[consider]],7,FALSE)</f>
        <v>1</v>
      </c>
      <c r="M31">
        <f>VLOOKUP(Table1[[#This Row],[Player]],Players[[Player]:[consider]],8,FALSE)</f>
        <v>5</v>
      </c>
      <c r="N31">
        <f>VLOOKUP(Table1[[#This Row],[Player]],Players[[Player]:[consider]],9,FALSE)</f>
        <v>1</v>
      </c>
      <c r="O31">
        <f>VLOOKUP(Table1[[#This Row],[Player]],Players[[Player]:[consider]],10,FALSE)</f>
        <v>3.5</v>
      </c>
      <c r="P31" t="s">
        <v>14</v>
      </c>
    </row>
    <row r="32" spans="1:16">
      <c r="A32" t="s">
        <v>43</v>
      </c>
      <c r="B32">
        <v>31</v>
      </c>
      <c r="C32" t="str">
        <f>VLOOKUP(Table1[[#This Row],[Player]],Players[[Player]:[consider]],2,FALSE)</f>
        <v>QB</v>
      </c>
      <c r="D32" s="1">
        <v>34.299999999999997</v>
      </c>
      <c r="E32" s="1">
        <v>28</v>
      </c>
      <c r="F32" s="1">
        <f>VLOOKUP(Table1[[#This Row],[Player]],Players[[Player]:[consider]],3,FALSE)</f>
        <v>24</v>
      </c>
      <c r="G32" s="1">
        <f>MIN(Table1[[#This Row],[Avg Yahoo Cost]:[Other Cost]])</f>
        <v>24</v>
      </c>
      <c r="H32" s="1">
        <f>MAX(Table1[[#This Row],[Avg Yahoo Cost]:[Other Cost]])</f>
        <v>34.299999999999997</v>
      </c>
      <c r="I32" s="1">
        <f>Table1[[#This Row],[Max Cost]]-Table1[[#This Row],[Min Cost]]</f>
        <v>10.299999999999997</v>
      </c>
      <c r="J32" s="8">
        <f>VLOOKUP(Table1[[#This Row],[Player]],Players[[Player]:[consider]],4,FALSE)</f>
        <v>365.57</v>
      </c>
      <c r="K32">
        <f>VLOOKUP(Table1[[#This Row],[Player]],Players[[Player]:[consider]],6,FALSE)</f>
        <v>28</v>
      </c>
      <c r="L32" s="9">
        <f>VLOOKUP(Table1[[#This Row],[Player]],Players[[Player]:[consider]],7,FALSE)</f>
        <v>6</v>
      </c>
      <c r="M32">
        <f>VLOOKUP(Table1[[#This Row],[Player]],Players[[Player]:[consider]],8,FALSE)</f>
        <v>12</v>
      </c>
      <c r="N32">
        <f>VLOOKUP(Table1[[#This Row],[Player]],Players[[Player]:[consider]],9,FALSE)</f>
        <v>1.5</v>
      </c>
      <c r="O32">
        <f>VLOOKUP(Table1[[#This Row],[Player]],Players[[Player]:[consider]],10,FALSE)</f>
        <v>2</v>
      </c>
      <c r="P32" t="s">
        <v>14</v>
      </c>
    </row>
    <row r="33" spans="1:16">
      <c r="A33" t="s">
        <v>53</v>
      </c>
      <c r="B33">
        <v>32</v>
      </c>
      <c r="C33" t="str">
        <f>VLOOKUP(Table1[[#This Row],[Player]],Players[[Player]:[consider]],2,FALSE)</f>
        <v>WR</v>
      </c>
      <c r="D33" s="1">
        <v>17</v>
      </c>
      <c r="E33" s="1">
        <v>21</v>
      </c>
      <c r="F33" s="1">
        <f>VLOOKUP(Table1[[#This Row],[Player]],Players[[Player]:[consider]],3,FALSE)</f>
        <v>22</v>
      </c>
      <c r="G33" s="1">
        <f>MIN(Table1[[#This Row],[Avg Yahoo Cost]:[Other Cost]])</f>
        <v>17</v>
      </c>
      <c r="H33" s="1">
        <f>MAX(Table1[[#This Row],[Avg Yahoo Cost]:[Other Cost]])</f>
        <v>22</v>
      </c>
      <c r="I33" s="1">
        <f>Table1[[#This Row],[Max Cost]]-Table1[[#This Row],[Min Cost]]</f>
        <v>5</v>
      </c>
      <c r="J33" s="8">
        <f>VLOOKUP(Table1[[#This Row],[Player]],Players[[Player]:[consider]],4,FALSE)</f>
        <v>234.19</v>
      </c>
      <c r="K33">
        <f>VLOOKUP(Table1[[#This Row],[Player]],Players[[Player]:[consider]],6,FALSE)</f>
        <v>27</v>
      </c>
      <c r="L33" s="9">
        <f>VLOOKUP(Table1[[#This Row],[Player]],Players[[Player]:[consider]],7,FALSE)</f>
        <v>6</v>
      </c>
      <c r="M33">
        <f>VLOOKUP(Table1[[#This Row],[Player]],Players[[Player]:[consider]],8,FALSE)</f>
        <v>7</v>
      </c>
      <c r="N33">
        <f>VLOOKUP(Table1[[#This Row],[Player]],Players[[Player]:[consider]],9,FALSE)</f>
        <v>2</v>
      </c>
      <c r="O33">
        <f>VLOOKUP(Table1[[#This Row],[Player]],Players[[Player]:[consider]],10,FALSE)</f>
        <v>3</v>
      </c>
      <c r="P33" t="s">
        <v>14</v>
      </c>
    </row>
    <row r="34" spans="1:16">
      <c r="A34" t="s">
        <v>52</v>
      </c>
      <c r="B34">
        <v>33</v>
      </c>
      <c r="C34" t="str">
        <f>VLOOKUP(Table1[[#This Row],[Player]],Players[[Player]:[consider]],2,FALSE)</f>
        <v>WR</v>
      </c>
      <c r="D34" s="1">
        <v>16.899999999999999</v>
      </c>
      <c r="E34" s="1">
        <v>24</v>
      </c>
      <c r="F34" s="1">
        <f>VLOOKUP(Table1[[#This Row],[Player]],Players[[Player]:[consider]],3,FALSE)</f>
        <v>22</v>
      </c>
      <c r="G34" s="1">
        <f>MIN(Table1[[#This Row],[Avg Yahoo Cost]:[Other Cost]])</f>
        <v>16.899999999999999</v>
      </c>
      <c r="H34" s="1">
        <f>MAX(Table1[[#This Row],[Avg Yahoo Cost]:[Other Cost]])</f>
        <v>24</v>
      </c>
      <c r="I34" s="1">
        <f>Table1[[#This Row],[Max Cost]]-Table1[[#This Row],[Min Cost]]</f>
        <v>7.1000000000000014</v>
      </c>
      <c r="J34" s="8">
        <f>VLOOKUP(Table1[[#This Row],[Player]],Players[[Player]:[consider]],4,FALSE)</f>
        <v>234.64</v>
      </c>
      <c r="K34">
        <f>VLOOKUP(Table1[[#This Row],[Player]],Players[[Player]:[consider]],6,FALSE)</f>
        <v>26</v>
      </c>
      <c r="L34" s="9">
        <f>VLOOKUP(Table1[[#This Row],[Player]],Players[[Player]:[consider]],7,FALSE)</f>
        <v>4</v>
      </c>
      <c r="M34">
        <f>VLOOKUP(Table1[[#This Row],[Player]],Players[[Player]:[consider]],8,FALSE)</f>
        <v>14</v>
      </c>
      <c r="N34">
        <f>VLOOKUP(Table1[[#This Row],[Player]],Players[[Player]:[consider]],9,FALSE)</f>
        <v>3.5</v>
      </c>
      <c r="O34">
        <f>VLOOKUP(Table1[[#This Row],[Player]],Players[[Player]:[consider]],10,FALSE)</f>
        <v>4</v>
      </c>
    </row>
    <row r="35" spans="1:16">
      <c r="A35" t="s">
        <v>58</v>
      </c>
      <c r="B35">
        <v>34</v>
      </c>
      <c r="C35" t="str">
        <f>VLOOKUP(Table1[[#This Row],[Player]],Players[[Player]:[consider]],2,FALSE)</f>
        <v>RB</v>
      </c>
      <c r="D35" s="1">
        <v>31.9</v>
      </c>
      <c r="E35" s="1">
        <v>23</v>
      </c>
      <c r="F35" s="1">
        <f>VLOOKUP(Table1[[#This Row],[Player]],Players[[Player]:[consider]],3,FALSE)</f>
        <v>21</v>
      </c>
      <c r="G35" s="1">
        <f>MIN(Table1[[#This Row],[Avg Yahoo Cost]:[Other Cost]])</f>
        <v>21</v>
      </c>
      <c r="H35" s="1">
        <f>MAX(Table1[[#This Row],[Avg Yahoo Cost]:[Other Cost]])</f>
        <v>31.9</v>
      </c>
      <c r="I35" s="1">
        <f>Table1[[#This Row],[Max Cost]]-Table1[[#This Row],[Min Cost]]</f>
        <v>10.899999999999999</v>
      </c>
      <c r="J35" s="8">
        <f>VLOOKUP(Table1[[#This Row],[Player]],Players[[Player]:[consider]],4,FALSE)</f>
        <v>217.88</v>
      </c>
      <c r="K35">
        <f>VLOOKUP(Table1[[#This Row],[Player]],Players[[Player]:[consider]],6,FALSE)</f>
        <v>26</v>
      </c>
      <c r="L35" s="9">
        <f>VLOOKUP(Table1[[#This Row],[Player]],Players[[Player]:[consider]],7,FALSE)</f>
        <v>5</v>
      </c>
      <c r="M35">
        <f>VLOOKUP(Table1[[#This Row],[Player]],Players[[Player]:[consider]],8,FALSE)</f>
        <v>10</v>
      </c>
      <c r="N35">
        <f>VLOOKUP(Table1[[#This Row],[Player]],Players[[Player]:[consider]],9,FALSE)</f>
        <v>1.8</v>
      </c>
      <c r="O35">
        <f>VLOOKUP(Table1[[#This Row],[Player]],Players[[Player]:[consider]],10,FALSE)</f>
        <v>3.5</v>
      </c>
    </row>
    <row r="36" spans="1:16">
      <c r="A36" t="s">
        <v>59</v>
      </c>
      <c r="B36">
        <v>35</v>
      </c>
      <c r="C36" t="str">
        <f>VLOOKUP(Table1[[#This Row],[Player]],Players[[Player]:[consider]],2,FALSE)</f>
        <v>WR</v>
      </c>
      <c r="D36" s="1">
        <v>16.8</v>
      </c>
      <c r="E36" s="1">
        <v>26</v>
      </c>
      <c r="F36" s="1">
        <f>VLOOKUP(Table1[[#This Row],[Player]],Players[[Player]:[consider]],3,FALSE)</f>
        <v>21</v>
      </c>
      <c r="G36" s="1">
        <f>MIN(Table1[[#This Row],[Avg Yahoo Cost]:[Other Cost]])</f>
        <v>16.8</v>
      </c>
      <c r="H36" s="1">
        <f>MAX(Table1[[#This Row],[Avg Yahoo Cost]:[Other Cost]])</f>
        <v>26</v>
      </c>
      <c r="I36" s="1">
        <f>Table1[[#This Row],[Max Cost]]-Table1[[#This Row],[Min Cost]]</f>
        <v>9.1999999999999993</v>
      </c>
      <c r="J36" s="8">
        <f>VLOOKUP(Table1[[#This Row],[Player]],Players[[Player]:[consider]],4,FALSE)</f>
        <v>228.42</v>
      </c>
      <c r="K36">
        <f>VLOOKUP(Table1[[#This Row],[Player]],Players[[Player]:[consider]],6,FALSE)</f>
        <v>26</v>
      </c>
      <c r="L36" s="9">
        <f>VLOOKUP(Table1[[#This Row],[Player]],Players[[Player]:[consider]],7,FALSE)</f>
        <v>5</v>
      </c>
      <c r="M36">
        <f>VLOOKUP(Table1[[#This Row],[Player]],Players[[Player]:[consider]],8,FALSE)</f>
        <v>10</v>
      </c>
      <c r="N36">
        <f>VLOOKUP(Table1[[#This Row],[Player]],Players[[Player]:[consider]],9,FALSE)</f>
        <v>2</v>
      </c>
      <c r="O36">
        <f>VLOOKUP(Table1[[#This Row],[Player]],Players[[Player]:[consider]],10,FALSE)</f>
        <v>3.5</v>
      </c>
    </row>
    <row r="37" spans="1:16">
      <c r="A37" t="s">
        <v>54</v>
      </c>
      <c r="B37">
        <v>36</v>
      </c>
      <c r="C37" t="str">
        <f>VLOOKUP(Table1[[#This Row],[Player]],Players[[Player]:[consider]],2,FALSE)</f>
        <v>WR</v>
      </c>
      <c r="D37" s="1">
        <v>17</v>
      </c>
      <c r="E37" s="1">
        <v>25</v>
      </c>
      <c r="F37" s="1">
        <f>VLOOKUP(Table1[[#This Row],[Player]],Players[[Player]:[consider]],3,FALSE)</f>
        <v>22</v>
      </c>
      <c r="G37" s="1">
        <f>MIN(Table1[[#This Row],[Avg Yahoo Cost]:[Other Cost]])</f>
        <v>17</v>
      </c>
      <c r="H37" s="1">
        <f>MAX(Table1[[#This Row],[Avg Yahoo Cost]:[Other Cost]])</f>
        <v>25</v>
      </c>
      <c r="I37" s="1">
        <f>Table1[[#This Row],[Max Cost]]-Table1[[#This Row],[Min Cost]]</f>
        <v>8</v>
      </c>
      <c r="J37" s="8">
        <f>VLOOKUP(Table1[[#This Row],[Player]],Players[[Player]:[consider]],4,FALSE)</f>
        <v>234.05</v>
      </c>
      <c r="K37">
        <f>VLOOKUP(Table1[[#This Row],[Player]],Players[[Player]:[consider]],6,FALSE)</f>
        <v>25</v>
      </c>
      <c r="L37" s="9">
        <f>VLOOKUP(Table1[[#This Row],[Player]],Players[[Player]:[consider]],7,FALSE)</f>
        <v>3</v>
      </c>
      <c r="M37">
        <f>VLOOKUP(Table1[[#This Row],[Player]],Players[[Player]:[consider]],8,FALSE)</f>
        <v>6</v>
      </c>
      <c r="N37">
        <f>VLOOKUP(Table1[[#This Row],[Player]],Players[[Player]:[consider]],9,FALSE)</f>
        <v>2</v>
      </c>
      <c r="O37">
        <f>VLOOKUP(Table1[[#This Row],[Player]],Players[[Player]:[consider]],10,FALSE)</f>
        <v>3.5</v>
      </c>
      <c r="P37" t="s">
        <v>14</v>
      </c>
    </row>
    <row r="38" spans="1:16">
      <c r="A38" t="s">
        <v>46</v>
      </c>
      <c r="B38">
        <v>37</v>
      </c>
      <c r="C38" t="str">
        <f>VLOOKUP(Table1[[#This Row],[Player]],Players[[Player]:[consider]],2,FALSE)</f>
        <v>QB</v>
      </c>
      <c r="D38" s="1">
        <v>22.2</v>
      </c>
      <c r="E38" s="1">
        <v>19</v>
      </c>
      <c r="F38" s="1">
        <f>VLOOKUP(Table1[[#This Row],[Player]],Players[[Player]:[consider]],3,FALSE)</f>
        <v>23</v>
      </c>
      <c r="G38" s="1">
        <f>MIN(Table1[[#This Row],[Avg Yahoo Cost]:[Other Cost]])</f>
        <v>19</v>
      </c>
      <c r="H38" s="1">
        <f>MAX(Table1[[#This Row],[Avg Yahoo Cost]:[Other Cost]])</f>
        <v>23</v>
      </c>
      <c r="I38" s="1">
        <f>Table1[[#This Row],[Max Cost]]-Table1[[#This Row],[Min Cost]]</f>
        <v>4</v>
      </c>
      <c r="J38" s="8">
        <f>VLOOKUP(Table1[[#This Row],[Player]],Players[[Player]:[consider]],4,FALSE)</f>
        <v>364.04</v>
      </c>
      <c r="K38">
        <f>VLOOKUP(Table1[[#This Row],[Player]],Players[[Player]:[consider]],6,FALSE)</f>
        <v>26</v>
      </c>
      <c r="L38" s="9">
        <f>VLOOKUP(Table1[[#This Row],[Player]],Players[[Player]:[consider]],7,FALSE)</f>
        <v>4</v>
      </c>
      <c r="M38">
        <f>VLOOKUP(Table1[[#This Row],[Player]],Players[[Player]:[consider]],8,FALSE)</f>
        <v>5</v>
      </c>
      <c r="N38">
        <f>VLOOKUP(Table1[[#This Row],[Player]],Players[[Player]:[consider]],9,FALSE)</f>
        <v>2</v>
      </c>
      <c r="O38">
        <f>VLOOKUP(Table1[[#This Row],[Player]],Players[[Player]:[consider]],10,FALSE)</f>
        <v>1</v>
      </c>
      <c r="P38" t="s">
        <v>14</v>
      </c>
    </row>
    <row r="39" spans="1:16">
      <c r="A39" t="s">
        <v>56</v>
      </c>
      <c r="B39">
        <v>38</v>
      </c>
      <c r="C39" t="str">
        <f>VLOOKUP(Table1[[#This Row],[Player]],Players[[Player]:[consider]],2,FALSE)</f>
        <v>WR</v>
      </c>
      <c r="D39" s="1">
        <v>12</v>
      </c>
      <c r="E39" s="1">
        <v>17</v>
      </c>
      <c r="F39" s="1">
        <f>VLOOKUP(Table1[[#This Row],[Player]],Players[[Player]:[consider]],3,FALSE)</f>
        <v>22</v>
      </c>
      <c r="G39" s="1">
        <f>MIN(Table1[[#This Row],[Avg Yahoo Cost]:[Other Cost]])</f>
        <v>12</v>
      </c>
      <c r="H39" s="1">
        <f>MAX(Table1[[#This Row],[Avg Yahoo Cost]:[Other Cost]])</f>
        <v>22</v>
      </c>
      <c r="I39" s="1">
        <f>Table1[[#This Row],[Max Cost]]-Table1[[#This Row],[Min Cost]]</f>
        <v>10</v>
      </c>
      <c r="J39" s="8">
        <f>VLOOKUP(Table1[[#This Row],[Player]],Players[[Player]:[consider]],4,FALSE)</f>
        <v>232.35</v>
      </c>
      <c r="K39">
        <f>VLOOKUP(Table1[[#This Row],[Player]],Players[[Player]:[consider]],6,FALSE)</f>
        <v>25</v>
      </c>
      <c r="L39" s="9">
        <f>VLOOKUP(Table1[[#This Row],[Player]],Players[[Player]:[consider]],7,FALSE)</f>
        <v>3</v>
      </c>
      <c r="M39">
        <f>VLOOKUP(Table1[[#This Row],[Player]],Players[[Player]:[consider]],8,FALSE)</f>
        <v>5</v>
      </c>
      <c r="N39">
        <f>VLOOKUP(Table1[[#This Row],[Player]],Players[[Player]:[consider]],9,FALSE)</f>
        <v>1.5</v>
      </c>
      <c r="O39">
        <f>VLOOKUP(Table1[[#This Row],[Player]],Players[[Player]:[consider]],10,FALSE)</f>
        <v>3.5</v>
      </c>
      <c r="P39" t="s">
        <v>14</v>
      </c>
    </row>
    <row r="40" spans="1:16">
      <c r="A40" t="s">
        <v>61</v>
      </c>
      <c r="B40">
        <v>39</v>
      </c>
      <c r="C40" t="str">
        <f>VLOOKUP(Table1[[#This Row],[Player]],Players[[Player]:[consider]],2,FALSE)</f>
        <v>QB</v>
      </c>
      <c r="D40" s="1">
        <v>18.399999999999999</v>
      </c>
      <c r="E40" s="1">
        <v>18</v>
      </c>
      <c r="F40" s="1">
        <f>VLOOKUP(Table1[[#This Row],[Player]],Players[[Player]:[consider]],3,FALSE)</f>
        <v>20</v>
      </c>
      <c r="G40" s="1">
        <f>MIN(Table1[[#This Row],[Avg Yahoo Cost]:[Other Cost]])</f>
        <v>18</v>
      </c>
      <c r="H40" s="1">
        <f>MAX(Table1[[#This Row],[Avg Yahoo Cost]:[Other Cost]])</f>
        <v>20</v>
      </c>
      <c r="I40" s="1">
        <f>Table1[[#This Row],[Max Cost]]-Table1[[#This Row],[Min Cost]]</f>
        <v>2</v>
      </c>
      <c r="J40" s="8">
        <f>VLOOKUP(Table1[[#This Row],[Player]],Players[[Player]:[consider]],4,FALSE)</f>
        <v>343.33</v>
      </c>
      <c r="K40">
        <f>VLOOKUP(Table1[[#This Row],[Player]],Players[[Player]:[consider]],6,FALSE)</f>
        <v>27</v>
      </c>
      <c r="L40" s="9">
        <f>VLOOKUP(Table1[[#This Row],[Player]],Players[[Player]:[consider]],7,FALSE)</f>
        <v>6</v>
      </c>
      <c r="M40">
        <f>VLOOKUP(Table1[[#This Row],[Player]],Players[[Player]:[consider]],8,FALSE)</f>
        <v>14</v>
      </c>
      <c r="N40">
        <f>VLOOKUP(Table1[[#This Row],[Player]],Players[[Player]:[consider]],9,FALSE)</f>
        <v>2.5</v>
      </c>
      <c r="O40">
        <f>VLOOKUP(Table1[[#This Row],[Player]],Players[[Player]:[consider]],10,FALSE)</f>
        <v>3.3</v>
      </c>
    </row>
    <row r="41" spans="1:16">
      <c r="A41" t="s">
        <v>55</v>
      </c>
      <c r="B41">
        <v>40</v>
      </c>
      <c r="C41" t="str">
        <f>VLOOKUP(Table1[[#This Row],[Player]],Players[[Player]:[consider]],2,FALSE)</f>
        <v>QB</v>
      </c>
      <c r="D41" s="1">
        <v>20</v>
      </c>
      <c r="E41" s="1">
        <v>17</v>
      </c>
      <c r="F41" s="1">
        <f>VLOOKUP(Table1[[#This Row],[Player]],Players[[Player]:[consider]],3,FALSE)</f>
        <v>22</v>
      </c>
      <c r="G41" s="1">
        <f>MIN(Table1[[#This Row],[Avg Yahoo Cost]:[Other Cost]])</f>
        <v>17</v>
      </c>
      <c r="H41" s="1">
        <f>MAX(Table1[[#This Row],[Avg Yahoo Cost]:[Other Cost]])</f>
        <v>22</v>
      </c>
      <c r="I41" s="1">
        <f>Table1[[#This Row],[Max Cost]]-Table1[[#This Row],[Min Cost]]</f>
        <v>5</v>
      </c>
      <c r="J41" s="8">
        <f>VLOOKUP(Table1[[#This Row],[Player]],Players[[Player]:[consider]],4,FALSE)</f>
        <v>358.14</v>
      </c>
      <c r="K41">
        <f>VLOOKUP(Table1[[#This Row],[Player]],Players[[Player]:[consider]],6,FALSE)</f>
        <v>28</v>
      </c>
      <c r="L41" s="9">
        <f>VLOOKUP(Table1[[#This Row],[Player]],Players[[Player]:[consider]],7,FALSE)</f>
        <v>7</v>
      </c>
      <c r="M41">
        <f>VLOOKUP(Table1[[#This Row],[Player]],Players[[Player]:[consider]],8,FALSE)</f>
        <v>6</v>
      </c>
      <c r="N41">
        <f>VLOOKUP(Table1[[#This Row],[Player]],Players[[Player]:[consider]],9,FALSE)</f>
        <v>0.5</v>
      </c>
      <c r="O41">
        <f>VLOOKUP(Table1[[#This Row],[Player]],Players[[Player]:[consider]],10,FALSE)</f>
        <v>3.3</v>
      </c>
    </row>
    <row r="42" spans="1:16">
      <c r="A42" t="s">
        <v>62</v>
      </c>
      <c r="B42">
        <v>41</v>
      </c>
      <c r="C42" t="str">
        <f>VLOOKUP(Table1[[#This Row],[Player]],Players[[Player]:[consider]],2,FALSE)</f>
        <v>RB</v>
      </c>
      <c r="D42" s="1">
        <v>19.7</v>
      </c>
      <c r="E42" s="1">
        <v>20</v>
      </c>
      <c r="F42" s="1">
        <f>VLOOKUP(Table1[[#This Row],[Player]],Players[[Player]:[consider]],3,FALSE)</f>
        <v>20</v>
      </c>
      <c r="G42" s="1">
        <f>MIN(Table1[[#This Row],[Avg Yahoo Cost]:[Other Cost]])</f>
        <v>19.7</v>
      </c>
      <c r="H42" s="1">
        <f>MAX(Table1[[#This Row],[Avg Yahoo Cost]:[Other Cost]])</f>
        <v>20</v>
      </c>
      <c r="I42" s="1">
        <f>Table1[[#This Row],[Max Cost]]-Table1[[#This Row],[Min Cost]]</f>
        <v>0.30000000000000071</v>
      </c>
      <c r="J42" s="8">
        <f>VLOOKUP(Table1[[#This Row],[Player]],Players[[Player]:[consider]],4,FALSE)</f>
        <v>213.43</v>
      </c>
      <c r="K42">
        <f>VLOOKUP(Table1[[#This Row],[Player]],Players[[Player]:[consider]],6,FALSE)</f>
        <v>28</v>
      </c>
      <c r="L42" s="9">
        <f>VLOOKUP(Table1[[#This Row],[Player]],Players[[Player]:[consider]],7,FALSE)</f>
        <v>7</v>
      </c>
      <c r="M42">
        <f>VLOOKUP(Table1[[#This Row],[Player]],Players[[Player]:[consider]],8,FALSE)</f>
        <v>14</v>
      </c>
      <c r="N42">
        <f>VLOOKUP(Table1[[#This Row],[Player]],Players[[Player]:[consider]],9,FALSE)</f>
        <v>2.2999999999999998</v>
      </c>
      <c r="O42">
        <f>VLOOKUP(Table1[[#This Row],[Player]],Players[[Player]:[consider]],10,FALSE)</f>
        <v>3.8</v>
      </c>
    </row>
    <row r="43" spans="1:16">
      <c r="A43" t="s">
        <v>48</v>
      </c>
      <c r="B43">
        <v>42</v>
      </c>
      <c r="C43" t="str">
        <f>VLOOKUP(Table1[[#This Row],[Player]],Players[[Player]:[consider]],2,FALSE)</f>
        <v>RB</v>
      </c>
      <c r="D43" s="1">
        <v>22.5</v>
      </c>
      <c r="E43" s="1">
        <v>17</v>
      </c>
      <c r="F43" s="1">
        <f>VLOOKUP(Table1[[#This Row],[Player]],Players[[Player]:[consider]],3,FALSE)</f>
        <v>23</v>
      </c>
      <c r="G43" s="1">
        <f>MIN(Table1[[#This Row],[Avg Yahoo Cost]:[Other Cost]])</f>
        <v>17</v>
      </c>
      <c r="H43" s="1">
        <f>MAX(Table1[[#This Row],[Avg Yahoo Cost]:[Other Cost]])</f>
        <v>23</v>
      </c>
      <c r="I43" s="1">
        <f>Table1[[#This Row],[Max Cost]]-Table1[[#This Row],[Min Cost]]</f>
        <v>6</v>
      </c>
      <c r="J43" s="8">
        <f>VLOOKUP(Table1[[#This Row],[Player]],Players[[Player]:[consider]],4,FALSE)</f>
        <v>225.24</v>
      </c>
      <c r="K43">
        <f>VLOOKUP(Table1[[#This Row],[Player]],Players[[Player]:[consider]],6,FALSE)</f>
        <v>25</v>
      </c>
      <c r="L43" s="9">
        <f>VLOOKUP(Table1[[#This Row],[Player]],Players[[Player]:[consider]],7,FALSE)</f>
        <v>2</v>
      </c>
      <c r="M43">
        <f>VLOOKUP(Table1[[#This Row],[Player]],Players[[Player]:[consider]],8,FALSE)</f>
        <v>11</v>
      </c>
      <c r="N43">
        <f>VLOOKUP(Table1[[#This Row],[Player]],Players[[Player]:[consider]],9,FALSE)</f>
        <v>2.2999999999999998</v>
      </c>
      <c r="O43">
        <f>VLOOKUP(Table1[[#This Row],[Player]],Players[[Player]:[consider]],10,FALSE)</f>
        <v>2.5</v>
      </c>
    </row>
    <row r="44" spans="1:16">
      <c r="A44" t="s">
        <v>67</v>
      </c>
      <c r="B44">
        <v>43</v>
      </c>
      <c r="C44" t="str">
        <f>VLOOKUP(Table1[[#This Row],[Player]],Players[[Player]:[consider]],2,FALSE)</f>
        <v>WR</v>
      </c>
      <c r="D44" s="1">
        <v>11.9</v>
      </c>
      <c r="E44" s="1">
        <v>17</v>
      </c>
      <c r="F44" s="1">
        <f>VLOOKUP(Table1[[#This Row],[Player]],Players[[Player]:[consider]],3,FALSE)</f>
        <v>19</v>
      </c>
      <c r="G44" s="1">
        <f>MIN(Table1[[#This Row],[Avg Yahoo Cost]:[Other Cost]])</f>
        <v>11.9</v>
      </c>
      <c r="H44" s="1">
        <f>MAX(Table1[[#This Row],[Avg Yahoo Cost]:[Other Cost]])</f>
        <v>19</v>
      </c>
      <c r="I44" s="1">
        <f>Table1[[#This Row],[Max Cost]]-Table1[[#This Row],[Min Cost]]</f>
        <v>7.1</v>
      </c>
      <c r="J44" s="8">
        <f>VLOOKUP(Table1[[#This Row],[Player]],Players[[Player]:[consider]],4,FALSE)</f>
        <v>222.09</v>
      </c>
      <c r="K44">
        <f>VLOOKUP(Table1[[#This Row],[Player]],Players[[Player]:[consider]],6,FALSE)</f>
        <v>30</v>
      </c>
      <c r="L44" s="9">
        <f>VLOOKUP(Table1[[#This Row],[Player]],Players[[Player]:[consider]],7,FALSE)</f>
        <v>9</v>
      </c>
      <c r="M44">
        <f>VLOOKUP(Table1[[#This Row],[Player]],Players[[Player]:[consider]],8,FALSE)</f>
        <v>10</v>
      </c>
      <c r="N44">
        <f>VLOOKUP(Table1[[#This Row],[Player]],Players[[Player]:[consider]],9,FALSE)</f>
        <v>3</v>
      </c>
      <c r="O44">
        <f>VLOOKUP(Table1[[#This Row],[Player]],Players[[Player]:[consider]],10,FALSE)</f>
        <v>4</v>
      </c>
    </row>
    <row r="45" spans="1:16">
      <c r="A45" t="s">
        <v>45</v>
      </c>
      <c r="B45">
        <v>44</v>
      </c>
      <c r="C45" t="str">
        <f>VLOOKUP(Table1[[#This Row],[Player]],Players[[Player]:[consider]],2,FALSE)</f>
        <v>RB</v>
      </c>
      <c r="D45" s="1">
        <v>17.8</v>
      </c>
      <c r="E45" s="1">
        <v>17</v>
      </c>
      <c r="F45" s="1">
        <f>VLOOKUP(Table1[[#This Row],[Player]],Players[[Player]:[consider]],3,FALSE)</f>
        <v>23</v>
      </c>
      <c r="G45" s="1">
        <f>MIN(Table1[[#This Row],[Avg Yahoo Cost]:[Other Cost]])</f>
        <v>17</v>
      </c>
      <c r="H45" s="1">
        <f>MAX(Table1[[#This Row],[Avg Yahoo Cost]:[Other Cost]])</f>
        <v>23</v>
      </c>
      <c r="I45" s="1">
        <f>Table1[[#This Row],[Max Cost]]-Table1[[#This Row],[Min Cost]]</f>
        <v>6</v>
      </c>
      <c r="J45" s="8">
        <f>VLOOKUP(Table1[[#This Row],[Player]],Players[[Player]:[consider]],4,FALSE)</f>
        <v>226.97</v>
      </c>
      <c r="K45">
        <f>VLOOKUP(Table1[[#This Row],[Player]],Players[[Player]:[consider]],6,FALSE)</f>
        <v>24</v>
      </c>
      <c r="L45" s="9">
        <f>VLOOKUP(Table1[[#This Row],[Player]],Players[[Player]:[consider]],7,FALSE)</f>
        <v>2</v>
      </c>
      <c r="M45">
        <f>VLOOKUP(Table1[[#This Row],[Player]],Players[[Player]:[consider]],8,FALSE)</f>
        <v>12</v>
      </c>
      <c r="N45">
        <f>VLOOKUP(Table1[[#This Row],[Player]],Players[[Player]:[consider]],9,FALSE)</f>
        <v>2</v>
      </c>
      <c r="O45">
        <f>VLOOKUP(Table1[[#This Row],[Player]],Players[[Player]:[consider]],10,FALSE)</f>
        <v>3.5</v>
      </c>
    </row>
    <row r="46" spans="1:16">
      <c r="A46" t="s">
        <v>66</v>
      </c>
      <c r="B46">
        <v>45</v>
      </c>
      <c r="C46" t="str">
        <f>VLOOKUP(Table1[[#This Row],[Player]],Players[[Player]:[consider]],2,FALSE)</f>
        <v>WR</v>
      </c>
      <c r="D46" s="1">
        <v>7.5</v>
      </c>
      <c r="E46" s="1">
        <v>8</v>
      </c>
      <c r="F46" s="1">
        <f>VLOOKUP(Table1[[#This Row],[Player]],Players[[Player]:[consider]],3,FALSE)</f>
        <v>20</v>
      </c>
      <c r="G46" s="1">
        <f>MIN(Table1[[#This Row],[Avg Yahoo Cost]:[Other Cost]])</f>
        <v>7.5</v>
      </c>
      <c r="H46" s="1">
        <f>MAX(Table1[[#This Row],[Avg Yahoo Cost]:[Other Cost]])</f>
        <v>20</v>
      </c>
      <c r="I46" s="1">
        <f>Table1[[#This Row],[Max Cost]]-Table1[[#This Row],[Min Cost]]</f>
        <v>12.5</v>
      </c>
      <c r="J46" s="8">
        <f>VLOOKUP(Table1[[#This Row],[Player]],Players[[Player]:[consider]],4,FALSE)</f>
        <v>222.8</v>
      </c>
      <c r="K46">
        <f>VLOOKUP(Table1[[#This Row],[Player]],Players[[Player]:[consider]],6,FALSE)</f>
        <v>21</v>
      </c>
      <c r="L46" s="9" t="str">
        <f>VLOOKUP(Table1[[#This Row],[Player]],Players[[Player]:[consider]],7,FALSE)</f>
        <v>R</v>
      </c>
      <c r="M46">
        <f>VLOOKUP(Table1[[#This Row],[Player]],Players[[Player]:[consider]],8,FALSE)</f>
        <v>11</v>
      </c>
      <c r="N46">
        <f>VLOOKUP(Table1[[#This Row],[Player]],Players[[Player]:[consider]],9,FALSE)</f>
        <v>3</v>
      </c>
      <c r="O46">
        <f>VLOOKUP(Table1[[#This Row],[Player]],Players[[Player]:[consider]],10,FALSE)</f>
        <v>4</v>
      </c>
      <c r="P46" t="s">
        <v>14</v>
      </c>
    </row>
    <row r="47" spans="1:16">
      <c r="A47" t="s">
        <v>69</v>
      </c>
      <c r="B47">
        <v>46</v>
      </c>
      <c r="C47" t="str">
        <f>VLOOKUP(Table1[[#This Row],[Player]],Players[[Player]:[consider]],2,FALSE)</f>
        <v>WR</v>
      </c>
      <c r="D47" s="1">
        <v>13.1</v>
      </c>
      <c r="E47" s="1">
        <v>15</v>
      </c>
      <c r="F47" s="1">
        <f>VLOOKUP(Table1[[#This Row],[Player]],Players[[Player]:[consider]],3,FALSE)</f>
        <v>19</v>
      </c>
      <c r="G47" s="1">
        <f>MIN(Table1[[#This Row],[Avg Yahoo Cost]:[Other Cost]])</f>
        <v>13.1</v>
      </c>
      <c r="H47" s="1">
        <f>MAX(Table1[[#This Row],[Avg Yahoo Cost]:[Other Cost]])</f>
        <v>19</v>
      </c>
      <c r="I47" s="1">
        <f>Table1[[#This Row],[Max Cost]]-Table1[[#This Row],[Min Cost]]</f>
        <v>5.9</v>
      </c>
      <c r="J47" s="8">
        <f>VLOOKUP(Table1[[#This Row],[Player]],Players[[Player]:[consider]],4,FALSE)</f>
        <v>220.16</v>
      </c>
      <c r="K47">
        <f>VLOOKUP(Table1[[#This Row],[Player]],Players[[Player]:[consider]],6,FALSE)</f>
        <v>30</v>
      </c>
      <c r="L47" s="9">
        <f>VLOOKUP(Table1[[#This Row],[Player]],Players[[Player]:[consider]],7,FALSE)</f>
        <v>9</v>
      </c>
      <c r="M47">
        <f>VLOOKUP(Table1[[#This Row],[Player]],Players[[Player]:[consider]],8,FALSE)</f>
        <v>14</v>
      </c>
      <c r="N47">
        <f>VLOOKUP(Table1[[#This Row],[Player]],Players[[Player]:[consider]],9,FALSE)</f>
        <v>2</v>
      </c>
      <c r="O47">
        <f>VLOOKUP(Table1[[#This Row],[Player]],Players[[Player]:[consider]],10,FALSE)</f>
        <v>3</v>
      </c>
    </row>
    <row r="48" spans="1:16">
      <c r="A48" t="s">
        <v>95</v>
      </c>
      <c r="B48">
        <v>47</v>
      </c>
      <c r="C48" t="str">
        <f>VLOOKUP(Table1[[#This Row],[Player]],Players[[Player]:[consider]],2,FALSE)</f>
        <v>QB</v>
      </c>
      <c r="D48" s="1">
        <v>11.6</v>
      </c>
      <c r="E48" s="1">
        <v>16</v>
      </c>
      <c r="F48" s="1">
        <f>VLOOKUP(Table1[[#This Row],[Player]],Players[[Player]:[consider]],3,FALSE)</f>
        <v>14</v>
      </c>
      <c r="G48" s="1">
        <f>MIN(Table1[[#This Row],[Avg Yahoo Cost]:[Other Cost]])</f>
        <v>11.6</v>
      </c>
      <c r="H48" s="1">
        <f>MAX(Table1[[#This Row],[Avg Yahoo Cost]:[Other Cost]])</f>
        <v>16</v>
      </c>
      <c r="I48" s="1">
        <f>Table1[[#This Row],[Max Cost]]-Table1[[#This Row],[Min Cost]]</f>
        <v>4.4000000000000004</v>
      </c>
      <c r="J48" s="8">
        <f>VLOOKUP(Table1[[#This Row],[Player]],Players[[Player]:[consider]],4,FALSE)</f>
        <v>310.64999999999998</v>
      </c>
      <c r="K48">
        <f>VLOOKUP(Table1[[#This Row],[Player]],Players[[Player]:[consider]],6,FALSE)</f>
        <v>22</v>
      </c>
      <c r="L48" s="9">
        <f>VLOOKUP(Table1[[#This Row],[Player]],Players[[Player]:[consider]],7,FALSE)</f>
        <v>1</v>
      </c>
      <c r="M48">
        <f>VLOOKUP(Table1[[#This Row],[Player]],Players[[Player]:[consider]],8,FALSE)</f>
        <v>14</v>
      </c>
      <c r="N48">
        <f>VLOOKUP(Table1[[#This Row],[Player]],Players[[Player]:[consider]],9,FALSE)</f>
        <v>3.8</v>
      </c>
      <c r="O48">
        <f>VLOOKUP(Table1[[#This Row],[Player]],Players[[Player]:[consider]],10,FALSE)</f>
        <v>4.7</v>
      </c>
      <c r="P48" t="s">
        <v>14</v>
      </c>
    </row>
    <row r="49" spans="1:16">
      <c r="A49" t="s">
        <v>42</v>
      </c>
      <c r="B49">
        <v>48</v>
      </c>
      <c r="C49" t="str">
        <f>VLOOKUP(Table1[[#This Row],[Player]],Players[[Player]:[consider]],2,FALSE)</f>
        <v>TE</v>
      </c>
      <c r="D49" s="1">
        <v>12.7</v>
      </c>
      <c r="E49" s="1">
        <v>17</v>
      </c>
      <c r="F49" s="1">
        <f>VLOOKUP(Table1[[#This Row],[Player]],Players[[Player]:[consider]],3,FALSE)</f>
        <v>24</v>
      </c>
      <c r="G49" s="1">
        <f>MIN(Table1[[#This Row],[Avg Yahoo Cost]:[Other Cost]])</f>
        <v>12.7</v>
      </c>
      <c r="H49" s="1">
        <f>MAX(Table1[[#This Row],[Avg Yahoo Cost]:[Other Cost]])</f>
        <v>24</v>
      </c>
      <c r="I49" s="1">
        <f>Table1[[#This Row],[Max Cost]]-Table1[[#This Row],[Min Cost]]</f>
        <v>11.3</v>
      </c>
      <c r="J49" s="8">
        <f>VLOOKUP(Table1[[#This Row],[Player]],Players[[Player]:[consider]],4,FALSE)</f>
        <v>209.93</v>
      </c>
      <c r="K49">
        <f>VLOOKUP(Table1[[#This Row],[Player]],Players[[Player]:[consider]],6,FALSE)</f>
        <v>24</v>
      </c>
      <c r="L49" s="9">
        <f>VLOOKUP(Table1[[#This Row],[Player]],Players[[Player]:[consider]],7,FALSE)</f>
        <v>2</v>
      </c>
      <c r="M49">
        <f>VLOOKUP(Table1[[#This Row],[Player]],Players[[Player]:[consider]],8,FALSE)</f>
        <v>11</v>
      </c>
      <c r="N49">
        <f>VLOOKUP(Table1[[#This Row],[Player]],Players[[Player]:[consider]],9,FALSE)</f>
        <v>1.3</v>
      </c>
      <c r="O49">
        <f>VLOOKUP(Table1[[#This Row],[Player]],Players[[Player]:[consider]],10,FALSE)</f>
        <v>2.5</v>
      </c>
      <c r="P49" t="s">
        <v>14</v>
      </c>
    </row>
    <row r="50" spans="1:16">
      <c r="A50" t="s">
        <v>51</v>
      </c>
      <c r="B50">
        <v>49</v>
      </c>
      <c r="C50" t="str">
        <f>VLOOKUP(Table1[[#This Row],[Player]],Players[[Player]:[consider]],2,FALSE)</f>
        <v>RB</v>
      </c>
      <c r="D50" s="1">
        <v>11.5</v>
      </c>
      <c r="E50" s="1">
        <v>9</v>
      </c>
      <c r="F50" s="1">
        <f>VLOOKUP(Table1[[#This Row],[Player]],Players[[Player]:[consider]],3,FALSE)</f>
        <v>23</v>
      </c>
      <c r="G50" s="1">
        <f>MIN(Table1[[#This Row],[Avg Yahoo Cost]:[Other Cost]])</f>
        <v>9</v>
      </c>
      <c r="H50" s="1">
        <f>MAX(Table1[[#This Row],[Avg Yahoo Cost]:[Other Cost]])</f>
        <v>23</v>
      </c>
      <c r="I50" s="1">
        <f>Table1[[#This Row],[Max Cost]]-Table1[[#This Row],[Min Cost]]</f>
        <v>14</v>
      </c>
      <c r="J50" s="8">
        <f>VLOOKUP(Table1[[#This Row],[Player]],Players[[Player]:[consider]],4,FALSE)</f>
        <v>222.44</v>
      </c>
      <c r="K50">
        <f>VLOOKUP(Table1[[#This Row],[Player]],Players[[Player]:[consider]],6,FALSE)</f>
        <v>29</v>
      </c>
      <c r="L50" s="9">
        <f>VLOOKUP(Table1[[#This Row],[Player]],Players[[Player]:[consider]],7,FALSE)</f>
        <v>7</v>
      </c>
      <c r="M50">
        <f>VLOOKUP(Table1[[#This Row],[Player]],Players[[Player]:[consider]],8,FALSE)</f>
        <v>12</v>
      </c>
      <c r="N50">
        <f>VLOOKUP(Table1[[#This Row],[Player]],Players[[Player]:[consider]],9,FALSE)</f>
        <v>3</v>
      </c>
      <c r="O50">
        <f>VLOOKUP(Table1[[#This Row],[Player]],Players[[Player]:[consider]],10,FALSE)</f>
        <v>3.5</v>
      </c>
      <c r="P50" t="s">
        <v>14</v>
      </c>
    </row>
    <row r="51" spans="1:16">
      <c r="A51" t="s">
        <v>71</v>
      </c>
      <c r="B51">
        <v>50</v>
      </c>
      <c r="C51" t="str">
        <f>VLOOKUP(Table1[[#This Row],[Player]],Players[[Player]:[consider]],2,FALSE)</f>
        <v>WR</v>
      </c>
      <c r="D51" s="1">
        <v>7.9</v>
      </c>
      <c r="E51" s="1">
        <v>10</v>
      </c>
      <c r="F51" s="1">
        <f>VLOOKUP(Table1[[#This Row],[Player]],Players[[Player]:[consider]],3,FALSE)</f>
        <v>18</v>
      </c>
      <c r="G51" s="1">
        <f>MIN(Table1[[#This Row],[Avg Yahoo Cost]:[Other Cost]])</f>
        <v>7.9</v>
      </c>
      <c r="H51" s="1">
        <f>MAX(Table1[[#This Row],[Avg Yahoo Cost]:[Other Cost]])</f>
        <v>18</v>
      </c>
      <c r="I51" s="1">
        <f>Table1[[#This Row],[Max Cost]]-Table1[[#This Row],[Min Cost]]</f>
        <v>10.1</v>
      </c>
      <c r="J51" s="8">
        <f>VLOOKUP(Table1[[#This Row],[Player]],Players[[Player]:[consider]],4,FALSE)</f>
        <v>216.38</v>
      </c>
      <c r="K51">
        <f>VLOOKUP(Table1[[#This Row],[Player]],Players[[Player]:[consider]],6,FALSE)</f>
        <v>23</v>
      </c>
      <c r="L51" s="9">
        <f>VLOOKUP(Table1[[#This Row],[Player]],Players[[Player]:[consider]],7,FALSE)</f>
        <v>2</v>
      </c>
      <c r="M51">
        <f>VLOOKUP(Table1[[#This Row],[Player]],Players[[Player]:[consider]],8,FALSE)</f>
        <v>9</v>
      </c>
      <c r="N51">
        <f>VLOOKUP(Table1[[#This Row],[Player]],Players[[Player]:[consider]],9,FALSE)</f>
        <v>3</v>
      </c>
      <c r="O51">
        <f>VLOOKUP(Table1[[#This Row],[Player]],Players[[Player]:[consider]],10,FALSE)</f>
        <v>4</v>
      </c>
      <c r="P51" t="s">
        <v>14</v>
      </c>
    </row>
    <row r="52" spans="1:16">
      <c r="A52" t="s">
        <v>96</v>
      </c>
      <c r="B52">
        <v>51</v>
      </c>
      <c r="C52" t="str">
        <f>VLOOKUP(Table1[[#This Row],[Player]],Players[[Player]:[consider]],2,FALSE)</f>
        <v>QB</v>
      </c>
      <c r="D52" s="1">
        <v>12.5</v>
      </c>
      <c r="E52" s="1">
        <v>12</v>
      </c>
      <c r="F52" s="1">
        <f>VLOOKUP(Table1[[#This Row],[Player]],Players[[Player]:[consider]],3,FALSE)</f>
        <v>13</v>
      </c>
      <c r="G52" s="1">
        <f>MIN(Table1[[#This Row],[Avg Yahoo Cost]:[Other Cost]])</f>
        <v>12</v>
      </c>
      <c r="H52" s="1">
        <f>MAX(Table1[[#This Row],[Avg Yahoo Cost]:[Other Cost]])</f>
        <v>13</v>
      </c>
      <c r="I52" s="1">
        <f>Table1[[#This Row],[Max Cost]]-Table1[[#This Row],[Min Cost]]</f>
        <v>1</v>
      </c>
      <c r="J52" s="8">
        <f>VLOOKUP(Table1[[#This Row],[Player]],Players[[Player]:[consider]],4,FALSE)</f>
        <v>321.42</v>
      </c>
      <c r="K52">
        <f>VLOOKUP(Table1[[#This Row],[Player]],Players[[Player]:[consider]],6,FALSE)</f>
        <v>22</v>
      </c>
      <c r="L52" s="9">
        <f>VLOOKUP(Table1[[#This Row],[Player]],Players[[Player]:[consider]],7,FALSE)</f>
        <v>1</v>
      </c>
      <c r="M52">
        <f>VLOOKUP(Table1[[#This Row],[Player]],Players[[Player]:[consider]],8,FALSE)</f>
        <v>14</v>
      </c>
      <c r="N52">
        <f>VLOOKUP(Table1[[#This Row],[Player]],Players[[Player]:[consider]],9,FALSE)</f>
        <v>2.5</v>
      </c>
      <c r="O52">
        <f>VLOOKUP(Table1[[#This Row],[Player]],Players[[Player]:[consider]],10,FALSE)</f>
        <v>4.3</v>
      </c>
    </row>
    <row r="53" spans="1:16">
      <c r="A53" t="s">
        <v>103</v>
      </c>
      <c r="B53">
        <v>52</v>
      </c>
      <c r="C53" t="str">
        <f>VLOOKUP(Table1[[#This Row],[Player]],Players[[Player]:[consider]],2,FALSE)</f>
        <v>QB</v>
      </c>
      <c r="D53" s="1">
        <v>7.6</v>
      </c>
      <c r="E53" s="1">
        <v>13</v>
      </c>
      <c r="F53" s="1">
        <f>VLOOKUP(Table1[[#This Row],[Player]],Players[[Player]:[consider]],3,FALSE)</f>
        <v>13</v>
      </c>
      <c r="G53" s="1">
        <f>MIN(Table1[[#This Row],[Avg Yahoo Cost]:[Other Cost]])</f>
        <v>7.6</v>
      </c>
      <c r="H53" s="1">
        <f>MAX(Table1[[#This Row],[Avg Yahoo Cost]:[Other Cost]])</f>
        <v>13</v>
      </c>
      <c r="I53" s="1">
        <f>Table1[[#This Row],[Max Cost]]-Table1[[#This Row],[Min Cost]]</f>
        <v>5.4</v>
      </c>
      <c r="J53" s="8">
        <f>VLOOKUP(Table1[[#This Row],[Player]],Players[[Player]:[consider]],4,FALSE)</f>
        <v>312.93</v>
      </c>
      <c r="K53">
        <f>VLOOKUP(Table1[[#This Row],[Player]],Players[[Player]:[consider]],6,FALSE)</f>
        <v>27</v>
      </c>
      <c r="L53" s="9">
        <f>VLOOKUP(Table1[[#This Row],[Player]],Players[[Player]:[consider]],7,FALSE)</f>
        <v>5</v>
      </c>
      <c r="M53">
        <f>VLOOKUP(Table1[[#This Row],[Player]],Players[[Player]:[consider]],8,FALSE)</f>
        <v>11</v>
      </c>
      <c r="N53">
        <f>VLOOKUP(Table1[[#This Row],[Player]],Players[[Player]:[consider]],9,FALSE)</f>
        <v>3.3</v>
      </c>
      <c r="O53">
        <f>VLOOKUP(Table1[[#This Row],[Player]],Players[[Player]:[consider]],10,FALSE)</f>
        <v>3.7</v>
      </c>
    </row>
    <row r="54" spans="1:16">
      <c r="A54" t="s">
        <v>81</v>
      </c>
      <c r="B54">
        <v>53</v>
      </c>
      <c r="C54" t="str">
        <f>VLOOKUP(Table1[[#This Row],[Player]],Players[[Player]:[consider]],2,FALSE)</f>
        <v>WR</v>
      </c>
      <c r="D54" s="1">
        <v>6.5</v>
      </c>
      <c r="E54" s="1">
        <v>15</v>
      </c>
      <c r="F54" s="1">
        <f>VLOOKUP(Table1[[#This Row],[Player]],Players[[Player]:[consider]],3,FALSE)</f>
        <v>16</v>
      </c>
      <c r="G54" s="1">
        <f>MIN(Table1[[#This Row],[Avg Yahoo Cost]:[Other Cost]])</f>
        <v>6.5</v>
      </c>
      <c r="H54" s="1">
        <f>MAX(Table1[[#This Row],[Avg Yahoo Cost]:[Other Cost]])</f>
        <v>16</v>
      </c>
      <c r="I54" s="1">
        <f>Table1[[#This Row],[Max Cost]]-Table1[[#This Row],[Min Cost]]</f>
        <v>9.5</v>
      </c>
      <c r="J54" s="8">
        <f>VLOOKUP(Table1[[#This Row],[Player]],Players[[Player]:[consider]],4,FALSE)</f>
        <v>204.59</v>
      </c>
      <c r="K54">
        <f>VLOOKUP(Table1[[#This Row],[Player]],Players[[Player]:[consider]],6,FALSE)</f>
        <v>24</v>
      </c>
      <c r="L54" s="9">
        <f>VLOOKUP(Table1[[#This Row],[Player]],Players[[Player]:[consider]],7,FALSE)</f>
        <v>1</v>
      </c>
      <c r="M54">
        <f>VLOOKUP(Table1[[#This Row],[Player]],Players[[Player]:[consider]],8,FALSE)</f>
        <v>14</v>
      </c>
      <c r="N54">
        <f>VLOOKUP(Table1[[#This Row],[Player]],Players[[Player]:[consider]],9,FALSE)</f>
        <v>2</v>
      </c>
      <c r="O54">
        <f>VLOOKUP(Table1[[#This Row],[Player]],Players[[Player]:[consider]],10,FALSE)</f>
        <v>4</v>
      </c>
      <c r="P54" t="s">
        <v>14</v>
      </c>
    </row>
    <row r="55" spans="1:16">
      <c r="A55" t="s">
        <v>68</v>
      </c>
      <c r="B55">
        <v>54</v>
      </c>
      <c r="C55" t="str">
        <f>VLOOKUP(Table1[[#This Row],[Player]],Players[[Player]:[consider]],2,FALSE)</f>
        <v>WR</v>
      </c>
      <c r="D55" s="1">
        <v>5.9</v>
      </c>
      <c r="E55" s="1">
        <v>11</v>
      </c>
      <c r="F55" s="1">
        <f>VLOOKUP(Table1[[#This Row],[Player]],Players[[Player]:[consider]],3,FALSE)</f>
        <v>19</v>
      </c>
      <c r="G55" s="1">
        <f>MIN(Table1[[#This Row],[Avg Yahoo Cost]:[Other Cost]])</f>
        <v>5.9</v>
      </c>
      <c r="H55" s="1">
        <f>MAX(Table1[[#This Row],[Avg Yahoo Cost]:[Other Cost]])</f>
        <v>19</v>
      </c>
      <c r="I55" s="1">
        <f>Table1[[#This Row],[Max Cost]]-Table1[[#This Row],[Min Cost]]</f>
        <v>13.1</v>
      </c>
      <c r="J55" s="8">
        <f>VLOOKUP(Table1[[#This Row],[Player]],Players[[Player]:[consider]],4,FALSE)</f>
        <v>222.72</v>
      </c>
      <c r="K55">
        <f>VLOOKUP(Table1[[#This Row],[Player]],Players[[Player]:[consider]],6,FALSE)</f>
        <v>23</v>
      </c>
      <c r="L55" s="9">
        <f>VLOOKUP(Table1[[#This Row],[Player]],Players[[Player]:[consider]],7,FALSE)</f>
        <v>1</v>
      </c>
      <c r="M55">
        <f>VLOOKUP(Table1[[#This Row],[Player]],Players[[Player]:[consider]],8,FALSE)</f>
        <v>14</v>
      </c>
      <c r="N55">
        <f>VLOOKUP(Table1[[#This Row],[Player]],Players[[Player]:[consider]],9,FALSE)</f>
        <v>2</v>
      </c>
      <c r="O55">
        <f>VLOOKUP(Table1[[#This Row],[Player]],Players[[Player]:[consider]],10,FALSE)</f>
        <v>3.5</v>
      </c>
      <c r="P55" t="s">
        <v>14</v>
      </c>
    </row>
    <row r="56" spans="1:16">
      <c r="A56" t="s">
        <v>70</v>
      </c>
      <c r="B56">
        <v>55</v>
      </c>
      <c r="C56" t="str">
        <f>VLOOKUP(Table1[[#This Row],[Player]],Players[[Player]:[consider]],2,FALSE)</f>
        <v>RB</v>
      </c>
      <c r="D56" s="1">
        <v>12.9</v>
      </c>
      <c r="E56" s="1">
        <v>9</v>
      </c>
      <c r="F56" s="1">
        <f>VLOOKUP(Table1[[#This Row],[Player]],Players[[Player]:[consider]],3,FALSE)</f>
        <v>18</v>
      </c>
      <c r="G56" s="1">
        <f>MIN(Table1[[#This Row],[Avg Yahoo Cost]:[Other Cost]])</f>
        <v>9</v>
      </c>
      <c r="H56" s="1">
        <f>MAX(Table1[[#This Row],[Avg Yahoo Cost]:[Other Cost]])</f>
        <v>18</v>
      </c>
      <c r="I56" s="1">
        <f>Table1[[#This Row],[Max Cost]]-Table1[[#This Row],[Min Cost]]</f>
        <v>9</v>
      </c>
      <c r="J56" s="8">
        <f>VLOOKUP(Table1[[#This Row],[Player]],Players[[Player]:[consider]],4,FALSE)</f>
        <v>205.34</v>
      </c>
      <c r="K56">
        <f>VLOOKUP(Table1[[#This Row],[Player]],Players[[Player]:[consider]],6,FALSE)</f>
        <v>23</v>
      </c>
      <c r="L56" s="9">
        <f>VLOOKUP(Table1[[#This Row],[Player]],Players[[Player]:[consider]],7,FALSE)</f>
        <v>2</v>
      </c>
      <c r="M56">
        <f>VLOOKUP(Table1[[#This Row],[Player]],Players[[Player]:[consider]],8,FALSE)</f>
        <v>10</v>
      </c>
      <c r="N56">
        <f>VLOOKUP(Table1[[#This Row],[Player]],Players[[Player]:[consider]],9,FALSE)</f>
        <v>2.5</v>
      </c>
      <c r="O56">
        <f>VLOOKUP(Table1[[#This Row],[Player]],Players[[Player]:[consider]],10,FALSE)</f>
        <v>4</v>
      </c>
    </row>
    <row r="57" spans="1:16">
      <c r="A57" t="s">
        <v>80</v>
      </c>
      <c r="B57">
        <v>56</v>
      </c>
      <c r="C57" t="str">
        <f>VLOOKUP(Table1[[#This Row],[Player]],Players[[Player]:[consider]],2,FALSE)</f>
        <v>RB</v>
      </c>
      <c r="D57" s="1">
        <v>11.9</v>
      </c>
      <c r="E57" s="1">
        <v>13</v>
      </c>
      <c r="F57" s="1">
        <f>VLOOKUP(Table1[[#This Row],[Player]],Players[[Player]:[consider]],3,FALSE)</f>
        <v>16</v>
      </c>
      <c r="G57" s="1">
        <f>MIN(Table1[[#This Row],[Avg Yahoo Cost]:[Other Cost]])</f>
        <v>11.9</v>
      </c>
      <c r="H57" s="1">
        <f>MAX(Table1[[#This Row],[Avg Yahoo Cost]:[Other Cost]])</f>
        <v>16</v>
      </c>
      <c r="I57" s="1">
        <f>Table1[[#This Row],[Max Cost]]-Table1[[#This Row],[Min Cost]]</f>
        <v>4.0999999999999996</v>
      </c>
      <c r="J57" s="8">
        <f>VLOOKUP(Table1[[#This Row],[Player]],Players[[Player]:[consider]],4,FALSE)</f>
        <v>196.27</v>
      </c>
      <c r="K57">
        <f>VLOOKUP(Table1[[#This Row],[Player]],Players[[Player]:[consider]],6,FALSE)</f>
        <v>27</v>
      </c>
      <c r="L57" s="9">
        <f>VLOOKUP(Table1[[#This Row],[Player]],Players[[Player]:[consider]],7,FALSE)</f>
        <v>5</v>
      </c>
      <c r="M57">
        <f>VLOOKUP(Table1[[#This Row],[Player]],Players[[Player]:[consider]],8,FALSE)</f>
        <v>5</v>
      </c>
      <c r="N57">
        <f>VLOOKUP(Table1[[#This Row],[Player]],Players[[Player]:[consider]],9,FALSE)</f>
        <v>2</v>
      </c>
      <c r="O57">
        <f>VLOOKUP(Table1[[#This Row],[Player]],Players[[Player]:[consider]],10,FALSE)</f>
        <v>3.8</v>
      </c>
      <c r="P57" t="s">
        <v>14</v>
      </c>
    </row>
    <row r="58" spans="1:16">
      <c r="A58" t="s">
        <v>65</v>
      </c>
      <c r="B58">
        <v>57</v>
      </c>
      <c r="C58" t="str">
        <f>VLOOKUP(Table1[[#This Row],[Player]],Players[[Player]:[consider]],2,FALSE)</f>
        <v>TE</v>
      </c>
      <c r="D58" s="1">
        <v>10.3</v>
      </c>
      <c r="E58" s="1">
        <v>8</v>
      </c>
      <c r="F58" s="1">
        <f>VLOOKUP(Table1[[#This Row],[Player]],Players[[Player]:[consider]],3,FALSE)</f>
        <v>20</v>
      </c>
      <c r="G58" s="1">
        <f>MIN(Table1[[#This Row],[Avg Yahoo Cost]:[Other Cost]])</f>
        <v>8</v>
      </c>
      <c r="H58" s="1">
        <f>MAX(Table1[[#This Row],[Avg Yahoo Cost]:[Other Cost]])</f>
        <v>20</v>
      </c>
      <c r="I58" s="1">
        <f>Table1[[#This Row],[Max Cost]]-Table1[[#This Row],[Min Cost]]</f>
        <v>12</v>
      </c>
      <c r="J58" s="8">
        <f>VLOOKUP(Table1[[#This Row],[Player]],Players[[Player]:[consider]],4,FALSE)</f>
        <v>191.52</v>
      </c>
      <c r="K58">
        <f>VLOOKUP(Table1[[#This Row],[Player]],Players[[Player]:[consider]],6,FALSE)</f>
        <v>28</v>
      </c>
      <c r="L58" s="9">
        <f>VLOOKUP(Table1[[#This Row],[Player]],Players[[Player]:[consider]],7,FALSE)</f>
        <v>6</v>
      </c>
      <c r="M58">
        <f>VLOOKUP(Table1[[#This Row],[Player]],Players[[Player]:[consider]],8,FALSE)</f>
        <v>14</v>
      </c>
      <c r="N58">
        <f>VLOOKUP(Table1[[#This Row],[Player]],Players[[Player]:[consider]],9,FALSE)</f>
        <v>2</v>
      </c>
      <c r="O58">
        <f>VLOOKUP(Table1[[#This Row],[Player]],Players[[Player]:[consider]],10,FALSE)</f>
        <v>3</v>
      </c>
    </row>
    <row r="59" spans="1:16">
      <c r="A59" t="s">
        <v>76</v>
      </c>
      <c r="B59">
        <v>58</v>
      </c>
      <c r="C59" t="str">
        <f>VLOOKUP(Table1[[#This Row],[Player]],Players[[Player]:[consider]],2,FALSE)</f>
        <v>RB</v>
      </c>
      <c r="D59" s="1">
        <v>10</v>
      </c>
      <c r="E59" s="1">
        <v>11</v>
      </c>
      <c r="F59" s="1">
        <f>VLOOKUP(Table1[[#This Row],[Player]],Players[[Player]:[consider]],3,FALSE)</f>
        <v>17</v>
      </c>
      <c r="G59" s="1">
        <f>MIN(Table1[[#This Row],[Avg Yahoo Cost]:[Other Cost]])</f>
        <v>10</v>
      </c>
      <c r="H59" s="1">
        <f>MAX(Table1[[#This Row],[Avg Yahoo Cost]:[Other Cost]])</f>
        <v>17</v>
      </c>
      <c r="I59" s="1">
        <f>Table1[[#This Row],[Max Cost]]-Table1[[#This Row],[Min Cost]]</f>
        <v>7</v>
      </c>
      <c r="J59" s="8">
        <f>VLOOKUP(Table1[[#This Row],[Player]],Players[[Player]:[consider]],4,FALSE)</f>
        <v>199.93</v>
      </c>
      <c r="K59">
        <f>VLOOKUP(Table1[[#This Row],[Player]],Players[[Player]:[consider]],6,FALSE)</f>
        <v>29</v>
      </c>
      <c r="L59" s="9">
        <f>VLOOKUP(Table1[[#This Row],[Player]],Players[[Player]:[consider]],7,FALSE)</f>
        <v>7</v>
      </c>
      <c r="M59">
        <f>VLOOKUP(Table1[[#This Row],[Player]],Players[[Player]:[consider]],8,FALSE)</f>
        <v>6</v>
      </c>
      <c r="N59">
        <f>VLOOKUP(Table1[[#This Row],[Player]],Players[[Player]:[consider]],9,FALSE)</f>
        <v>3</v>
      </c>
      <c r="O59">
        <f>VLOOKUP(Table1[[#This Row],[Player]],Players[[Player]:[consider]],10,FALSE)</f>
        <v>3.3</v>
      </c>
    </row>
    <row r="60" spans="1:16">
      <c r="A60" t="s">
        <v>72</v>
      </c>
      <c r="B60">
        <v>59</v>
      </c>
      <c r="C60" t="str">
        <f>VLOOKUP(Table1[[#This Row],[Player]],Players[[Player]:[consider]],2,FALSE)</f>
        <v>WR</v>
      </c>
      <c r="D60" s="1">
        <v>9.4</v>
      </c>
      <c r="E60" s="1">
        <v>14</v>
      </c>
      <c r="F60" s="1">
        <f>VLOOKUP(Table1[[#This Row],[Player]],Players[[Player]:[consider]],3,FALSE)</f>
        <v>18</v>
      </c>
      <c r="G60" s="1">
        <f>MIN(Table1[[#This Row],[Avg Yahoo Cost]:[Other Cost]])</f>
        <v>9.4</v>
      </c>
      <c r="H60" s="1">
        <f>MAX(Table1[[#This Row],[Avg Yahoo Cost]:[Other Cost]])</f>
        <v>18</v>
      </c>
      <c r="I60" s="1">
        <f>Table1[[#This Row],[Max Cost]]-Table1[[#This Row],[Min Cost]]</f>
        <v>8.6</v>
      </c>
      <c r="J60" s="8">
        <f>VLOOKUP(Table1[[#This Row],[Player]],Players[[Player]:[consider]],4,FALSE)</f>
        <v>214.45</v>
      </c>
      <c r="K60">
        <f>VLOOKUP(Table1[[#This Row],[Player]],Players[[Player]:[consider]],6,FALSE)</f>
        <v>25</v>
      </c>
      <c r="L60" s="9">
        <f>VLOOKUP(Table1[[#This Row],[Player]],Players[[Player]:[consider]],7,FALSE)</f>
        <v>4</v>
      </c>
      <c r="M60">
        <f>VLOOKUP(Table1[[#This Row],[Player]],Players[[Player]:[consider]],8,FALSE)</f>
        <v>12</v>
      </c>
      <c r="N60">
        <f>VLOOKUP(Table1[[#This Row],[Player]],Players[[Player]:[consider]],9,FALSE)</f>
        <v>3</v>
      </c>
      <c r="O60">
        <f>VLOOKUP(Table1[[#This Row],[Player]],Players[[Player]:[consider]],10,FALSE)</f>
        <v>4</v>
      </c>
      <c r="P60" t="s">
        <v>14</v>
      </c>
    </row>
    <row r="61" spans="1:16">
      <c r="A61" t="s">
        <v>77</v>
      </c>
      <c r="B61">
        <v>60</v>
      </c>
      <c r="C61" t="str">
        <f>VLOOKUP(Table1[[#This Row],[Player]],Players[[Player]:[consider]],2,FALSE)</f>
        <v>WR</v>
      </c>
      <c r="D61" s="1">
        <v>4.9000000000000004</v>
      </c>
      <c r="E61" s="1">
        <v>8</v>
      </c>
      <c r="F61" s="1">
        <f>VLOOKUP(Table1[[#This Row],[Player]],Players[[Player]:[consider]],3,FALSE)</f>
        <v>17</v>
      </c>
      <c r="G61" s="1">
        <f>MIN(Table1[[#This Row],[Avg Yahoo Cost]:[Other Cost]])</f>
        <v>4.9000000000000004</v>
      </c>
      <c r="H61" s="1">
        <f>MAX(Table1[[#This Row],[Avg Yahoo Cost]:[Other Cost]])</f>
        <v>17</v>
      </c>
      <c r="I61" s="1">
        <f>Table1[[#This Row],[Max Cost]]-Table1[[#This Row],[Min Cost]]</f>
        <v>12.1</v>
      </c>
      <c r="J61" s="8">
        <f>VLOOKUP(Table1[[#This Row],[Player]],Players[[Player]:[consider]],4,FALSE)</f>
        <v>212.64</v>
      </c>
      <c r="K61">
        <f>VLOOKUP(Table1[[#This Row],[Player]],Players[[Player]:[consider]],6,FALSE)</f>
        <v>28</v>
      </c>
      <c r="L61" s="9">
        <f>VLOOKUP(Table1[[#This Row],[Player]],Players[[Player]:[consider]],7,FALSE)</f>
        <v>5</v>
      </c>
      <c r="M61">
        <f>VLOOKUP(Table1[[#This Row],[Player]],Players[[Player]:[consider]],8,FALSE)</f>
        <v>14</v>
      </c>
      <c r="N61">
        <f>VLOOKUP(Table1[[#This Row],[Player]],Players[[Player]:[consider]],9,FALSE)</f>
        <v>2</v>
      </c>
      <c r="O61">
        <f>VLOOKUP(Table1[[#This Row],[Player]],Players[[Player]:[consider]],10,FALSE)</f>
        <v>3</v>
      </c>
    </row>
    <row r="62" spans="1:16">
      <c r="A62" t="s">
        <v>78</v>
      </c>
      <c r="B62">
        <v>61</v>
      </c>
      <c r="C62" t="str">
        <f>VLOOKUP(Table1[[#This Row],[Player]],Players[[Player]:[consider]],2,FALSE)</f>
        <v>RB</v>
      </c>
      <c r="D62" s="1">
        <v>7.2</v>
      </c>
      <c r="E62" s="1">
        <v>7</v>
      </c>
      <c r="F62" s="1">
        <f>VLOOKUP(Table1[[#This Row],[Player]],Players[[Player]:[consider]],3,FALSE)</f>
        <v>17</v>
      </c>
      <c r="G62" s="1">
        <f>MIN(Table1[[#This Row],[Avg Yahoo Cost]:[Other Cost]])</f>
        <v>7</v>
      </c>
      <c r="H62" s="1">
        <f>MAX(Table1[[#This Row],[Avg Yahoo Cost]:[Other Cost]])</f>
        <v>17</v>
      </c>
      <c r="I62" s="1">
        <f>Table1[[#This Row],[Max Cost]]-Table1[[#This Row],[Min Cost]]</f>
        <v>10</v>
      </c>
      <c r="J62" s="8">
        <f>VLOOKUP(Table1[[#This Row],[Player]],Players[[Player]:[consider]],4,FALSE)</f>
        <v>198.43</v>
      </c>
      <c r="K62">
        <f>VLOOKUP(Table1[[#This Row],[Player]],Players[[Player]:[consider]],6,FALSE)</f>
        <v>26</v>
      </c>
      <c r="L62" s="9">
        <f>VLOOKUP(Table1[[#This Row],[Player]],Players[[Player]:[consider]],7,FALSE)</f>
        <v>3</v>
      </c>
      <c r="M62">
        <f>VLOOKUP(Table1[[#This Row],[Player]],Players[[Player]:[consider]],8,FALSE)</f>
        <v>14</v>
      </c>
      <c r="N62">
        <f>VLOOKUP(Table1[[#This Row],[Player]],Players[[Player]:[consider]],9,FALSE)</f>
        <v>2</v>
      </c>
      <c r="O62">
        <f>VLOOKUP(Table1[[#This Row],[Player]],Players[[Player]:[consider]],10,FALSE)</f>
        <v>4</v>
      </c>
    </row>
    <row r="63" spans="1:16">
      <c r="A63" t="s">
        <v>88</v>
      </c>
      <c r="B63">
        <v>62</v>
      </c>
      <c r="C63" t="str">
        <f>VLOOKUP(Table1[[#This Row],[Player]],Players[[Player]:[consider]],2,FALSE)</f>
        <v>RB</v>
      </c>
      <c r="D63" s="1">
        <v>7.8</v>
      </c>
      <c r="E63" s="1">
        <v>7</v>
      </c>
      <c r="F63" s="1">
        <f>VLOOKUP(Table1[[#This Row],[Player]],Players[[Player]:[consider]],3,FALSE)</f>
        <v>15</v>
      </c>
      <c r="G63" s="1">
        <f>MIN(Table1[[#This Row],[Avg Yahoo Cost]:[Other Cost]])</f>
        <v>7</v>
      </c>
      <c r="H63" s="1">
        <f>MAX(Table1[[#This Row],[Avg Yahoo Cost]:[Other Cost]])</f>
        <v>15</v>
      </c>
      <c r="I63" s="1">
        <f>Table1[[#This Row],[Max Cost]]-Table1[[#This Row],[Min Cost]]</f>
        <v>8</v>
      </c>
      <c r="J63" s="8">
        <f>VLOOKUP(Table1[[#This Row],[Player]],Players[[Player]:[consider]],4,FALSE)</f>
        <v>188.09</v>
      </c>
      <c r="K63">
        <f>VLOOKUP(Table1[[#This Row],[Player]],Players[[Player]:[consider]],6,FALSE)</f>
        <v>29</v>
      </c>
      <c r="L63" s="9">
        <f>VLOOKUP(Table1[[#This Row],[Player]],Players[[Player]:[consider]],7,FALSE)</f>
        <v>7</v>
      </c>
      <c r="M63">
        <f>VLOOKUP(Table1[[#This Row],[Player]],Players[[Player]:[consider]],8,FALSE)</f>
        <v>11</v>
      </c>
      <c r="N63">
        <f>VLOOKUP(Table1[[#This Row],[Player]],Players[[Player]:[consider]],9,FALSE)</f>
        <v>2.5</v>
      </c>
      <c r="O63">
        <f>VLOOKUP(Table1[[#This Row],[Player]],Players[[Player]:[consider]],10,FALSE)</f>
        <v>3.5</v>
      </c>
    </row>
    <row r="64" spans="1:16">
      <c r="A64" t="s">
        <v>79</v>
      </c>
      <c r="B64">
        <v>63</v>
      </c>
      <c r="C64" t="str">
        <f>VLOOKUP(Table1[[#This Row],[Player]],Players[[Player]:[consider]],2,FALSE)</f>
        <v>WR</v>
      </c>
      <c r="D64" s="1">
        <v>4.4000000000000004</v>
      </c>
      <c r="E64" s="1">
        <v>7</v>
      </c>
      <c r="F64" s="1">
        <f>VLOOKUP(Table1[[#This Row],[Player]],Players[[Player]:[consider]],3,FALSE)</f>
        <v>16</v>
      </c>
      <c r="G64" s="1">
        <f>MIN(Table1[[#This Row],[Avg Yahoo Cost]:[Other Cost]])</f>
        <v>4.4000000000000004</v>
      </c>
      <c r="H64" s="1">
        <f>MAX(Table1[[#This Row],[Avg Yahoo Cost]:[Other Cost]])</f>
        <v>16</v>
      </c>
      <c r="I64" s="1">
        <f>Table1[[#This Row],[Max Cost]]-Table1[[#This Row],[Min Cost]]</f>
        <v>11.6</v>
      </c>
      <c r="J64" s="8">
        <f>VLOOKUP(Table1[[#This Row],[Player]],Players[[Player]:[consider]],4,FALSE)</f>
        <v>209.57</v>
      </c>
      <c r="K64">
        <f>VLOOKUP(Table1[[#This Row],[Player]],Players[[Player]:[consider]],6,FALSE)</f>
        <v>27</v>
      </c>
      <c r="L64" s="9">
        <f>VLOOKUP(Table1[[#This Row],[Player]],Players[[Player]:[consider]],7,FALSE)</f>
        <v>6</v>
      </c>
      <c r="M64">
        <f>VLOOKUP(Table1[[#This Row],[Player]],Players[[Player]:[consider]],8,FALSE)</f>
        <v>12</v>
      </c>
      <c r="N64">
        <f>VLOOKUP(Table1[[#This Row],[Player]],Players[[Player]:[consider]],9,FALSE)</f>
        <v>2</v>
      </c>
      <c r="O64">
        <f>VLOOKUP(Table1[[#This Row],[Player]],Players[[Player]:[consider]],10,FALSE)</f>
        <v>3.5</v>
      </c>
    </row>
    <row r="65" spans="1:16">
      <c r="A65" t="s">
        <v>108</v>
      </c>
      <c r="B65">
        <v>64</v>
      </c>
      <c r="C65" t="str">
        <f>VLOOKUP(Table1[[#This Row],[Player]],Players[[Player]:[consider]],2,FALSE)</f>
        <v>RB</v>
      </c>
      <c r="D65" s="1">
        <v>6.9</v>
      </c>
      <c r="E65" s="1">
        <v>6</v>
      </c>
      <c r="F65" s="1">
        <f>VLOOKUP(Table1[[#This Row],[Player]],Players[[Player]:[consider]],3,FALSE)</f>
        <v>12</v>
      </c>
      <c r="G65" s="1">
        <f>MIN(Table1[[#This Row],[Avg Yahoo Cost]:[Other Cost]])</f>
        <v>6</v>
      </c>
      <c r="H65" s="1">
        <f>MAX(Table1[[#This Row],[Avg Yahoo Cost]:[Other Cost]])</f>
        <v>12</v>
      </c>
      <c r="I65" s="1">
        <f>Table1[[#This Row],[Max Cost]]-Table1[[#This Row],[Min Cost]]</f>
        <v>6</v>
      </c>
      <c r="J65" s="8">
        <f>VLOOKUP(Table1[[#This Row],[Player]],Players[[Player]:[consider]],4,FALSE)</f>
        <v>175.66</v>
      </c>
      <c r="K65">
        <f>VLOOKUP(Table1[[#This Row],[Player]],Players[[Player]:[consider]],6,FALSE)</f>
        <v>24</v>
      </c>
      <c r="L65" s="9">
        <f>VLOOKUP(Table1[[#This Row],[Player]],Players[[Player]:[consider]],7,FALSE)</f>
        <v>2</v>
      </c>
      <c r="M65">
        <f>VLOOKUP(Table1[[#This Row],[Player]],Players[[Player]:[consider]],8,FALSE)</f>
        <v>10</v>
      </c>
      <c r="N65">
        <f>VLOOKUP(Table1[[#This Row],[Player]],Players[[Player]:[consider]],9,FALSE)</f>
        <v>2.5</v>
      </c>
      <c r="O65">
        <f>VLOOKUP(Table1[[#This Row],[Player]],Players[[Player]:[consider]],10,FALSE)</f>
        <v>3.8</v>
      </c>
    </row>
    <row r="66" spans="1:16">
      <c r="A66" t="s">
        <v>102</v>
      </c>
      <c r="B66">
        <v>65</v>
      </c>
      <c r="C66" t="str">
        <f>VLOOKUP(Table1[[#This Row],[Player]],Players[[Player]:[consider]],2,FALSE)</f>
        <v>RB</v>
      </c>
      <c r="D66" s="1">
        <v>6</v>
      </c>
      <c r="E66" s="1">
        <v>7</v>
      </c>
      <c r="F66" s="1">
        <f>VLOOKUP(Table1[[#This Row],[Player]],Players[[Player]:[consider]],3,FALSE)</f>
        <v>13</v>
      </c>
      <c r="G66" s="1">
        <f>MIN(Table1[[#This Row],[Avg Yahoo Cost]:[Other Cost]])</f>
        <v>6</v>
      </c>
      <c r="H66" s="1">
        <f>MAX(Table1[[#This Row],[Avg Yahoo Cost]:[Other Cost]])</f>
        <v>13</v>
      </c>
      <c r="I66" s="1">
        <f>Table1[[#This Row],[Max Cost]]-Table1[[#This Row],[Min Cost]]</f>
        <v>7</v>
      </c>
      <c r="J66" s="8">
        <f>VLOOKUP(Table1[[#This Row],[Player]],Players[[Player]:[consider]],4,FALSE)</f>
        <v>177.63</v>
      </c>
      <c r="K66">
        <f>VLOOKUP(Table1[[#This Row],[Player]],Players[[Player]:[consider]],6,FALSE)</f>
        <v>32</v>
      </c>
      <c r="L66" s="9">
        <f>VLOOKUP(Table1[[#This Row],[Player]],Players[[Player]:[consider]],7,FALSE)</f>
        <v>9</v>
      </c>
      <c r="M66">
        <f>VLOOKUP(Table1[[#This Row],[Player]],Players[[Player]:[consider]],8,FALSE)</f>
        <v>6</v>
      </c>
      <c r="N66">
        <f>VLOOKUP(Table1[[#This Row],[Player]],Players[[Player]:[consider]],9,FALSE)</f>
        <v>3</v>
      </c>
      <c r="O66">
        <f>VLOOKUP(Table1[[#This Row],[Player]],Players[[Player]:[consider]],10,FALSE)</f>
        <v>3.5</v>
      </c>
    </row>
    <row r="67" spans="1:16">
      <c r="A67" t="s">
        <v>75</v>
      </c>
      <c r="B67">
        <v>66</v>
      </c>
      <c r="C67" t="str">
        <f>VLOOKUP(Table1[[#This Row],[Player]],Players[[Player]:[consider]],2,FALSE)</f>
        <v>TE</v>
      </c>
      <c r="D67" s="1">
        <v>6.8</v>
      </c>
      <c r="E67" s="1">
        <v>5</v>
      </c>
      <c r="F67" s="1">
        <f>VLOOKUP(Table1[[#This Row],[Player]],Players[[Player]:[consider]],3,FALSE)</f>
        <v>17</v>
      </c>
      <c r="G67" s="1">
        <f>MIN(Table1[[#This Row],[Avg Yahoo Cost]:[Other Cost]])</f>
        <v>5</v>
      </c>
      <c r="H67" s="1">
        <f>MAX(Table1[[#This Row],[Avg Yahoo Cost]:[Other Cost]])</f>
        <v>17</v>
      </c>
      <c r="I67" s="1">
        <f>Table1[[#This Row],[Max Cost]]-Table1[[#This Row],[Min Cost]]</f>
        <v>12</v>
      </c>
      <c r="J67" s="8">
        <f>VLOOKUP(Table1[[#This Row],[Player]],Players[[Player]:[consider]],4,FALSE)</f>
        <v>182.04</v>
      </c>
      <c r="K67">
        <f>VLOOKUP(Table1[[#This Row],[Player]],Players[[Player]:[consider]],6,FALSE)</f>
        <v>30</v>
      </c>
      <c r="L67" s="9">
        <f>VLOOKUP(Table1[[#This Row],[Player]],Players[[Player]:[consider]],7,FALSE)</f>
        <v>7</v>
      </c>
      <c r="M67">
        <f>VLOOKUP(Table1[[#This Row],[Player]],Players[[Player]:[consider]],8,FALSE)</f>
        <v>9</v>
      </c>
      <c r="N67">
        <f>VLOOKUP(Table1[[#This Row],[Player]],Players[[Player]:[consider]],9,FALSE)</f>
        <v>2.2999999999999998</v>
      </c>
      <c r="O67">
        <f>VLOOKUP(Table1[[#This Row],[Player]],Players[[Player]:[consider]],10,FALSE)</f>
        <v>3.3</v>
      </c>
    </row>
    <row r="68" spans="1:16">
      <c r="A68" t="s">
        <v>98</v>
      </c>
      <c r="B68">
        <v>67</v>
      </c>
      <c r="C68" t="str">
        <f>VLOOKUP(Table1[[#This Row],[Player]],Players[[Player]:[consider]],2,FALSE)</f>
        <v>QB</v>
      </c>
      <c r="D68" s="1">
        <v>6.4</v>
      </c>
      <c r="E68" s="1">
        <v>7</v>
      </c>
      <c r="F68" s="1">
        <f>VLOOKUP(Table1[[#This Row],[Player]],Players[[Player]:[consider]],3,FALSE)</f>
        <v>13</v>
      </c>
      <c r="G68" s="1">
        <f>MIN(Table1[[#This Row],[Avg Yahoo Cost]:[Other Cost]])</f>
        <v>6.4</v>
      </c>
      <c r="H68" s="1">
        <f>MAX(Table1[[#This Row],[Avg Yahoo Cost]:[Other Cost]])</f>
        <v>13</v>
      </c>
      <c r="I68" s="1">
        <f>Table1[[#This Row],[Max Cost]]-Table1[[#This Row],[Min Cost]]</f>
        <v>6.6</v>
      </c>
      <c r="J68" s="8">
        <f>VLOOKUP(Table1[[#This Row],[Player]],Players[[Player]:[consider]],4,FALSE)</f>
        <v>319.43</v>
      </c>
      <c r="K68">
        <f>VLOOKUP(Table1[[#This Row],[Player]],Players[[Player]:[consider]],6,FALSE)</f>
        <v>27</v>
      </c>
      <c r="L68" s="9">
        <f>VLOOKUP(Table1[[#This Row],[Player]],Players[[Player]:[consider]],7,FALSE)</f>
        <v>4</v>
      </c>
      <c r="M68">
        <f>VLOOKUP(Table1[[#This Row],[Player]],Players[[Player]:[consider]],8,FALSE)</f>
        <v>12</v>
      </c>
      <c r="N68">
        <f>VLOOKUP(Table1[[#This Row],[Player]],Players[[Player]:[consider]],9,FALSE)</f>
        <v>3</v>
      </c>
      <c r="O68">
        <f>VLOOKUP(Table1[[#This Row],[Player]],Players[[Player]:[consider]],10,FALSE)</f>
        <v>4</v>
      </c>
    </row>
    <row r="69" spans="1:16">
      <c r="A69" t="s">
        <v>64</v>
      </c>
      <c r="B69">
        <v>68</v>
      </c>
      <c r="C69" t="str">
        <f>VLOOKUP(Table1[[#This Row],[Player]],Players[[Player]:[consider]],2,FALSE)</f>
        <v>TE</v>
      </c>
      <c r="D69" s="1">
        <v>7.2</v>
      </c>
      <c r="E69" s="1">
        <v>5</v>
      </c>
      <c r="F69" s="1">
        <f>VLOOKUP(Table1[[#This Row],[Player]],Players[[Player]:[consider]],3,FALSE)</f>
        <v>20</v>
      </c>
      <c r="G69" s="1">
        <f>MIN(Table1[[#This Row],[Avg Yahoo Cost]:[Other Cost]])</f>
        <v>5</v>
      </c>
      <c r="H69" s="1">
        <f>MAX(Table1[[#This Row],[Avg Yahoo Cost]:[Other Cost]])</f>
        <v>20</v>
      </c>
      <c r="I69" s="1">
        <f>Table1[[#This Row],[Max Cost]]-Table1[[#This Row],[Min Cost]]</f>
        <v>15</v>
      </c>
      <c r="J69" s="8">
        <f>VLOOKUP(Table1[[#This Row],[Player]],Players[[Player]:[consider]],4,FALSE)</f>
        <v>194.84</v>
      </c>
      <c r="K69">
        <f>VLOOKUP(Table1[[#This Row],[Player]],Players[[Player]:[consider]],6,FALSE)</f>
        <v>24</v>
      </c>
      <c r="L69" s="9">
        <f>VLOOKUP(Table1[[#This Row],[Player]],Players[[Player]:[consider]],7,FALSE)</f>
        <v>1</v>
      </c>
      <c r="M69">
        <f>VLOOKUP(Table1[[#This Row],[Player]],Players[[Player]:[consider]],8,FALSE)</f>
        <v>12</v>
      </c>
      <c r="N69">
        <f>VLOOKUP(Table1[[#This Row],[Player]],Players[[Player]:[consider]],9,FALSE)</f>
        <v>2</v>
      </c>
      <c r="O69">
        <f>VLOOKUP(Table1[[#This Row],[Player]],Players[[Player]:[consider]],10,FALSE)</f>
        <v>4.3</v>
      </c>
      <c r="P69" t="s">
        <v>14</v>
      </c>
    </row>
    <row r="70" spans="1:16">
      <c r="A70" t="s">
        <v>92</v>
      </c>
      <c r="B70">
        <v>69</v>
      </c>
      <c r="C70" t="str">
        <f>VLOOKUP(Table1[[#This Row],[Player]],Players[[Player]:[consider]],2,FALSE)</f>
        <v>RB</v>
      </c>
      <c r="D70" s="1">
        <v>5.6</v>
      </c>
      <c r="E70" s="1">
        <v>5</v>
      </c>
      <c r="F70" s="1">
        <f>VLOOKUP(Table1[[#This Row],[Player]],Players[[Player]:[consider]],3,FALSE)</f>
        <v>14</v>
      </c>
      <c r="G70" s="1">
        <f>MIN(Table1[[#This Row],[Avg Yahoo Cost]:[Other Cost]])</f>
        <v>5</v>
      </c>
      <c r="H70" s="1">
        <f>MAX(Table1[[#This Row],[Avg Yahoo Cost]:[Other Cost]])</f>
        <v>14</v>
      </c>
      <c r="I70" s="1">
        <f>Table1[[#This Row],[Max Cost]]-Table1[[#This Row],[Min Cost]]</f>
        <v>9</v>
      </c>
      <c r="J70" s="8">
        <f>VLOOKUP(Table1[[#This Row],[Player]],Players[[Player]:[consider]],4,FALSE)</f>
        <v>185.37</v>
      </c>
      <c r="K70">
        <f>VLOOKUP(Table1[[#This Row],[Player]],Players[[Player]:[consider]],6,FALSE)</f>
        <v>26</v>
      </c>
      <c r="L70" s="9">
        <f>VLOOKUP(Table1[[#This Row],[Player]],Players[[Player]:[consider]],7,FALSE)</f>
        <v>3</v>
      </c>
      <c r="M70">
        <f>VLOOKUP(Table1[[#This Row],[Player]],Players[[Player]:[consider]],8,FALSE)</f>
        <v>9</v>
      </c>
      <c r="N70">
        <f>VLOOKUP(Table1[[#This Row],[Player]],Players[[Player]:[consider]],9,FALSE)</f>
        <v>2.5</v>
      </c>
      <c r="O70">
        <f>VLOOKUP(Table1[[#This Row],[Player]],Players[[Player]:[consider]],10,FALSE)</f>
        <v>3.3</v>
      </c>
    </row>
    <row r="71" spans="1:16">
      <c r="A71" t="s">
        <v>89</v>
      </c>
      <c r="B71">
        <v>70</v>
      </c>
      <c r="C71" t="str">
        <f>VLOOKUP(Table1[[#This Row],[Player]],Players[[Player]:[consider]],2,FALSE)</f>
        <v>QB</v>
      </c>
      <c r="D71" s="1">
        <v>4.7</v>
      </c>
      <c r="E71" s="1">
        <v>5</v>
      </c>
      <c r="F71" s="1">
        <f>VLOOKUP(Table1[[#This Row],[Player]],Players[[Player]:[consider]],3,FALSE)</f>
        <v>14</v>
      </c>
      <c r="G71" s="1">
        <f>MIN(Table1[[#This Row],[Avg Yahoo Cost]:[Other Cost]])</f>
        <v>4.7</v>
      </c>
      <c r="H71" s="1">
        <f>MAX(Table1[[#This Row],[Avg Yahoo Cost]:[Other Cost]])</f>
        <v>14</v>
      </c>
      <c r="I71" s="1">
        <f>Table1[[#This Row],[Max Cost]]-Table1[[#This Row],[Min Cost]]</f>
        <v>9.3000000000000007</v>
      </c>
      <c r="J71" s="8">
        <f>VLOOKUP(Table1[[#This Row],[Player]],Players[[Player]:[consider]],4,FALSE)</f>
        <v>325.79000000000002</v>
      </c>
      <c r="K71">
        <f>VLOOKUP(Table1[[#This Row],[Player]],Players[[Player]:[consider]],6,FALSE)</f>
        <v>31</v>
      </c>
      <c r="L71" s="9">
        <f>VLOOKUP(Table1[[#This Row],[Player]],Players[[Player]:[consider]],7,FALSE)</f>
        <v>8</v>
      </c>
      <c r="M71">
        <f>VLOOKUP(Table1[[#This Row],[Player]],Players[[Player]:[consider]],8,FALSE)</f>
        <v>7</v>
      </c>
      <c r="N71">
        <f>VLOOKUP(Table1[[#This Row],[Player]],Players[[Player]:[consider]],9,FALSE)</f>
        <v>2</v>
      </c>
      <c r="O71">
        <f>VLOOKUP(Table1[[#This Row],[Player]],Players[[Player]:[consider]],10,FALSE)</f>
        <v>4</v>
      </c>
    </row>
    <row r="72" spans="1:16">
      <c r="A72" t="s">
        <v>83</v>
      </c>
      <c r="B72">
        <v>71</v>
      </c>
      <c r="C72" t="str">
        <f>VLOOKUP(Table1[[#This Row],[Player]],Players[[Player]:[consider]],2,FALSE)</f>
        <v>WR</v>
      </c>
      <c r="D72" s="1">
        <v>2.2000000000000002</v>
      </c>
      <c r="E72" s="1">
        <v>5</v>
      </c>
      <c r="F72" s="1">
        <f>VLOOKUP(Table1[[#This Row],[Player]],Players[[Player]:[consider]],3,FALSE)</f>
        <v>16</v>
      </c>
      <c r="G72" s="1">
        <f>MIN(Table1[[#This Row],[Avg Yahoo Cost]:[Other Cost]])</f>
        <v>2.2000000000000002</v>
      </c>
      <c r="H72" s="1">
        <f>MAX(Table1[[#This Row],[Avg Yahoo Cost]:[Other Cost]])</f>
        <v>16</v>
      </c>
      <c r="I72" s="1">
        <f>Table1[[#This Row],[Max Cost]]-Table1[[#This Row],[Min Cost]]</f>
        <v>13.8</v>
      </c>
      <c r="J72" s="8">
        <f>VLOOKUP(Table1[[#This Row],[Player]],Players[[Player]:[consider]],4,FALSE)</f>
        <v>205.26</v>
      </c>
      <c r="K72">
        <f>VLOOKUP(Table1[[#This Row],[Player]],Players[[Player]:[consider]],6,FALSE)</f>
        <v>28</v>
      </c>
      <c r="L72" s="9">
        <f>VLOOKUP(Table1[[#This Row],[Player]],Players[[Player]:[consider]],7,FALSE)</f>
        <v>5</v>
      </c>
      <c r="M72">
        <f>VLOOKUP(Table1[[#This Row],[Player]],Players[[Player]:[consider]],8,FALSE)</f>
        <v>11</v>
      </c>
      <c r="N72">
        <f>VLOOKUP(Table1[[#This Row],[Player]],Players[[Player]:[consider]],9,FALSE)</f>
        <v>1.5</v>
      </c>
      <c r="O72">
        <f>VLOOKUP(Table1[[#This Row],[Player]],Players[[Player]:[consider]],10,FALSE)</f>
        <v>3.5</v>
      </c>
    </row>
    <row r="73" spans="1:16">
      <c r="A73" t="s">
        <v>125</v>
      </c>
      <c r="B73">
        <v>72</v>
      </c>
      <c r="C73" t="str">
        <f>VLOOKUP(Table1[[#This Row],[Player]],Players[[Player]:[consider]],2,FALSE)</f>
        <v>QB</v>
      </c>
      <c r="D73" s="1">
        <v>4</v>
      </c>
      <c r="E73" s="1">
        <v>5</v>
      </c>
      <c r="F73" s="1">
        <f>VLOOKUP(Table1[[#This Row],[Player]],Players[[Player]:[consider]],3,FALSE)</f>
        <v>6</v>
      </c>
      <c r="G73" s="1">
        <f>MIN(Table1[[#This Row],[Avg Yahoo Cost]:[Other Cost]])</f>
        <v>4</v>
      </c>
      <c r="H73" s="1">
        <f>MAX(Table1[[#This Row],[Avg Yahoo Cost]:[Other Cost]])</f>
        <v>6</v>
      </c>
      <c r="I73" s="1">
        <f>Table1[[#This Row],[Max Cost]]-Table1[[#This Row],[Min Cost]]</f>
        <v>2</v>
      </c>
      <c r="J73" s="8">
        <f>VLOOKUP(Table1[[#This Row],[Player]],Players[[Player]:[consider]],4,FALSE)</f>
        <v>308.81</v>
      </c>
      <c r="K73">
        <f>VLOOKUP(Table1[[#This Row],[Player]],Players[[Player]:[consider]],6,FALSE)</f>
        <v>25</v>
      </c>
      <c r="L73" s="9">
        <f>VLOOKUP(Table1[[#This Row],[Player]],Players[[Player]:[consider]],7,FALSE)</f>
        <v>4</v>
      </c>
      <c r="M73">
        <f>VLOOKUP(Table1[[#This Row],[Player]],Players[[Player]:[consider]],8,FALSE)</f>
        <v>10</v>
      </c>
      <c r="N73">
        <f>VLOOKUP(Table1[[#This Row],[Player]],Players[[Player]:[consider]],9,FALSE)</f>
        <v>2.5</v>
      </c>
      <c r="O73">
        <f>VLOOKUP(Table1[[#This Row],[Player]],Players[[Player]:[consider]],10,FALSE)</f>
        <v>3.5</v>
      </c>
      <c r="P73" t="s">
        <v>14</v>
      </c>
    </row>
    <row r="74" spans="1:16">
      <c r="A74" t="s">
        <v>99</v>
      </c>
      <c r="B74">
        <v>73</v>
      </c>
      <c r="C74" t="str">
        <f>VLOOKUP(Table1[[#This Row],[Player]],Players[[Player]:[consider]],2,FALSE)</f>
        <v>WR</v>
      </c>
      <c r="D74" s="1">
        <v>2.8</v>
      </c>
      <c r="E74" s="1">
        <v>4</v>
      </c>
      <c r="F74" s="1">
        <f>VLOOKUP(Table1[[#This Row],[Player]],Players[[Player]:[consider]],3,FALSE)</f>
        <v>13</v>
      </c>
      <c r="G74" s="1">
        <f>MIN(Table1[[#This Row],[Avg Yahoo Cost]:[Other Cost]])</f>
        <v>2.8</v>
      </c>
      <c r="H74" s="1">
        <f>MAX(Table1[[#This Row],[Avg Yahoo Cost]:[Other Cost]])</f>
        <v>13</v>
      </c>
      <c r="I74" s="1">
        <f>Table1[[#This Row],[Max Cost]]-Table1[[#This Row],[Min Cost]]</f>
        <v>10.199999999999999</v>
      </c>
      <c r="J74" s="8">
        <f>VLOOKUP(Table1[[#This Row],[Player]],Players[[Player]:[consider]],4,FALSE)</f>
        <v>177.08</v>
      </c>
      <c r="K74">
        <f>VLOOKUP(Table1[[#This Row],[Player]],Players[[Player]:[consider]],6,FALSE)</f>
        <v>24</v>
      </c>
      <c r="L74" s="9">
        <f>VLOOKUP(Table1[[#This Row],[Player]],Players[[Player]:[consider]],7,FALSE)</f>
        <v>1</v>
      </c>
      <c r="M74">
        <f>VLOOKUP(Table1[[#This Row],[Player]],Players[[Player]:[consider]],8,FALSE)</f>
        <v>6</v>
      </c>
      <c r="N74">
        <f>VLOOKUP(Table1[[#This Row],[Player]],Players[[Player]:[consider]],9,FALSE)</f>
        <v>2.5</v>
      </c>
      <c r="O74">
        <f>VLOOKUP(Table1[[#This Row],[Player]],Players[[Player]:[consider]],10,FALSE)</f>
        <v>4</v>
      </c>
      <c r="P74" t="s">
        <v>14</v>
      </c>
    </row>
    <row r="75" spans="1:16">
      <c r="A75" t="s">
        <v>84</v>
      </c>
      <c r="B75">
        <v>74</v>
      </c>
      <c r="C75" t="str">
        <f>VLOOKUP(Table1[[#This Row],[Player]],Players[[Player]:[consider]],2,FALSE)</f>
        <v>WR</v>
      </c>
      <c r="D75" s="1">
        <v>4</v>
      </c>
      <c r="E75" s="1">
        <v>5</v>
      </c>
      <c r="F75" s="1">
        <f>VLOOKUP(Table1[[#This Row],[Player]],Players[[Player]:[consider]],3,FALSE)</f>
        <v>16</v>
      </c>
      <c r="G75" s="1">
        <f>MIN(Table1[[#This Row],[Avg Yahoo Cost]:[Other Cost]])</f>
        <v>4</v>
      </c>
      <c r="H75" s="1">
        <f>MAX(Table1[[#This Row],[Avg Yahoo Cost]:[Other Cost]])</f>
        <v>16</v>
      </c>
      <c r="I75" s="1">
        <f>Table1[[#This Row],[Max Cost]]-Table1[[#This Row],[Min Cost]]</f>
        <v>12</v>
      </c>
      <c r="J75" s="8">
        <f>VLOOKUP(Table1[[#This Row],[Player]],Players[[Player]:[consider]],4,FALSE)</f>
        <v>204.48</v>
      </c>
      <c r="K75">
        <f>VLOOKUP(Table1[[#This Row],[Player]],Players[[Player]:[consider]],6,FALSE)</f>
        <v>32</v>
      </c>
      <c r="L75" s="9">
        <f>VLOOKUP(Table1[[#This Row],[Player]],Players[[Player]:[consider]],7,FALSE)</f>
        <v>11</v>
      </c>
      <c r="M75">
        <f>VLOOKUP(Table1[[#This Row],[Player]],Players[[Player]:[consider]],8,FALSE)</f>
        <v>7</v>
      </c>
      <c r="N75">
        <f>VLOOKUP(Table1[[#This Row],[Player]],Players[[Player]:[consider]],9,FALSE)</f>
        <v>1.5</v>
      </c>
      <c r="O75">
        <f>VLOOKUP(Table1[[#This Row],[Player]],Players[[Player]:[consider]],10,FALSE)</f>
        <v>3.5</v>
      </c>
    </row>
    <row r="76" spans="1:16">
      <c r="A76" t="s">
        <v>63</v>
      </c>
      <c r="B76">
        <v>75</v>
      </c>
      <c r="C76" t="str">
        <f>VLOOKUP(Table1[[#This Row],[Player]],Players[[Player]:[consider]],2,FALSE)</f>
        <v>WR</v>
      </c>
      <c r="D76" s="1">
        <v>3</v>
      </c>
      <c r="E76" s="1">
        <v>4</v>
      </c>
      <c r="F76" s="1">
        <f>VLOOKUP(Table1[[#This Row],[Player]],Players[[Player]:[consider]],3,FALSE)</f>
        <v>20</v>
      </c>
      <c r="G76" s="1">
        <f>MIN(Table1[[#This Row],[Avg Yahoo Cost]:[Other Cost]])</f>
        <v>3</v>
      </c>
      <c r="H76" s="1">
        <f>MAX(Table1[[#This Row],[Avg Yahoo Cost]:[Other Cost]])</f>
        <v>20</v>
      </c>
      <c r="I76" s="1">
        <f>Table1[[#This Row],[Max Cost]]-Table1[[#This Row],[Min Cost]]</f>
        <v>17</v>
      </c>
      <c r="J76" s="8">
        <f>VLOOKUP(Table1[[#This Row],[Player]],Players[[Player]:[consider]],4,FALSE)</f>
        <v>223.84</v>
      </c>
      <c r="K76">
        <f>VLOOKUP(Table1[[#This Row],[Player]],Players[[Player]:[consider]],6,FALSE)</f>
        <v>28</v>
      </c>
      <c r="L76" s="9">
        <f>VLOOKUP(Table1[[#This Row],[Player]],Players[[Player]:[consider]],7,FALSE)</f>
        <v>7</v>
      </c>
      <c r="M76">
        <f>VLOOKUP(Table1[[#This Row],[Player]],Players[[Player]:[consider]],8,FALSE)</f>
        <v>11</v>
      </c>
      <c r="N76">
        <f>VLOOKUP(Table1[[#This Row],[Player]],Players[[Player]:[consider]],9,FALSE)</f>
        <v>1</v>
      </c>
      <c r="O76">
        <f>VLOOKUP(Table1[[#This Row],[Player]],Players[[Player]:[consider]],10,FALSE)</f>
        <v>3.5</v>
      </c>
    </row>
    <row r="77" spans="1:16">
      <c r="A77" t="s">
        <v>90</v>
      </c>
      <c r="B77">
        <v>76</v>
      </c>
      <c r="C77" t="str">
        <f>VLOOKUP(Table1[[#This Row],[Player]],Players[[Player]:[consider]],2,FALSE)</f>
        <v>WR</v>
      </c>
      <c r="D77" s="1">
        <v>3</v>
      </c>
      <c r="E77" s="1">
        <v>3</v>
      </c>
      <c r="F77" s="1">
        <f>VLOOKUP(Table1[[#This Row],[Player]],Players[[Player]:[consider]],3,FALSE)</f>
        <v>14</v>
      </c>
      <c r="G77" s="1">
        <f>MIN(Table1[[#This Row],[Avg Yahoo Cost]:[Other Cost]])</f>
        <v>3</v>
      </c>
      <c r="H77" s="1">
        <f>MAX(Table1[[#This Row],[Avg Yahoo Cost]:[Other Cost]])</f>
        <v>14</v>
      </c>
      <c r="I77" s="1">
        <f>Table1[[#This Row],[Max Cost]]-Table1[[#This Row],[Min Cost]]</f>
        <v>11</v>
      </c>
      <c r="J77" s="8">
        <f>VLOOKUP(Table1[[#This Row],[Player]],Players[[Player]:[consider]],4,FALSE)</f>
        <v>197.04</v>
      </c>
      <c r="K77">
        <f>VLOOKUP(Table1[[#This Row],[Player]],Players[[Player]:[consider]],6,FALSE)</f>
        <v>29</v>
      </c>
      <c r="L77" s="9">
        <f>VLOOKUP(Table1[[#This Row],[Player]],Players[[Player]:[consider]],7,FALSE)</f>
        <v>6</v>
      </c>
      <c r="M77">
        <f>VLOOKUP(Table1[[#This Row],[Player]],Players[[Player]:[consider]],8,FALSE)</f>
        <v>5</v>
      </c>
      <c r="N77">
        <f>VLOOKUP(Table1[[#This Row],[Player]],Players[[Player]:[consider]],9,FALSE)</f>
        <v>1.5</v>
      </c>
      <c r="O77">
        <f>VLOOKUP(Table1[[#This Row],[Player]],Players[[Player]:[consider]],10,FALSE)</f>
        <v>3.5</v>
      </c>
    </row>
    <row r="78" spans="1:16">
      <c r="A78" t="s">
        <v>74</v>
      </c>
      <c r="B78">
        <v>77</v>
      </c>
      <c r="C78" t="str">
        <f>VLOOKUP(Table1[[#This Row],[Player]],Players[[Player]:[consider]],2,FALSE)</f>
        <v>TE</v>
      </c>
      <c r="D78" s="1">
        <v>4.8</v>
      </c>
      <c r="E78" s="1">
        <v>5</v>
      </c>
      <c r="F78" s="1">
        <f>VLOOKUP(Table1[[#This Row],[Player]],Players[[Player]:[consider]],3,FALSE)</f>
        <v>17</v>
      </c>
      <c r="G78" s="1">
        <f>MIN(Table1[[#This Row],[Avg Yahoo Cost]:[Other Cost]])</f>
        <v>4.8</v>
      </c>
      <c r="H78" s="1">
        <f>MAX(Table1[[#This Row],[Avg Yahoo Cost]:[Other Cost]])</f>
        <v>17</v>
      </c>
      <c r="I78" s="1">
        <f>Table1[[#This Row],[Max Cost]]-Table1[[#This Row],[Min Cost]]</f>
        <v>12.2</v>
      </c>
      <c r="J78" s="8">
        <f>VLOOKUP(Table1[[#This Row],[Player]],Players[[Player]:[consider]],4,FALSE)</f>
        <v>184.64</v>
      </c>
      <c r="K78">
        <f>VLOOKUP(Table1[[#This Row],[Player]],Players[[Player]:[consider]],6,FALSE)</f>
        <v>23</v>
      </c>
      <c r="L78" s="9">
        <f>VLOOKUP(Table1[[#This Row],[Player]],Players[[Player]:[consider]],7,FALSE)</f>
        <v>3</v>
      </c>
      <c r="M78">
        <f>VLOOKUP(Table1[[#This Row],[Player]],Players[[Player]:[consider]],8,FALSE)</f>
        <v>12</v>
      </c>
      <c r="N78">
        <f>VLOOKUP(Table1[[#This Row],[Player]],Players[[Player]:[consider]],9,FALSE)</f>
        <v>2.2999999999999998</v>
      </c>
      <c r="O78">
        <f>VLOOKUP(Table1[[#This Row],[Player]],Players[[Player]:[consider]],10,FALSE)</f>
        <v>5</v>
      </c>
      <c r="P78" t="s">
        <v>14</v>
      </c>
    </row>
    <row r="79" spans="1:16">
      <c r="A79" t="s">
        <v>97</v>
      </c>
      <c r="B79">
        <v>78</v>
      </c>
      <c r="C79" t="str">
        <f>VLOOKUP(Table1[[#This Row],[Player]],Players[[Player]:[consider]],2,FALSE)</f>
        <v>WR</v>
      </c>
      <c r="D79" s="1">
        <v>2.1</v>
      </c>
      <c r="E79" s="1">
        <v>4</v>
      </c>
      <c r="F79" s="1">
        <f>VLOOKUP(Table1[[#This Row],[Player]],Players[[Player]:[consider]],3,FALSE)</f>
        <v>13</v>
      </c>
      <c r="G79" s="1">
        <f>MIN(Table1[[#This Row],[Avg Yahoo Cost]:[Other Cost]])</f>
        <v>2.1</v>
      </c>
      <c r="H79" s="1">
        <f>MAX(Table1[[#This Row],[Avg Yahoo Cost]:[Other Cost]])</f>
        <v>13</v>
      </c>
      <c r="I79" s="1">
        <f>Table1[[#This Row],[Max Cost]]-Table1[[#This Row],[Min Cost]]</f>
        <v>10.9</v>
      </c>
      <c r="J79" s="8">
        <f>VLOOKUP(Table1[[#This Row],[Player]],Players[[Player]:[consider]],4,FALSE)</f>
        <v>195.28</v>
      </c>
      <c r="K79">
        <f>VLOOKUP(Table1[[#This Row],[Player]],Players[[Player]:[consider]],6,FALSE)</f>
        <v>24</v>
      </c>
      <c r="L79" s="9">
        <f>VLOOKUP(Table1[[#This Row],[Player]],Players[[Player]:[consider]],7,FALSE)</f>
        <v>1</v>
      </c>
      <c r="M79">
        <f>VLOOKUP(Table1[[#This Row],[Player]],Players[[Player]:[consider]],8,FALSE)</f>
        <v>10</v>
      </c>
      <c r="N79">
        <f>VLOOKUP(Table1[[#This Row],[Player]],Players[[Player]:[consider]],9,FALSE)</f>
        <v>2</v>
      </c>
      <c r="O79">
        <f>VLOOKUP(Table1[[#This Row],[Player]],Players[[Player]:[consider]],10,FALSE)</f>
        <v>4</v>
      </c>
      <c r="P79" t="s">
        <v>14</v>
      </c>
    </row>
    <row r="80" spans="1:16">
      <c r="A80" t="s">
        <v>106</v>
      </c>
      <c r="B80">
        <v>79</v>
      </c>
      <c r="C80" t="str">
        <f>VLOOKUP(Table1[[#This Row],[Player]],Players[[Player]:[consider]],2,FALSE)</f>
        <v>WR</v>
      </c>
      <c r="D80" s="1">
        <v>2.7</v>
      </c>
      <c r="E80" s="1">
        <v>6</v>
      </c>
      <c r="F80" s="1">
        <f>VLOOKUP(Table1[[#This Row],[Player]],Players[[Player]:[consider]],3,FALSE)</f>
        <v>12</v>
      </c>
      <c r="G80" s="1">
        <f>MIN(Table1[[#This Row],[Avg Yahoo Cost]:[Other Cost]])</f>
        <v>2.7</v>
      </c>
      <c r="H80" s="1">
        <f>MAX(Table1[[#This Row],[Avg Yahoo Cost]:[Other Cost]])</f>
        <v>12</v>
      </c>
      <c r="I80" s="1">
        <f>Table1[[#This Row],[Max Cost]]-Table1[[#This Row],[Min Cost]]</f>
        <v>9.3000000000000007</v>
      </c>
      <c r="J80" s="8">
        <f>VLOOKUP(Table1[[#This Row],[Player]],Players[[Player]:[consider]],4,FALSE)</f>
        <v>185.48</v>
      </c>
      <c r="K80">
        <f>VLOOKUP(Table1[[#This Row],[Player]],Players[[Player]:[consider]],6,FALSE)</f>
        <v>27</v>
      </c>
      <c r="L80" s="9">
        <f>VLOOKUP(Table1[[#This Row],[Player]],Players[[Player]:[consider]],7,FALSE)</f>
        <v>5</v>
      </c>
      <c r="M80">
        <f>VLOOKUP(Table1[[#This Row],[Player]],Players[[Player]:[consider]],8,FALSE)</f>
        <v>6</v>
      </c>
      <c r="N80">
        <f>VLOOKUP(Table1[[#This Row],[Player]],Players[[Player]:[consider]],9,FALSE)</f>
        <v>2</v>
      </c>
      <c r="O80">
        <f>VLOOKUP(Table1[[#This Row],[Player]],Players[[Player]:[consider]],10,FALSE)</f>
        <v>4</v>
      </c>
    </row>
    <row r="81" spans="1:16">
      <c r="A81" t="s">
        <v>86</v>
      </c>
      <c r="B81">
        <v>80</v>
      </c>
      <c r="C81" t="str">
        <f>VLOOKUP(Table1[[#This Row],[Player]],Players[[Player]:[consider]],2,FALSE)</f>
        <v>RB</v>
      </c>
      <c r="D81" s="1">
        <v>5.3</v>
      </c>
      <c r="E81" s="1">
        <v>4</v>
      </c>
      <c r="F81" s="1">
        <f>VLOOKUP(Table1[[#This Row],[Player]],Players[[Player]:[consider]],3,FALSE)</f>
        <v>15</v>
      </c>
      <c r="G81" s="1">
        <f>MIN(Table1[[#This Row],[Avg Yahoo Cost]:[Other Cost]])</f>
        <v>4</v>
      </c>
      <c r="H81" s="1">
        <f>MAX(Table1[[#This Row],[Avg Yahoo Cost]:[Other Cost]])</f>
        <v>15</v>
      </c>
      <c r="I81" s="1">
        <f>Table1[[#This Row],[Max Cost]]-Table1[[#This Row],[Min Cost]]</f>
        <v>11</v>
      </c>
      <c r="J81" s="8">
        <f>VLOOKUP(Table1[[#This Row],[Player]],Players[[Player]:[consider]],4,FALSE)</f>
        <v>191.37</v>
      </c>
      <c r="K81">
        <f>VLOOKUP(Table1[[#This Row],[Player]],Players[[Player]:[consider]],6,FALSE)</f>
        <v>25</v>
      </c>
      <c r="L81" s="9">
        <f>VLOOKUP(Table1[[#This Row],[Player]],Players[[Player]:[consider]],7,FALSE)</f>
        <v>4</v>
      </c>
      <c r="M81">
        <f>VLOOKUP(Table1[[#This Row],[Player]],Players[[Player]:[consider]],8,FALSE)</f>
        <v>7</v>
      </c>
      <c r="N81">
        <f>VLOOKUP(Table1[[#This Row],[Player]],Players[[Player]:[consider]],9,FALSE)</f>
        <v>2.8</v>
      </c>
      <c r="O81">
        <f>VLOOKUP(Table1[[#This Row],[Player]],Players[[Player]:[consider]],10,FALSE)</f>
        <v>3.8</v>
      </c>
    </row>
    <row r="82" spans="1:16">
      <c r="A82" t="s">
        <v>124</v>
      </c>
      <c r="B82">
        <v>81</v>
      </c>
      <c r="C82" t="str">
        <f>VLOOKUP(Table1[[#This Row],[Player]],Players[[Player]:[consider]],2,FALSE)</f>
        <v>QB</v>
      </c>
      <c r="D82" s="1">
        <v>2.6</v>
      </c>
      <c r="E82" s="1">
        <v>3</v>
      </c>
      <c r="F82" s="1">
        <f>VLOOKUP(Table1[[#This Row],[Player]],Players[[Player]:[consider]],3,FALSE)</f>
        <v>6</v>
      </c>
      <c r="G82" s="1">
        <f>MIN(Table1[[#This Row],[Avg Yahoo Cost]:[Other Cost]])</f>
        <v>2.6</v>
      </c>
      <c r="H82" s="1">
        <f>MAX(Table1[[#This Row],[Avg Yahoo Cost]:[Other Cost]])</f>
        <v>6</v>
      </c>
      <c r="I82" s="1">
        <f>Table1[[#This Row],[Max Cost]]-Table1[[#This Row],[Min Cost]]</f>
        <v>3.4</v>
      </c>
      <c r="J82" s="8">
        <f>VLOOKUP(Table1[[#This Row],[Player]],Players[[Player]:[consider]],4,FALSE)</f>
        <v>299.41000000000003</v>
      </c>
      <c r="K82">
        <f>VLOOKUP(Table1[[#This Row],[Player]],Players[[Player]:[consider]],6,FALSE)</f>
        <v>23</v>
      </c>
      <c r="L82" s="9" t="str">
        <f>VLOOKUP(Table1[[#This Row],[Player]],Players[[Player]:[consider]],7,FALSE)</f>
        <v>R</v>
      </c>
      <c r="M82">
        <f>VLOOKUP(Table1[[#This Row],[Player]],Players[[Player]:[consider]],8,FALSE)</f>
        <v>14</v>
      </c>
      <c r="N82">
        <f>VLOOKUP(Table1[[#This Row],[Player]],Players[[Player]:[consider]],9,FALSE)</f>
        <v>2.2999999999999998</v>
      </c>
      <c r="O82">
        <f>VLOOKUP(Table1[[#This Row],[Player]],Players[[Player]:[consider]],10,FALSE)</f>
        <v>3.2</v>
      </c>
    </row>
    <row r="83" spans="1:16">
      <c r="A83" t="s">
        <v>94</v>
      </c>
      <c r="B83">
        <v>82</v>
      </c>
      <c r="C83" t="str">
        <f>VLOOKUP(Table1[[#This Row],[Player]],Players[[Player]:[consider]],2,FALSE)</f>
        <v>RB</v>
      </c>
      <c r="D83" s="1">
        <v>2.6</v>
      </c>
      <c r="E83" s="1">
        <v>2</v>
      </c>
      <c r="F83" s="1">
        <f>VLOOKUP(Table1[[#This Row],[Player]],Players[[Player]:[consider]],3,FALSE)</f>
        <v>14</v>
      </c>
      <c r="G83" s="1">
        <f>MIN(Table1[[#This Row],[Avg Yahoo Cost]:[Other Cost]])</f>
        <v>2</v>
      </c>
      <c r="H83" s="1">
        <f>MAX(Table1[[#This Row],[Avg Yahoo Cost]:[Other Cost]])</f>
        <v>14</v>
      </c>
      <c r="I83" s="1">
        <f>Table1[[#This Row],[Max Cost]]-Table1[[#This Row],[Min Cost]]</f>
        <v>12</v>
      </c>
      <c r="J83" s="8">
        <f>VLOOKUP(Table1[[#This Row],[Player]],Players[[Player]:[consider]],4,FALSE)</f>
        <v>183.82</v>
      </c>
      <c r="K83">
        <f>VLOOKUP(Table1[[#This Row],[Player]],Players[[Player]:[consider]],6,FALSE)</f>
        <v>27</v>
      </c>
      <c r="L83" s="9">
        <f>VLOOKUP(Table1[[#This Row],[Player]],Players[[Player]:[consider]],7,FALSE)</f>
        <v>5</v>
      </c>
      <c r="M83">
        <f>VLOOKUP(Table1[[#This Row],[Player]],Players[[Player]:[consider]],8,FALSE)</f>
        <v>5</v>
      </c>
      <c r="N83">
        <f>VLOOKUP(Table1[[#This Row],[Player]],Players[[Player]:[consider]],9,FALSE)</f>
        <v>2.8</v>
      </c>
      <c r="O83">
        <f>VLOOKUP(Table1[[#This Row],[Player]],Players[[Player]:[consider]],10,FALSE)</f>
        <v>4</v>
      </c>
    </row>
    <row r="84" spans="1:16">
      <c r="A84" t="s">
        <v>87</v>
      </c>
      <c r="B84">
        <v>83</v>
      </c>
      <c r="C84" t="str">
        <f>VLOOKUP(Table1[[#This Row],[Player]],Players[[Player]:[consider]],2,FALSE)</f>
        <v>RB</v>
      </c>
      <c r="D84" s="1">
        <v>3</v>
      </c>
      <c r="E84" s="1">
        <v>4</v>
      </c>
      <c r="F84" s="1">
        <f>VLOOKUP(Table1[[#This Row],[Player]],Players[[Player]:[consider]],3,FALSE)</f>
        <v>15</v>
      </c>
      <c r="G84" s="1">
        <f>MIN(Table1[[#This Row],[Avg Yahoo Cost]:[Other Cost]])</f>
        <v>3</v>
      </c>
      <c r="H84" s="1">
        <f>MAX(Table1[[#This Row],[Avg Yahoo Cost]:[Other Cost]])</f>
        <v>15</v>
      </c>
      <c r="I84" s="1">
        <f>Table1[[#This Row],[Max Cost]]-Table1[[#This Row],[Min Cost]]</f>
        <v>12</v>
      </c>
      <c r="J84" s="8">
        <f>VLOOKUP(Table1[[#This Row],[Player]],Players[[Player]:[consider]],4,FALSE)</f>
        <v>191.21</v>
      </c>
      <c r="K84">
        <f>VLOOKUP(Table1[[#This Row],[Player]],Players[[Player]:[consider]],6,FALSE)</f>
        <v>25</v>
      </c>
      <c r="L84" s="9">
        <f>VLOOKUP(Table1[[#This Row],[Player]],Players[[Player]:[consider]],7,FALSE)</f>
        <v>2</v>
      </c>
      <c r="M84">
        <f>VLOOKUP(Table1[[#This Row],[Player]],Players[[Player]:[consider]],8,FALSE)</f>
        <v>9</v>
      </c>
      <c r="N84">
        <f>VLOOKUP(Table1[[#This Row],[Player]],Players[[Player]:[consider]],9,FALSE)</f>
        <v>2.2999999999999998</v>
      </c>
      <c r="O84">
        <f>VLOOKUP(Table1[[#This Row],[Player]],Players[[Player]:[consider]],10,FALSE)</f>
        <v>3.3</v>
      </c>
    </row>
    <row r="85" spans="1:16">
      <c r="A85" t="s">
        <v>107</v>
      </c>
      <c r="B85">
        <v>84</v>
      </c>
      <c r="C85" t="str">
        <f>VLOOKUP(Table1[[#This Row],[Player]],Players[[Player]:[consider]],2,FALSE)</f>
        <v>RB</v>
      </c>
      <c r="D85" s="1">
        <v>2</v>
      </c>
      <c r="E85" s="1">
        <v>3</v>
      </c>
      <c r="F85" s="1">
        <f>VLOOKUP(Table1[[#This Row],[Player]],Players[[Player]:[consider]],3,FALSE)</f>
        <v>12</v>
      </c>
      <c r="G85" s="1">
        <f>MIN(Table1[[#This Row],[Avg Yahoo Cost]:[Other Cost]])</f>
        <v>2</v>
      </c>
      <c r="H85" s="1">
        <f>MAX(Table1[[#This Row],[Avg Yahoo Cost]:[Other Cost]])</f>
        <v>12</v>
      </c>
      <c r="I85" s="1">
        <f>Table1[[#This Row],[Max Cost]]-Table1[[#This Row],[Min Cost]]</f>
        <v>10</v>
      </c>
      <c r="J85" s="8">
        <f>VLOOKUP(Table1[[#This Row],[Player]],Players[[Player]:[consider]],4,FALSE)</f>
        <v>176.51</v>
      </c>
      <c r="K85">
        <f>VLOOKUP(Table1[[#This Row],[Player]],Players[[Player]:[consider]],6,FALSE)</f>
        <v>23</v>
      </c>
      <c r="L85" s="9">
        <f>VLOOKUP(Table1[[#This Row],[Player]],Players[[Player]:[consider]],7,FALSE)</f>
        <v>1</v>
      </c>
      <c r="M85">
        <f>VLOOKUP(Table1[[#This Row],[Player]],Players[[Player]:[consider]],8,FALSE)</f>
        <v>5</v>
      </c>
      <c r="N85">
        <f>VLOOKUP(Table1[[#This Row],[Player]],Players[[Player]:[consider]],9,FALSE)</f>
        <v>2</v>
      </c>
      <c r="O85">
        <f>VLOOKUP(Table1[[#This Row],[Player]],Players[[Player]:[consider]],10,FALSE)</f>
        <v>3.8</v>
      </c>
      <c r="P85" t="s">
        <v>14</v>
      </c>
    </row>
    <row r="86" spans="1:16">
      <c r="A86" t="s">
        <v>131</v>
      </c>
      <c r="B86">
        <v>85</v>
      </c>
      <c r="C86" t="str">
        <f>VLOOKUP(Table1[[#This Row],[Player]],Players[[Player]:[consider]],2,FALSE)</f>
        <v>QB</v>
      </c>
      <c r="D86" s="1">
        <v>3</v>
      </c>
      <c r="E86" s="1">
        <v>3</v>
      </c>
      <c r="F86" s="1">
        <f>VLOOKUP(Table1[[#This Row],[Player]],Players[[Player]:[consider]],3,FALSE)</f>
        <v>4</v>
      </c>
      <c r="G86" s="1">
        <f>MIN(Table1[[#This Row],[Avg Yahoo Cost]:[Other Cost]])</f>
        <v>3</v>
      </c>
      <c r="H86" s="1">
        <f>MAX(Table1[[#This Row],[Avg Yahoo Cost]:[Other Cost]])</f>
        <v>4</v>
      </c>
      <c r="I86" s="1">
        <f>Table1[[#This Row],[Max Cost]]-Table1[[#This Row],[Min Cost]]</f>
        <v>1</v>
      </c>
      <c r="J86" s="8">
        <f>VLOOKUP(Table1[[#This Row],[Player]],Players[[Player]:[consider]],4,FALSE)</f>
        <v>299.79000000000002</v>
      </c>
      <c r="K86">
        <f>VLOOKUP(Table1[[#This Row],[Player]],Players[[Player]:[consider]],6,FALSE)</f>
        <v>24</v>
      </c>
      <c r="L86" s="9">
        <f>VLOOKUP(Table1[[#This Row],[Player]],Players[[Player]:[consider]],7,FALSE)</f>
        <v>2</v>
      </c>
      <c r="M86">
        <f>VLOOKUP(Table1[[#This Row],[Player]],Players[[Player]:[consider]],8,FALSE)</f>
        <v>9</v>
      </c>
      <c r="N86">
        <f>VLOOKUP(Table1[[#This Row],[Player]],Players[[Player]:[consider]],9,FALSE)</f>
        <v>1.3</v>
      </c>
      <c r="O86">
        <f>VLOOKUP(Table1[[#This Row],[Player]],Players[[Player]:[consider]],10,FALSE)</f>
        <v>4</v>
      </c>
    </row>
    <row r="87" spans="1:16">
      <c r="A87" t="s">
        <v>110</v>
      </c>
      <c r="B87">
        <v>86</v>
      </c>
      <c r="C87" t="str">
        <f>VLOOKUP(Table1[[#This Row],[Player]],Players[[Player]:[consider]],2,FALSE)</f>
        <v>RB</v>
      </c>
      <c r="D87" s="1">
        <v>2.4</v>
      </c>
      <c r="E87" s="1">
        <v>3</v>
      </c>
      <c r="F87" s="1">
        <f>VLOOKUP(Table1[[#This Row],[Player]],Players[[Player]:[consider]],3,FALSE)</f>
        <v>12</v>
      </c>
      <c r="G87" s="1">
        <f>MIN(Table1[[#This Row],[Avg Yahoo Cost]:[Other Cost]])</f>
        <v>2.4</v>
      </c>
      <c r="H87" s="1">
        <f>MAX(Table1[[#This Row],[Avg Yahoo Cost]:[Other Cost]])</f>
        <v>12</v>
      </c>
      <c r="I87" s="1">
        <f>Table1[[#This Row],[Max Cost]]-Table1[[#This Row],[Min Cost]]</f>
        <v>9.6</v>
      </c>
      <c r="J87" s="8">
        <f>VLOOKUP(Table1[[#This Row],[Player]],Players[[Player]:[consider]],4,FALSE)</f>
        <v>175</v>
      </c>
      <c r="K87">
        <f>VLOOKUP(Table1[[#This Row],[Player]],Players[[Player]:[consider]],6,FALSE)</f>
        <v>25</v>
      </c>
      <c r="L87" s="9">
        <f>VLOOKUP(Table1[[#This Row],[Player]],Players[[Player]:[consider]],7,FALSE)</f>
        <v>2</v>
      </c>
      <c r="M87">
        <f>VLOOKUP(Table1[[#This Row],[Player]],Players[[Player]:[consider]],8,FALSE)</f>
        <v>14</v>
      </c>
      <c r="N87">
        <f>VLOOKUP(Table1[[#This Row],[Player]],Players[[Player]:[consider]],9,FALSE)</f>
        <v>2</v>
      </c>
      <c r="O87">
        <f>VLOOKUP(Table1[[#This Row],[Player]],Players[[Player]:[consider]],10,FALSE)</f>
        <v>3.3</v>
      </c>
    </row>
    <row r="88" spans="1:16">
      <c r="A88" t="s">
        <v>104</v>
      </c>
      <c r="B88">
        <v>87</v>
      </c>
      <c r="C88" t="str">
        <f>VLOOKUP(Table1[[#This Row],[Player]],Players[[Player]:[consider]],2,FALSE)</f>
        <v>RB</v>
      </c>
      <c r="D88" s="1">
        <v>3</v>
      </c>
      <c r="E88" s="1">
        <v>3</v>
      </c>
      <c r="F88" s="1">
        <f>VLOOKUP(Table1[[#This Row],[Player]],Players[[Player]:[consider]],3,FALSE)</f>
        <v>13</v>
      </c>
      <c r="G88" s="1">
        <f>MIN(Table1[[#This Row],[Avg Yahoo Cost]:[Other Cost]])</f>
        <v>3</v>
      </c>
      <c r="H88" s="1">
        <f>MAX(Table1[[#This Row],[Avg Yahoo Cost]:[Other Cost]])</f>
        <v>13</v>
      </c>
      <c r="I88" s="1">
        <f>Table1[[#This Row],[Max Cost]]-Table1[[#This Row],[Min Cost]]</f>
        <v>10</v>
      </c>
      <c r="J88" s="8">
        <f>VLOOKUP(Table1[[#This Row],[Player]],Players[[Player]:[consider]],4,FALSE)</f>
        <v>178.75</v>
      </c>
      <c r="K88">
        <f>VLOOKUP(Table1[[#This Row],[Player]],Players[[Player]:[consider]],6,FALSE)</f>
        <v>26</v>
      </c>
      <c r="L88" s="9">
        <f>VLOOKUP(Table1[[#This Row],[Player]],Players[[Player]:[consider]],7,FALSE)</f>
        <v>5</v>
      </c>
      <c r="M88">
        <f>VLOOKUP(Table1[[#This Row],[Player]],Players[[Player]:[consider]],8,FALSE)</f>
        <v>11</v>
      </c>
      <c r="N88">
        <f>VLOOKUP(Table1[[#This Row],[Player]],Players[[Player]:[consider]],9,FALSE)</f>
        <v>2.8</v>
      </c>
      <c r="O88">
        <f>VLOOKUP(Table1[[#This Row],[Player]],Players[[Player]:[consider]],10,FALSE)</f>
        <v>2.5</v>
      </c>
      <c r="P88" t="s">
        <v>14</v>
      </c>
    </row>
    <row r="89" spans="1:16">
      <c r="A89" t="s">
        <v>136</v>
      </c>
      <c r="B89">
        <v>88</v>
      </c>
      <c r="C89" t="str">
        <f>VLOOKUP(Table1[[#This Row],[Player]],Players[[Player]:[consider]],2,FALSE)</f>
        <v>WR</v>
      </c>
      <c r="D89" s="1">
        <v>1.8</v>
      </c>
      <c r="E89" s="1">
        <v>3</v>
      </c>
      <c r="F89" s="1">
        <f>VLOOKUP(Table1[[#This Row],[Player]],Players[[Player]:[consider]],3,FALSE)</f>
        <v>4</v>
      </c>
      <c r="G89" s="1">
        <f>MIN(Table1[[#This Row],[Avg Yahoo Cost]:[Other Cost]])</f>
        <v>1.8</v>
      </c>
      <c r="H89" s="1">
        <f>MAX(Table1[[#This Row],[Avg Yahoo Cost]:[Other Cost]])</f>
        <v>4</v>
      </c>
      <c r="I89" s="1">
        <f>Table1[[#This Row],[Max Cost]]-Table1[[#This Row],[Min Cost]]</f>
        <v>2.2000000000000002</v>
      </c>
      <c r="J89" s="8">
        <f>VLOOKUP(Table1[[#This Row],[Player]],Players[[Player]:[consider]],4,FALSE)</f>
        <v>162.16</v>
      </c>
      <c r="K89">
        <f>VLOOKUP(Table1[[#This Row],[Player]],Players[[Player]:[consider]],6,FALSE)</f>
        <v>22</v>
      </c>
      <c r="L89" s="9" t="str">
        <f>VLOOKUP(Table1[[#This Row],[Player]],Players[[Player]:[consider]],7,FALSE)</f>
        <v>R</v>
      </c>
      <c r="M89">
        <f>VLOOKUP(Table1[[#This Row],[Player]],Players[[Player]:[consider]],8,FALSE)</f>
        <v>7</v>
      </c>
      <c r="N89">
        <f>VLOOKUP(Table1[[#This Row],[Player]],Players[[Player]:[consider]],9,FALSE)</f>
        <v>0</v>
      </c>
      <c r="O89">
        <f>VLOOKUP(Table1[[#This Row],[Player]],Players[[Player]:[consider]],10,FALSE)</f>
        <v>0</v>
      </c>
    </row>
    <row r="90" spans="1:16">
      <c r="A90" t="s">
        <v>73</v>
      </c>
      <c r="B90">
        <v>89</v>
      </c>
      <c r="C90" t="str">
        <f>VLOOKUP(Table1[[#This Row],[Player]],Players[[Player]:[consider]],2,FALSE)</f>
        <v>TE</v>
      </c>
      <c r="D90" s="1">
        <v>3.1</v>
      </c>
      <c r="E90" s="1">
        <v>2</v>
      </c>
      <c r="F90" s="1">
        <f>VLOOKUP(Table1[[#This Row],[Player]],Players[[Player]:[consider]],3,FALSE)</f>
        <v>18</v>
      </c>
      <c r="G90" s="1">
        <f>MIN(Table1[[#This Row],[Avg Yahoo Cost]:[Other Cost]])</f>
        <v>2</v>
      </c>
      <c r="H90" s="1">
        <f>MAX(Table1[[#This Row],[Avg Yahoo Cost]:[Other Cost]])</f>
        <v>18</v>
      </c>
      <c r="I90" s="1">
        <f>Table1[[#This Row],[Max Cost]]-Table1[[#This Row],[Min Cost]]</f>
        <v>16</v>
      </c>
      <c r="J90" s="8">
        <f>VLOOKUP(Table1[[#This Row],[Player]],Players[[Player]:[consider]],4,FALSE)</f>
        <v>186.17</v>
      </c>
      <c r="K90">
        <f>VLOOKUP(Table1[[#This Row],[Player]],Players[[Player]:[consider]],6,FALSE)</f>
        <v>29</v>
      </c>
      <c r="L90" s="9">
        <f>VLOOKUP(Table1[[#This Row],[Player]],Players[[Player]:[consider]],7,FALSE)</f>
        <v>7</v>
      </c>
      <c r="M90">
        <f>VLOOKUP(Table1[[#This Row],[Player]],Players[[Player]:[consider]],8,FALSE)</f>
        <v>12</v>
      </c>
      <c r="N90">
        <f>VLOOKUP(Table1[[#This Row],[Player]],Players[[Player]:[consider]],9,FALSE)</f>
        <v>1.5</v>
      </c>
      <c r="O90">
        <f>VLOOKUP(Table1[[#This Row],[Player]],Players[[Player]:[consider]],10,FALSE)</f>
        <v>3.8</v>
      </c>
    </row>
    <row r="91" spans="1:16">
      <c r="A91" t="s">
        <v>93</v>
      </c>
      <c r="B91">
        <v>90</v>
      </c>
      <c r="C91" t="str">
        <f>VLOOKUP(Table1[[#This Row],[Player]],Players[[Player]:[consider]],2,FALSE)</f>
        <v>WR</v>
      </c>
      <c r="D91" s="1">
        <v>1.2</v>
      </c>
      <c r="E91" s="1">
        <v>2</v>
      </c>
      <c r="F91" s="1">
        <f>VLOOKUP(Table1[[#This Row],[Player]],Players[[Player]:[consider]],3,FALSE)</f>
        <v>14</v>
      </c>
      <c r="G91" s="1">
        <f>MIN(Table1[[#This Row],[Avg Yahoo Cost]:[Other Cost]])</f>
        <v>1.2</v>
      </c>
      <c r="H91" s="1">
        <f>MAX(Table1[[#This Row],[Avg Yahoo Cost]:[Other Cost]])</f>
        <v>14</v>
      </c>
      <c r="I91" s="1">
        <f>Table1[[#This Row],[Max Cost]]-Table1[[#This Row],[Min Cost]]</f>
        <v>12.8</v>
      </c>
      <c r="J91" s="8">
        <f>VLOOKUP(Table1[[#This Row],[Player]],Players[[Player]:[consider]],4,FALSE)</f>
        <v>194.87</v>
      </c>
      <c r="K91">
        <f>VLOOKUP(Table1[[#This Row],[Player]],Players[[Player]:[consider]],6,FALSE)</f>
        <v>22</v>
      </c>
      <c r="L91" s="9">
        <f>VLOOKUP(Table1[[#This Row],[Player]],Players[[Player]:[consider]],7,FALSE)</f>
        <v>1</v>
      </c>
      <c r="M91">
        <f>VLOOKUP(Table1[[#This Row],[Player]],Players[[Player]:[consider]],8,FALSE)</f>
        <v>10</v>
      </c>
      <c r="N91">
        <f>VLOOKUP(Table1[[#This Row],[Player]],Players[[Player]:[consider]],9,FALSE)</f>
        <v>2.5</v>
      </c>
      <c r="O91">
        <f>VLOOKUP(Table1[[#This Row],[Player]],Players[[Player]:[consider]],10,FALSE)</f>
        <v>3.5</v>
      </c>
    </row>
    <row r="92" spans="1:16">
      <c r="A92" t="s">
        <v>120</v>
      </c>
      <c r="B92">
        <v>91</v>
      </c>
      <c r="C92" t="str">
        <f>VLOOKUP(Table1[[#This Row],[Player]],Players[[Player]:[consider]],2,FALSE)</f>
        <v>RB</v>
      </c>
      <c r="D92" s="1">
        <v>2.1</v>
      </c>
      <c r="E92" s="1">
        <v>2</v>
      </c>
      <c r="F92" s="1">
        <f>VLOOKUP(Table1[[#This Row],[Player]],Players[[Player]:[consider]],3,FALSE)</f>
        <v>7</v>
      </c>
      <c r="G92" s="1">
        <f>MIN(Table1[[#This Row],[Avg Yahoo Cost]:[Other Cost]])</f>
        <v>2</v>
      </c>
      <c r="H92" s="1">
        <f>MAX(Table1[[#This Row],[Avg Yahoo Cost]:[Other Cost]])</f>
        <v>7</v>
      </c>
      <c r="I92" s="1">
        <f>Table1[[#This Row],[Max Cost]]-Table1[[#This Row],[Min Cost]]</f>
        <v>5</v>
      </c>
      <c r="J92" s="8">
        <f>VLOOKUP(Table1[[#This Row],[Player]],Players[[Player]:[consider]],4,FALSE)</f>
        <v>161.61000000000001</v>
      </c>
      <c r="K92">
        <f>VLOOKUP(Table1[[#This Row],[Player]],Players[[Player]:[consider]],6,FALSE)</f>
        <v>24</v>
      </c>
      <c r="L92" s="9">
        <f>VLOOKUP(Table1[[#This Row],[Player]],Players[[Player]:[consider]],7,FALSE)</f>
        <v>1</v>
      </c>
      <c r="M92">
        <f>VLOOKUP(Table1[[#This Row],[Player]],Players[[Player]:[consider]],8,FALSE)</f>
        <v>12</v>
      </c>
      <c r="N92">
        <f>VLOOKUP(Table1[[#This Row],[Player]],Players[[Player]:[consider]],9,FALSE)</f>
        <v>1.8</v>
      </c>
      <c r="O92">
        <f>VLOOKUP(Table1[[#This Row],[Player]],Players[[Player]:[consider]],10,FALSE)</f>
        <v>3.3</v>
      </c>
      <c r="P92" t="s">
        <v>14</v>
      </c>
    </row>
    <row r="93" spans="1:16">
      <c r="A93" t="s">
        <v>91</v>
      </c>
      <c r="B93">
        <v>92</v>
      </c>
      <c r="C93" t="str">
        <f>VLOOKUP(Table1[[#This Row],[Player]],Players[[Player]:[consider]],2,FALSE)</f>
        <v>RB</v>
      </c>
      <c r="D93" s="1">
        <v>2.6</v>
      </c>
      <c r="E93" s="1">
        <v>2</v>
      </c>
      <c r="F93" s="1">
        <f>VLOOKUP(Table1[[#This Row],[Player]],Players[[Player]:[consider]],3,FALSE)</f>
        <v>14</v>
      </c>
      <c r="G93" s="1">
        <f>MIN(Table1[[#This Row],[Avg Yahoo Cost]:[Other Cost]])</f>
        <v>2</v>
      </c>
      <c r="H93" s="1">
        <f>MAX(Table1[[#This Row],[Avg Yahoo Cost]:[Other Cost]])</f>
        <v>14</v>
      </c>
      <c r="I93" s="1">
        <f>Table1[[#This Row],[Max Cost]]-Table1[[#This Row],[Min Cost]]</f>
        <v>12</v>
      </c>
      <c r="J93" s="8">
        <f>VLOOKUP(Table1[[#This Row],[Player]],Players[[Player]:[consider]],4,FALSE)</f>
        <v>185.76</v>
      </c>
      <c r="K93">
        <f>VLOOKUP(Table1[[#This Row],[Player]],Players[[Player]:[consider]],6,FALSE)</f>
        <v>24</v>
      </c>
      <c r="L93" s="9">
        <f>VLOOKUP(Table1[[#This Row],[Player]],Players[[Player]:[consider]],7,FALSE)</f>
        <v>3</v>
      </c>
      <c r="M93">
        <f>VLOOKUP(Table1[[#This Row],[Player]],Players[[Player]:[consider]],8,FALSE)</f>
        <v>14</v>
      </c>
      <c r="N93">
        <f>VLOOKUP(Table1[[#This Row],[Player]],Players[[Player]:[consider]],9,FALSE)</f>
        <v>2.5</v>
      </c>
      <c r="O93">
        <f>VLOOKUP(Table1[[#This Row],[Player]],Players[[Player]:[consider]],10,FALSE)</f>
        <v>3</v>
      </c>
      <c r="P93" t="s">
        <v>14</v>
      </c>
    </row>
    <row r="94" spans="1:16">
      <c r="A94" t="s">
        <v>148</v>
      </c>
      <c r="B94">
        <v>93</v>
      </c>
      <c r="C94" t="str">
        <f>VLOOKUP(Table1[[#This Row],[Player]],Players[[Player]:[consider]],2,FALSE)</f>
        <v>QB</v>
      </c>
      <c r="D94" s="1">
        <v>1.9</v>
      </c>
      <c r="E94" s="1">
        <v>3</v>
      </c>
      <c r="F94" s="1">
        <f>VLOOKUP(Table1[[#This Row],[Player]],Players[[Player]:[consider]],3,FALSE)</f>
        <v>2</v>
      </c>
      <c r="G94" s="1">
        <f>MIN(Table1[[#This Row],[Avg Yahoo Cost]:[Other Cost]])</f>
        <v>1.9</v>
      </c>
      <c r="H94" s="1">
        <f>MAX(Table1[[#This Row],[Avg Yahoo Cost]:[Other Cost]])</f>
        <v>3</v>
      </c>
      <c r="I94" s="1">
        <f>Table1[[#This Row],[Max Cost]]-Table1[[#This Row],[Min Cost]]</f>
        <v>1.1000000000000001</v>
      </c>
      <c r="J94" s="8">
        <f>VLOOKUP(Table1[[#This Row],[Player]],Players[[Player]:[consider]],4,FALSE)</f>
        <v>294.57</v>
      </c>
      <c r="K94">
        <f>VLOOKUP(Table1[[#This Row],[Player]],Players[[Player]:[consider]],6,FALSE)</f>
        <v>29</v>
      </c>
      <c r="L94" s="9">
        <f>VLOOKUP(Table1[[#This Row],[Player]],Players[[Player]:[consider]],7,FALSE)</f>
        <v>8</v>
      </c>
      <c r="M94">
        <f>VLOOKUP(Table1[[#This Row],[Player]],Players[[Player]:[consider]],8,FALSE)</f>
        <v>5</v>
      </c>
      <c r="N94">
        <f>VLOOKUP(Table1[[#This Row],[Player]],Players[[Player]:[consider]],9,FALSE)</f>
        <v>2</v>
      </c>
      <c r="O94">
        <f>VLOOKUP(Table1[[#This Row],[Player]],Players[[Player]:[consider]],10,FALSE)</f>
        <v>4.3</v>
      </c>
    </row>
    <row r="95" spans="1:16">
      <c r="A95" t="s">
        <v>126</v>
      </c>
      <c r="B95">
        <v>94</v>
      </c>
      <c r="C95" t="str">
        <f>VLOOKUP(Table1[[#This Row],[Player]],Players[[Player]:[consider]],2,FALSE)</f>
        <v>RB</v>
      </c>
      <c r="D95" s="1">
        <v>3.5</v>
      </c>
      <c r="E95" s="1">
        <v>3</v>
      </c>
      <c r="F95" s="1">
        <f>VLOOKUP(Table1[[#This Row],[Player]],Players[[Player]:[consider]],3,FALSE)</f>
        <v>6</v>
      </c>
      <c r="G95" s="1">
        <f>MIN(Table1[[#This Row],[Avg Yahoo Cost]:[Other Cost]])</f>
        <v>3</v>
      </c>
      <c r="H95" s="1">
        <f>MAX(Table1[[#This Row],[Avg Yahoo Cost]:[Other Cost]])</f>
        <v>6</v>
      </c>
      <c r="I95" s="1">
        <f>Table1[[#This Row],[Max Cost]]-Table1[[#This Row],[Min Cost]]</f>
        <v>3</v>
      </c>
      <c r="J95" s="8">
        <f>VLOOKUP(Table1[[#This Row],[Player]],Players[[Player]:[consider]],4,FALSE)</f>
        <v>153.47999999999999</v>
      </c>
      <c r="K95">
        <f>VLOOKUP(Table1[[#This Row],[Player]],Players[[Player]:[consider]],6,FALSE)</f>
        <v>26</v>
      </c>
      <c r="L95" s="9">
        <f>VLOOKUP(Table1[[#This Row],[Player]],Players[[Player]:[consider]],7,FALSE)</f>
        <v>4</v>
      </c>
      <c r="M95">
        <f>VLOOKUP(Table1[[#This Row],[Player]],Players[[Player]:[consider]],8,FALSE)</f>
        <v>12</v>
      </c>
      <c r="N95">
        <f>VLOOKUP(Table1[[#This Row],[Player]],Players[[Player]:[consider]],9,FALSE)</f>
        <v>2</v>
      </c>
      <c r="O95">
        <f>VLOOKUP(Table1[[#This Row],[Player]],Players[[Player]:[consider]],10,FALSE)</f>
        <v>2.8</v>
      </c>
    </row>
    <row r="96" spans="1:16">
      <c r="A96" t="s">
        <v>82</v>
      </c>
      <c r="B96">
        <v>95</v>
      </c>
      <c r="C96" t="str">
        <f>VLOOKUP(Table1[[#This Row],[Player]],Players[[Player]:[consider]],2,FALSE)</f>
        <v>TE</v>
      </c>
      <c r="D96" s="1">
        <v>2.5</v>
      </c>
      <c r="E96" s="1">
        <v>2</v>
      </c>
      <c r="F96" s="1">
        <f>VLOOKUP(Table1[[#This Row],[Player]],Players[[Player]:[consider]],3,FALSE)</f>
        <v>16</v>
      </c>
      <c r="G96" s="1">
        <f>MIN(Table1[[#This Row],[Avg Yahoo Cost]:[Other Cost]])</f>
        <v>2</v>
      </c>
      <c r="H96" s="1">
        <f>MAX(Table1[[#This Row],[Avg Yahoo Cost]:[Other Cost]])</f>
        <v>16</v>
      </c>
      <c r="I96" s="1">
        <f>Table1[[#This Row],[Max Cost]]-Table1[[#This Row],[Min Cost]]</f>
        <v>14</v>
      </c>
      <c r="J96" s="8">
        <f>VLOOKUP(Table1[[#This Row],[Player]],Players[[Player]:[consider]],4,FALSE)</f>
        <v>177.98</v>
      </c>
      <c r="K96">
        <f>VLOOKUP(Table1[[#This Row],[Player]],Players[[Player]:[consider]],6,FALSE)</f>
        <v>25</v>
      </c>
      <c r="L96" s="9">
        <f>VLOOKUP(Table1[[#This Row],[Player]],Players[[Player]:[consider]],7,FALSE)</f>
        <v>2</v>
      </c>
      <c r="M96">
        <f>VLOOKUP(Table1[[#This Row],[Player]],Players[[Player]:[consider]],8,FALSE)</f>
        <v>7</v>
      </c>
      <c r="N96">
        <f>VLOOKUP(Table1[[#This Row],[Player]],Players[[Player]:[consider]],9,FALSE)</f>
        <v>1</v>
      </c>
      <c r="O96">
        <f>VLOOKUP(Table1[[#This Row],[Player]],Players[[Player]:[consider]],10,FALSE)</f>
        <v>3.5</v>
      </c>
    </row>
    <row r="97" spans="1:16">
      <c r="A97" t="s">
        <v>101</v>
      </c>
      <c r="B97">
        <v>96</v>
      </c>
      <c r="C97" t="str">
        <f>VLOOKUP(Table1[[#This Row],[Player]],Players[[Player]:[consider]],2,FALSE)</f>
        <v>RB</v>
      </c>
      <c r="D97" s="1">
        <v>2.2000000000000002</v>
      </c>
      <c r="E97" s="1">
        <v>2</v>
      </c>
      <c r="F97" s="1">
        <f>VLOOKUP(Table1[[#This Row],[Player]],Players[[Player]:[consider]],3,FALSE)</f>
        <v>13</v>
      </c>
      <c r="G97" s="1">
        <f>MIN(Table1[[#This Row],[Avg Yahoo Cost]:[Other Cost]])</f>
        <v>2</v>
      </c>
      <c r="H97" s="1">
        <f>MAX(Table1[[#This Row],[Avg Yahoo Cost]:[Other Cost]])</f>
        <v>13</v>
      </c>
      <c r="I97" s="1">
        <f>Table1[[#This Row],[Max Cost]]-Table1[[#This Row],[Min Cost]]</f>
        <v>11</v>
      </c>
      <c r="J97" s="8">
        <f>VLOOKUP(Table1[[#This Row],[Player]],Players[[Player]:[consider]],4,FALSE)</f>
        <v>179.83</v>
      </c>
      <c r="K97">
        <f>VLOOKUP(Table1[[#This Row],[Player]],Players[[Player]:[consider]],6,FALSE)</f>
        <v>29</v>
      </c>
      <c r="L97" s="9">
        <f>VLOOKUP(Table1[[#This Row],[Player]],Players[[Player]:[consider]],7,FALSE)</f>
        <v>7</v>
      </c>
      <c r="M97">
        <f>VLOOKUP(Table1[[#This Row],[Player]],Players[[Player]:[consider]],8,FALSE)</f>
        <v>14</v>
      </c>
      <c r="N97">
        <f>VLOOKUP(Table1[[#This Row],[Player]],Players[[Player]:[consider]],9,FALSE)</f>
        <v>3</v>
      </c>
      <c r="O97">
        <f>VLOOKUP(Table1[[#This Row],[Player]],Players[[Player]:[consider]],10,FALSE)</f>
        <v>3.8</v>
      </c>
    </row>
    <row r="98" spans="1:16">
      <c r="A98" t="s">
        <v>123</v>
      </c>
      <c r="B98">
        <v>97</v>
      </c>
      <c r="C98" t="str">
        <f>VLOOKUP(Table1[[#This Row],[Player]],Players[[Player]:[consider]],2,FALSE)</f>
        <v>WR</v>
      </c>
      <c r="D98" s="1">
        <v>1.5</v>
      </c>
      <c r="E98" s="1">
        <v>2</v>
      </c>
      <c r="F98" s="1">
        <f>VLOOKUP(Table1[[#This Row],[Player]],Players[[Player]:[consider]],3,FALSE)</f>
        <v>6</v>
      </c>
      <c r="G98" s="1">
        <f>MIN(Table1[[#This Row],[Avg Yahoo Cost]:[Other Cost]])</f>
        <v>1.5</v>
      </c>
      <c r="H98" s="1">
        <f>MAX(Table1[[#This Row],[Avg Yahoo Cost]:[Other Cost]])</f>
        <v>6</v>
      </c>
      <c r="I98" s="1">
        <f>Table1[[#This Row],[Max Cost]]-Table1[[#This Row],[Min Cost]]</f>
        <v>4.5</v>
      </c>
      <c r="J98" s="8">
        <f>VLOOKUP(Table1[[#This Row],[Player]],Players[[Player]:[consider]],4,FALSE)</f>
        <v>166.89</v>
      </c>
      <c r="K98">
        <f>VLOOKUP(Table1[[#This Row],[Player]],Players[[Player]:[consider]],6,FALSE)</f>
        <v>25</v>
      </c>
      <c r="L98" s="9">
        <f>VLOOKUP(Table1[[#This Row],[Player]],Players[[Player]:[consider]],7,FALSE)</f>
        <v>2</v>
      </c>
      <c r="M98">
        <f>VLOOKUP(Table1[[#This Row],[Player]],Players[[Player]:[consider]],8,FALSE)</f>
        <v>10</v>
      </c>
      <c r="N98">
        <f>VLOOKUP(Table1[[#This Row],[Player]],Players[[Player]:[consider]],9,FALSE)</f>
        <v>2</v>
      </c>
      <c r="O98">
        <f>VLOOKUP(Table1[[#This Row],[Player]],Players[[Player]:[consider]],10,FALSE)</f>
        <v>3.5</v>
      </c>
    </row>
    <row r="99" spans="1:16">
      <c r="A99" t="s">
        <v>85</v>
      </c>
      <c r="B99">
        <v>98</v>
      </c>
      <c r="C99" t="str">
        <f>VLOOKUP(Table1[[#This Row],[Player]],Players[[Player]:[consider]],2,FALSE)</f>
        <v>TE</v>
      </c>
      <c r="D99" s="1">
        <v>2.1</v>
      </c>
      <c r="E99" s="1">
        <v>2</v>
      </c>
      <c r="F99" s="1">
        <f>VLOOKUP(Table1[[#This Row],[Player]],Players[[Player]:[consider]],3,FALSE)</f>
        <v>16</v>
      </c>
      <c r="G99" s="1">
        <f>MIN(Table1[[#This Row],[Avg Yahoo Cost]:[Other Cost]])</f>
        <v>2</v>
      </c>
      <c r="H99" s="1">
        <f>MAX(Table1[[#This Row],[Avg Yahoo Cost]:[Other Cost]])</f>
        <v>16</v>
      </c>
      <c r="I99" s="1">
        <f>Table1[[#This Row],[Max Cost]]-Table1[[#This Row],[Min Cost]]</f>
        <v>14</v>
      </c>
      <c r="J99" s="8">
        <f>VLOOKUP(Table1[[#This Row],[Player]],Players[[Player]:[consider]],4,FALSE)</f>
        <v>174.61</v>
      </c>
      <c r="K99">
        <f>VLOOKUP(Table1[[#This Row],[Player]],Players[[Player]:[consider]],6,FALSE)</f>
        <v>28</v>
      </c>
      <c r="L99" s="9">
        <f>VLOOKUP(Table1[[#This Row],[Player]],Players[[Player]:[consider]],7,FALSE)</f>
        <v>7</v>
      </c>
      <c r="M99">
        <f>VLOOKUP(Table1[[#This Row],[Player]],Players[[Player]:[consider]],8,FALSE)</f>
        <v>10</v>
      </c>
      <c r="N99">
        <f>VLOOKUP(Table1[[#This Row],[Player]],Players[[Player]:[consider]],9,FALSE)</f>
        <v>2.5</v>
      </c>
      <c r="O99">
        <f>VLOOKUP(Table1[[#This Row],[Player]],Players[[Player]:[consider]],10,FALSE)</f>
        <v>3.8</v>
      </c>
    </row>
    <row r="100" spans="1:16">
      <c r="A100" t="s">
        <v>115</v>
      </c>
      <c r="B100">
        <v>99</v>
      </c>
      <c r="C100" t="str">
        <f>VLOOKUP(Table1[[#This Row],[Player]],Players[[Player]:[consider]],2,FALSE)</f>
        <v>WR</v>
      </c>
      <c r="D100" s="1">
        <v>1.2</v>
      </c>
      <c r="E100" s="1">
        <v>2</v>
      </c>
      <c r="F100" s="1">
        <f>VLOOKUP(Table1[[#This Row],[Player]],Players[[Player]:[consider]],3,FALSE)</f>
        <v>9</v>
      </c>
      <c r="G100" s="1">
        <f>MIN(Table1[[#This Row],[Avg Yahoo Cost]:[Other Cost]])</f>
        <v>1.2</v>
      </c>
      <c r="H100" s="1">
        <f>MAX(Table1[[#This Row],[Avg Yahoo Cost]:[Other Cost]])</f>
        <v>9</v>
      </c>
      <c r="I100" s="1">
        <f>Table1[[#This Row],[Max Cost]]-Table1[[#This Row],[Min Cost]]</f>
        <v>7.8</v>
      </c>
      <c r="J100" s="8">
        <f>VLOOKUP(Table1[[#This Row],[Player]],Players[[Player]:[consider]],4,FALSE)</f>
        <v>174.85</v>
      </c>
      <c r="K100">
        <f>VLOOKUP(Table1[[#This Row],[Player]],Players[[Player]:[consider]],6,FALSE)</f>
        <v>28</v>
      </c>
      <c r="L100" s="9">
        <f>VLOOKUP(Table1[[#This Row],[Player]],Players[[Player]:[consider]],7,FALSE)</f>
        <v>6</v>
      </c>
      <c r="M100">
        <f>VLOOKUP(Table1[[#This Row],[Player]],Players[[Player]:[consider]],8,FALSE)</f>
        <v>14</v>
      </c>
      <c r="N100">
        <f>VLOOKUP(Table1[[#This Row],[Player]],Players[[Player]:[consider]],9,FALSE)</f>
        <v>2</v>
      </c>
      <c r="O100">
        <f>VLOOKUP(Table1[[#This Row],[Player]],Players[[Player]:[consider]],10,FALSE)</f>
        <v>2.5</v>
      </c>
      <c r="P100" t="s">
        <v>14</v>
      </c>
    </row>
    <row r="101" spans="1:16">
      <c r="A101" t="s">
        <v>114</v>
      </c>
      <c r="B101">
        <v>100</v>
      </c>
      <c r="C101" t="str">
        <f>VLOOKUP(Table1[[#This Row],[Player]],Players[[Player]:[consider]],2,FALSE)</f>
        <v>RB</v>
      </c>
      <c r="D101" s="1">
        <v>3.5</v>
      </c>
      <c r="E101" s="1">
        <v>2</v>
      </c>
      <c r="F101" s="1">
        <f>VLOOKUP(Table1[[#This Row],[Player]],Players[[Player]:[consider]],3,FALSE)</f>
        <v>9</v>
      </c>
      <c r="G101" s="1">
        <f>MIN(Table1[[#This Row],[Avg Yahoo Cost]:[Other Cost]])</f>
        <v>2</v>
      </c>
      <c r="H101" s="1">
        <f>MAX(Table1[[#This Row],[Avg Yahoo Cost]:[Other Cost]])</f>
        <v>9</v>
      </c>
      <c r="I101" s="1">
        <f>Table1[[#This Row],[Max Cost]]-Table1[[#This Row],[Min Cost]]</f>
        <v>7</v>
      </c>
      <c r="J101" s="8">
        <f>VLOOKUP(Table1[[#This Row],[Player]],Players[[Player]:[consider]],4,FALSE)</f>
        <v>164.32</v>
      </c>
      <c r="K101">
        <f>VLOOKUP(Table1[[#This Row],[Player]],Players[[Player]:[consider]],6,FALSE)</f>
        <v>21</v>
      </c>
      <c r="L101" s="9" t="str">
        <f>VLOOKUP(Table1[[#This Row],[Player]],Players[[Player]:[consider]],7,FALSE)</f>
        <v>R</v>
      </c>
      <c r="M101">
        <f>VLOOKUP(Table1[[#This Row],[Player]],Players[[Player]:[consider]],8,FALSE)</f>
        <v>11</v>
      </c>
      <c r="N101">
        <f>VLOOKUP(Table1[[#This Row],[Player]],Players[[Player]:[consider]],9,FALSE)</f>
        <v>2.2999999999999998</v>
      </c>
      <c r="O101">
        <f>VLOOKUP(Table1[[#This Row],[Player]],Players[[Player]:[consider]],10,FALSE)</f>
        <v>4</v>
      </c>
    </row>
    <row r="102" spans="1:16">
      <c r="A102" t="s">
        <v>112</v>
      </c>
      <c r="B102">
        <v>101</v>
      </c>
      <c r="C102" t="str">
        <f>VLOOKUP(Table1[[#This Row],[Player]],Players[[Player]:[consider]],2,FALSE)</f>
        <v>WR</v>
      </c>
      <c r="D102" s="1">
        <v>1.6</v>
      </c>
      <c r="E102" s="1">
        <v>2</v>
      </c>
      <c r="F102" s="1">
        <f>VLOOKUP(Table1[[#This Row],[Player]],Players[[Player]:[consider]],3,FALSE)</f>
        <v>11</v>
      </c>
      <c r="G102" s="1">
        <f>MIN(Table1[[#This Row],[Avg Yahoo Cost]:[Other Cost]])</f>
        <v>1.6</v>
      </c>
      <c r="H102" s="1">
        <f>MAX(Table1[[#This Row],[Avg Yahoo Cost]:[Other Cost]])</f>
        <v>11</v>
      </c>
      <c r="I102" s="1">
        <f>Table1[[#This Row],[Max Cost]]-Table1[[#This Row],[Min Cost]]</f>
        <v>9.4</v>
      </c>
      <c r="J102" s="8">
        <f>VLOOKUP(Table1[[#This Row],[Player]],Players[[Player]:[consider]],4,FALSE)</f>
        <v>177.74</v>
      </c>
      <c r="K102">
        <f>VLOOKUP(Table1[[#This Row],[Player]],Players[[Player]:[consider]],6,FALSE)</f>
        <v>22</v>
      </c>
      <c r="L102" s="9">
        <f>VLOOKUP(Table1[[#This Row],[Player]],Players[[Player]:[consider]],7,FALSE)</f>
        <v>1</v>
      </c>
      <c r="M102">
        <f>VLOOKUP(Table1[[#This Row],[Player]],Players[[Player]:[consider]],8,FALSE)</f>
        <v>6</v>
      </c>
      <c r="N102">
        <f>VLOOKUP(Table1[[#This Row],[Player]],Players[[Player]:[consider]],9,FALSE)</f>
        <v>2.5</v>
      </c>
      <c r="O102">
        <f>VLOOKUP(Table1[[#This Row],[Player]],Players[[Player]:[consider]],10,FALSE)</f>
        <v>3</v>
      </c>
      <c r="P102" t="s">
        <v>14</v>
      </c>
    </row>
    <row r="103" spans="1:16">
      <c r="A103" t="s">
        <v>100</v>
      </c>
      <c r="B103">
        <v>102</v>
      </c>
      <c r="C103" t="str">
        <f>VLOOKUP(Table1[[#This Row],[Player]],Players[[Player]:[consider]],2,FALSE)</f>
        <v>WR</v>
      </c>
      <c r="D103" s="1">
        <v>1.5</v>
      </c>
      <c r="E103" s="1">
        <v>3</v>
      </c>
      <c r="F103" s="1">
        <f>VLOOKUP(Table1[[#This Row],[Player]],Players[[Player]:[consider]],3,FALSE)</f>
        <v>13</v>
      </c>
      <c r="G103" s="1">
        <f>MIN(Table1[[#This Row],[Avg Yahoo Cost]:[Other Cost]])</f>
        <v>1.5</v>
      </c>
      <c r="H103" s="1">
        <f>MAX(Table1[[#This Row],[Avg Yahoo Cost]:[Other Cost]])</f>
        <v>13</v>
      </c>
      <c r="I103" s="1">
        <f>Table1[[#This Row],[Max Cost]]-Table1[[#This Row],[Min Cost]]</f>
        <v>11.5</v>
      </c>
      <c r="J103" s="8">
        <f>VLOOKUP(Table1[[#This Row],[Player]],Players[[Player]:[consider]],4,FALSE)</f>
        <v>187.97</v>
      </c>
      <c r="K103">
        <f>VLOOKUP(Table1[[#This Row],[Player]],Players[[Player]:[consider]],6,FALSE)</f>
        <v>32</v>
      </c>
      <c r="L103" s="9">
        <f>VLOOKUP(Table1[[#This Row],[Player]],Players[[Player]:[consider]],7,FALSE)</f>
        <v>11</v>
      </c>
      <c r="M103">
        <f>VLOOKUP(Table1[[#This Row],[Player]],Players[[Player]:[consider]],8,FALSE)</f>
        <v>5</v>
      </c>
      <c r="N103">
        <f>VLOOKUP(Table1[[#This Row],[Player]],Players[[Player]:[consider]],9,FALSE)</f>
        <v>2</v>
      </c>
      <c r="O103">
        <f>VLOOKUP(Table1[[#This Row],[Player]],Players[[Player]:[consider]],10,FALSE)</f>
        <v>3</v>
      </c>
    </row>
    <row r="104" spans="1:16">
      <c r="A104" t="s">
        <v>147</v>
      </c>
      <c r="B104">
        <v>103</v>
      </c>
      <c r="C104" t="str">
        <f>VLOOKUP(Table1[[#This Row],[Player]],Players[[Player]:[consider]],2,FALSE)</f>
        <v>QB</v>
      </c>
      <c r="D104" s="1">
        <v>1.8</v>
      </c>
      <c r="E104" s="1">
        <v>2</v>
      </c>
      <c r="F104" s="1">
        <f>VLOOKUP(Table1[[#This Row],[Player]],Players[[Player]:[consider]],3,FALSE)</f>
        <v>2</v>
      </c>
      <c r="G104" s="1">
        <f>MIN(Table1[[#This Row],[Avg Yahoo Cost]:[Other Cost]])</f>
        <v>1.8</v>
      </c>
      <c r="H104" s="1">
        <f>MAX(Table1[[#This Row],[Avg Yahoo Cost]:[Other Cost]])</f>
        <v>2</v>
      </c>
      <c r="I104" s="1">
        <f>Table1[[#This Row],[Max Cost]]-Table1[[#This Row],[Min Cost]]</f>
        <v>0.19999999999999996</v>
      </c>
      <c r="J104" s="8">
        <f>VLOOKUP(Table1[[#This Row],[Player]],Players[[Player]:[consider]],4,FALSE)</f>
        <v>289.74</v>
      </c>
      <c r="K104">
        <f>VLOOKUP(Table1[[#This Row],[Player]],Players[[Player]:[consider]],6,FALSE)</f>
        <v>26</v>
      </c>
      <c r="L104" s="9">
        <f>VLOOKUP(Table1[[#This Row],[Player]],Players[[Player]:[consider]],7,FALSE)</f>
        <v>4</v>
      </c>
      <c r="M104">
        <f>VLOOKUP(Table1[[#This Row],[Player]],Players[[Player]:[consider]],8,FALSE)</f>
        <v>6</v>
      </c>
      <c r="N104">
        <f>VLOOKUP(Table1[[#This Row],[Player]],Players[[Player]:[consider]],9,FALSE)</f>
        <v>2</v>
      </c>
      <c r="O104">
        <f>VLOOKUP(Table1[[#This Row],[Player]],Players[[Player]:[consider]],10,FALSE)</f>
        <v>3.5</v>
      </c>
    </row>
    <row r="105" spans="1:16">
      <c r="A105" t="s">
        <v>127</v>
      </c>
      <c r="B105">
        <v>104</v>
      </c>
      <c r="C105" t="str">
        <f>VLOOKUP(Table1[[#This Row],[Player]],Players[[Player]:[consider]],2,FALSE)</f>
        <v>WR</v>
      </c>
      <c r="D105" s="1">
        <v>1</v>
      </c>
      <c r="E105" s="1">
        <v>2</v>
      </c>
      <c r="F105" s="1">
        <f>VLOOKUP(Table1[[#This Row],[Player]],Players[[Player]:[consider]],3,FALSE)</f>
        <v>5</v>
      </c>
      <c r="G105" s="1">
        <f>MIN(Table1[[#This Row],[Avg Yahoo Cost]:[Other Cost]])</f>
        <v>1</v>
      </c>
      <c r="H105" s="1">
        <f>MAX(Table1[[#This Row],[Avg Yahoo Cost]:[Other Cost]])</f>
        <v>5</v>
      </c>
      <c r="I105" s="1">
        <f>Table1[[#This Row],[Max Cost]]-Table1[[#This Row],[Min Cost]]</f>
        <v>4</v>
      </c>
      <c r="J105" s="8">
        <f>VLOOKUP(Table1[[#This Row],[Player]],Players[[Player]:[consider]],4,FALSE)</f>
        <v>165.79</v>
      </c>
      <c r="K105">
        <f>VLOOKUP(Table1[[#This Row],[Player]],Players[[Player]:[consider]],6,FALSE)</f>
        <v>25</v>
      </c>
      <c r="L105" s="9">
        <f>VLOOKUP(Table1[[#This Row],[Player]],Players[[Player]:[consider]],7,FALSE)</f>
        <v>2</v>
      </c>
      <c r="M105">
        <f>VLOOKUP(Table1[[#This Row],[Player]],Players[[Player]:[consider]],8,FALSE)</f>
        <v>12</v>
      </c>
      <c r="N105">
        <f>VLOOKUP(Table1[[#This Row],[Player]],Players[[Player]:[consider]],9,FALSE)</f>
        <v>2</v>
      </c>
      <c r="O105">
        <f>VLOOKUP(Table1[[#This Row],[Player]],Players[[Player]:[consider]],10,FALSE)</f>
        <v>3</v>
      </c>
    </row>
    <row r="106" spans="1:16">
      <c r="A106" t="s">
        <v>117</v>
      </c>
      <c r="B106">
        <v>105</v>
      </c>
      <c r="C106" t="str">
        <f>VLOOKUP(Table1[[#This Row],[Player]],Players[[Player]:[consider]],2,FALSE)</f>
        <v>WR</v>
      </c>
      <c r="D106" s="1">
        <v>1.6</v>
      </c>
      <c r="E106" s="1">
        <v>2</v>
      </c>
      <c r="F106" s="1">
        <f>VLOOKUP(Table1[[#This Row],[Player]],Players[[Player]:[consider]],3,FALSE)</f>
        <v>8</v>
      </c>
      <c r="G106" s="1">
        <f>MIN(Table1[[#This Row],[Avg Yahoo Cost]:[Other Cost]])</f>
        <v>1.6</v>
      </c>
      <c r="H106" s="1">
        <f>MAX(Table1[[#This Row],[Avg Yahoo Cost]:[Other Cost]])</f>
        <v>8</v>
      </c>
      <c r="I106" s="1">
        <f>Table1[[#This Row],[Max Cost]]-Table1[[#This Row],[Min Cost]]</f>
        <v>6.4</v>
      </c>
      <c r="J106" s="8">
        <f>VLOOKUP(Table1[[#This Row],[Player]],Players[[Player]:[consider]],4,FALSE)</f>
        <v>175.19</v>
      </c>
      <c r="K106">
        <f>VLOOKUP(Table1[[#This Row],[Player]],Players[[Player]:[consider]],6,FALSE)</f>
        <v>21</v>
      </c>
      <c r="L106" s="9" t="str">
        <f>VLOOKUP(Table1[[#This Row],[Player]],Players[[Player]:[consider]],7,FALSE)</f>
        <v>R</v>
      </c>
      <c r="M106">
        <f>VLOOKUP(Table1[[#This Row],[Player]],Players[[Player]:[consider]],8,FALSE)</f>
        <v>6</v>
      </c>
      <c r="N106">
        <f>VLOOKUP(Table1[[#This Row],[Player]],Players[[Player]:[consider]],9,FALSE)</f>
        <v>0</v>
      </c>
      <c r="O106">
        <f>VLOOKUP(Table1[[#This Row],[Player]],Players[[Player]:[consider]],10,FALSE)</f>
        <v>0</v>
      </c>
      <c r="P106" t="s">
        <v>14</v>
      </c>
    </row>
    <row r="107" spans="1:16">
      <c r="A107" t="s">
        <v>111</v>
      </c>
      <c r="B107">
        <v>106</v>
      </c>
      <c r="C107" t="str">
        <f>VLOOKUP(Table1[[#This Row],[Player]],Players[[Player]:[consider]],2,FALSE)</f>
        <v>WR</v>
      </c>
      <c r="D107" s="1">
        <v>2</v>
      </c>
      <c r="E107" s="1">
        <v>2</v>
      </c>
      <c r="F107" s="1">
        <f>VLOOKUP(Table1[[#This Row],[Player]],Players[[Player]:[consider]],3,FALSE)</f>
        <v>12</v>
      </c>
      <c r="G107" s="1">
        <f>MIN(Table1[[#This Row],[Avg Yahoo Cost]:[Other Cost]])</f>
        <v>2</v>
      </c>
      <c r="H107" s="1">
        <f>MAX(Table1[[#This Row],[Avg Yahoo Cost]:[Other Cost]])</f>
        <v>12</v>
      </c>
      <c r="I107" s="1">
        <f>Table1[[#This Row],[Max Cost]]-Table1[[#This Row],[Min Cost]]</f>
        <v>10</v>
      </c>
      <c r="J107" s="8">
        <f>VLOOKUP(Table1[[#This Row],[Player]],Players[[Player]:[consider]],4,FALSE)</f>
        <v>180.53</v>
      </c>
      <c r="K107">
        <f>VLOOKUP(Table1[[#This Row],[Player]],Players[[Player]:[consider]],6,FALSE)</f>
        <v>22</v>
      </c>
      <c r="L107" s="9" t="str">
        <f>VLOOKUP(Table1[[#This Row],[Player]],Players[[Player]:[consider]],7,FALSE)</f>
        <v>R</v>
      </c>
      <c r="M107">
        <f>VLOOKUP(Table1[[#This Row],[Player]],Players[[Player]:[consider]],8,FALSE)</f>
        <v>5</v>
      </c>
      <c r="N107">
        <f>VLOOKUP(Table1[[#This Row],[Player]],Players[[Player]:[consider]],9,FALSE)</f>
        <v>2</v>
      </c>
      <c r="O107">
        <f>VLOOKUP(Table1[[#This Row],[Player]],Players[[Player]:[consider]],10,FALSE)</f>
        <v>4</v>
      </c>
    </row>
    <row r="108" spans="1:16">
      <c r="A108" t="s">
        <v>140</v>
      </c>
      <c r="B108">
        <v>107</v>
      </c>
      <c r="C108" t="str">
        <f>VLOOKUP(Table1[[#This Row],[Player]],Players[[Player]:[consider]],2,FALSE)</f>
        <v>WR</v>
      </c>
      <c r="D108" s="1">
        <v>1.8</v>
      </c>
      <c r="E108" s="1">
        <v>2</v>
      </c>
      <c r="F108" s="1">
        <f>VLOOKUP(Table1[[#This Row],[Player]],Players[[Player]:[consider]],3,FALSE)</f>
        <v>3</v>
      </c>
      <c r="G108" s="1">
        <f>MIN(Table1[[#This Row],[Avg Yahoo Cost]:[Other Cost]])</f>
        <v>1.8</v>
      </c>
      <c r="H108" s="1">
        <f>MAX(Table1[[#This Row],[Avg Yahoo Cost]:[Other Cost]])</f>
        <v>3</v>
      </c>
      <c r="I108" s="1">
        <f>Table1[[#This Row],[Max Cost]]-Table1[[#This Row],[Min Cost]]</f>
        <v>1.2</v>
      </c>
      <c r="J108" s="8">
        <f>VLOOKUP(Table1[[#This Row],[Player]],Players[[Player]:[consider]],4,FALSE)</f>
        <v>158.30000000000001</v>
      </c>
      <c r="K108">
        <f>VLOOKUP(Table1[[#This Row],[Player]],Players[[Player]:[consider]],6,FALSE)</f>
        <v>23</v>
      </c>
      <c r="L108" s="9">
        <f>VLOOKUP(Table1[[#This Row],[Player]],Players[[Player]:[consider]],7,FALSE)</f>
        <v>2</v>
      </c>
      <c r="M108">
        <f>VLOOKUP(Table1[[#This Row],[Player]],Players[[Player]:[consider]],8,FALSE)</f>
        <v>5</v>
      </c>
      <c r="N108">
        <f>VLOOKUP(Table1[[#This Row],[Player]],Players[[Player]:[consider]],9,FALSE)</f>
        <v>0</v>
      </c>
      <c r="O108">
        <f>VLOOKUP(Table1[[#This Row],[Player]],Players[[Player]:[consider]],10,FALSE)</f>
        <v>0</v>
      </c>
    </row>
    <row r="109" spans="1:16">
      <c r="A109" t="s">
        <v>157</v>
      </c>
      <c r="B109">
        <v>108</v>
      </c>
      <c r="C109" t="str">
        <f>VLOOKUP(Table1[[#This Row],[Player]],Players[[Player]:[consider]],2,FALSE)</f>
        <v>RB</v>
      </c>
      <c r="D109" s="1">
        <v>1.9</v>
      </c>
      <c r="E109" s="1">
        <v>2</v>
      </c>
      <c r="F109" s="1">
        <f>VLOOKUP(Table1[[#This Row],[Player]],Players[[Player]:[consider]],3,FALSE)</f>
        <v>1</v>
      </c>
      <c r="G109" s="1">
        <f>MIN(Table1[[#This Row],[Avg Yahoo Cost]:[Other Cost]])</f>
        <v>1</v>
      </c>
      <c r="H109" s="1">
        <f>MAX(Table1[[#This Row],[Avg Yahoo Cost]:[Other Cost]])</f>
        <v>2</v>
      </c>
      <c r="I109" s="1">
        <f>Table1[[#This Row],[Max Cost]]-Table1[[#This Row],[Min Cost]]</f>
        <v>1</v>
      </c>
      <c r="J109" s="8">
        <f>VLOOKUP(Table1[[#This Row],[Player]],Players[[Player]:[consider]],4,FALSE)</f>
        <v>115.26</v>
      </c>
      <c r="K109">
        <f>VLOOKUP(Table1[[#This Row],[Player]],Players[[Player]:[consider]],6,FALSE)</f>
        <v>22</v>
      </c>
      <c r="L109" s="9" t="str">
        <f>VLOOKUP(Table1[[#This Row],[Player]],Players[[Player]:[consider]],7,FALSE)</f>
        <v>R</v>
      </c>
      <c r="M109">
        <f>VLOOKUP(Table1[[#This Row],[Player]],Players[[Player]:[consider]],8,FALSE)</f>
        <v>11</v>
      </c>
      <c r="N109">
        <f>VLOOKUP(Table1[[#This Row],[Player]],Players[[Player]:[consider]],9,FALSE)</f>
        <v>1.5</v>
      </c>
      <c r="O109">
        <f>VLOOKUP(Table1[[#This Row],[Player]],Players[[Player]:[consider]],10,FALSE)</f>
        <v>3.8</v>
      </c>
    </row>
    <row r="110" spans="1:16">
      <c r="A110" t="s">
        <v>137</v>
      </c>
      <c r="B110">
        <v>109</v>
      </c>
      <c r="C110" t="str">
        <f>VLOOKUP(Table1[[#This Row],[Player]],Players[[Player]:[consider]],2,FALSE)</f>
        <v>WR</v>
      </c>
      <c r="D110" s="1">
        <v>1.4</v>
      </c>
      <c r="E110" s="1">
        <v>2</v>
      </c>
      <c r="F110" s="1">
        <f>VLOOKUP(Table1[[#This Row],[Player]],Players[[Player]:[consider]],3,FALSE)</f>
        <v>4</v>
      </c>
      <c r="G110" s="1">
        <f>MIN(Table1[[#This Row],[Avg Yahoo Cost]:[Other Cost]])</f>
        <v>1.4</v>
      </c>
      <c r="H110" s="1">
        <f>MAX(Table1[[#This Row],[Avg Yahoo Cost]:[Other Cost]])</f>
        <v>4</v>
      </c>
      <c r="I110" s="1">
        <f>Table1[[#This Row],[Max Cost]]-Table1[[#This Row],[Min Cost]]</f>
        <v>2.6</v>
      </c>
      <c r="J110" s="8">
        <f>VLOOKUP(Table1[[#This Row],[Player]],Players[[Player]:[consider]],4,FALSE)</f>
        <v>160.19999999999999</v>
      </c>
      <c r="K110">
        <f>VLOOKUP(Table1[[#This Row],[Player]],Players[[Player]:[consider]],6,FALSE)</f>
        <v>28</v>
      </c>
      <c r="L110" s="9">
        <f>VLOOKUP(Table1[[#This Row],[Player]],Players[[Player]:[consider]],7,FALSE)</f>
        <v>7</v>
      </c>
      <c r="M110">
        <f>VLOOKUP(Table1[[#This Row],[Player]],Players[[Player]:[consider]],8,FALSE)</f>
        <v>12</v>
      </c>
      <c r="N110">
        <f>VLOOKUP(Table1[[#This Row],[Player]],Players[[Player]:[consider]],9,FALSE)</f>
        <v>0</v>
      </c>
      <c r="O110">
        <f>VLOOKUP(Table1[[#This Row],[Player]],Players[[Player]:[consider]],10,FALSE)</f>
        <v>0</v>
      </c>
    </row>
    <row r="111" spans="1:16">
      <c r="A111" t="s">
        <v>109</v>
      </c>
      <c r="B111">
        <v>110</v>
      </c>
      <c r="C111" t="str">
        <f>VLOOKUP(Table1[[#This Row],[Player]],Players[[Player]:[consider]],2,FALSE)</f>
        <v>WR</v>
      </c>
      <c r="D111" s="1">
        <v>1.1000000000000001</v>
      </c>
      <c r="E111" s="1">
        <v>2</v>
      </c>
      <c r="F111" s="1">
        <f>VLOOKUP(Table1[[#This Row],[Player]],Players[[Player]:[consider]],3,FALSE)</f>
        <v>12</v>
      </c>
      <c r="G111" s="1">
        <f>MIN(Table1[[#This Row],[Avg Yahoo Cost]:[Other Cost]])</f>
        <v>1.1000000000000001</v>
      </c>
      <c r="H111" s="1">
        <f>MAX(Table1[[#This Row],[Avg Yahoo Cost]:[Other Cost]])</f>
        <v>12</v>
      </c>
      <c r="I111" s="1">
        <f>Table1[[#This Row],[Max Cost]]-Table1[[#This Row],[Min Cost]]</f>
        <v>10.9</v>
      </c>
      <c r="J111" s="8">
        <f>VLOOKUP(Table1[[#This Row],[Player]],Players[[Player]:[consider]],4,FALSE)</f>
        <v>187.63</v>
      </c>
      <c r="K111">
        <f>VLOOKUP(Table1[[#This Row],[Player]],Players[[Player]:[consider]],6,FALSE)</f>
        <v>31</v>
      </c>
      <c r="L111" s="9">
        <f>VLOOKUP(Table1[[#This Row],[Player]],Players[[Player]:[consider]],7,FALSE)</f>
        <v>9</v>
      </c>
      <c r="M111">
        <f>VLOOKUP(Table1[[#This Row],[Player]],Players[[Player]:[consider]],8,FALSE)</f>
        <v>10</v>
      </c>
      <c r="N111">
        <f>VLOOKUP(Table1[[#This Row],[Player]],Players[[Player]:[consider]],9,FALSE)</f>
        <v>1.5</v>
      </c>
      <c r="O111">
        <f>VLOOKUP(Table1[[#This Row],[Player]],Players[[Player]:[consider]],10,FALSE)</f>
        <v>2.5</v>
      </c>
    </row>
    <row r="112" spans="1:16">
      <c r="A112" t="s">
        <v>132</v>
      </c>
      <c r="B112">
        <v>111</v>
      </c>
      <c r="C112" t="str">
        <f>VLOOKUP(Table1[[#This Row],[Player]],Players[[Player]:[consider]],2,FALSE)</f>
        <v>RB</v>
      </c>
      <c r="D112" s="1">
        <v>1.9</v>
      </c>
      <c r="E112" s="1">
        <v>2</v>
      </c>
      <c r="F112" s="1">
        <f>VLOOKUP(Table1[[#This Row],[Player]],Players[[Player]:[consider]],3,FALSE)</f>
        <v>4</v>
      </c>
      <c r="G112" s="1">
        <f>MIN(Table1[[#This Row],[Avg Yahoo Cost]:[Other Cost]])</f>
        <v>1.9</v>
      </c>
      <c r="H112" s="1">
        <f>MAX(Table1[[#This Row],[Avg Yahoo Cost]:[Other Cost]])</f>
        <v>4</v>
      </c>
      <c r="I112" s="1">
        <f>Table1[[#This Row],[Max Cost]]-Table1[[#This Row],[Min Cost]]</f>
        <v>2.1</v>
      </c>
      <c r="J112" s="8">
        <f>VLOOKUP(Table1[[#This Row],[Player]],Players[[Player]:[consider]],4,FALSE)</f>
        <v>146.79</v>
      </c>
      <c r="K112">
        <f>VLOOKUP(Table1[[#This Row],[Player]],Players[[Player]:[consider]],6,FALSE)</f>
        <v>29</v>
      </c>
      <c r="L112" s="9">
        <f>VLOOKUP(Table1[[#This Row],[Player]],Players[[Player]:[consider]],7,FALSE)</f>
        <v>8</v>
      </c>
      <c r="M112">
        <f>VLOOKUP(Table1[[#This Row],[Player]],Players[[Player]:[consider]],8,FALSE)</f>
        <v>7</v>
      </c>
      <c r="N112">
        <f>VLOOKUP(Table1[[#This Row],[Player]],Players[[Player]:[consider]],9,FALSE)</f>
        <v>2.8</v>
      </c>
      <c r="O112">
        <f>VLOOKUP(Table1[[#This Row],[Player]],Players[[Player]:[consider]],10,FALSE)</f>
        <v>3</v>
      </c>
    </row>
    <row r="113" spans="1:16">
      <c r="A113" t="s">
        <v>113</v>
      </c>
      <c r="B113">
        <v>112</v>
      </c>
      <c r="C113" t="str">
        <f>VLOOKUP(Table1[[#This Row],[Player]],Players[[Player]:[consider]],2,FALSE)</f>
        <v>RB</v>
      </c>
      <c r="D113" s="1">
        <v>2</v>
      </c>
      <c r="E113" s="1">
        <v>2</v>
      </c>
      <c r="F113" s="1">
        <f>VLOOKUP(Table1[[#This Row],[Player]],Players[[Player]:[consider]],3,FALSE)</f>
        <v>9</v>
      </c>
      <c r="G113" s="1">
        <f>MIN(Table1[[#This Row],[Avg Yahoo Cost]:[Other Cost]])</f>
        <v>2</v>
      </c>
      <c r="H113" s="1">
        <f>MAX(Table1[[#This Row],[Avg Yahoo Cost]:[Other Cost]])</f>
        <v>9</v>
      </c>
      <c r="I113" s="1">
        <f>Table1[[#This Row],[Max Cost]]-Table1[[#This Row],[Min Cost]]</f>
        <v>7</v>
      </c>
      <c r="J113" s="8">
        <f>VLOOKUP(Table1[[#This Row],[Player]],Players[[Player]:[consider]],4,FALSE)</f>
        <v>169.71</v>
      </c>
      <c r="K113">
        <f>VLOOKUP(Table1[[#This Row],[Player]],Players[[Player]:[consider]],6,FALSE)</f>
        <v>29</v>
      </c>
      <c r="L113" s="9">
        <f>VLOOKUP(Table1[[#This Row],[Player]],Players[[Player]:[consider]],7,FALSE)</f>
        <v>6</v>
      </c>
      <c r="M113">
        <f>VLOOKUP(Table1[[#This Row],[Player]],Players[[Player]:[consider]],8,FALSE)</f>
        <v>5</v>
      </c>
      <c r="N113">
        <f>VLOOKUP(Table1[[#This Row],[Player]],Players[[Player]:[consider]],9,FALSE)</f>
        <v>2</v>
      </c>
      <c r="O113">
        <f>VLOOKUP(Table1[[#This Row],[Player]],Players[[Player]:[consider]],10,FALSE)</f>
        <v>3.5</v>
      </c>
    </row>
    <row r="114" spans="1:16">
      <c r="A114" t="s">
        <v>122</v>
      </c>
      <c r="B114">
        <v>113</v>
      </c>
      <c r="C114" t="str">
        <f>VLOOKUP(Table1[[#This Row],[Player]],Players[[Player]:[consider]],2,FALSE)</f>
        <v>WR</v>
      </c>
      <c r="D114" s="1">
        <v>1.3</v>
      </c>
      <c r="E114" s="1">
        <v>2</v>
      </c>
      <c r="F114" s="1">
        <f>VLOOKUP(Table1[[#This Row],[Player]],Players[[Player]:[consider]],3,FALSE)</f>
        <v>7</v>
      </c>
      <c r="G114" s="1">
        <f>MIN(Table1[[#This Row],[Avg Yahoo Cost]:[Other Cost]])</f>
        <v>1.3</v>
      </c>
      <c r="H114" s="1">
        <f>MAX(Table1[[#This Row],[Avg Yahoo Cost]:[Other Cost]])</f>
        <v>7</v>
      </c>
      <c r="I114" s="1">
        <f>Table1[[#This Row],[Max Cost]]-Table1[[#This Row],[Min Cost]]</f>
        <v>5.7</v>
      </c>
      <c r="J114" s="8">
        <f>VLOOKUP(Table1[[#This Row],[Player]],Players[[Player]:[consider]],4,FALSE)</f>
        <v>171.09</v>
      </c>
      <c r="K114">
        <f>VLOOKUP(Table1[[#This Row],[Player]],Players[[Player]:[consider]],6,FALSE)</f>
        <v>21</v>
      </c>
      <c r="L114" s="9" t="str">
        <f>VLOOKUP(Table1[[#This Row],[Player]],Players[[Player]:[consider]],7,FALSE)</f>
        <v>R</v>
      </c>
      <c r="M114">
        <f>VLOOKUP(Table1[[#This Row],[Player]],Players[[Player]:[consider]],8,FALSE)</f>
        <v>12</v>
      </c>
      <c r="N114">
        <f>VLOOKUP(Table1[[#This Row],[Player]],Players[[Player]:[consider]],9,FALSE)</f>
        <v>0</v>
      </c>
      <c r="O114">
        <f>VLOOKUP(Table1[[#This Row],[Player]],Players[[Player]:[consider]],10,FALSE)</f>
        <v>0</v>
      </c>
    </row>
    <row r="115" spans="1:16">
      <c r="A115" t="s">
        <v>152</v>
      </c>
      <c r="B115">
        <v>114</v>
      </c>
      <c r="C115" t="str">
        <f>VLOOKUP(Table1[[#This Row],[Player]],Players[[Player]:[consider]],2,FALSE)</f>
        <v>QB</v>
      </c>
      <c r="D115" s="1">
        <v>1.9</v>
      </c>
      <c r="E115" s="1">
        <v>2</v>
      </c>
      <c r="F115" s="1">
        <f>VLOOKUP(Table1[[#This Row],[Player]],Players[[Player]:[consider]],3,FALSE)</f>
        <v>1</v>
      </c>
      <c r="G115" s="1">
        <f>MIN(Table1[[#This Row],[Avg Yahoo Cost]:[Other Cost]])</f>
        <v>1</v>
      </c>
      <c r="H115" s="1">
        <f>MAX(Table1[[#This Row],[Avg Yahoo Cost]:[Other Cost]])</f>
        <v>2</v>
      </c>
      <c r="I115" s="1">
        <f>Table1[[#This Row],[Max Cost]]-Table1[[#This Row],[Min Cost]]</f>
        <v>1</v>
      </c>
      <c r="J115" s="8">
        <f>VLOOKUP(Table1[[#This Row],[Player]],Players[[Player]:[consider]],4,FALSE)</f>
        <v>287.64</v>
      </c>
      <c r="K115">
        <f>VLOOKUP(Table1[[#This Row],[Player]],Players[[Player]:[consider]],6,FALSE)</f>
        <v>22</v>
      </c>
      <c r="L115" s="9" t="str">
        <f>VLOOKUP(Table1[[#This Row],[Player]],Players[[Player]:[consider]],7,FALSE)</f>
        <v>R</v>
      </c>
      <c r="M115">
        <f>VLOOKUP(Table1[[#This Row],[Player]],Players[[Player]:[consider]],8,FALSE)</f>
        <v>7</v>
      </c>
      <c r="N115">
        <f>VLOOKUP(Table1[[#This Row],[Player]],Players[[Player]:[consider]],9,FALSE)</f>
        <v>2.5</v>
      </c>
      <c r="O115">
        <f>VLOOKUP(Table1[[#This Row],[Player]],Players[[Player]:[consider]],10,FALSE)</f>
        <v>4</v>
      </c>
    </row>
    <row r="116" spans="1:16">
      <c r="A116" t="s">
        <v>133</v>
      </c>
      <c r="B116">
        <v>115</v>
      </c>
      <c r="C116" t="str">
        <f>VLOOKUP(Table1[[#This Row],[Player]],Players[[Player]:[consider]],2,FALSE)</f>
        <v>TE</v>
      </c>
      <c r="D116" s="1">
        <v>1.4</v>
      </c>
      <c r="E116" s="1">
        <v>2</v>
      </c>
      <c r="F116" s="1">
        <f>VLOOKUP(Table1[[#This Row],[Player]],Players[[Player]:[consider]],3,FALSE)</f>
        <v>4</v>
      </c>
      <c r="G116" s="1">
        <f>MIN(Table1[[#This Row],[Avg Yahoo Cost]:[Other Cost]])</f>
        <v>1.4</v>
      </c>
      <c r="H116" s="1">
        <f>MAX(Table1[[#This Row],[Avg Yahoo Cost]:[Other Cost]])</f>
        <v>4</v>
      </c>
      <c r="I116" s="1">
        <f>Table1[[#This Row],[Max Cost]]-Table1[[#This Row],[Min Cost]]</f>
        <v>2.6</v>
      </c>
      <c r="J116" s="8">
        <f>VLOOKUP(Table1[[#This Row],[Player]],Players[[Player]:[consider]],4,FALSE)</f>
        <v>151.79</v>
      </c>
      <c r="K116">
        <f>VLOOKUP(Table1[[#This Row],[Player]],Players[[Player]:[consider]],6,FALSE)</f>
        <v>29</v>
      </c>
      <c r="L116" s="9">
        <f>VLOOKUP(Table1[[#This Row],[Player]],Players[[Player]:[consider]],7,FALSE)</f>
        <v>6</v>
      </c>
      <c r="M116">
        <f>VLOOKUP(Table1[[#This Row],[Player]],Players[[Player]:[consider]],8,FALSE)</f>
        <v>5</v>
      </c>
      <c r="N116">
        <f>VLOOKUP(Table1[[#This Row],[Player]],Players[[Player]:[consider]],9,FALSE)</f>
        <v>1.8</v>
      </c>
      <c r="O116">
        <f>VLOOKUP(Table1[[#This Row],[Player]],Players[[Player]:[consider]],10,FALSE)</f>
        <v>3.3</v>
      </c>
      <c r="P116" t="s">
        <v>14</v>
      </c>
    </row>
    <row r="117" spans="1:16">
      <c r="A117" t="s">
        <v>119</v>
      </c>
      <c r="B117">
        <v>116</v>
      </c>
      <c r="C117" t="str">
        <f>VLOOKUP(Table1[[#This Row],[Player]],Players[[Player]:[consider]],2,FALSE)</f>
        <v>RB</v>
      </c>
      <c r="D117" s="1">
        <v>4.9000000000000004</v>
      </c>
      <c r="E117" s="1">
        <v>2</v>
      </c>
      <c r="F117" s="1">
        <f>VLOOKUP(Table1[[#This Row],[Player]],Players[[Player]:[consider]],3,FALSE)</f>
        <v>7</v>
      </c>
      <c r="G117" s="1">
        <f>MIN(Table1[[#This Row],[Avg Yahoo Cost]:[Other Cost]])</f>
        <v>2</v>
      </c>
      <c r="H117" s="1">
        <f>MAX(Table1[[#This Row],[Avg Yahoo Cost]:[Other Cost]])</f>
        <v>7</v>
      </c>
      <c r="I117" s="1">
        <f>Table1[[#This Row],[Max Cost]]-Table1[[#This Row],[Min Cost]]</f>
        <v>5</v>
      </c>
      <c r="J117" s="8">
        <f>VLOOKUP(Table1[[#This Row],[Player]],Players[[Player]:[consider]],4,FALSE)</f>
        <v>153.44999999999999</v>
      </c>
      <c r="K117">
        <f>VLOOKUP(Table1[[#This Row],[Player]],Players[[Player]:[consider]],6,FALSE)</f>
        <v>28</v>
      </c>
      <c r="L117" s="9">
        <f>VLOOKUP(Table1[[#This Row],[Player]],Players[[Player]:[consider]],7,FALSE)</f>
        <v>6</v>
      </c>
      <c r="M117">
        <f>VLOOKUP(Table1[[#This Row],[Player]],Players[[Player]:[consider]],8,FALSE)</f>
        <v>10</v>
      </c>
      <c r="N117">
        <f>VLOOKUP(Table1[[#This Row],[Player]],Players[[Player]:[consider]],9,FALSE)</f>
        <v>3.5</v>
      </c>
      <c r="O117">
        <f>VLOOKUP(Table1[[#This Row],[Player]],Players[[Player]:[consider]],10,FALSE)</f>
        <v>4.5</v>
      </c>
    </row>
    <row r="118" spans="1:16">
      <c r="A118" t="s">
        <v>156</v>
      </c>
      <c r="B118">
        <v>117</v>
      </c>
      <c r="C118" t="str">
        <f>VLOOKUP(Table1[[#This Row],[Player]],Players[[Player]:[consider]],2,FALSE)</f>
        <v>WR</v>
      </c>
      <c r="D118" s="1">
        <v>1.5</v>
      </c>
      <c r="E118" s="1">
        <v>1</v>
      </c>
      <c r="F118" s="1">
        <f>VLOOKUP(Table1[[#This Row],[Player]],Players[[Player]:[consider]],3,FALSE)</f>
        <v>1</v>
      </c>
      <c r="G118" s="1">
        <f>MIN(Table1[[#This Row],[Avg Yahoo Cost]:[Other Cost]])</f>
        <v>1</v>
      </c>
      <c r="H118" s="1">
        <f>MAX(Table1[[#This Row],[Avg Yahoo Cost]:[Other Cost]])</f>
        <v>1.5</v>
      </c>
      <c r="I118" s="1">
        <f>Table1[[#This Row],[Max Cost]]-Table1[[#This Row],[Min Cost]]</f>
        <v>0.5</v>
      </c>
      <c r="J118" s="8">
        <f>VLOOKUP(Table1[[#This Row],[Player]],Players[[Player]:[consider]],4,FALSE)</f>
        <v>147.55000000000001</v>
      </c>
      <c r="K118">
        <f>VLOOKUP(Table1[[#This Row],[Player]],Players[[Player]:[consider]],6,FALSE)</f>
        <v>24</v>
      </c>
      <c r="L118" s="9">
        <f>VLOOKUP(Table1[[#This Row],[Player]],Players[[Player]:[consider]],7,FALSE)</f>
        <v>2</v>
      </c>
      <c r="M118">
        <f>VLOOKUP(Table1[[#This Row],[Player]],Players[[Player]:[consider]],8,FALSE)</f>
        <v>10</v>
      </c>
      <c r="N118">
        <f>VLOOKUP(Table1[[#This Row],[Player]],Players[[Player]:[consider]],9,FALSE)</f>
        <v>1</v>
      </c>
      <c r="O118">
        <f>VLOOKUP(Table1[[#This Row],[Player]],Players[[Player]:[consider]],10,FALSE)</f>
        <v>3.5</v>
      </c>
      <c r="P118" t="s">
        <v>14</v>
      </c>
    </row>
    <row r="119" spans="1:16">
      <c r="A119" t="s">
        <v>141</v>
      </c>
      <c r="B119">
        <v>118</v>
      </c>
      <c r="C119" t="str">
        <f>VLOOKUP(Table1[[#This Row],[Player]],Players[[Player]:[consider]],2,FALSE)</f>
        <v>QB</v>
      </c>
      <c r="D119" s="1">
        <v>1.1000000000000001</v>
      </c>
      <c r="E119" s="1">
        <v>2</v>
      </c>
      <c r="F119" s="1">
        <f>VLOOKUP(Table1[[#This Row],[Player]],Players[[Player]:[consider]],3,FALSE)</f>
        <v>3</v>
      </c>
      <c r="G119" s="1">
        <f>MIN(Table1[[#This Row],[Avg Yahoo Cost]:[Other Cost]])</f>
        <v>1.1000000000000001</v>
      </c>
      <c r="H119" s="1">
        <f>MAX(Table1[[#This Row],[Avg Yahoo Cost]:[Other Cost]])</f>
        <v>3</v>
      </c>
      <c r="I119" s="1">
        <f>Table1[[#This Row],[Max Cost]]-Table1[[#This Row],[Min Cost]]</f>
        <v>1.9</v>
      </c>
      <c r="J119" s="8">
        <f>VLOOKUP(Table1[[#This Row],[Player]],Players[[Player]:[consider]],4,FALSE)</f>
        <v>297.64</v>
      </c>
      <c r="K119">
        <f>VLOOKUP(Table1[[#This Row],[Player]],Players[[Player]:[consider]],6,FALSE)</f>
        <v>24</v>
      </c>
      <c r="L119" s="9">
        <f>VLOOKUP(Table1[[#This Row],[Player]],Players[[Player]:[consider]],7,FALSE)</f>
        <v>3</v>
      </c>
      <c r="M119">
        <f>VLOOKUP(Table1[[#This Row],[Player]],Players[[Player]:[consider]],8,FALSE)</f>
        <v>12</v>
      </c>
      <c r="N119">
        <f>VLOOKUP(Table1[[#This Row],[Player]],Players[[Player]:[consider]],9,FALSE)</f>
        <v>1.5</v>
      </c>
      <c r="O119">
        <f>VLOOKUP(Table1[[#This Row],[Player]],Players[[Player]:[consider]],10,FALSE)</f>
        <v>3</v>
      </c>
    </row>
    <row r="120" spans="1:16">
      <c r="A120" t="s">
        <v>118</v>
      </c>
      <c r="B120">
        <v>119</v>
      </c>
      <c r="C120" t="str">
        <f>VLOOKUP(Table1[[#This Row],[Player]],Players[[Player]:[consider]],2,FALSE)</f>
        <v>WR</v>
      </c>
      <c r="D120" s="1">
        <v>1.3</v>
      </c>
      <c r="E120" s="1">
        <v>2</v>
      </c>
      <c r="F120" s="1">
        <f>VLOOKUP(Table1[[#This Row],[Player]],Players[[Player]:[consider]],3,FALSE)</f>
        <v>7</v>
      </c>
      <c r="G120" s="1">
        <f>MIN(Table1[[#This Row],[Avg Yahoo Cost]:[Other Cost]])</f>
        <v>1.3</v>
      </c>
      <c r="H120" s="1">
        <f>MAX(Table1[[#This Row],[Avg Yahoo Cost]:[Other Cost]])</f>
        <v>7</v>
      </c>
      <c r="I120" s="1">
        <f>Table1[[#This Row],[Max Cost]]-Table1[[#This Row],[Min Cost]]</f>
        <v>5.7</v>
      </c>
      <c r="J120" s="8">
        <f>VLOOKUP(Table1[[#This Row],[Player]],Players[[Player]:[consider]],4,FALSE)</f>
        <v>173.35</v>
      </c>
      <c r="K120">
        <f>VLOOKUP(Table1[[#This Row],[Player]],Players[[Player]:[consider]],6,FALSE)</f>
        <v>27</v>
      </c>
      <c r="L120" s="9">
        <f>VLOOKUP(Table1[[#This Row],[Player]],Players[[Player]:[consider]],7,FALSE)</f>
        <v>5</v>
      </c>
      <c r="M120">
        <f>VLOOKUP(Table1[[#This Row],[Player]],Players[[Player]:[consider]],8,FALSE)</f>
        <v>10</v>
      </c>
      <c r="N120">
        <f>VLOOKUP(Table1[[#This Row],[Player]],Players[[Player]:[consider]],9,FALSE)</f>
        <v>0</v>
      </c>
      <c r="O120">
        <f>VLOOKUP(Table1[[#This Row],[Player]],Players[[Player]:[consider]],10,FALSE)</f>
        <v>0</v>
      </c>
    </row>
    <row r="121" spans="1:16">
      <c r="A121" t="s">
        <v>139</v>
      </c>
      <c r="B121">
        <v>120</v>
      </c>
      <c r="C121" t="str">
        <f>VLOOKUP(Table1[[#This Row],[Player]],Players[[Player]:[consider]],2,FALSE)</f>
        <v>RB</v>
      </c>
      <c r="D121" s="1">
        <v>2.1</v>
      </c>
      <c r="E121" s="1">
        <v>2</v>
      </c>
      <c r="F121" s="1">
        <f>VLOOKUP(Table1[[#This Row],[Player]],Players[[Player]:[consider]],3,FALSE)</f>
        <v>4</v>
      </c>
      <c r="G121" s="1">
        <f>MIN(Table1[[#This Row],[Avg Yahoo Cost]:[Other Cost]])</f>
        <v>2</v>
      </c>
      <c r="H121" s="1">
        <f>MAX(Table1[[#This Row],[Avg Yahoo Cost]:[Other Cost]])</f>
        <v>4</v>
      </c>
      <c r="I121" s="1">
        <f>Table1[[#This Row],[Max Cost]]-Table1[[#This Row],[Min Cost]]</f>
        <v>2</v>
      </c>
      <c r="J121" s="8">
        <f>VLOOKUP(Table1[[#This Row],[Player]],Players[[Player]:[consider]],4,FALSE)</f>
        <v>141.01</v>
      </c>
      <c r="K121">
        <f>VLOOKUP(Table1[[#This Row],[Player]],Players[[Player]:[consider]],6,FALSE)</f>
        <v>23</v>
      </c>
      <c r="L121" s="9" t="str">
        <f>VLOOKUP(Table1[[#This Row],[Player]],Players[[Player]:[consider]],7,FALSE)</f>
        <v>R</v>
      </c>
      <c r="M121">
        <f>VLOOKUP(Table1[[#This Row],[Player]],Players[[Player]:[consider]],8,FALSE)</f>
        <v>6</v>
      </c>
      <c r="N121">
        <f>VLOOKUP(Table1[[#This Row],[Player]],Players[[Player]:[consider]],9,FALSE)</f>
        <v>1.8</v>
      </c>
      <c r="O121">
        <f>VLOOKUP(Table1[[#This Row],[Player]],Players[[Player]:[consider]],10,FALSE)</f>
        <v>3.8</v>
      </c>
    </row>
    <row r="122" spans="1:16">
      <c r="A122" t="s">
        <v>128</v>
      </c>
      <c r="B122">
        <v>121</v>
      </c>
      <c r="C122" t="str">
        <f>VLOOKUP(Table1[[#This Row],[Player]],Players[[Player]:[consider]],2,FALSE)</f>
        <v>RB</v>
      </c>
      <c r="D122" s="1">
        <v>1.2</v>
      </c>
      <c r="E122" s="1">
        <v>2</v>
      </c>
      <c r="F122" s="1">
        <f>VLOOKUP(Table1[[#This Row],[Player]],Players[[Player]:[consider]],3,FALSE)</f>
        <v>5</v>
      </c>
      <c r="G122" s="1">
        <f>MIN(Table1[[#This Row],[Avg Yahoo Cost]:[Other Cost]])</f>
        <v>1.2</v>
      </c>
      <c r="H122" s="1">
        <f>MAX(Table1[[#This Row],[Avg Yahoo Cost]:[Other Cost]])</f>
        <v>5</v>
      </c>
      <c r="I122" s="1">
        <f>Table1[[#This Row],[Max Cost]]-Table1[[#This Row],[Min Cost]]</f>
        <v>3.8</v>
      </c>
      <c r="J122" s="8">
        <f>VLOOKUP(Table1[[#This Row],[Player]],Players[[Player]:[consider]],4,FALSE)</f>
        <v>152.30000000000001</v>
      </c>
      <c r="K122">
        <f>VLOOKUP(Table1[[#This Row],[Player]],Players[[Player]:[consider]],6,FALSE)</f>
        <v>23</v>
      </c>
      <c r="L122" s="9">
        <f>VLOOKUP(Table1[[#This Row],[Player]],Players[[Player]:[consider]],7,FALSE)</f>
        <v>1</v>
      </c>
      <c r="M122">
        <f>VLOOKUP(Table1[[#This Row],[Player]],Players[[Player]:[consider]],8,FALSE)</f>
        <v>10</v>
      </c>
      <c r="N122">
        <f>VLOOKUP(Table1[[#This Row],[Player]],Players[[Player]:[consider]],9,FALSE)</f>
        <v>1.3</v>
      </c>
      <c r="O122">
        <f>VLOOKUP(Table1[[#This Row],[Player]],Players[[Player]:[consider]],10,FALSE)</f>
        <v>3.5</v>
      </c>
    </row>
    <row r="123" spans="1:16">
      <c r="A123" t="s">
        <v>138</v>
      </c>
      <c r="B123">
        <v>122</v>
      </c>
      <c r="C123" t="str">
        <f>VLOOKUP(Table1[[#This Row],[Player]],Players[[Player]:[consider]],2,FALSE)</f>
        <v>RB</v>
      </c>
      <c r="D123" s="1">
        <v>2.4</v>
      </c>
      <c r="E123" s="1">
        <v>2</v>
      </c>
      <c r="F123" s="1">
        <f>VLOOKUP(Table1[[#This Row],[Player]],Players[[Player]:[consider]],3,FALSE)</f>
        <v>4</v>
      </c>
      <c r="G123" s="1">
        <f>MIN(Table1[[#This Row],[Avg Yahoo Cost]:[Other Cost]])</f>
        <v>2</v>
      </c>
      <c r="H123" s="1">
        <f>MAX(Table1[[#This Row],[Avg Yahoo Cost]:[Other Cost]])</f>
        <v>4</v>
      </c>
      <c r="I123" s="1">
        <f>Table1[[#This Row],[Max Cost]]-Table1[[#This Row],[Min Cost]]</f>
        <v>2</v>
      </c>
      <c r="J123" s="8">
        <f>VLOOKUP(Table1[[#This Row],[Player]],Players[[Player]:[consider]],4,FALSE)</f>
        <v>141.78</v>
      </c>
      <c r="K123">
        <f>VLOOKUP(Table1[[#This Row],[Player]],Players[[Player]:[consider]],6,FALSE)</f>
        <v>24</v>
      </c>
      <c r="L123" s="9">
        <f>VLOOKUP(Table1[[#This Row],[Player]],Players[[Player]:[consider]],7,FALSE)</f>
        <v>2</v>
      </c>
      <c r="M123">
        <f>VLOOKUP(Table1[[#This Row],[Player]],Players[[Player]:[consider]],8,FALSE)</f>
        <v>10</v>
      </c>
      <c r="N123">
        <f>VLOOKUP(Table1[[#This Row],[Player]],Players[[Player]:[consider]],9,FALSE)</f>
        <v>2.5</v>
      </c>
      <c r="O123">
        <f>VLOOKUP(Table1[[#This Row],[Player]],Players[[Player]:[consider]],10,FALSE)</f>
        <v>2.5</v>
      </c>
    </row>
    <row r="124" spans="1:16">
      <c r="A124" t="s">
        <v>134</v>
      </c>
      <c r="B124">
        <v>123</v>
      </c>
      <c r="C124" t="str">
        <f>VLOOKUP(Table1[[#This Row],[Player]],Players[[Player]:[consider]],2,FALSE)</f>
        <v>TE</v>
      </c>
      <c r="D124" s="1">
        <v>1.8</v>
      </c>
      <c r="E124" s="1">
        <v>2</v>
      </c>
      <c r="F124" s="1">
        <f>VLOOKUP(Table1[[#This Row],[Player]],Players[[Player]:[consider]],3,FALSE)</f>
        <v>4</v>
      </c>
      <c r="G124" s="1">
        <f>MIN(Table1[[#This Row],[Avg Yahoo Cost]:[Other Cost]])</f>
        <v>1.8</v>
      </c>
      <c r="H124" s="1">
        <f>MAX(Table1[[#This Row],[Avg Yahoo Cost]:[Other Cost]])</f>
        <v>4</v>
      </c>
      <c r="I124" s="1">
        <f>Table1[[#This Row],[Max Cost]]-Table1[[#This Row],[Min Cost]]</f>
        <v>2.2000000000000002</v>
      </c>
      <c r="J124" s="8">
        <f>VLOOKUP(Table1[[#This Row],[Player]],Players[[Player]:[consider]],4,FALSE)</f>
        <v>152.21</v>
      </c>
      <c r="K124">
        <f>VLOOKUP(Table1[[#This Row],[Player]],Players[[Player]:[consider]],6,FALSE)</f>
        <v>21</v>
      </c>
      <c r="L124" s="9" t="str">
        <f>VLOOKUP(Table1[[#This Row],[Player]],Players[[Player]:[consider]],7,FALSE)</f>
        <v>R</v>
      </c>
      <c r="M124">
        <f>VLOOKUP(Table1[[#This Row],[Player]],Players[[Player]:[consider]],8,FALSE)</f>
        <v>10</v>
      </c>
      <c r="N124">
        <f>VLOOKUP(Table1[[#This Row],[Player]],Players[[Player]:[consider]],9,FALSE)</f>
        <v>2</v>
      </c>
      <c r="O124">
        <f>VLOOKUP(Table1[[#This Row],[Player]],Players[[Player]:[consider]],10,FALSE)</f>
        <v>4.8</v>
      </c>
      <c r="P124" t="s">
        <v>14</v>
      </c>
    </row>
    <row r="125" spans="1:16">
      <c r="A125" t="s">
        <v>145</v>
      </c>
      <c r="B125">
        <v>124</v>
      </c>
      <c r="C125" t="str">
        <f>VLOOKUP(Table1[[#This Row],[Player]],Players[[Player]:[consider]],2,FALSE)</f>
        <v>TE</v>
      </c>
      <c r="D125" s="1">
        <v>1.2</v>
      </c>
      <c r="E125" s="1">
        <v>2</v>
      </c>
      <c r="F125" s="1">
        <f>VLOOKUP(Table1[[#This Row],[Player]],Players[[Player]:[consider]],3,FALSE)</f>
        <v>2</v>
      </c>
      <c r="G125" s="1">
        <f>MIN(Table1[[#This Row],[Avg Yahoo Cost]:[Other Cost]])</f>
        <v>1.2</v>
      </c>
      <c r="H125" s="1">
        <f>MAX(Table1[[#This Row],[Avg Yahoo Cost]:[Other Cost]])</f>
        <v>2</v>
      </c>
      <c r="I125" s="1">
        <f>Table1[[#This Row],[Max Cost]]-Table1[[#This Row],[Min Cost]]</f>
        <v>0.8</v>
      </c>
      <c r="J125" s="8">
        <f>VLOOKUP(Table1[[#This Row],[Player]],Players[[Player]:[consider]],4,FALSE)</f>
        <v>142.51</v>
      </c>
      <c r="K125">
        <f>VLOOKUP(Table1[[#This Row],[Player]],Players[[Player]:[consider]],6,FALSE)</f>
        <v>28</v>
      </c>
      <c r="L125" s="9">
        <f>VLOOKUP(Table1[[#This Row],[Player]],Players[[Player]:[consider]],7,FALSE)</f>
        <v>6</v>
      </c>
      <c r="M125">
        <f>VLOOKUP(Table1[[#This Row],[Player]],Players[[Player]:[consider]],8,FALSE)</f>
        <v>14</v>
      </c>
      <c r="N125">
        <f>VLOOKUP(Table1[[#This Row],[Player]],Players[[Player]:[consider]],9,FALSE)</f>
        <v>1.8</v>
      </c>
      <c r="O125">
        <f>VLOOKUP(Table1[[#This Row],[Player]],Players[[Player]:[consider]],10,FALSE)</f>
        <v>3.3</v>
      </c>
    </row>
    <row r="126" spans="1:16">
      <c r="A126" t="s">
        <v>165</v>
      </c>
      <c r="B126">
        <v>125</v>
      </c>
      <c r="C126" t="str">
        <f>VLOOKUP(Table1[[#This Row],[Player]],Players[[Player]:[consider]],2,FALSE)</f>
        <v>QB</v>
      </c>
      <c r="D126" s="1">
        <v>1.2</v>
      </c>
      <c r="E126" s="1">
        <v>2</v>
      </c>
      <c r="F126" s="1">
        <f>VLOOKUP(Table1[[#This Row],[Player]],Players[[Player]:[consider]],3,FALSE)</f>
        <v>1</v>
      </c>
      <c r="G126" s="1">
        <f>MIN(Table1[[#This Row],[Avg Yahoo Cost]:[Other Cost]])</f>
        <v>1</v>
      </c>
      <c r="H126" s="1">
        <f>MAX(Table1[[#This Row],[Avg Yahoo Cost]:[Other Cost]])</f>
        <v>2</v>
      </c>
      <c r="I126" s="1">
        <f>Table1[[#This Row],[Max Cost]]-Table1[[#This Row],[Min Cost]]</f>
        <v>1</v>
      </c>
      <c r="J126" s="8">
        <f>VLOOKUP(Table1[[#This Row],[Player]],Players[[Player]:[consider]],4,FALSE)</f>
        <v>276.49</v>
      </c>
      <c r="K126">
        <f>VLOOKUP(Table1[[#This Row],[Player]],Players[[Player]:[consider]],6,FALSE)</f>
        <v>36</v>
      </c>
      <c r="L126" s="9">
        <f>VLOOKUP(Table1[[#This Row],[Player]],Players[[Player]:[consider]],7,FALSE)</f>
        <v>12</v>
      </c>
      <c r="M126">
        <f>VLOOKUP(Table1[[#This Row],[Player]],Players[[Player]:[consider]],8,FALSE)</f>
        <v>12</v>
      </c>
      <c r="N126">
        <f>VLOOKUP(Table1[[#This Row],[Player]],Players[[Player]:[consider]],9,FALSE)</f>
        <v>2.5</v>
      </c>
      <c r="O126">
        <f>VLOOKUP(Table1[[#This Row],[Player]],Players[[Player]:[consider]],10,FALSE)</f>
        <v>4</v>
      </c>
    </row>
    <row r="127" spans="1:16">
      <c r="A127" t="s">
        <v>143</v>
      </c>
      <c r="B127">
        <v>126</v>
      </c>
      <c r="C127" t="str">
        <f>VLOOKUP(Table1[[#This Row],[Player]],Players[[Player]:[consider]],2,FALSE)</f>
        <v>WR</v>
      </c>
      <c r="D127" s="1">
        <v>2.2000000000000002</v>
      </c>
      <c r="E127" s="1">
        <v>1</v>
      </c>
      <c r="F127" s="1">
        <f>VLOOKUP(Table1[[#This Row],[Player]],Players[[Player]:[consider]],3,FALSE)</f>
        <v>2</v>
      </c>
      <c r="G127" s="1">
        <f>MIN(Table1[[#This Row],[Avg Yahoo Cost]:[Other Cost]])</f>
        <v>1</v>
      </c>
      <c r="H127" s="1">
        <f>MAX(Table1[[#This Row],[Avg Yahoo Cost]:[Other Cost]])</f>
        <v>2.2000000000000002</v>
      </c>
      <c r="I127" s="1">
        <f>Table1[[#This Row],[Max Cost]]-Table1[[#This Row],[Min Cost]]</f>
        <v>1.2000000000000002</v>
      </c>
      <c r="J127" s="8">
        <f>VLOOKUP(Table1[[#This Row],[Player]],Players[[Player]:[consider]],4,FALSE)</f>
        <v>156.52000000000001</v>
      </c>
      <c r="K127">
        <f>VLOOKUP(Table1[[#This Row],[Player]],Players[[Player]:[consider]],6,FALSE)</f>
        <v>21</v>
      </c>
      <c r="L127" s="9" t="str">
        <f>VLOOKUP(Table1[[#This Row],[Player]],Players[[Player]:[consider]],7,FALSE)</f>
        <v>R</v>
      </c>
      <c r="M127">
        <f>VLOOKUP(Table1[[#This Row],[Player]],Players[[Player]:[consider]],8,FALSE)</f>
        <v>12</v>
      </c>
      <c r="N127">
        <f>VLOOKUP(Table1[[#This Row],[Player]],Players[[Player]:[consider]],9,FALSE)</f>
        <v>0</v>
      </c>
      <c r="O127">
        <f>VLOOKUP(Table1[[#This Row],[Player]],Players[[Player]:[consider]],10,FALSE)</f>
        <v>0</v>
      </c>
    </row>
    <row r="128" spans="1:16">
      <c r="A128" t="s">
        <v>151</v>
      </c>
      <c r="B128">
        <v>127</v>
      </c>
      <c r="C128" t="str">
        <f>VLOOKUP(Table1[[#This Row],[Player]],Players[[Player]:[consider]],2,FALSE)</f>
        <v>TE</v>
      </c>
      <c r="D128" s="1">
        <v>1.2</v>
      </c>
      <c r="E128" s="1">
        <v>2</v>
      </c>
      <c r="F128" s="1">
        <f>VLOOKUP(Table1[[#This Row],[Player]],Players[[Player]:[consider]],3,FALSE)</f>
        <v>1</v>
      </c>
      <c r="G128" s="1">
        <f>MIN(Table1[[#This Row],[Avg Yahoo Cost]:[Other Cost]])</f>
        <v>1</v>
      </c>
      <c r="H128" s="1">
        <f>MAX(Table1[[#This Row],[Avg Yahoo Cost]:[Other Cost]])</f>
        <v>2</v>
      </c>
      <c r="I128" s="1">
        <f>Table1[[#This Row],[Max Cost]]-Table1[[#This Row],[Min Cost]]</f>
        <v>1</v>
      </c>
      <c r="J128" s="8">
        <f>VLOOKUP(Table1[[#This Row],[Player]],Players[[Player]:[consider]],4,FALSE)</f>
        <v>138.35</v>
      </c>
      <c r="K128">
        <f>VLOOKUP(Table1[[#This Row],[Player]],Players[[Player]:[consider]],6,FALSE)</f>
        <v>25</v>
      </c>
      <c r="L128" s="9">
        <f>VLOOKUP(Table1[[#This Row],[Player]],Players[[Player]:[consider]],7,FALSE)</f>
        <v>3</v>
      </c>
      <c r="M128">
        <f>VLOOKUP(Table1[[#This Row],[Player]],Players[[Player]:[consider]],8,FALSE)</f>
        <v>9</v>
      </c>
      <c r="N128">
        <f>VLOOKUP(Table1[[#This Row],[Player]],Players[[Player]:[consider]],9,FALSE)</f>
        <v>2.2999999999999998</v>
      </c>
      <c r="O128">
        <f>VLOOKUP(Table1[[#This Row],[Player]],Players[[Player]:[consider]],10,FALSE)</f>
        <v>3.3</v>
      </c>
      <c r="P128" t="s">
        <v>14</v>
      </c>
    </row>
    <row r="129" spans="1:16">
      <c r="A129" t="s">
        <v>205</v>
      </c>
      <c r="B129">
        <v>128</v>
      </c>
      <c r="C129" t="str">
        <f>VLOOKUP(Table1[[#This Row],[Player]],Players[[Player]:[consider]],2,FALSE)</f>
        <v>QB</v>
      </c>
      <c r="D129" s="1">
        <v>1.2</v>
      </c>
      <c r="E129" s="1">
        <v>2</v>
      </c>
      <c r="F129" s="1" t="str">
        <f>VLOOKUP(Table1[[#This Row],[Player]],Players[[Player]:[consider]],3,FALSE)</f>
        <v>-</v>
      </c>
      <c r="G129" s="1">
        <f>MIN(Table1[[#This Row],[Avg Yahoo Cost]:[Other Cost]])</f>
        <v>1.2</v>
      </c>
      <c r="H129" s="1">
        <f>MAX(Table1[[#This Row],[Avg Yahoo Cost]:[Other Cost]])</f>
        <v>2</v>
      </c>
      <c r="I129" s="1">
        <f>Table1[[#This Row],[Max Cost]]-Table1[[#This Row],[Min Cost]]</f>
        <v>0.8</v>
      </c>
      <c r="J129" s="8">
        <f>VLOOKUP(Table1[[#This Row],[Player]],Players[[Player]:[consider]],4,FALSE)</f>
        <v>262.26</v>
      </c>
      <c r="K129">
        <f>VLOOKUP(Table1[[#This Row],[Player]],Players[[Player]:[consider]],6,FALSE)</f>
        <v>36</v>
      </c>
      <c r="L129" s="9">
        <f>VLOOKUP(Table1[[#This Row],[Player]],Players[[Player]:[consider]],7,FALSE)</f>
        <v>15</v>
      </c>
      <c r="M129">
        <f>VLOOKUP(Table1[[#This Row],[Player]],Players[[Player]:[consider]],8,FALSE)</f>
        <v>6</v>
      </c>
      <c r="N129">
        <f>VLOOKUP(Table1[[#This Row],[Player]],Players[[Player]:[consider]],9,FALSE)</f>
        <v>1</v>
      </c>
      <c r="O129">
        <f>VLOOKUP(Table1[[#This Row],[Player]],Players[[Player]:[consider]],10,FALSE)</f>
        <v>4</v>
      </c>
    </row>
    <row r="130" spans="1:16">
      <c r="A130" t="s">
        <v>130</v>
      </c>
      <c r="B130">
        <v>129</v>
      </c>
      <c r="C130" t="str">
        <f>VLOOKUP(Table1[[#This Row],[Player]],Players[[Player]:[consider]],2,FALSE)</f>
        <v>WR</v>
      </c>
      <c r="D130" s="1">
        <v>1.2</v>
      </c>
      <c r="E130" s="1">
        <v>1</v>
      </c>
      <c r="F130" s="1">
        <f>VLOOKUP(Table1[[#This Row],[Player]],Players[[Player]:[consider]],3,FALSE)</f>
        <v>5</v>
      </c>
      <c r="G130" s="1">
        <f>MIN(Table1[[#This Row],[Avg Yahoo Cost]:[Other Cost]])</f>
        <v>1</v>
      </c>
      <c r="H130" s="1">
        <f>MAX(Table1[[#This Row],[Avg Yahoo Cost]:[Other Cost]])</f>
        <v>5</v>
      </c>
      <c r="I130" s="1">
        <f>Table1[[#This Row],[Max Cost]]-Table1[[#This Row],[Min Cost]]</f>
        <v>4</v>
      </c>
      <c r="J130" s="8">
        <f>VLOOKUP(Table1[[#This Row],[Player]],Players[[Player]:[consider]],4,FALSE)</f>
        <v>166.3</v>
      </c>
      <c r="K130">
        <f>VLOOKUP(Table1[[#This Row],[Player]],Players[[Player]:[consider]],6,FALSE)</f>
        <v>24</v>
      </c>
      <c r="L130" s="9">
        <f>VLOOKUP(Table1[[#This Row],[Player]],Players[[Player]:[consider]],7,FALSE)</f>
        <v>3</v>
      </c>
      <c r="M130">
        <f>VLOOKUP(Table1[[#This Row],[Player]],Players[[Player]:[consider]],8,FALSE)</f>
        <v>5</v>
      </c>
      <c r="N130">
        <f>VLOOKUP(Table1[[#This Row],[Player]],Players[[Player]:[consider]],9,FALSE)</f>
        <v>2</v>
      </c>
      <c r="O130">
        <f>VLOOKUP(Table1[[#This Row],[Player]],Players[[Player]:[consider]],10,FALSE)</f>
        <v>3</v>
      </c>
      <c r="P130" t="s">
        <v>14</v>
      </c>
    </row>
    <row r="131" spans="1:16">
      <c r="A131" t="s">
        <v>166</v>
      </c>
      <c r="B131">
        <v>130</v>
      </c>
      <c r="C131" t="str">
        <f>VLOOKUP(Table1[[#This Row],[Player]],Players[[Player]:[consider]],2,FALSE)</f>
        <v>RB</v>
      </c>
      <c r="D131" s="1">
        <v>1.5</v>
      </c>
      <c r="E131" s="1">
        <v>1</v>
      </c>
      <c r="F131" s="1">
        <f>VLOOKUP(Table1[[#This Row],[Player]],Players[[Player]:[consider]],3,FALSE)</f>
        <v>1</v>
      </c>
      <c r="G131" s="1">
        <f>MIN(Table1[[#This Row],[Avg Yahoo Cost]:[Other Cost]])</f>
        <v>1</v>
      </c>
      <c r="H131" s="1">
        <f>MAX(Table1[[#This Row],[Avg Yahoo Cost]:[Other Cost]])</f>
        <v>1.5</v>
      </c>
      <c r="I131" s="1">
        <f>Table1[[#This Row],[Max Cost]]-Table1[[#This Row],[Min Cost]]</f>
        <v>0.5</v>
      </c>
      <c r="J131" s="8">
        <f>VLOOKUP(Table1[[#This Row],[Player]],Players[[Player]:[consider]],4,FALSE)</f>
        <v>103.2</v>
      </c>
      <c r="K131">
        <f>VLOOKUP(Table1[[#This Row],[Player]],Players[[Player]:[consider]],6,FALSE)</f>
        <v>26</v>
      </c>
      <c r="L131" s="9">
        <f>VLOOKUP(Table1[[#This Row],[Player]],Players[[Player]:[consider]],7,FALSE)</f>
        <v>4</v>
      </c>
      <c r="M131">
        <f>VLOOKUP(Table1[[#This Row],[Player]],Players[[Player]:[consider]],8,FALSE)</f>
        <v>7</v>
      </c>
      <c r="N131">
        <f>VLOOKUP(Table1[[#This Row],[Player]],Players[[Player]:[consider]],9,FALSE)</f>
        <v>3.5</v>
      </c>
      <c r="O131">
        <f>VLOOKUP(Table1[[#This Row],[Player]],Players[[Player]:[consider]],10,FALSE)</f>
        <v>4</v>
      </c>
    </row>
    <row r="132" spans="1:16">
      <c r="A132" t="s">
        <v>116</v>
      </c>
      <c r="B132">
        <v>131</v>
      </c>
      <c r="C132" t="str">
        <f>VLOOKUP(Table1[[#This Row],[Player]],Players[[Player]:[consider]],2,FALSE)</f>
        <v>WR</v>
      </c>
      <c r="D132" s="1">
        <v>1.4</v>
      </c>
      <c r="E132" s="1">
        <v>2</v>
      </c>
      <c r="F132" s="1">
        <f>VLOOKUP(Table1[[#This Row],[Player]],Players[[Player]:[consider]],3,FALSE)</f>
        <v>8</v>
      </c>
      <c r="G132" s="1">
        <f>MIN(Table1[[#This Row],[Avg Yahoo Cost]:[Other Cost]])</f>
        <v>1.4</v>
      </c>
      <c r="H132" s="1">
        <f>MAX(Table1[[#This Row],[Avg Yahoo Cost]:[Other Cost]])</f>
        <v>8</v>
      </c>
      <c r="I132" s="1">
        <f>Table1[[#This Row],[Max Cost]]-Table1[[#This Row],[Min Cost]]</f>
        <v>6.6</v>
      </c>
      <c r="J132" s="8">
        <f>VLOOKUP(Table1[[#This Row],[Player]],Players[[Player]:[consider]],4,FALSE)</f>
        <v>171.94</v>
      </c>
      <c r="K132">
        <f>VLOOKUP(Table1[[#This Row],[Player]],Players[[Player]:[consider]],6,FALSE)</f>
        <v>29</v>
      </c>
      <c r="L132" s="9">
        <f>VLOOKUP(Table1[[#This Row],[Player]],Players[[Player]:[consider]],7,FALSE)</f>
        <v>7</v>
      </c>
      <c r="M132">
        <f>VLOOKUP(Table1[[#This Row],[Player]],Players[[Player]:[consider]],8,FALSE)</f>
        <v>12</v>
      </c>
      <c r="N132">
        <f>VLOOKUP(Table1[[#This Row],[Player]],Players[[Player]:[consider]],9,FALSE)</f>
        <v>2.5</v>
      </c>
      <c r="O132">
        <f>VLOOKUP(Table1[[#This Row],[Player]],Players[[Player]:[consider]],10,FALSE)</f>
        <v>3.5</v>
      </c>
    </row>
    <row r="133" spans="1:16">
      <c r="A133" t="s">
        <v>150</v>
      </c>
      <c r="B133">
        <v>132</v>
      </c>
      <c r="C133" t="str">
        <f>VLOOKUP(Table1[[#This Row],[Player]],Players[[Player]:[consider]],2,FALSE)</f>
        <v>WR</v>
      </c>
      <c r="D133" s="1">
        <v>1.7</v>
      </c>
      <c r="E133" s="1">
        <v>1</v>
      </c>
      <c r="F133" s="1">
        <f>VLOOKUP(Table1[[#This Row],[Player]],Players[[Player]:[consider]],3,FALSE)</f>
        <v>2</v>
      </c>
      <c r="G133" s="1">
        <f>MIN(Table1[[#This Row],[Avg Yahoo Cost]:[Other Cost]])</f>
        <v>1</v>
      </c>
      <c r="H133" s="1">
        <f>MAX(Table1[[#This Row],[Avg Yahoo Cost]:[Other Cost]])</f>
        <v>2</v>
      </c>
      <c r="I133" s="1">
        <f>Table1[[#This Row],[Max Cost]]-Table1[[#This Row],[Min Cost]]</f>
        <v>1</v>
      </c>
      <c r="J133" s="8">
        <f>VLOOKUP(Table1[[#This Row],[Player]],Players[[Player]:[consider]],4,FALSE)</f>
        <v>153.03</v>
      </c>
      <c r="K133">
        <f>VLOOKUP(Table1[[#This Row],[Player]],Players[[Player]:[consider]],6,FALSE)</f>
        <v>24</v>
      </c>
      <c r="L133" s="9">
        <f>VLOOKUP(Table1[[#This Row],[Player]],Players[[Player]:[consider]],7,FALSE)</f>
        <v>2</v>
      </c>
      <c r="M133">
        <f>VLOOKUP(Table1[[#This Row],[Player]],Players[[Player]:[consider]],8,FALSE)</f>
        <v>12</v>
      </c>
      <c r="N133">
        <f>VLOOKUP(Table1[[#This Row],[Player]],Players[[Player]:[consider]],9,FALSE)</f>
        <v>1.5</v>
      </c>
      <c r="O133">
        <f>VLOOKUP(Table1[[#This Row],[Player]],Players[[Player]:[consider]],10,FALSE)</f>
        <v>2.5</v>
      </c>
      <c r="P133" t="s">
        <v>14</v>
      </c>
    </row>
    <row r="134" spans="1:16">
      <c r="A134" t="s">
        <v>169</v>
      </c>
      <c r="B134">
        <v>133</v>
      </c>
      <c r="C134" t="str">
        <f>VLOOKUP(Table1[[#This Row],[Player]],Players[[Player]:[consider]],2,FALSE)</f>
        <v>QB</v>
      </c>
      <c r="D134" s="1">
        <v>1.4</v>
      </c>
      <c r="E134" s="1">
        <v>2</v>
      </c>
      <c r="F134" s="1">
        <f>VLOOKUP(Table1[[#This Row],[Player]],Players[[Player]:[consider]],3,FALSE)</f>
        <v>1</v>
      </c>
      <c r="G134" s="1">
        <f>MIN(Table1[[#This Row],[Avg Yahoo Cost]:[Other Cost]])</f>
        <v>1</v>
      </c>
      <c r="H134" s="1">
        <f>MAX(Table1[[#This Row],[Avg Yahoo Cost]:[Other Cost]])</f>
        <v>2</v>
      </c>
      <c r="I134" s="1">
        <f>Table1[[#This Row],[Max Cost]]-Table1[[#This Row],[Min Cost]]</f>
        <v>1</v>
      </c>
      <c r="J134" s="8">
        <f>VLOOKUP(Table1[[#This Row],[Player]],Players[[Player]:[consider]],4,FALSE)</f>
        <v>279.16000000000003</v>
      </c>
      <c r="K134">
        <f>VLOOKUP(Table1[[#This Row],[Player]],Players[[Player]:[consider]],6,FALSE)</f>
        <v>26</v>
      </c>
      <c r="L134" s="9">
        <f>VLOOKUP(Table1[[#This Row],[Player]],Players[[Player]:[consider]],7,FALSE)</f>
        <v>4</v>
      </c>
      <c r="M134">
        <f>VLOOKUP(Table1[[#This Row],[Player]],Players[[Player]:[consider]],8,FALSE)</f>
        <v>5</v>
      </c>
      <c r="N134">
        <f>VLOOKUP(Table1[[#This Row],[Player]],Players[[Player]:[consider]],9,FALSE)</f>
        <v>2.8</v>
      </c>
      <c r="O134">
        <f>VLOOKUP(Table1[[#This Row],[Player]],Players[[Player]:[consider]],10,FALSE)</f>
        <v>3.5</v>
      </c>
    </row>
    <row r="135" spans="1:16">
      <c r="A135" t="s">
        <v>153</v>
      </c>
      <c r="B135">
        <v>134</v>
      </c>
      <c r="C135" t="str">
        <f>VLOOKUP(Table1[[#This Row],[Player]],Players[[Player]:[consider]],2,FALSE)</f>
        <v>WR</v>
      </c>
      <c r="D135" s="1">
        <v>1.3</v>
      </c>
      <c r="E135" s="1">
        <v>2</v>
      </c>
      <c r="F135" s="1">
        <f>VLOOKUP(Table1[[#This Row],[Player]],Players[[Player]:[consider]],3,FALSE)</f>
        <v>1</v>
      </c>
      <c r="G135" s="1">
        <f>MIN(Table1[[#This Row],[Avg Yahoo Cost]:[Other Cost]])</f>
        <v>1</v>
      </c>
      <c r="H135" s="1">
        <f>MAX(Table1[[#This Row],[Avg Yahoo Cost]:[Other Cost]])</f>
        <v>2</v>
      </c>
      <c r="I135" s="1">
        <f>Table1[[#This Row],[Max Cost]]-Table1[[#This Row],[Min Cost]]</f>
        <v>1</v>
      </c>
      <c r="J135" s="8">
        <f>VLOOKUP(Table1[[#This Row],[Player]],Players[[Player]:[consider]],4,FALSE)</f>
        <v>147.22999999999999</v>
      </c>
      <c r="K135">
        <f>VLOOKUP(Table1[[#This Row],[Player]],Players[[Player]:[consider]],6,FALSE)</f>
        <v>23</v>
      </c>
      <c r="L135" s="9">
        <f>VLOOKUP(Table1[[#This Row],[Player]],Players[[Player]:[consider]],7,FALSE)</f>
        <v>1</v>
      </c>
      <c r="M135">
        <f>VLOOKUP(Table1[[#This Row],[Player]],Players[[Player]:[consider]],8,FALSE)</f>
        <v>14</v>
      </c>
      <c r="N135">
        <f>VLOOKUP(Table1[[#This Row],[Player]],Players[[Player]:[consider]],9,FALSE)</f>
        <v>0</v>
      </c>
      <c r="O135">
        <f>VLOOKUP(Table1[[#This Row],[Player]],Players[[Player]:[consider]],10,FALSE)</f>
        <v>0</v>
      </c>
    </row>
    <row r="136" spans="1:16">
      <c r="A136" t="s">
        <v>182</v>
      </c>
      <c r="B136">
        <v>135</v>
      </c>
      <c r="C136" t="str">
        <f>VLOOKUP(Table1[[#This Row],[Player]],Players[[Player]:[consider]],2,FALSE)</f>
        <v>TE</v>
      </c>
      <c r="D136" s="1">
        <v>1</v>
      </c>
      <c r="E136" s="1">
        <v>1</v>
      </c>
      <c r="F136" s="1">
        <f>VLOOKUP(Table1[[#This Row],[Player]],Players[[Player]:[consider]],3,FALSE)</f>
        <v>1</v>
      </c>
      <c r="G136" s="1">
        <f>MIN(Table1[[#This Row],[Avg Yahoo Cost]:[Other Cost]])</f>
        <v>1</v>
      </c>
      <c r="H136" s="1">
        <f>MAX(Table1[[#This Row],[Avg Yahoo Cost]:[Other Cost]])</f>
        <v>1</v>
      </c>
      <c r="I136" s="1">
        <f>Table1[[#This Row],[Max Cost]]-Table1[[#This Row],[Min Cost]]</f>
        <v>0</v>
      </c>
      <c r="J136" s="8">
        <f>VLOOKUP(Table1[[#This Row],[Player]],Players[[Player]:[consider]],4,FALSE)</f>
        <v>110.64</v>
      </c>
      <c r="K136">
        <f>VLOOKUP(Table1[[#This Row],[Player]],Players[[Player]:[consider]],6,FALSE)</f>
        <v>23</v>
      </c>
      <c r="L136" s="9">
        <f>VLOOKUP(Table1[[#This Row],[Player]],Players[[Player]:[consider]],7,FALSE)</f>
        <v>1</v>
      </c>
      <c r="M136">
        <f>VLOOKUP(Table1[[#This Row],[Player]],Players[[Player]:[consider]],8,FALSE)</f>
        <v>10</v>
      </c>
      <c r="N136">
        <f>VLOOKUP(Table1[[#This Row],[Player]],Players[[Player]:[consider]],9,FALSE)</f>
        <v>1.8</v>
      </c>
      <c r="O136">
        <f>VLOOKUP(Table1[[#This Row],[Player]],Players[[Player]:[consider]],10,FALSE)</f>
        <v>3.3</v>
      </c>
    </row>
    <row r="137" spans="1:16">
      <c r="A137" t="s">
        <v>173</v>
      </c>
      <c r="B137">
        <v>136</v>
      </c>
      <c r="C137" t="str">
        <f>VLOOKUP(Table1[[#This Row],[Player]],Players[[Player]:[consider]],2,FALSE)</f>
        <v>RB</v>
      </c>
      <c r="D137" s="1">
        <v>1</v>
      </c>
      <c r="E137" s="1">
        <v>1</v>
      </c>
      <c r="F137" s="1">
        <f>VLOOKUP(Table1[[#This Row],[Player]],Players[[Player]:[consider]],3,FALSE)</f>
        <v>1</v>
      </c>
      <c r="G137" s="1">
        <f>MIN(Table1[[#This Row],[Avg Yahoo Cost]:[Other Cost]])</f>
        <v>1</v>
      </c>
      <c r="H137" s="1">
        <f>MAX(Table1[[#This Row],[Avg Yahoo Cost]:[Other Cost]])</f>
        <v>1</v>
      </c>
      <c r="I137" s="1">
        <f>Table1[[#This Row],[Max Cost]]-Table1[[#This Row],[Min Cost]]</f>
        <v>0</v>
      </c>
      <c r="J137" s="8">
        <f>VLOOKUP(Table1[[#This Row],[Player]],Players[[Player]:[consider]],4,FALSE)</f>
        <v>89.53</v>
      </c>
      <c r="K137">
        <f>VLOOKUP(Table1[[#This Row],[Player]],Players[[Player]:[consider]],6,FALSE)</f>
        <v>26</v>
      </c>
      <c r="L137" s="9">
        <f>VLOOKUP(Table1[[#This Row],[Player]],Players[[Player]:[consider]],7,FALSE)</f>
        <v>3</v>
      </c>
      <c r="M137">
        <f>VLOOKUP(Table1[[#This Row],[Player]],Players[[Player]:[consider]],8,FALSE)</f>
        <v>7</v>
      </c>
      <c r="N137">
        <f>VLOOKUP(Table1[[#This Row],[Player]],Players[[Player]:[consider]],9,FALSE)</f>
        <v>2</v>
      </c>
      <c r="O137">
        <f>VLOOKUP(Table1[[#This Row],[Player]],Players[[Player]:[consider]],10,FALSE)</f>
        <v>3.5</v>
      </c>
      <c r="P137" t="s">
        <v>14</v>
      </c>
    </row>
    <row r="138" spans="1:16">
      <c r="A138" t="s">
        <v>158</v>
      </c>
      <c r="B138">
        <v>137</v>
      </c>
      <c r="C138" t="str">
        <f>VLOOKUP(Table1[[#This Row],[Player]],Players[[Player]:[consider]],2,FALSE)</f>
        <v>RB</v>
      </c>
      <c r="D138" s="1">
        <v>1.1000000000000001</v>
      </c>
      <c r="E138" s="1">
        <v>1</v>
      </c>
      <c r="F138" s="1">
        <f>VLOOKUP(Table1[[#This Row],[Player]],Players[[Player]:[consider]],3,FALSE)</f>
        <v>1</v>
      </c>
      <c r="G138" s="1">
        <f>MIN(Table1[[#This Row],[Avg Yahoo Cost]:[Other Cost]])</f>
        <v>1</v>
      </c>
      <c r="H138" s="1">
        <f>MAX(Table1[[#This Row],[Avg Yahoo Cost]:[Other Cost]])</f>
        <v>1.1000000000000001</v>
      </c>
      <c r="I138" s="1">
        <f>Table1[[#This Row],[Max Cost]]-Table1[[#This Row],[Min Cost]]</f>
        <v>0.10000000000000009</v>
      </c>
      <c r="J138" s="8">
        <f>VLOOKUP(Table1[[#This Row],[Player]],Players[[Player]:[consider]],4,FALSE)</f>
        <v>115.35</v>
      </c>
      <c r="K138">
        <f>VLOOKUP(Table1[[#This Row],[Player]],Players[[Player]:[consider]],6,FALSE)</f>
        <v>26</v>
      </c>
      <c r="L138" s="9">
        <f>VLOOKUP(Table1[[#This Row],[Player]],Players[[Player]:[consider]],7,FALSE)</f>
        <v>2</v>
      </c>
      <c r="M138">
        <f>VLOOKUP(Table1[[#This Row],[Player]],Players[[Player]:[consider]],8,FALSE)</f>
        <v>6</v>
      </c>
      <c r="N138">
        <f>VLOOKUP(Table1[[#This Row],[Player]],Players[[Player]:[consider]],9,FALSE)</f>
        <v>1.5</v>
      </c>
      <c r="O138">
        <f>VLOOKUP(Table1[[#This Row],[Player]],Players[[Player]:[consider]],10,FALSE)</f>
        <v>3.3</v>
      </c>
    </row>
    <row r="139" spans="1:16">
      <c r="A139" t="s">
        <v>155</v>
      </c>
      <c r="B139">
        <v>138</v>
      </c>
      <c r="C139" t="str">
        <f>VLOOKUP(Table1[[#This Row],[Player]],Players[[Player]:[consider]],2,FALSE)</f>
        <v>TE</v>
      </c>
      <c r="D139" s="1">
        <v>1.1000000000000001</v>
      </c>
      <c r="E139" s="1">
        <v>2</v>
      </c>
      <c r="F139" s="1">
        <f>VLOOKUP(Table1[[#This Row],[Player]],Players[[Player]:[consider]],3,FALSE)</f>
        <v>1</v>
      </c>
      <c r="G139" s="1">
        <f>MIN(Table1[[#This Row],[Avg Yahoo Cost]:[Other Cost]])</f>
        <v>1</v>
      </c>
      <c r="H139" s="1">
        <f>MAX(Table1[[#This Row],[Avg Yahoo Cost]:[Other Cost]])</f>
        <v>2</v>
      </c>
      <c r="I139" s="1">
        <f>Table1[[#This Row],[Max Cost]]-Table1[[#This Row],[Min Cost]]</f>
        <v>1</v>
      </c>
      <c r="J139" s="8">
        <f>VLOOKUP(Table1[[#This Row],[Player]],Players[[Player]:[consider]],4,FALSE)</f>
        <v>137.1</v>
      </c>
      <c r="K139">
        <f>VLOOKUP(Table1[[#This Row],[Player]],Players[[Player]:[consider]],6,FALSE)</f>
        <v>25</v>
      </c>
      <c r="L139" s="9">
        <f>VLOOKUP(Table1[[#This Row],[Player]],Players[[Player]:[consider]],7,FALSE)</f>
        <v>4</v>
      </c>
      <c r="M139">
        <f>VLOOKUP(Table1[[#This Row],[Player]],Players[[Player]:[consider]],8,FALSE)</f>
        <v>7</v>
      </c>
      <c r="N139">
        <f>VLOOKUP(Table1[[#This Row],[Player]],Players[[Player]:[consider]],9,FALSE)</f>
        <v>2</v>
      </c>
      <c r="O139">
        <f>VLOOKUP(Table1[[#This Row],[Player]],Players[[Player]:[consider]],10,FALSE)</f>
        <v>2.8</v>
      </c>
      <c r="P139" t="s">
        <v>14</v>
      </c>
    </row>
    <row r="140" spans="1:16">
      <c r="A140" t="s">
        <v>121</v>
      </c>
      <c r="B140">
        <v>139</v>
      </c>
      <c r="C140" t="str">
        <f>VLOOKUP(Table1[[#This Row],[Player]],Players[[Player]:[consider]],2,FALSE)</f>
        <v>WR</v>
      </c>
      <c r="D140" s="1">
        <v>1.1000000000000001</v>
      </c>
      <c r="E140" s="1">
        <v>1</v>
      </c>
      <c r="F140" s="1">
        <f>VLOOKUP(Table1[[#This Row],[Player]],Players[[Player]:[consider]],3,FALSE)</f>
        <v>7</v>
      </c>
      <c r="G140" s="1">
        <f>MIN(Table1[[#This Row],[Avg Yahoo Cost]:[Other Cost]])</f>
        <v>1</v>
      </c>
      <c r="H140" s="1">
        <f>MAX(Table1[[#This Row],[Avg Yahoo Cost]:[Other Cost]])</f>
        <v>7</v>
      </c>
      <c r="I140" s="1">
        <f>Table1[[#This Row],[Max Cost]]-Table1[[#This Row],[Min Cost]]</f>
        <v>6</v>
      </c>
      <c r="J140" s="8">
        <f>VLOOKUP(Table1[[#This Row],[Player]],Players[[Player]:[consider]],4,FALSE)</f>
        <v>170.31</v>
      </c>
      <c r="K140">
        <f>VLOOKUP(Table1[[#This Row],[Player]],Players[[Player]:[consider]],6,FALSE)</f>
        <v>30</v>
      </c>
      <c r="L140" s="9">
        <f>VLOOKUP(Table1[[#This Row],[Player]],Players[[Player]:[consider]],7,FALSE)</f>
        <v>10</v>
      </c>
      <c r="M140">
        <f>VLOOKUP(Table1[[#This Row],[Player]],Players[[Player]:[consider]],8,FALSE)</f>
        <v>7</v>
      </c>
      <c r="N140">
        <f>VLOOKUP(Table1[[#This Row],[Player]],Players[[Player]:[consider]],9,FALSE)</f>
        <v>1.5</v>
      </c>
      <c r="O140">
        <f>VLOOKUP(Table1[[#This Row],[Player]],Players[[Player]:[consider]],10,FALSE)</f>
        <v>3.5</v>
      </c>
    </row>
    <row r="141" spans="1:16">
      <c r="A141" t="s">
        <v>149</v>
      </c>
      <c r="B141">
        <v>140</v>
      </c>
      <c r="C141" t="str">
        <f>VLOOKUP(Table1[[#This Row],[Player]],Players[[Player]:[consider]],2,FALSE)</f>
        <v>RB</v>
      </c>
      <c r="D141" s="1">
        <v>1.4</v>
      </c>
      <c r="E141" s="1">
        <v>1</v>
      </c>
      <c r="F141" s="1">
        <f>VLOOKUP(Table1[[#This Row],[Player]],Players[[Player]:[consider]],3,FALSE)</f>
        <v>2</v>
      </c>
      <c r="G141" s="1">
        <f>MIN(Table1[[#This Row],[Avg Yahoo Cost]:[Other Cost]])</f>
        <v>1</v>
      </c>
      <c r="H141" s="1">
        <f>MAX(Table1[[#This Row],[Avg Yahoo Cost]:[Other Cost]])</f>
        <v>2</v>
      </c>
      <c r="I141" s="1">
        <f>Table1[[#This Row],[Max Cost]]-Table1[[#This Row],[Min Cost]]</f>
        <v>1</v>
      </c>
      <c r="J141" s="8">
        <f>VLOOKUP(Table1[[#This Row],[Player]],Players[[Player]:[consider]],4,FALSE)</f>
        <v>124.6</v>
      </c>
      <c r="K141">
        <f>VLOOKUP(Table1[[#This Row],[Player]],Players[[Player]:[consider]],6,FALSE)</f>
        <v>25</v>
      </c>
      <c r="L141" s="9">
        <f>VLOOKUP(Table1[[#This Row],[Player]],Players[[Player]:[consider]],7,FALSE)</f>
        <v>3</v>
      </c>
      <c r="M141">
        <f>VLOOKUP(Table1[[#This Row],[Player]],Players[[Player]:[consider]],8,FALSE)</f>
        <v>11</v>
      </c>
      <c r="N141">
        <f>VLOOKUP(Table1[[#This Row],[Player]],Players[[Player]:[consider]],9,FALSE)</f>
        <v>1.8</v>
      </c>
      <c r="O141">
        <f>VLOOKUP(Table1[[#This Row],[Player]],Players[[Player]:[consider]],10,FALSE)</f>
        <v>3</v>
      </c>
    </row>
    <row r="142" spans="1:16">
      <c r="A142" t="s">
        <v>189</v>
      </c>
      <c r="B142">
        <v>141</v>
      </c>
      <c r="C142" t="str">
        <f>VLOOKUP(Table1[[#This Row],[Player]],Players[[Player]:[consider]],2,FALSE)</f>
        <v>WR</v>
      </c>
      <c r="D142" s="1">
        <v>1.2</v>
      </c>
      <c r="E142" s="1">
        <v>1</v>
      </c>
      <c r="F142" s="1" t="str">
        <f>VLOOKUP(Table1[[#This Row],[Player]],Players[[Player]:[consider]],3,FALSE)</f>
        <v>-</v>
      </c>
      <c r="G142" s="1">
        <f>MIN(Table1[[#This Row],[Avg Yahoo Cost]:[Other Cost]])</f>
        <v>1</v>
      </c>
      <c r="H142" s="1">
        <f>MAX(Table1[[#This Row],[Avg Yahoo Cost]:[Other Cost]])</f>
        <v>1.2</v>
      </c>
      <c r="I142" s="1">
        <f>Table1[[#This Row],[Max Cost]]-Table1[[#This Row],[Min Cost]]</f>
        <v>0.19999999999999996</v>
      </c>
      <c r="J142" s="8">
        <f>VLOOKUP(Table1[[#This Row],[Player]],Players[[Player]:[consider]],4,FALSE)</f>
        <v>119.2</v>
      </c>
      <c r="K142">
        <f>VLOOKUP(Table1[[#This Row],[Player]],Players[[Player]:[consider]],6,FALSE)</f>
        <v>23</v>
      </c>
      <c r="L142" s="9">
        <f>VLOOKUP(Table1[[#This Row],[Player]],Players[[Player]:[consider]],7,FALSE)</f>
        <v>1</v>
      </c>
      <c r="M142">
        <f>VLOOKUP(Table1[[#This Row],[Player]],Players[[Player]:[consider]],8,FALSE)</f>
        <v>10</v>
      </c>
      <c r="N142">
        <f>VLOOKUP(Table1[[#This Row],[Player]],Players[[Player]:[consider]],9,FALSE)</f>
        <v>0</v>
      </c>
      <c r="O142">
        <f>VLOOKUP(Table1[[#This Row],[Player]],Players[[Player]:[consider]],10,FALSE)</f>
        <v>0</v>
      </c>
      <c r="P142" t="s">
        <v>14</v>
      </c>
    </row>
    <row r="143" spans="1:16">
      <c r="A143" t="s">
        <v>159</v>
      </c>
      <c r="B143">
        <v>142</v>
      </c>
      <c r="C143" t="str">
        <f>VLOOKUP(Table1[[#This Row],[Player]],Players[[Player]:[consider]],2,FALSE)</f>
        <v>RB</v>
      </c>
      <c r="D143" s="1">
        <v>1.8</v>
      </c>
      <c r="E143" s="1">
        <v>1</v>
      </c>
      <c r="F143" s="1">
        <f>VLOOKUP(Table1[[#This Row],[Player]],Players[[Player]:[consider]],3,FALSE)</f>
        <v>1</v>
      </c>
      <c r="G143" s="1">
        <f>MIN(Table1[[#This Row],[Avg Yahoo Cost]:[Other Cost]])</f>
        <v>1</v>
      </c>
      <c r="H143" s="1">
        <f>MAX(Table1[[#This Row],[Avg Yahoo Cost]:[Other Cost]])</f>
        <v>1.8</v>
      </c>
      <c r="I143" s="1">
        <f>Table1[[#This Row],[Max Cost]]-Table1[[#This Row],[Min Cost]]</f>
        <v>0.8</v>
      </c>
      <c r="J143" s="8">
        <f>VLOOKUP(Table1[[#This Row],[Player]],Players[[Player]:[consider]],4,FALSE)</f>
        <v>107.49</v>
      </c>
      <c r="K143">
        <f>VLOOKUP(Table1[[#This Row],[Player]],Players[[Player]:[consider]],6,FALSE)</f>
        <v>25</v>
      </c>
      <c r="L143" s="9">
        <f>VLOOKUP(Table1[[#This Row],[Player]],Players[[Player]:[consider]],7,FALSE)</f>
        <v>4</v>
      </c>
      <c r="M143">
        <f>VLOOKUP(Table1[[#This Row],[Player]],Players[[Player]:[consider]],8,FALSE)</f>
        <v>5</v>
      </c>
      <c r="N143">
        <f>VLOOKUP(Table1[[#This Row],[Player]],Players[[Player]:[consider]],9,FALSE)</f>
        <v>3</v>
      </c>
      <c r="O143">
        <f>VLOOKUP(Table1[[#This Row],[Player]],Players[[Player]:[consider]],10,FALSE)</f>
        <v>3.8</v>
      </c>
      <c r="P143" t="s">
        <v>14</v>
      </c>
    </row>
    <row r="144" spans="1:16">
      <c r="A144" t="s">
        <v>206</v>
      </c>
      <c r="B144">
        <v>143</v>
      </c>
      <c r="C144" t="str">
        <f>VLOOKUP(Table1[[#This Row],[Player]],Players[[Player]:[consider]],2,FALSE)</f>
        <v>QB</v>
      </c>
      <c r="D144" s="1">
        <v>1</v>
      </c>
      <c r="E144" s="1">
        <v>1</v>
      </c>
      <c r="F144" s="1" t="str">
        <f>VLOOKUP(Table1[[#This Row],[Player]],Players[[Player]:[consider]],3,FALSE)</f>
        <v>-</v>
      </c>
      <c r="G144" s="1">
        <f>MIN(Table1[[#This Row],[Avg Yahoo Cost]:[Other Cost]])</f>
        <v>1</v>
      </c>
      <c r="H144" s="1">
        <f>MAX(Table1[[#This Row],[Avg Yahoo Cost]:[Other Cost]])</f>
        <v>1</v>
      </c>
      <c r="I144" s="1">
        <f>Table1[[#This Row],[Max Cost]]-Table1[[#This Row],[Min Cost]]</f>
        <v>0</v>
      </c>
      <c r="J144" s="8">
        <f>VLOOKUP(Table1[[#This Row],[Player]],Players[[Player]:[consider]],4,FALSE)</f>
        <v>257.67</v>
      </c>
      <c r="K144">
        <f>VLOOKUP(Table1[[#This Row],[Player]],Players[[Player]:[consider]],6,FALSE)</f>
        <v>33</v>
      </c>
      <c r="L144" s="9">
        <f>VLOOKUP(Table1[[#This Row],[Player]],Players[[Player]:[consider]],7,FALSE)</f>
        <v>11</v>
      </c>
      <c r="M144">
        <f>VLOOKUP(Table1[[#This Row],[Player]],Players[[Player]:[consider]],8,FALSE)</f>
        <v>10</v>
      </c>
      <c r="N144">
        <f>VLOOKUP(Table1[[#This Row],[Player]],Players[[Player]:[consider]],9,FALSE)</f>
        <v>2.5</v>
      </c>
      <c r="O144">
        <f>VLOOKUP(Table1[[#This Row],[Player]],Players[[Player]:[consider]],10,FALSE)</f>
        <v>4</v>
      </c>
    </row>
    <row r="145" spans="1:16">
      <c r="A145" t="s">
        <v>154</v>
      </c>
      <c r="B145">
        <v>144</v>
      </c>
      <c r="C145" t="str">
        <f>VLOOKUP(Table1[[#This Row],[Player]],Players[[Player]:[consider]],2,FALSE)</f>
        <v>WR</v>
      </c>
      <c r="D145" s="1">
        <v>1.2</v>
      </c>
      <c r="E145" s="1">
        <v>1</v>
      </c>
      <c r="F145" s="1">
        <f>VLOOKUP(Table1[[#This Row],[Player]],Players[[Player]:[consider]],3,FALSE)</f>
        <v>1</v>
      </c>
      <c r="G145" s="1">
        <f>MIN(Table1[[#This Row],[Avg Yahoo Cost]:[Other Cost]])</f>
        <v>1</v>
      </c>
      <c r="H145" s="1">
        <f>MAX(Table1[[#This Row],[Avg Yahoo Cost]:[Other Cost]])</f>
        <v>1.2</v>
      </c>
      <c r="I145" s="1">
        <f>Table1[[#This Row],[Max Cost]]-Table1[[#This Row],[Min Cost]]</f>
        <v>0.19999999999999996</v>
      </c>
      <c r="J145" s="8">
        <f>VLOOKUP(Table1[[#This Row],[Player]],Players[[Player]:[consider]],4,FALSE)</f>
        <v>151.08000000000001</v>
      </c>
      <c r="K145">
        <f>VLOOKUP(Table1[[#This Row],[Player]],Players[[Player]:[consider]],6,FALSE)</f>
        <v>24</v>
      </c>
      <c r="L145" s="9">
        <f>VLOOKUP(Table1[[#This Row],[Player]],Players[[Player]:[consider]],7,FALSE)</f>
        <v>2</v>
      </c>
      <c r="M145">
        <f>VLOOKUP(Table1[[#This Row],[Player]],Players[[Player]:[consider]],8,FALSE)</f>
        <v>14</v>
      </c>
      <c r="N145">
        <f>VLOOKUP(Table1[[#This Row],[Player]],Players[[Player]:[consider]],9,FALSE)</f>
        <v>0</v>
      </c>
      <c r="O145">
        <f>VLOOKUP(Table1[[#This Row],[Player]],Players[[Player]:[consider]],10,FALSE)</f>
        <v>0</v>
      </c>
    </row>
    <row r="146" spans="1:16">
      <c r="A146" t="s">
        <v>142</v>
      </c>
      <c r="B146">
        <v>145</v>
      </c>
      <c r="C146" t="str">
        <f>VLOOKUP(Table1[[#This Row],[Player]],Players[[Player]:[consider]],2,FALSE)</f>
        <v>RB</v>
      </c>
      <c r="D146" s="1">
        <v>1.1000000000000001</v>
      </c>
      <c r="E146" s="1">
        <v>1</v>
      </c>
      <c r="F146" s="1">
        <f>VLOOKUP(Table1[[#This Row],[Player]],Players[[Player]:[consider]],3,FALSE)</f>
        <v>3</v>
      </c>
      <c r="G146" s="1">
        <f>MIN(Table1[[#This Row],[Avg Yahoo Cost]:[Other Cost]])</f>
        <v>1</v>
      </c>
      <c r="H146" s="1">
        <f>MAX(Table1[[#This Row],[Avg Yahoo Cost]:[Other Cost]])</f>
        <v>3</v>
      </c>
      <c r="I146" s="1">
        <f>Table1[[#This Row],[Max Cost]]-Table1[[#This Row],[Min Cost]]</f>
        <v>2</v>
      </c>
      <c r="J146" s="8">
        <f>VLOOKUP(Table1[[#This Row],[Player]],Players[[Player]:[consider]],4,FALSE)</f>
        <v>132.94999999999999</v>
      </c>
      <c r="K146">
        <f>VLOOKUP(Table1[[#This Row],[Player]],Players[[Player]:[consider]],6,FALSE)</f>
        <v>26</v>
      </c>
      <c r="L146" s="9">
        <f>VLOOKUP(Table1[[#This Row],[Player]],Players[[Player]:[consider]],7,FALSE)</f>
        <v>4</v>
      </c>
      <c r="M146">
        <f>VLOOKUP(Table1[[#This Row],[Player]],Players[[Player]:[consider]],8,FALSE)</f>
        <v>14</v>
      </c>
      <c r="N146">
        <f>VLOOKUP(Table1[[#This Row],[Player]],Players[[Player]:[consider]],9,FALSE)</f>
        <v>2</v>
      </c>
      <c r="O146">
        <f>VLOOKUP(Table1[[#This Row],[Player]],Players[[Player]:[consider]],10,FALSE)</f>
        <v>3.3</v>
      </c>
    </row>
    <row r="147" spans="1:16">
      <c r="A147" t="s">
        <v>167</v>
      </c>
      <c r="B147">
        <v>146</v>
      </c>
      <c r="C147" t="str">
        <f>VLOOKUP(Table1[[#This Row],[Player]],Players[[Player]:[consider]],2,FALSE)</f>
        <v>RB</v>
      </c>
      <c r="D147" s="1">
        <v>1.1000000000000001</v>
      </c>
      <c r="E147" s="1">
        <v>1</v>
      </c>
      <c r="F147" s="1">
        <f>VLOOKUP(Table1[[#This Row],[Player]],Players[[Player]:[consider]],3,FALSE)</f>
        <v>1</v>
      </c>
      <c r="G147" s="1">
        <f>MIN(Table1[[#This Row],[Avg Yahoo Cost]:[Other Cost]])</f>
        <v>1</v>
      </c>
      <c r="H147" s="1">
        <f>MAX(Table1[[#This Row],[Avg Yahoo Cost]:[Other Cost]])</f>
        <v>1.1000000000000001</v>
      </c>
      <c r="I147" s="1">
        <f>Table1[[#This Row],[Max Cost]]-Table1[[#This Row],[Min Cost]]</f>
        <v>0.10000000000000009</v>
      </c>
      <c r="J147" s="8">
        <f>VLOOKUP(Table1[[#This Row],[Player]],Players[[Player]:[consider]],4,FALSE)</f>
        <v>100.44</v>
      </c>
      <c r="K147">
        <f>VLOOKUP(Table1[[#This Row],[Player]],Players[[Player]:[consider]],6,FALSE)</f>
        <v>23</v>
      </c>
      <c r="L147" s="9">
        <f>VLOOKUP(Table1[[#This Row],[Player]],Players[[Player]:[consider]],7,FALSE)</f>
        <v>1</v>
      </c>
      <c r="M147">
        <f>VLOOKUP(Table1[[#This Row],[Player]],Players[[Player]:[consider]],8,FALSE)</f>
        <v>14</v>
      </c>
      <c r="N147">
        <f>VLOOKUP(Table1[[#This Row],[Player]],Players[[Player]:[consider]],9,FALSE)</f>
        <v>1.8</v>
      </c>
      <c r="O147">
        <f>VLOOKUP(Table1[[#This Row],[Player]],Players[[Player]:[consider]],10,FALSE)</f>
        <v>3.3</v>
      </c>
    </row>
    <row r="148" spans="1:16">
      <c r="A148" t="s">
        <v>144</v>
      </c>
      <c r="B148">
        <v>147</v>
      </c>
      <c r="C148" t="str">
        <f>VLOOKUP(Table1[[#This Row],[Player]],Players[[Player]:[consider]],2,FALSE)</f>
        <v>RB</v>
      </c>
      <c r="D148" s="1">
        <v>1.4</v>
      </c>
      <c r="E148" s="1">
        <v>1</v>
      </c>
      <c r="F148" s="1">
        <f>VLOOKUP(Table1[[#This Row],[Player]],Players[[Player]:[consider]],3,FALSE)</f>
        <v>2</v>
      </c>
      <c r="G148" s="1">
        <f>MIN(Table1[[#This Row],[Avg Yahoo Cost]:[Other Cost]])</f>
        <v>1</v>
      </c>
      <c r="H148" s="1">
        <f>MAX(Table1[[#This Row],[Avg Yahoo Cost]:[Other Cost]])</f>
        <v>2</v>
      </c>
      <c r="I148" s="1">
        <f>Table1[[#This Row],[Max Cost]]-Table1[[#This Row],[Min Cost]]</f>
        <v>1</v>
      </c>
      <c r="J148" s="8">
        <f>VLOOKUP(Table1[[#This Row],[Player]],Players[[Player]:[consider]],4,FALSE)</f>
        <v>129.55000000000001</v>
      </c>
      <c r="K148">
        <f>VLOOKUP(Table1[[#This Row],[Player]],Players[[Player]:[consider]],6,FALSE)</f>
        <v>24</v>
      </c>
      <c r="L148" s="9">
        <f>VLOOKUP(Table1[[#This Row],[Player]],Players[[Player]:[consider]],7,FALSE)</f>
        <v>2</v>
      </c>
      <c r="M148">
        <f>VLOOKUP(Table1[[#This Row],[Player]],Players[[Player]:[consider]],8,FALSE)</f>
        <v>12</v>
      </c>
      <c r="N148">
        <f>VLOOKUP(Table1[[#This Row],[Player]],Players[[Player]:[consider]],9,FALSE)</f>
        <v>1</v>
      </c>
      <c r="O148">
        <f>VLOOKUP(Table1[[#This Row],[Player]],Players[[Player]:[consider]],10,FALSE)</f>
        <v>2.8</v>
      </c>
      <c r="P148" t="s">
        <v>14</v>
      </c>
    </row>
    <row r="149" spans="1:16">
      <c r="A149" t="s">
        <v>161</v>
      </c>
      <c r="B149">
        <v>148</v>
      </c>
      <c r="C149" t="str">
        <f>VLOOKUP(Table1[[#This Row],[Player]],Players[[Player]:[consider]],2,FALSE)</f>
        <v>QB</v>
      </c>
      <c r="D149" s="1">
        <v>1.4</v>
      </c>
      <c r="E149" s="1">
        <v>1</v>
      </c>
      <c r="F149" s="1">
        <f>VLOOKUP(Table1[[#This Row],[Player]],Players[[Player]:[consider]],3,FALSE)</f>
        <v>1</v>
      </c>
      <c r="G149" s="1">
        <f>MIN(Table1[[#This Row],[Avg Yahoo Cost]:[Other Cost]])</f>
        <v>1</v>
      </c>
      <c r="H149" s="1">
        <f>MAX(Table1[[#This Row],[Avg Yahoo Cost]:[Other Cost]])</f>
        <v>1.4</v>
      </c>
      <c r="I149" s="1">
        <f>Table1[[#This Row],[Max Cost]]-Table1[[#This Row],[Min Cost]]</f>
        <v>0.39999999999999991</v>
      </c>
      <c r="J149" s="8">
        <f>VLOOKUP(Table1[[#This Row],[Player]],Players[[Player]:[consider]],4,FALSE)</f>
        <v>279.75</v>
      </c>
      <c r="K149">
        <f>VLOOKUP(Table1[[#This Row],[Player]],Players[[Player]:[consider]],6,FALSE)</f>
        <v>40</v>
      </c>
      <c r="L149" s="9">
        <f>VLOOKUP(Table1[[#This Row],[Player]],Players[[Player]:[consider]],7,FALSE)</f>
        <v>19</v>
      </c>
      <c r="M149">
        <f>VLOOKUP(Table1[[#This Row],[Player]],Players[[Player]:[consider]],8,FALSE)</f>
        <v>12</v>
      </c>
      <c r="N149">
        <f>VLOOKUP(Table1[[#This Row],[Player]],Players[[Player]:[consider]],9,FALSE)</f>
        <v>2.5</v>
      </c>
      <c r="O149">
        <f>VLOOKUP(Table1[[#This Row],[Player]],Players[[Player]:[consider]],10,FALSE)</f>
        <v>4.3</v>
      </c>
    </row>
    <row r="150" spans="1:16">
      <c r="A150" t="s">
        <v>162</v>
      </c>
      <c r="B150">
        <v>149</v>
      </c>
      <c r="C150" t="str">
        <f>VLOOKUP(Table1[[#This Row],[Player]],Players[[Player]:[consider]],2,FALSE)</f>
        <v>WR</v>
      </c>
      <c r="D150" s="1">
        <v>1.1000000000000001</v>
      </c>
      <c r="E150" s="1">
        <v>1</v>
      </c>
      <c r="F150" s="1">
        <f>VLOOKUP(Table1[[#This Row],[Player]],Players[[Player]:[consider]],3,FALSE)</f>
        <v>1</v>
      </c>
      <c r="G150" s="1">
        <f>MIN(Table1[[#This Row],[Avg Yahoo Cost]:[Other Cost]])</f>
        <v>1</v>
      </c>
      <c r="H150" s="1">
        <f>MAX(Table1[[#This Row],[Avg Yahoo Cost]:[Other Cost]])</f>
        <v>1.1000000000000001</v>
      </c>
      <c r="I150" s="1">
        <f>Table1[[#This Row],[Max Cost]]-Table1[[#This Row],[Min Cost]]</f>
        <v>0.10000000000000009</v>
      </c>
      <c r="J150" s="8">
        <f>VLOOKUP(Table1[[#This Row],[Player]],Players[[Player]:[consider]],4,FALSE)</f>
        <v>143.59</v>
      </c>
      <c r="K150">
        <f>VLOOKUP(Table1[[#This Row],[Player]],Players[[Player]:[consider]],6,FALSE)</f>
        <v>25</v>
      </c>
      <c r="L150" s="9">
        <f>VLOOKUP(Table1[[#This Row],[Player]],Players[[Player]:[consider]],7,FALSE)</f>
        <v>4</v>
      </c>
      <c r="M150">
        <f>VLOOKUP(Table1[[#This Row],[Player]],Players[[Player]:[consider]],8,FALSE)</f>
        <v>12</v>
      </c>
      <c r="N150">
        <f>VLOOKUP(Table1[[#This Row],[Player]],Players[[Player]:[consider]],9,FALSE)</f>
        <v>0</v>
      </c>
      <c r="O150">
        <f>VLOOKUP(Table1[[#This Row],[Player]],Players[[Player]:[consider]],10,FALSE)</f>
        <v>0</v>
      </c>
    </row>
    <row r="151" spans="1:16">
      <c r="A151" t="s">
        <v>171</v>
      </c>
      <c r="B151">
        <v>151</v>
      </c>
      <c r="C151" t="s">
        <v>504</v>
      </c>
      <c r="D151">
        <v>1.1000000000000001</v>
      </c>
      <c r="E151">
        <v>1</v>
      </c>
      <c r="F151" s="1">
        <f>VLOOKUP(Table1[[#This Row],[Player]],Players[[Player]:[consider]],3,FALSE)</f>
        <v>1</v>
      </c>
      <c r="G151" s="1">
        <f>MIN(Table1[[#This Row],[Avg Yahoo Cost]:[Other Cost]])</f>
        <v>1</v>
      </c>
      <c r="H151" s="1">
        <f>MAX(Table1[[#This Row],[Avg Yahoo Cost]:[Other Cost]])</f>
        <v>1.1000000000000001</v>
      </c>
      <c r="I151" s="1">
        <f>Table1[[#This Row],[Max Cost]]-Table1[[#This Row],[Min Cost]]</f>
        <v>0.10000000000000009</v>
      </c>
      <c r="J151" s="8">
        <f>VLOOKUP(Table1[[#This Row],[Player]],Players[[Player]:[consider]],4,FALSE)</f>
        <v>251.03</v>
      </c>
      <c r="K151">
        <f>VLOOKUP(Table1[[#This Row],[Player]],Players[[Player]:[consider]],6,FALSE)</f>
        <v>28</v>
      </c>
      <c r="L151" s="9">
        <f>VLOOKUP(Table1[[#This Row],[Player]],Players[[Player]:[consider]],7,FALSE)</f>
        <v>7</v>
      </c>
      <c r="M151">
        <f>VLOOKUP(Table1[[#This Row],[Player]],Players[[Player]:[consider]],8,FALSE)</f>
        <v>10</v>
      </c>
      <c r="N151">
        <f>VLOOKUP(Table1[[#This Row],[Player]],Players[[Player]:[consider]],9,FALSE)</f>
        <v>2.8</v>
      </c>
      <c r="O151">
        <f>VLOOKUP(Table1[[#This Row],[Player]],Players[[Player]:[consider]],10,FALSE)</f>
        <v>4</v>
      </c>
    </row>
    <row r="152" spans="1:16">
      <c r="A152" t="s">
        <v>356</v>
      </c>
      <c r="B152">
        <v>152</v>
      </c>
      <c r="C152" t="s">
        <v>505</v>
      </c>
      <c r="D152" t="s">
        <v>187</v>
      </c>
      <c r="E152">
        <v>1</v>
      </c>
      <c r="F152" s="1" t="e">
        <f>VLOOKUP(Table1[[#This Row],[Player]],Players[[Player]:[consider]],3,FALSE)</f>
        <v>#N/A</v>
      </c>
      <c r="G152" s="1">
        <v>1</v>
      </c>
      <c r="H152" s="1" t="e">
        <f>MAX(Table1[[#This Row],[Avg Yahoo Cost]:[Other Cost]])</f>
        <v>#N/A</v>
      </c>
      <c r="I152" s="1" t="e">
        <f>Table1[[#This Row],[Max Cost]]-Table1[[#This Row],[Min Cost]]</f>
        <v>#N/A</v>
      </c>
      <c r="J152" s="8" t="e">
        <f>VLOOKUP(Table1[[#This Row],[Player]],Players[[Player]:[consider]],4,FALSE)</f>
        <v>#N/A</v>
      </c>
      <c r="K152" s="15" t="e">
        <f>VLOOKUP(Table1[[#This Row],[Player]],Players[[Player]:[consider]],6,FALSE)</f>
        <v>#N/A</v>
      </c>
      <c r="L152" s="16" t="e">
        <f>VLOOKUP(Table1[[#This Row],[Player]],Players[[Player]:[consider]],7,FALSE)</f>
        <v>#N/A</v>
      </c>
      <c r="M152" s="15" t="e">
        <f>VLOOKUP(Table1[[#This Row],[Player]],Players[[Player]:[consider]],8,FALSE)</f>
        <v>#N/A</v>
      </c>
      <c r="N152" s="15" t="e">
        <f>VLOOKUP(Table1[[#This Row],[Player]],Players[[Player]:[consider]],9,FALSE)</f>
        <v>#N/A</v>
      </c>
      <c r="O152" s="15" t="e">
        <f>VLOOKUP(Table1[[#This Row],[Player]],Players[[Player]:[consider]],10,FALSE)</f>
        <v>#N/A</v>
      </c>
      <c r="P152" s="15"/>
    </row>
    <row r="153" spans="1:16">
      <c r="A153" t="s">
        <v>181</v>
      </c>
      <c r="B153">
        <v>153</v>
      </c>
      <c r="C153" t="s">
        <v>504</v>
      </c>
      <c r="D153">
        <v>1.3</v>
      </c>
      <c r="E153">
        <v>1</v>
      </c>
      <c r="F153" s="1">
        <f>VLOOKUP(Table1[[#This Row],[Player]],Players[[Player]:[consider]],3,FALSE)</f>
        <v>1</v>
      </c>
      <c r="G153" s="1">
        <v>1</v>
      </c>
      <c r="H153" s="1">
        <f>MAX(Table1[[#This Row],[Avg Yahoo Cost]:[Other Cost]])</f>
        <v>1.3</v>
      </c>
      <c r="I153" s="1">
        <f>Table1[[#This Row],[Max Cost]]-Table1[[#This Row],[Min Cost]]</f>
        <v>0.30000000000000004</v>
      </c>
      <c r="J153" s="8">
        <f>VLOOKUP(Table1[[#This Row],[Player]],Players[[Player]:[consider]],4,FALSE)</f>
        <v>273.08999999999997</v>
      </c>
      <c r="K153" s="15">
        <f>VLOOKUP(Table1[[#This Row],[Player]],Players[[Player]:[consider]],6,FALSE)</f>
        <v>29</v>
      </c>
      <c r="L153" s="16">
        <f>VLOOKUP(Table1[[#This Row],[Player]],Players[[Player]:[consider]],7,FALSE)</f>
        <v>6</v>
      </c>
      <c r="M153" s="15">
        <f>VLOOKUP(Table1[[#This Row],[Player]],Players[[Player]:[consider]],8,FALSE)</f>
        <v>11</v>
      </c>
      <c r="N153" s="15">
        <f>VLOOKUP(Table1[[#This Row],[Player]],Players[[Player]:[consider]],9,FALSE)</f>
        <v>1.5</v>
      </c>
      <c r="O153" s="15">
        <f>VLOOKUP(Table1[[#This Row],[Player]],Players[[Player]:[consider]],10,FALSE)</f>
        <v>3.3</v>
      </c>
      <c r="P153" s="15"/>
    </row>
    <row r="154" spans="1:16">
      <c r="A154" t="s">
        <v>359</v>
      </c>
      <c r="B154">
        <v>154</v>
      </c>
      <c r="C154" t="s">
        <v>505</v>
      </c>
      <c r="D154" t="s">
        <v>187</v>
      </c>
      <c r="E154">
        <v>1</v>
      </c>
      <c r="F154" s="1" t="e">
        <f>VLOOKUP(Table1[[#This Row],[Player]],Players[[Player]:[consider]],3,FALSE)</f>
        <v>#N/A</v>
      </c>
      <c r="G154" s="1">
        <v>1</v>
      </c>
      <c r="H154" s="1" t="e">
        <f>MAX(Table1[[#This Row],[Avg Yahoo Cost]:[Other Cost]])</f>
        <v>#N/A</v>
      </c>
      <c r="I154" s="1" t="e">
        <f>Table1[[#This Row],[Max Cost]]-Table1[[#This Row],[Min Cost]]</f>
        <v>#N/A</v>
      </c>
      <c r="J154" s="8" t="e">
        <f>VLOOKUP(Table1[[#This Row],[Player]],Players[[Player]:[consider]],4,FALSE)</f>
        <v>#N/A</v>
      </c>
      <c r="K154" s="15" t="e">
        <f>VLOOKUP(Table1[[#This Row],[Player]],Players[[Player]:[consider]],6,FALSE)</f>
        <v>#N/A</v>
      </c>
      <c r="L154" s="16" t="e">
        <f>VLOOKUP(Table1[[#This Row],[Player]],Players[[Player]:[consider]],7,FALSE)</f>
        <v>#N/A</v>
      </c>
      <c r="M154" s="15" t="e">
        <f>VLOOKUP(Table1[[#This Row],[Player]],Players[[Player]:[consider]],8,FALSE)</f>
        <v>#N/A</v>
      </c>
      <c r="N154" s="15" t="e">
        <f>VLOOKUP(Table1[[#This Row],[Player]],Players[[Player]:[consider]],9,FALSE)</f>
        <v>#N/A</v>
      </c>
      <c r="O154" s="15" t="e">
        <f>VLOOKUP(Table1[[#This Row],[Player]],Players[[Player]:[consider]],10,FALSE)</f>
        <v>#N/A</v>
      </c>
      <c r="P154" s="15"/>
    </row>
    <row r="155" spans="1:16">
      <c r="A155" t="s">
        <v>361</v>
      </c>
      <c r="B155">
        <v>155</v>
      </c>
      <c r="C155" t="s">
        <v>506</v>
      </c>
      <c r="D155">
        <v>3.2</v>
      </c>
      <c r="E155">
        <v>1</v>
      </c>
      <c r="F155" s="1" t="e">
        <f>VLOOKUP(Table1[[#This Row],[Player]],Players[[Player]:[consider]],3,FALSE)</f>
        <v>#N/A</v>
      </c>
      <c r="G155" s="1">
        <v>1</v>
      </c>
      <c r="H155" s="1" t="e">
        <f>MAX(Table1[[#This Row],[Avg Yahoo Cost]:[Other Cost]])</f>
        <v>#N/A</v>
      </c>
      <c r="I155" s="1" t="e">
        <f>Table1[[#This Row],[Max Cost]]-Table1[[#This Row],[Min Cost]]</f>
        <v>#N/A</v>
      </c>
      <c r="J155" s="8" t="e">
        <f>VLOOKUP(Table1[[#This Row],[Player]],Players[[Player]:[consider]],4,FALSE)</f>
        <v>#N/A</v>
      </c>
      <c r="K155" s="15" t="e">
        <f>VLOOKUP(Table1[[#This Row],[Player]],Players[[Player]:[consider]],6,FALSE)</f>
        <v>#N/A</v>
      </c>
      <c r="L155" s="16" t="e">
        <f>VLOOKUP(Table1[[#This Row],[Player]],Players[[Player]:[consider]],7,FALSE)</f>
        <v>#N/A</v>
      </c>
      <c r="M155" s="15" t="e">
        <f>VLOOKUP(Table1[[#This Row],[Player]],Players[[Player]:[consider]],8,FALSE)</f>
        <v>#N/A</v>
      </c>
      <c r="N155" s="15" t="e">
        <f>VLOOKUP(Table1[[#This Row],[Player]],Players[[Player]:[consider]],9,FALSE)</f>
        <v>#N/A</v>
      </c>
      <c r="O155" s="15" t="e">
        <f>VLOOKUP(Table1[[#This Row],[Player]],Players[[Player]:[consider]],10,FALSE)</f>
        <v>#N/A</v>
      </c>
      <c r="P155" s="15"/>
    </row>
    <row r="156" spans="1:16">
      <c r="A156" t="s">
        <v>363</v>
      </c>
      <c r="B156">
        <v>156</v>
      </c>
      <c r="C156" t="s">
        <v>505</v>
      </c>
      <c r="D156" t="s">
        <v>187</v>
      </c>
      <c r="E156">
        <v>1</v>
      </c>
      <c r="F156" s="1" t="e">
        <f>VLOOKUP(Table1[[#This Row],[Player]],Players[[Player]:[consider]],3,FALSE)</f>
        <v>#N/A</v>
      </c>
      <c r="G156" s="1">
        <v>1</v>
      </c>
      <c r="H156" s="1" t="e">
        <f>MAX(Table1[[#This Row],[Avg Yahoo Cost]:[Other Cost]])</f>
        <v>#N/A</v>
      </c>
      <c r="I156" s="1" t="e">
        <f>Table1[[#This Row],[Max Cost]]-Table1[[#This Row],[Min Cost]]</f>
        <v>#N/A</v>
      </c>
      <c r="J156" s="8" t="e">
        <f>VLOOKUP(Table1[[#This Row],[Player]],Players[[Player]:[consider]],4,FALSE)</f>
        <v>#N/A</v>
      </c>
      <c r="K156" s="15" t="e">
        <f>VLOOKUP(Table1[[#This Row],[Player]],Players[[Player]:[consider]],6,FALSE)</f>
        <v>#N/A</v>
      </c>
      <c r="L156" s="16" t="e">
        <f>VLOOKUP(Table1[[#This Row],[Player]],Players[[Player]:[consider]],7,FALSE)</f>
        <v>#N/A</v>
      </c>
      <c r="M156" s="15" t="e">
        <f>VLOOKUP(Table1[[#This Row],[Player]],Players[[Player]:[consider]],8,FALSE)</f>
        <v>#N/A</v>
      </c>
      <c r="N156" s="15" t="e">
        <f>VLOOKUP(Table1[[#This Row],[Player]],Players[[Player]:[consider]],9,FALSE)</f>
        <v>#N/A</v>
      </c>
      <c r="O156" s="15" t="e">
        <f>VLOOKUP(Table1[[#This Row],[Player]],Players[[Player]:[consider]],10,FALSE)</f>
        <v>#N/A</v>
      </c>
      <c r="P156" s="15"/>
    </row>
    <row r="157" spans="1:16">
      <c r="A157" t="s">
        <v>365</v>
      </c>
      <c r="B157">
        <v>157</v>
      </c>
      <c r="C157" t="s">
        <v>507</v>
      </c>
      <c r="D157">
        <v>1.8</v>
      </c>
      <c r="E157">
        <v>1</v>
      </c>
      <c r="F157" s="1" t="e">
        <f>VLOOKUP(Table1[[#This Row],[Player]],Players[[Player]:[consider]],3,FALSE)</f>
        <v>#N/A</v>
      </c>
      <c r="G157" s="1">
        <v>1</v>
      </c>
      <c r="H157" s="1" t="e">
        <f>MAX(Table1[[#This Row],[Avg Yahoo Cost]:[Other Cost]])</f>
        <v>#N/A</v>
      </c>
      <c r="I157" s="1" t="e">
        <f>Table1[[#This Row],[Max Cost]]-Table1[[#This Row],[Min Cost]]</f>
        <v>#N/A</v>
      </c>
      <c r="J157" s="8" t="e">
        <f>VLOOKUP(Table1[[#This Row],[Player]],Players[[Player]:[consider]],4,FALSE)</f>
        <v>#N/A</v>
      </c>
      <c r="K157" s="15" t="e">
        <f>VLOOKUP(Table1[[#This Row],[Player]],Players[[Player]:[consider]],6,FALSE)</f>
        <v>#N/A</v>
      </c>
      <c r="L157" s="16" t="e">
        <f>VLOOKUP(Table1[[#This Row],[Player]],Players[[Player]:[consider]],7,FALSE)</f>
        <v>#N/A</v>
      </c>
      <c r="M157" s="15" t="e">
        <f>VLOOKUP(Table1[[#This Row],[Player]],Players[[Player]:[consider]],8,FALSE)</f>
        <v>#N/A</v>
      </c>
      <c r="N157" s="15" t="e">
        <f>VLOOKUP(Table1[[#This Row],[Player]],Players[[Player]:[consider]],9,FALSE)</f>
        <v>#N/A</v>
      </c>
      <c r="O157" s="15" t="e">
        <f>VLOOKUP(Table1[[#This Row],[Player]],Players[[Player]:[consider]],10,FALSE)</f>
        <v>#N/A</v>
      </c>
      <c r="P157" s="15"/>
    </row>
    <row r="158" spans="1:16">
      <c r="A158" t="s">
        <v>367</v>
      </c>
      <c r="B158">
        <v>158</v>
      </c>
      <c r="C158" t="s">
        <v>505</v>
      </c>
      <c r="D158">
        <v>1.5</v>
      </c>
      <c r="E158">
        <v>1</v>
      </c>
      <c r="F158" s="1" t="e">
        <f>VLOOKUP(Table1[[#This Row],[Player]],Players[[Player]:[consider]],3,FALSE)</f>
        <v>#N/A</v>
      </c>
      <c r="G158" s="1">
        <v>1</v>
      </c>
      <c r="H158" s="1" t="e">
        <f>MAX(Table1[[#This Row],[Avg Yahoo Cost]:[Other Cost]])</f>
        <v>#N/A</v>
      </c>
      <c r="I158" s="1" t="e">
        <f>Table1[[#This Row],[Max Cost]]-Table1[[#This Row],[Min Cost]]</f>
        <v>#N/A</v>
      </c>
      <c r="J158" s="8" t="e">
        <f>VLOOKUP(Table1[[#This Row],[Player]],Players[[Player]:[consider]],4,FALSE)</f>
        <v>#N/A</v>
      </c>
      <c r="K158" s="15" t="e">
        <f>VLOOKUP(Table1[[#This Row],[Player]],Players[[Player]:[consider]],6,FALSE)</f>
        <v>#N/A</v>
      </c>
      <c r="L158" s="16" t="e">
        <f>VLOOKUP(Table1[[#This Row],[Player]],Players[[Player]:[consider]],7,FALSE)</f>
        <v>#N/A</v>
      </c>
      <c r="M158" s="15" t="e">
        <f>VLOOKUP(Table1[[#This Row],[Player]],Players[[Player]:[consider]],8,FALSE)</f>
        <v>#N/A</v>
      </c>
      <c r="N158" s="15" t="e">
        <f>VLOOKUP(Table1[[#This Row],[Player]],Players[[Player]:[consider]],9,FALSE)</f>
        <v>#N/A</v>
      </c>
      <c r="O158" s="15" t="e">
        <f>VLOOKUP(Table1[[#This Row],[Player]],Players[[Player]:[consider]],10,FALSE)</f>
        <v>#N/A</v>
      </c>
      <c r="P158" s="15"/>
    </row>
    <row r="159" spans="1:16">
      <c r="A159" t="s">
        <v>369</v>
      </c>
      <c r="B159">
        <v>159</v>
      </c>
      <c r="C159" t="s">
        <v>506</v>
      </c>
      <c r="D159">
        <v>2.2999999999999998</v>
      </c>
      <c r="E159">
        <v>1</v>
      </c>
      <c r="F159" s="1" t="e">
        <f>VLOOKUP(Table1[[#This Row],[Player]],Players[[Player]:[consider]],3,FALSE)</f>
        <v>#N/A</v>
      </c>
      <c r="G159" s="1">
        <v>1</v>
      </c>
      <c r="H159" s="1" t="e">
        <f>MAX(Table1[[#This Row],[Avg Yahoo Cost]:[Other Cost]])</f>
        <v>#N/A</v>
      </c>
      <c r="I159" s="1" t="e">
        <f>Table1[[#This Row],[Max Cost]]-Table1[[#This Row],[Min Cost]]</f>
        <v>#N/A</v>
      </c>
      <c r="J159" s="8" t="e">
        <f>VLOOKUP(Table1[[#This Row],[Player]],Players[[Player]:[consider]],4,FALSE)</f>
        <v>#N/A</v>
      </c>
      <c r="K159" s="15" t="e">
        <f>VLOOKUP(Table1[[#This Row],[Player]],Players[[Player]:[consider]],6,FALSE)</f>
        <v>#N/A</v>
      </c>
      <c r="L159" s="16" t="e">
        <f>VLOOKUP(Table1[[#This Row],[Player]],Players[[Player]:[consider]],7,FALSE)</f>
        <v>#N/A</v>
      </c>
      <c r="M159" s="15" t="e">
        <f>VLOOKUP(Table1[[#This Row],[Player]],Players[[Player]:[consider]],8,FALSE)</f>
        <v>#N/A</v>
      </c>
      <c r="N159" s="15" t="e">
        <f>VLOOKUP(Table1[[#This Row],[Player]],Players[[Player]:[consider]],9,FALSE)</f>
        <v>#N/A</v>
      </c>
      <c r="O159" s="15" t="e">
        <f>VLOOKUP(Table1[[#This Row],[Player]],Players[[Player]:[consider]],10,FALSE)</f>
        <v>#N/A</v>
      </c>
      <c r="P159" s="15"/>
    </row>
    <row r="160" spans="1:16">
      <c r="A160" t="s">
        <v>164</v>
      </c>
      <c r="B160">
        <v>160</v>
      </c>
      <c r="C160" t="s">
        <v>507</v>
      </c>
      <c r="D160">
        <v>1</v>
      </c>
      <c r="E160">
        <v>1</v>
      </c>
      <c r="F160" s="1">
        <f>VLOOKUP(Table1[[#This Row],[Player]],Players[[Player]:[consider]],3,FALSE)</f>
        <v>1</v>
      </c>
      <c r="G160" s="1">
        <v>1</v>
      </c>
      <c r="H160" s="1">
        <f>MAX(Table1[[#This Row],[Avg Yahoo Cost]:[Other Cost]])</f>
        <v>1</v>
      </c>
      <c r="I160" s="1">
        <f>Table1[[#This Row],[Max Cost]]-Table1[[#This Row],[Min Cost]]</f>
        <v>0</v>
      </c>
      <c r="J160" s="8">
        <f>VLOOKUP(Table1[[#This Row],[Player]],Players[[Player]:[consider]],4,FALSE)</f>
        <v>126.86</v>
      </c>
      <c r="K160" s="15">
        <f>VLOOKUP(Table1[[#This Row],[Player]],Players[[Player]:[consider]],6,FALSE)</f>
        <v>29</v>
      </c>
      <c r="L160" s="16">
        <f>VLOOKUP(Table1[[#This Row],[Player]],Players[[Player]:[consider]],7,FALSE)</f>
        <v>8</v>
      </c>
      <c r="M160" s="15">
        <f>VLOOKUP(Table1[[#This Row],[Player]],Players[[Player]:[consider]],8,FALSE)</f>
        <v>14</v>
      </c>
      <c r="N160" s="15">
        <f>VLOOKUP(Table1[[#This Row],[Player]],Players[[Player]:[consider]],9,FALSE)</f>
        <v>1.8</v>
      </c>
      <c r="O160" s="15">
        <f>VLOOKUP(Table1[[#This Row],[Player]],Players[[Player]:[consider]],10,FALSE)</f>
        <v>3</v>
      </c>
      <c r="P160" s="15"/>
    </row>
    <row r="161" spans="1:16">
      <c r="A161" t="s">
        <v>129</v>
      </c>
      <c r="B161">
        <v>161</v>
      </c>
      <c r="C161" t="s">
        <v>505</v>
      </c>
      <c r="D161">
        <v>1.1000000000000001</v>
      </c>
      <c r="E161">
        <v>1</v>
      </c>
      <c r="F161" s="1">
        <f>VLOOKUP(Table1[[#This Row],[Player]],Players[[Player]:[consider]],3,FALSE)</f>
        <v>5</v>
      </c>
      <c r="G161" s="1">
        <v>1</v>
      </c>
      <c r="H161" s="1">
        <f>MAX(Table1[[#This Row],[Avg Yahoo Cost]:[Other Cost]])</f>
        <v>5</v>
      </c>
      <c r="I161" s="1">
        <f>Table1[[#This Row],[Max Cost]]-Table1[[#This Row],[Min Cost]]</f>
        <v>4</v>
      </c>
      <c r="J161" s="8">
        <f>VLOOKUP(Table1[[#This Row],[Player]],Players[[Player]:[consider]],4,FALSE)</f>
        <v>165.5</v>
      </c>
      <c r="K161" s="15">
        <f>VLOOKUP(Table1[[#This Row],[Player]],Players[[Player]:[consider]],6,FALSE)</f>
        <v>25</v>
      </c>
      <c r="L161" s="16">
        <f>VLOOKUP(Table1[[#This Row],[Player]],Players[[Player]:[consider]],7,FALSE)</f>
        <v>4</v>
      </c>
      <c r="M161" s="15">
        <f>VLOOKUP(Table1[[#This Row],[Player]],Players[[Player]:[consider]],8,FALSE)</f>
        <v>10</v>
      </c>
      <c r="N161" s="15">
        <f>VLOOKUP(Table1[[#This Row],[Player]],Players[[Player]:[consider]],9,FALSE)</f>
        <v>0</v>
      </c>
      <c r="O161" s="15">
        <f>VLOOKUP(Table1[[#This Row],[Player]],Players[[Player]:[consider]],10,FALSE)</f>
        <v>0</v>
      </c>
      <c r="P161" s="15"/>
    </row>
    <row r="162" spans="1:16">
      <c r="A162" t="s">
        <v>184</v>
      </c>
      <c r="B162">
        <v>162</v>
      </c>
      <c r="C162" t="s">
        <v>507</v>
      </c>
      <c r="D162">
        <v>1</v>
      </c>
      <c r="E162">
        <v>1</v>
      </c>
      <c r="F162" s="1">
        <f>VLOOKUP(Table1[[#This Row],[Player]],Players[[Player]:[consider]],3,FALSE)</f>
        <v>1</v>
      </c>
      <c r="G162" s="1">
        <v>1</v>
      </c>
      <c r="H162" s="1">
        <f>MAX(Table1[[#This Row],[Avg Yahoo Cost]:[Other Cost]])</f>
        <v>1</v>
      </c>
      <c r="I162" s="1">
        <f>Table1[[#This Row],[Max Cost]]-Table1[[#This Row],[Min Cost]]</f>
        <v>0</v>
      </c>
      <c r="J162" s="8">
        <f>VLOOKUP(Table1[[#This Row],[Player]],Players[[Player]:[consider]],4,FALSE)</f>
        <v>112.04</v>
      </c>
      <c r="K162" s="15">
        <f>VLOOKUP(Table1[[#This Row],[Player]],Players[[Player]:[consider]],6,FALSE)</f>
        <v>25</v>
      </c>
      <c r="L162" s="16">
        <f>VLOOKUP(Table1[[#This Row],[Player]],Players[[Player]:[consider]],7,FALSE)</f>
        <v>2</v>
      </c>
      <c r="M162" s="15">
        <f>VLOOKUP(Table1[[#This Row],[Player]],Players[[Player]:[consider]],8,FALSE)</f>
        <v>11</v>
      </c>
      <c r="N162" s="15">
        <f>VLOOKUP(Table1[[#This Row],[Player]],Players[[Player]:[consider]],9,FALSE)</f>
        <v>1.5</v>
      </c>
      <c r="O162" s="15">
        <f>VLOOKUP(Table1[[#This Row],[Player]],Players[[Player]:[consider]],10,FALSE)</f>
        <v>3</v>
      </c>
      <c r="P162" s="15"/>
    </row>
    <row r="163" spans="1:16">
      <c r="A163" t="s">
        <v>374</v>
      </c>
      <c r="B163">
        <v>163</v>
      </c>
      <c r="C163" t="s">
        <v>506</v>
      </c>
      <c r="D163">
        <v>2.1</v>
      </c>
      <c r="E163">
        <v>1</v>
      </c>
      <c r="F163" s="1" t="e">
        <f>VLOOKUP(Table1[[#This Row],[Player]],Players[[Player]:[consider]],3,FALSE)</f>
        <v>#N/A</v>
      </c>
      <c r="G163" s="1">
        <v>1</v>
      </c>
      <c r="H163" s="1" t="e">
        <f>MAX(Table1[[#This Row],[Avg Yahoo Cost]:[Other Cost]])</f>
        <v>#N/A</v>
      </c>
      <c r="I163" s="1" t="e">
        <f>Table1[[#This Row],[Max Cost]]-Table1[[#This Row],[Min Cost]]</f>
        <v>#N/A</v>
      </c>
      <c r="J163" s="8" t="e">
        <f>VLOOKUP(Table1[[#This Row],[Player]],Players[[Player]:[consider]],4,FALSE)</f>
        <v>#N/A</v>
      </c>
      <c r="K163" s="15" t="e">
        <f>VLOOKUP(Table1[[#This Row],[Player]],Players[[Player]:[consider]],6,FALSE)</f>
        <v>#N/A</v>
      </c>
      <c r="L163" s="16" t="e">
        <f>VLOOKUP(Table1[[#This Row],[Player]],Players[[Player]:[consider]],7,FALSE)</f>
        <v>#N/A</v>
      </c>
      <c r="M163" s="15" t="e">
        <f>VLOOKUP(Table1[[#This Row],[Player]],Players[[Player]:[consider]],8,FALSE)</f>
        <v>#N/A</v>
      </c>
      <c r="N163" s="15" t="e">
        <f>VLOOKUP(Table1[[#This Row],[Player]],Players[[Player]:[consider]],9,FALSE)</f>
        <v>#N/A</v>
      </c>
      <c r="O163" s="15" t="e">
        <f>VLOOKUP(Table1[[#This Row],[Player]],Players[[Player]:[consider]],10,FALSE)</f>
        <v>#N/A</v>
      </c>
      <c r="P163" s="15"/>
    </row>
    <row r="164" spans="1:16">
      <c r="A164" t="s">
        <v>146</v>
      </c>
      <c r="B164">
        <v>164</v>
      </c>
      <c r="C164" t="s">
        <v>505</v>
      </c>
      <c r="D164">
        <v>1.1000000000000001</v>
      </c>
      <c r="E164">
        <v>1</v>
      </c>
      <c r="F164" s="1">
        <f>VLOOKUP(Table1[[#This Row],[Player]],Players[[Player]:[consider]],3,FALSE)</f>
        <v>2</v>
      </c>
      <c r="G164" s="1">
        <v>1</v>
      </c>
      <c r="H164" s="1">
        <f>MAX(Table1[[#This Row],[Avg Yahoo Cost]:[Other Cost]])</f>
        <v>2</v>
      </c>
      <c r="I164" s="1">
        <f>Table1[[#This Row],[Max Cost]]-Table1[[#This Row],[Min Cost]]</f>
        <v>1</v>
      </c>
      <c r="J164" s="8">
        <f>VLOOKUP(Table1[[#This Row],[Player]],Players[[Player]:[consider]],4,FALSE)</f>
        <v>154.52000000000001</v>
      </c>
      <c r="K164" s="15">
        <f>VLOOKUP(Table1[[#This Row],[Player]],Players[[Player]:[consider]],6,FALSE)</f>
        <v>33</v>
      </c>
      <c r="L164" s="16">
        <f>VLOOKUP(Table1[[#This Row],[Player]],Players[[Player]:[consider]],7,FALSE)</f>
        <v>11</v>
      </c>
      <c r="M164" s="15">
        <f>VLOOKUP(Table1[[#This Row],[Player]],Players[[Player]:[consider]],8,FALSE)</f>
        <v>11</v>
      </c>
      <c r="N164" s="15">
        <f>VLOOKUP(Table1[[#This Row],[Player]],Players[[Player]:[consider]],9,FALSE)</f>
        <v>0</v>
      </c>
      <c r="O164" s="15">
        <f>VLOOKUP(Table1[[#This Row],[Player]],Players[[Player]:[consider]],10,FALSE)</f>
        <v>0</v>
      </c>
      <c r="P164" s="15"/>
    </row>
    <row r="165" spans="1:16">
      <c r="A165" t="s">
        <v>222</v>
      </c>
      <c r="B165">
        <v>165</v>
      </c>
      <c r="C165" t="s">
        <v>507</v>
      </c>
      <c r="D165">
        <v>1</v>
      </c>
      <c r="E165">
        <v>1</v>
      </c>
      <c r="F165" s="1" t="str">
        <f>VLOOKUP(Table1[[#This Row],[Player]],Players[[Player]:[consider]],3,FALSE)</f>
        <v>-</v>
      </c>
      <c r="G165" s="1">
        <v>1</v>
      </c>
      <c r="H165" s="1">
        <f>MAX(Table1[[#This Row],[Avg Yahoo Cost]:[Other Cost]])</f>
        <v>1</v>
      </c>
      <c r="I165" s="1">
        <f>Table1[[#This Row],[Max Cost]]-Table1[[#This Row],[Min Cost]]</f>
        <v>0</v>
      </c>
      <c r="J165" s="8">
        <f>VLOOKUP(Table1[[#This Row],[Player]],Players[[Player]:[consider]],4,FALSE)</f>
        <v>109.47</v>
      </c>
      <c r="K165" s="15">
        <f>VLOOKUP(Table1[[#This Row],[Player]],Players[[Player]:[consider]],6,FALSE)</f>
        <v>26</v>
      </c>
      <c r="L165" s="16">
        <f>VLOOKUP(Table1[[#This Row],[Player]],Players[[Player]:[consider]],7,FALSE)</f>
        <v>5</v>
      </c>
      <c r="M165" s="15">
        <f>VLOOKUP(Table1[[#This Row],[Player]],Players[[Player]:[consider]],8,FALSE)</f>
        <v>10</v>
      </c>
      <c r="N165" s="15">
        <f>VLOOKUP(Table1[[#This Row],[Player]],Players[[Player]:[consider]],9,FALSE)</f>
        <v>2</v>
      </c>
      <c r="O165" s="15">
        <f>VLOOKUP(Table1[[#This Row],[Player]],Players[[Player]:[consider]],10,FALSE)</f>
        <v>2.2999999999999998</v>
      </c>
      <c r="P165" s="15"/>
    </row>
    <row r="166" spans="1:16">
      <c r="A166" t="s">
        <v>378</v>
      </c>
      <c r="B166">
        <v>166</v>
      </c>
      <c r="C166" t="s">
        <v>506</v>
      </c>
      <c r="D166">
        <v>2.4</v>
      </c>
      <c r="E166">
        <v>1</v>
      </c>
      <c r="F166" s="1" t="e">
        <f>VLOOKUP(Table1[[#This Row],[Player]],Players[[Player]:[consider]],3,FALSE)</f>
        <v>#N/A</v>
      </c>
      <c r="G166" s="1">
        <v>1</v>
      </c>
      <c r="H166" s="1" t="e">
        <f>MAX(Table1[[#This Row],[Avg Yahoo Cost]:[Other Cost]])</f>
        <v>#N/A</v>
      </c>
      <c r="I166" s="1" t="e">
        <f>Table1[[#This Row],[Max Cost]]-Table1[[#This Row],[Min Cost]]</f>
        <v>#N/A</v>
      </c>
      <c r="J166" s="8" t="e">
        <f>VLOOKUP(Table1[[#This Row],[Player]],Players[[Player]:[consider]],4,FALSE)</f>
        <v>#N/A</v>
      </c>
      <c r="K166" s="15" t="e">
        <f>VLOOKUP(Table1[[#This Row],[Player]],Players[[Player]:[consider]],6,FALSE)</f>
        <v>#N/A</v>
      </c>
      <c r="L166" s="16" t="e">
        <f>VLOOKUP(Table1[[#This Row],[Player]],Players[[Player]:[consider]],7,FALSE)</f>
        <v>#N/A</v>
      </c>
      <c r="M166" s="15" t="e">
        <f>VLOOKUP(Table1[[#This Row],[Player]],Players[[Player]:[consider]],8,FALSE)</f>
        <v>#N/A</v>
      </c>
      <c r="N166" s="15" t="e">
        <f>VLOOKUP(Table1[[#This Row],[Player]],Players[[Player]:[consider]],9,FALSE)</f>
        <v>#N/A</v>
      </c>
      <c r="O166" s="15" t="e">
        <f>VLOOKUP(Table1[[#This Row],[Player]],Players[[Player]:[consider]],10,FALSE)</f>
        <v>#N/A</v>
      </c>
      <c r="P166" s="15"/>
    </row>
    <row r="167" spans="1:16">
      <c r="A167" t="s">
        <v>380</v>
      </c>
      <c r="B167">
        <v>167</v>
      </c>
      <c r="C167" t="s">
        <v>506</v>
      </c>
      <c r="D167">
        <v>1.4</v>
      </c>
      <c r="E167">
        <v>1</v>
      </c>
      <c r="F167" s="1" t="e">
        <f>VLOOKUP(Table1[[#This Row],[Player]],Players[[Player]:[consider]],3,FALSE)</f>
        <v>#N/A</v>
      </c>
      <c r="G167" s="1">
        <v>1</v>
      </c>
      <c r="H167" s="1" t="e">
        <f>MAX(Table1[[#This Row],[Avg Yahoo Cost]:[Other Cost]])</f>
        <v>#N/A</v>
      </c>
      <c r="I167" s="1" t="e">
        <f>Table1[[#This Row],[Max Cost]]-Table1[[#This Row],[Min Cost]]</f>
        <v>#N/A</v>
      </c>
      <c r="J167" s="8" t="e">
        <f>VLOOKUP(Table1[[#This Row],[Player]],Players[[Player]:[consider]],4,FALSE)</f>
        <v>#N/A</v>
      </c>
      <c r="K167" s="15" t="e">
        <f>VLOOKUP(Table1[[#This Row],[Player]],Players[[Player]:[consider]],6,FALSE)</f>
        <v>#N/A</v>
      </c>
      <c r="L167" s="16" t="e">
        <f>VLOOKUP(Table1[[#This Row],[Player]],Players[[Player]:[consider]],7,FALSE)</f>
        <v>#N/A</v>
      </c>
      <c r="M167" s="15" t="e">
        <f>VLOOKUP(Table1[[#This Row],[Player]],Players[[Player]:[consider]],8,FALSE)</f>
        <v>#N/A</v>
      </c>
      <c r="N167" s="15" t="e">
        <f>VLOOKUP(Table1[[#This Row],[Player]],Players[[Player]:[consider]],9,FALSE)</f>
        <v>#N/A</v>
      </c>
      <c r="O167" s="15" t="e">
        <f>VLOOKUP(Table1[[#This Row],[Player]],Players[[Player]:[consider]],10,FALSE)</f>
        <v>#N/A</v>
      </c>
      <c r="P167" s="15"/>
    </row>
    <row r="168" spans="1:16">
      <c r="A168" t="s">
        <v>175</v>
      </c>
      <c r="B168">
        <v>168</v>
      </c>
      <c r="C168" t="s">
        <v>507</v>
      </c>
      <c r="D168">
        <v>1</v>
      </c>
      <c r="E168">
        <v>1</v>
      </c>
      <c r="F168" s="1">
        <f>VLOOKUP(Table1[[#This Row],[Player]],Players[[Player]:[consider]],3,FALSE)</f>
        <v>1</v>
      </c>
      <c r="G168" s="1">
        <v>1</v>
      </c>
      <c r="H168" s="1">
        <f>MAX(Table1[[#This Row],[Avg Yahoo Cost]:[Other Cost]])</f>
        <v>1</v>
      </c>
      <c r="I168" s="1">
        <f>Table1[[#This Row],[Max Cost]]-Table1[[#This Row],[Min Cost]]</f>
        <v>0</v>
      </c>
      <c r="J168" s="8">
        <f>VLOOKUP(Table1[[#This Row],[Player]],Players[[Player]:[consider]],4,FALSE)</f>
        <v>115.82</v>
      </c>
      <c r="K168" s="15">
        <f>VLOOKUP(Table1[[#This Row],[Player]],Players[[Player]:[consider]],6,FALSE)</f>
        <v>24</v>
      </c>
      <c r="L168" s="16">
        <f>VLOOKUP(Table1[[#This Row],[Player]],Players[[Player]:[consider]],7,FALSE)</f>
        <v>2</v>
      </c>
      <c r="M168" s="15">
        <f>VLOOKUP(Table1[[#This Row],[Player]],Players[[Player]:[consider]],8,FALSE)</f>
        <v>5</v>
      </c>
      <c r="N168" s="15">
        <f>VLOOKUP(Table1[[#This Row],[Player]],Players[[Player]:[consider]],9,FALSE)</f>
        <v>1.8</v>
      </c>
      <c r="O168" s="15">
        <f>VLOOKUP(Table1[[#This Row],[Player]],Players[[Player]:[consider]],10,FALSE)</f>
        <v>3.5</v>
      </c>
      <c r="P168" s="15"/>
    </row>
    <row r="169" spans="1:16">
      <c r="A169" t="s">
        <v>219</v>
      </c>
      <c r="B169">
        <v>169</v>
      </c>
      <c r="C169" t="s">
        <v>504</v>
      </c>
      <c r="D169">
        <v>1.1000000000000001</v>
      </c>
      <c r="E169">
        <v>1</v>
      </c>
      <c r="F169" s="1" t="str">
        <f>VLOOKUP(Table1[[#This Row],[Player]],Players[[Player]:[consider]],3,FALSE)</f>
        <v>-</v>
      </c>
      <c r="G169" s="1">
        <v>1</v>
      </c>
      <c r="H169" s="1">
        <f>MAX(Table1[[#This Row],[Avg Yahoo Cost]:[Other Cost]])</f>
        <v>1.1000000000000001</v>
      </c>
      <c r="I169" s="1">
        <f>Table1[[#This Row],[Max Cost]]-Table1[[#This Row],[Min Cost]]</f>
        <v>0.10000000000000009</v>
      </c>
      <c r="J169" s="8">
        <f>VLOOKUP(Table1[[#This Row],[Player]],Players[[Player]:[consider]],4,FALSE)</f>
        <v>248.65</v>
      </c>
      <c r="K169" s="15">
        <f>VLOOKUP(Table1[[#This Row],[Player]],Players[[Player]:[consider]],6,FALSE)</f>
        <v>25</v>
      </c>
      <c r="L169" s="16">
        <f>VLOOKUP(Table1[[#This Row],[Player]],Players[[Player]:[consider]],7,FALSE)</f>
        <v>1</v>
      </c>
      <c r="M169" s="15">
        <f>VLOOKUP(Table1[[#This Row],[Player]],Players[[Player]:[consider]],8,FALSE)</f>
        <v>5</v>
      </c>
      <c r="N169" s="15">
        <f>VLOOKUP(Table1[[#This Row],[Player]],Players[[Player]:[consider]],9,FALSE)</f>
        <v>2.5</v>
      </c>
      <c r="O169" s="15">
        <f>VLOOKUP(Table1[[#This Row],[Player]],Players[[Player]:[consider]],10,FALSE)</f>
        <v>3</v>
      </c>
      <c r="P169" s="15"/>
    </row>
    <row r="170" spans="1:16">
      <c r="A170" t="s">
        <v>384</v>
      </c>
      <c r="B170">
        <v>170</v>
      </c>
      <c r="C170" t="s">
        <v>505</v>
      </c>
      <c r="D170" t="s">
        <v>187</v>
      </c>
      <c r="E170">
        <v>1</v>
      </c>
      <c r="F170" s="1">
        <f>VLOOKUP(Table1[[#This Row],[Player]],Players[[Player]:[consider]],3,FALSE)</f>
        <v>1</v>
      </c>
      <c r="G170" s="1">
        <v>1</v>
      </c>
      <c r="H170" s="1">
        <f>MAX(Table1[[#This Row],[Avg Yahoo Cost]:[Other Cost]])</f>
        <v>1</v>
      </c>
      <c r="I170" s="1">
        <f>Table1[[#This Row],[Max Cost]]-Table1[[#This Row],[Min Cost]]</f>
        <v>0</v>
      </c>
      <c r="J170" s="8">
        <f>VLOOKUP(Table1[[#This Row],[Player]],Players[[Player]:[consider]],4,FALSE)</f>
        <v>138.77000000000001</v>
      </c>
      <c r="K170" s="15">
        <f>VLOOKUP(Table1[[#This Row],[Player]],Players[[Player]:[consider]],6,FALSE)</f>
        <v>23</v>
      </c>
      <c r="L170" s="16">
        <f>VLOOKUP(Table1[[#This Row],[Player]],Players[[Player]:[consider]],7,FALSE)</f>
        <v>1</v>
      </c>
      <c r="M170" s="15">
        <f>VLOOKUP(Table1[[#This Row],[Player]],Players[[Player]:[consider]],8,FALSE)</f>
        <v>14</v>
      </c>
      <c r="N170" s="15">
        <f>VLOOKUP(Table1[[#This Row],[Player]],Players[[Player]:[consider]],9,FALSE)</f>
        <v>0</v>
      </c>
      <c r="O170" s="15">
        <f>VLOOKUP(Table1[[#This Row],[Player]],Players[[Player]:[consider]],10,FALSE)</f>
        <v>0</v>
      </c>
      <c r="P170" s="15"/>
    </row>
    <row r="171" spans="1:16">
      <c r="A171" t="s">
        <v>385</v>
      </c>
      <c r="B171">
        <v>171</v>
      </c>
      <c r="C171" t="s">
        <v>508</v>
      </c>
      <c r="D171">
        <v>1.2</v>
      </c>
      <c r="E171">
        <v>1</v>
      </c>
      <c r="F171" s="1" t="e">
        <f>VLOOKUP(Table1[[#This Row],[Player]],Players[[Player]:[consider]],3,FALSE)</f>
        <v>#N/A</v>
      </c>
      <c r="G171" s="1">
        <v>1</v>
      </c>
      <c r="H171" s="1" t="e">
        <f>MAX(Table1[[#This Row],[Avg Yahoo Cost]:[Other Cost]])</f>
        <v>#N/A</v>
      </c>
      <c r="I171" s="1" t="e">
        <f>Table1[[#This Row],[Max Cost]]-Table1[[#This Row],[Min Cost]]</f>
        <v>#N/A</v>
      </c>
      <c r="J171" s="8" t="e">
        <f>VLOOKUP(Table1[[#This Row],[Player]],Players[[Player]:[consider]],4,FALSE)</f>
        <v>#N/A</v>
      </c>
      <c r="K171" s="15" t="e">
        <f>VLOOKUP(Table1[[#This Row],[Player]],Players[[Player]:[consider]],6,FALSE)</f>
        <v>#N/A</v>
      </c>
      <c r="L171" s="16" t="e">
        <f>VLOOKUP(Table1[[#This Row],[Player]],Players[[Player]:[consider]],7,FALSE)</f>
        <v>#N/A</v>
      </c>
      <c r="M171" s="15" t="e">
        <f>VLOOKUP(Table1[[#This Row],[Player]],Players[[Player]:[consider]],8,FALSE)</f>
        <v>#N/A</v>
      </c>
      <c r="N171" s="15" t="e">
        <f>VLOOKUP(Table1[[#This Row],[Player]],Players[[Player]:[consider]],9,FALSE)</f>
        <v>#N/A</v>
      </c>
      <c r="O171" s="15" t="e">
        <f>VLOOKUP(Table1[[#This Row],[Player]],Players[[Player]:[consider]],10,FALSE)</f>
        <v>#N/A</v>
      </c>
      <c r="P171" s="15"/>
    </row>
    <row r="172" spans="1:16">
      <c r="A172" t="s">
        <v>229</v>
      </c>
      <c r="B172">
        <v>172</v>
      </c>
      <c r="C172" t="s">
        <v>504</v>
      </c>
      <c r="D172" t="s">
        <v>187</v>
      </c>
      <c r="E172">
        <v>1</v>
      </c>
      <c r="F172" s="1" t="str">
        <f>VLOOKUP(Table1[[#This Row],[Player]],Players[[Player]:[consider]],3,FALSE)</f>
        <v>-</v>
      </c>
      <c r="G172" s="1">
        <v>1</v>
      </c>
      <c r="H172" s="1">
        <f>MAX(Table1[[#This Row],[Avg Yahoo Cost]:[Other Cost]])</f>
        <v>1</v>
      </c>
      <c r="I172" s="1">
        <f>Table1[[#This Row],[Max Cost]]-Table1[[#This Row],[Min Cost]]</f>
        <v>0</v>
      </c>
      <c r="J172" s="8">
        <f>VLOOKUP(Table1[[#This Row],[Player]],Players[[Player]:[consider]],4,FALSE)</f>
        <v>238.6</v>
      </c>
      <c r="K172" s="15">
        <f>VLOOKUP(Table1[[#This Row],[Player]],Players[[Player]:[consider]],6,FALSE)</f>
        <v>33</v>
      </c>
      <c r="L172" s="16">
        <f>VLOOKUP(Table1[[#This Row],[Player]],Players[[Player]:[consider]],7,FALSE)</f>
        <v>10</v>
      </c>
      <c r="M172" s="15">
        <f>VLOOKUP(Table1[[#This Row],[Player]],Players[[Player]:[consider]],8,FALSE)</f>
        <v>12</v>
      </c>
      <c r="N172" s="15">
        <f>VLOOKUP(Table1[[#This Row],[Player]],Players[[Player]:[consider]],9,FALSE)</f>
        <v>1.8</v>
      </c>
      <c r="O172" s="15">
        <f>VLOOKUP(Table1[[#This Row],[Player]],Players[[Player]:[consider]],10,FALSE)</f>
        <v>2</v>
      </c>
      <c r="P172" s="15"/>
    </row>
    <row r="173" spans="1:16">
      <c r="A173" t="s">
        <v>388</v>
      </c>
      <c r="B173">
        <v>173</v>
      </c>
      <c r="C173" t="s">
        <v>509</v>
      </c>
      <c r="D173">
        <v>3.5</v>
      </c>
      <c r="E173">
        <v>1</v>
      </c>
      <c r="F173" s="1" t="e">
        <f>VLOOKUP(Table1[[#This Row],[Player]],Players[[Player]:[consider]],3,FALSE)</f>
        <v>#N/A</v>
      </c>
      <c r="G173" s="1">
        <v>1</v>
      </c>
      <c r="H173" s="1" t="e">
        <f>MAX(Table1[[#This Row],[Avg Yahoo Cost]:[Other Cost]])</f>
        <v>#N/A</v>
      </c>
      <c r="I173" s="1" t="e">
        <f>Table1[[#This Row],[Max Cost]]-Table1[[#This Row],[Min Cost]]</f>
        <v>#N/A</v>
      </c>
      <c r="J173" s="8" t="e">
        <f>VLOOKUP(Table1[[#This Row],[Player]],Players[[Player]:[consider]],4,FALSE)</f>
        <v>#N/A</v>
      </c>
      <c r="K173" s="15" t="e">
        <f>VLOOKUP(Table1[[#This Row],[Player]],Players[[Player]:[consider]],6,FALSE)</f>
        <v>#N/A</v>
      </c>
      <c r="L173" s="16" t="e">
        <f>VLOOKUP(Table1[[#This Row],[Player]],Players[[Player]:[consider]],7,FALSE)</f>
        <v>#N/A</v>
      </c>
      <c r="M173" s="15" t="e">
        <f>VLOOKUP(Table1[[#This Row],[Player]],Players[[Player]:[consider]],8,FALSE)</f>
        <v>#N/A</v>
      </c>
      <c r="N173" s="15" t="e">
        <f>VLOOKUP(Table1[[#This Row],[Player]],Players[[Player]:[consider]],9,FALSE)</f>
        <v>#N/A</v>
      </c>
      <c r="O173" s="15" t="e">
        <f>VLOOKUP(Table1[[#This Row],[Player]],Players[[Player]:[consider]],10,FALSE)</f>
        <v>#N/A</v>
      </c>
      <c r="P173" s="15"/>
    </row>
    <row r="174" spans="1:16">
      <c r="A174" t="s">
        <v>390</v>
      </c>
      <c r="B174">
        <v>174</v>
      </c>
      <c r="C174" t="s">
        <v>509</v>
      </c>
      <c r="D174">
        <v>2.1</v>
      </c>
      <c r="E174">
        <v>1</v>
      </c>
      <c r="F174" s="1" t="e">
        <f>VLOOKUP(Table1[[#This Row],[Player]],Players[[Player]:[consider]],3,FALSE)</f>
        <v>#N/A</v>
      </c>
      <c r="G174" s="1">
        <v>1</v>
      </c>
      <c r="H174" s="1" t="e">
        <f>MAX(Table1[[#This Row],[Avg Yahoo Cost]:[Other Cost]])</f>
        <v>#N/A</v>
      </c>
      <c r="I174" s="1" t="e">
        <f>Table1[[#This Row],[Max Cost]]-Table1[[#This Row],[Min Cost]]</f>
        <v>#N/A</v>
      </c>
      <c r="J174" s="8" t="e">
        <f>VLOOKUP(Table1[[#This Row],[Player]],Players[[Player]:[consider]],4,FALSE)</f>
        <v>#N/A</v>
      </c>
      <c r="K174" s="15" t="e">
        <f>VLOOKUP(Table1[[#This Row],[Player]],Players[[Player]:[consider]],6,FALSE)</f>
        <v>#N/A</v>
      </c>
      <c r="L174" s="16" t="e">
        <f>VLOOKUP(Table1[[#This Row],[Player]],Players[[Player]:[consider]],7,FALSE)</f>
        <v>#N/A</v>
      </c>
      <c r="M174" s="15" t="e">
        <f>VLOOKUP(Table1[[#This Row],[Player]],Players[[Player]:[consider]],8,FALSE)</f>
        <v>#N/A</v>
      </c>
      <c r="N174" s="15" t="e">
        <f>VLOOKUP(Table1[[#This Row],[Player]],Players[[Player]:[consider]],9,FALSE)</f>
        <v>#N/A</v>
      </c>
      <c r="O174" s="15" t="e">
        <f>VLOOKUP(Table1[[#This Row],[Player]],Players[[Player]:[consider]],10,FALSE)</f>
        <v>#N/A</v>
      </c>
      <c r="P174" s="15"/>
    </row>
    <row r="175" spans="1:16">
      <c r="A175" t="s">
        <v>180</v>
      </c>
      <c r="B175">
        <v>175</v>
      </c>
      <c r="C175" t="s">
        <v>508</v>
      </c>
      <c r="D175" t="s">
        <v>187</v>
      </c>
      <c r="E175">
        <v>1</v>
      </c>
      <c r="F175" s="1">
        <f>VLOOKUP(Table1[[#This Row],[Player]],Players[[Player]:[consider]],3,FALSE)</f>
        <v>1</v>
      </c>
      <c r="G175" s="1">
        <v>1</v>
      </c>
      <c r="H175" s="1">
        <f>MAX(Table1[[#This Row],[Avg Yahoo Cost]:[Other Cost]])</f>
        <v>1</v>
      </c>
      <c r="I175" s="1">
        <f>Table1[[#This Row],[Max Cost]]-Table1[[#This Row],[Min Cost]]</f>
        <v>0</v>
      </c>
      <c r="J175" s="8">
        <f>VLOOKUP(Table1[[#This Row],[Player]],Players[[Player]:[consider]],4,FALSE)</f>
        <v>81.290000000000006</v>
      </c>
      <c r="K175" s="15">
        <f>VLOOKUP(Table1[[#This Row],[Player]],Players[[Player]:[consider]],6,FALSE)</f>
        <v>23</v>
      </c>
      <c r="L175" s="16">
        <f>VLOOKUP(Table1[[#This Row],[Player]],Players[[Player]:[consider]],7,FALSE)</f>
        <v>1</v>
      </c>
      <c r="M175" s="15">
        <f>VLOOKUP(Table1[[#This Row],[Player]],Players[[Player]:[consider]],8,FALSE)</f>
        <v>7</v>
      </c>
      <c r="N175" s="15">
        <f>VLOOKUP(Table1[[#This Row],[Player]],Players[[Player]:[consider]],9,FALSE)</f>
        <v>2.5</v>
      </c>
      <c r="O175" s="15">
        <f>VLOOKUP(Table1[[#This Row],[Player]],Players[[Player]:[consider]],10,FALSE)</f>
        <v>3.5</v>
      </c>
      <c r="P175" s="15"/>
    </row>
    <row r="176" spans="1:16">
      <c r="A176" t="s">
        <v>393</v>
      </c>
      <c r="B176">
        <v>176</v>
      </c>
      <c r="C176" t="s">
        <v>505</v>
      </c>
      <c r="D176" t="s">
        <v>187</v>
      </c>
      <c r="E176">
        <v>1</v>
      </c>
      <c r="F176" s="1" t="e">
        <f>VLOOKUP(Table1[[#This Row],[Player]],Players[[Player]:[consider]],3,FALSE)</f>
        <v>#N/A</v>
      </c>
      <c r="G176" s="1">
        <v>1</v>
      </c>
      <c r="H176" s="1" t="e">
        <f>MAX(Table1[[#This Row],[Avg Yahoo Cost]:[Other Cost]])</f>
        <v>#N/A</v>
      </c>
      <c r="I176" s="1" t="e">
        <f>Table1[[#This Row],[Max Cost]]-Table1[[#This Row],[Min Cost]]</f>
        <v>#N/A</v>
      </c>
      <c r="J176" s="8" t="e">
        <f>VLOOKUP(Table1[[#This Row],[Player]],Players[[Player]:[consider]],4,FALSE)</f>
        <v>#N/A</v>
      </c>
      <c r="K176" s="15" t="e">
        <f>VLOOKUP(Table1[[#This Row],[Player]],Players[[Player]:[consider]],6,FALSE)</f>
        <v>#N/A</v>
      </c>
      <c r="L176" s="16" t="e">
        <f>VLOOKUP(Table1[[#This Row],[Player]],Players[[Player]:[consider]],7,FALSE)</f>
        <v>#N/A</v>
      </c>
      <c r="M176" s="15" t="e">
        <f>VLOOKUP(Table1[[#This Row],[Player]],Players[[Player]:[consider]],8,FALSE)</f>
        <v>#N/A</v>
      </c>
      <c r="N176" s="15" t="e">
        <f>VLOOKUP(Table1[[#This Row],[Player]],Players[[Player]:[consider]],9,FALSE)</f>
        <v>#N/A</v>
      </c>
      <c r="O176" s="15" t="e">
        <f>VLOOKUP(Table1[[#This Row],[Player]],Players[[Player]:[consider]],10,FALSE)</f>
        <v>#N/A</v>
      </c>
      <c r="P176" s="15"/>
    </row>
    <row r="177" spans="1:16">
      <c r="A177" t="s">
        <v>395</v>
      </c>
      <c r="B177">
        <v>177</v>
      </c>
      <c r="C177" t="s">
        <v>508</v>
      </c>
      <c r="D177">
        <v>1.1000000000000001</v>
      </c>
      <c r="E177">
        <v>1</v>
      </c>
      <c r="F177" s="1" t="e">
        <f>VLOOKUP(Table1[[#This Row],[Player]],Players[[Player]:[consider]],3,FALSE)</f>
        <v>#N/A</v>
      </c>
      <c r="G177" s="1">
        <v>1</v>
      </c>
      <c r="H177" s="1" t="e">
        <f>MAX(Table1[[#This Row],[Avg Yahoo Cost]:[Other Cost]])</f>
        <v>#N/A</v>
      </c>
      <c r="I177" s="1" t="e">
        <f>Table1[[#This Row],[Max Cost]]-Table1[[#This Row],[Min Cost]]</f>
        <v>#N/A</v>
      </c>
      <c r="J177" s="8" t="e">
        <f>VLOOKUP(Table1[[#This Row],[Player]],Players[[Player]:[consider]],4,FALSE)</f>
        <v>#N/A</v>
      </c>
      <c r="K177" s="15" t="e">
        <f>VLOOKUP(Table1[[#This Row],[Player]],Players[[Player]:[consider]],6,FALSE)</f>
        <v>#N/A</v>
      </c>
      <c r="L177" s="16" t="e">
        <f>VLOOKUP(Table1[[#This Row],[Player]],Players[[Player]:[consider]],7,FALSE)</f>
        <v>#N/A</v>
      </c>
      <c r="M177" s="15" t="e">
        <f>VLOOKUP(Table1[[#This Row],[Player]],Players[[Player]:[consider]],8,FALSE)</f>
        <v>#N/A</v>
      </c>
      <c r="N177" s="15" t="e">
        <f>VLOOKUP(Table1[[#This Row],[Player]],Players[[Player]:[consider]],9,FALSE)</f>
        <v>#N/A</v>
      </c>
      <c r="O177" s="15" t="e">
        <f>VLOOKUP(Table1[[#This Row],[Player]],Players[[Player]:[consider]],10,FALSE)</f>
        <v>#N/A</v>
      </c>
      <c r="P177" s="15"/>
    </row>
    <row r="178" spans="1:16">
      <c r="A178" t="s">
        <v>397</v>
      </c>
      <c r="B178">
        <v>178</v>
      </c>
      <c r="C178" t="s">
        <v>508</v>
      </c>
      <c r="D178" t="s">
        <v>187</v>
      </c>
      <c r="E178">
        <v>1</v>
      </c>
      <c r="F178" s="1" t="e">
        <f>VLOOKUP(Table1[[#This Row],[Player]],Players[[Player]:[consider]],3,FALSE)</f>
        <v>#N/A</v>
      </c>
      <c r="G178" s="1">
        <v>1</v>
      </c>
      <c r="H178" s="1" t="e">
        <f>MAX(Table1[[#This Row],[Avg Yahoo Cost]:[Other Cost]])</f>
        <v>#N/A</v>
      </c>
      <c r="I178" s="1" t="e">
        <f>Table1[[#This Row],[Max Cost]]-Table1[[#This Row],[Min Cost]]</f>
        <v>#N/A</v>
      </c>
      <c r="J178" s="8" t="e">
        <f>VLOOKUP(Table1[[#This Row],[Player]],Players[[Player]:[consider]],4,FALSE)</f>
        <v>#N/A</v>
      </c>
      <c r="K178" s="15" t="e">
        <f>VLOOKUP(Table1[[#This Row],[Player]],Players[[Player]:[consider]],6,FALSE)</f>
        <v>#N/A</v>
      </c>
      <c r="L178" s="16" t="e">
        <f>VLOOKUP(Table1[[#This Row],[Player]],Players[[Player]:[consider]],7,FALSE)</f>
        <v>#N/A</v>
      </c>
      <c r="M178" s="15" t="e">
        <f>VLOOKUP(Table1[[#This Row],[Player]],Players[[Player]:[consider]],8,FALSE)</f>
        <v>#N/A</v>
      </c>
      <c r="N178" s="15" t="e">
        <f>VLOOKUP(Table1[[#This Row],[Player]],Players[[Player]:[consider]],9,FALSE)</f>
        <v>#N/A</v>
      </c>
      <c r="O178" s="15" t="e">
        <f>VLOOKUP(Table1[[#This Row],[Player]],Players[[Player]:[consider]],10,FALSE)</f>
        <v>#N/A</v>
      </c>
      <c r="P178" s="15"/>
    </row>
    <row r="179" spans="1:16">
      <c r="A179" t="s">
        <v>186</v>
      </c>
      <c r="B179">
        <v>179</v>
      </c>
      <c r="C179" t="s">
        <v>505</v>
      </c>
      <c r="D179" t="s">
        <v>187</v>
      </c>
      <c r="E179">
        <v>1</v>
      </c>
      <c r="F179" s="1" t="str">
        <f>VLOOKUP(Table1[[#This Row],[Player]],Players[[Player]:[consider]],3,FALSE)</f>
        <v>-</v>
      </c>
      <c r="G179" s="1">
        <v>1</v>
      </c>
      <c r="H179" s="1">
        <f>MAX(Table1[[#This Row],[Avg Yahoo Cost]:[Other Cost]])</f>
        <v>1</v>
      </c>
      <c r="I179" s="1">
        <f>Table1[[#This Row],[Max Cost]]-Table1[[#This Row],[Min Cost]]</f>
        <v>0</v>
      </c>
      <c r="J179" s="8">
        <f>VLOOKUP(Table1[[#This Row],[Player]],Players[[Player]:[consider]],4,FALSE)</f>
        <v>127.68</v>
      </c>
      <c r="K179" s="15">
        <f>VLOOKUP(Table1[[#This Row],[Player]],Players[[Player]:[consider]],6,FALSE)</f>
        <v>22</v>
      </c>
      <c r="L179" s="16">
        <f>VLOOKUP(Table1[[#This Row],[Player]],Players[[Player]:[consider]],7,FALSE)</f>
        <v>1</v>
      </c>
      <c r="M179" s="15">
        <f>VLOOKUP(Table1[[#This Row],[Player]],Players[[Player]:[consider]],8,FALSE)</f>
        <v>14</v>
      </c>
      <c r="N179" s="15">
        <f>VLOOKUP(Table1[[#This Row],[Player]],Players[[Player]:[consider]],9,FALSE)</f>
        <v>0</v>
      </c>
      <c r="O179" s="15">
        <f>VLOOKUP(Table1[[#This Row],[Player]],Players[[Player]:[consider]],10,FALSE)</f>
        <v>0</v>
      </c>
      <c r="P179" s="15"/>
    </row>
    <row r="180" spans="1:16">
      <c r="A180" t="s">
        <v>399</v>
      </c>
      <c r="B180">
        <v>180</v>
      </c>
      <c r="C180" t="s">
        <v>505</v>
      </c>
      <c r="D180" t="s">
        <v>187</v>
      </c>
      <c r="E180">
        <v>1</v>
      </c>
      <c r="F180" s="1" t="e">
        <f>VLOOKUP(Table1[[#This Row],[Player]],Players[[Player]:[consider]],3,FALSE)</f>
        <v>#N/A</v>
      </c>
      <c r="G180" s="1">
        <v>1</v>
      </c>
      <c r="H180" s="1" t="e">
        <f>MAX(Table1[[#This Row],[Avg Yahoo Cost]:[Other Cost]])</f>
        <v>#N/A</v>
      </c>
      <c r="I180" s="1" t="e">
        <f>Table1[[#This Row],[Max Cost]]-Table1[[#This Row],[Min Cost]]</f>
        <v>#N/A</v>
      </c>
      <c r="J180" s="8" t="e">
        <f>VLOOKUP(Table1[[#This Row],[Player]],Players[[Player]:[consider]],4,FALSE)</f>
        <v>#N/A</v>
      </c>
      <c r="K180" s="15" t="e">
        <f>VLOOKUP(Table1[[#This Row],[Player]],Players[[Player]:[consider]],6,FALSE)</f>
        <v>#N/A</v>
      </c>
      <c r="L180" s="16" t="e">
        <f>VLOOKUP(Table1[[#This Row],[Player]],Players[[Player]:[consider]],7,FALSE)</f>
        <v>#N/A</v>
      </c>
      <c r="M180" s="15" t="e">
        <f>VLOOKUP(Table1[[#This Row],[Player]],Players[[Player]:[consider]],8,FALSE)</f>
        <v>#N/A</v>
      </c>
      <c r="N180" s="15" t="e">
        <f>VLOOKUP(Table1[[#This Row],[Player]],Players[[Player]:[consider]],9,FALSE)</f>
        <v>#N/A</v>
      </c>
      <c r="O180" s="15" t="e">
        <f>VLOOKUP(Table1[[#This Row],[Player]],Players[[Player]:[consider]],10,FALSE)</f>
        <v>#N/A</v>
      </c>
      <c r="P180" s="15"/>
    </row>
    <row r="181" spans="1:16">
      <c r="A181" t="s">
        <v>135</v>
      </c>
      <c r="B181">
        <v>181</v>
      </c>
      <c r="C181" t="s">
        <v>505</v>
      </c>
      <c r="D181" t="s">
        <v>187</v>
      </c>
      <c r="E181">
        <v>1</v>
      </c>
      <c r="F181" s="1">
        <f>VLOOKUP(Table1[[#This Row],[Player]],Players[[Player]:[consider]],3,FALSE)</f>
        <v>4</v>
      </c>
      <c r="G181" s="1">
        <v>1</v>
      </c>
      <c r="H181" s="1">
        <f>MAX(Table1[[#This Row],[Avg Yahoo Cost]:[Other Cost]])</f>
        <v>4</v>
      </c>
      <c r="I181" s="1">
        <f>Table1[[#This Row],[Max Cost]]-Table1[[#This Row],[Min Cost]]</f>
        <v>3</v>
      </c>
      <c r="J181" s="8">
        <f>VLOOKUP(Table1[[#This Row],[Player]],Players[[Player]:[consider]],4,FALSE)</f>
        <v>162.96</v>
      </c>
      <c r="K181" s="15">
        <f>VLOOKUP(Table1[[#This Row],[Player]],Players[[Player]:[consider]],6,FALSE)</f>
        <v>26</v>
      </c>
      <c r="L181" s="16">
        <f>VLOOKUP(Table1[[#This Row],[Player]],Players[[Player]:[consider]],7,FALSE)</f>
        <v>4</v>
      </c>
      <c r="M181" s="15">
        <f>VLOOKUP(Table1[[#This Row],[Player]],Players[[Player]:[consider]],8,FALSE)</f>
        <v>12</v>
      </c>
      <c r="N181" s="15">
        <f>VLOOKUP(Table1[[#This Row],[Player]],Players[[Player]:[consider]],9,FALSE)</f>
        <v>0</v>
      </c>
      <c r="O181" s="15">
        <f>VLOOKUP(Table1[[#This Row],[Player]],Players[[Player]:[consider]],10,FALSE)</f>
        <v>0</v>
      </c>
      <c r="P181" s="15"/>
    </row>
    <row r="182" spans="1:16">
      <c r="A182" t="s">
        <v>402</v>
      </c>
      <c r="B182">
        <v>182</v>
      </c>
      <c r="C182" t="s">
        <v>506</v>
      </c>
      <c r="D182">
        <v>1.2</v>
      </c>
      <c r="E182">
        <v>1</v>
      </c>
      <c r="F182" s="1" t="e">
        <f>VLOOKUP(Table1[[#This Row],[Player]],Players[[Player]:[consider]],3,FALSE)</f>
        <v>#N/A</v>
      </c>
      <c r="G182" s="1">
        <v>1</v>
      </c>
      <c r="H182" s="1" t="e">
        <f>MAX(Table1[[#This Row],[Avg Yahoo Cost]:[Other Cost]])</f>
        <v>#N/A</v>
      </c>
      <c r="I182" s="1" t="e">
        <f>Table1[[#This Row],[Max Cost]]-Table1[[#This Row],[Min Cost]]</f>
        <v>#N/A</v>
      </c>
      <c r="J182" s="8" t="e">
        <f>VLOOKUP(Table1[[#This Row],[Player]],Players[[Player]:[consider]],4,FALSE)</f>
        <v>#N/A</v>
      </c>
      <c r="K182" s="15" t="e">
        <f>VLOOKUP(Table1[[#This Row],[Player]],Players[[Player]:[consider]],6,FALSE)</f>
        <v>#N/A</v>
      </c>
      <c r="L182" s="16" t="e">
        <f>VLOOKUP(Table1[[#This Row],[Player]],Players[[Player]:[consider]],7,FALSE)</f>
        <v>#N/A</v>
      </c>
      <c r="M182" s="15" t="e">
        <f>VLOOKUP(Table1[[#This Row],[Player]],Players[[Player]:[consider]],8,FALSE)</f>
        <v>#N/A</v>
      </c>
      <c r="N182" s="15" t="e">
        <f>VLOOKUP(Table1[[#This Row],[Player]],Players[[Player]:[consider]],9,FALSE)</f>
        <v>#N/A</v>
      </c>
      <c r="O182" s="15" t="e">
        <f>VLOOKUP(Table1[[#This Row],[Player]],Players[[Player]:[consider]],10,FALSE)</f>
        <v>#N/A</v>
      </c>
      <c r="P182" s="15"/>
    </row>
    <row r="183" spans="1:16">
      <c r="A183" t="s">
        <v>404</v>
      </c>
      <c r="B183">
        <v>183</v>
      </c>
      <c r="C183" t="s">
        <v>505</v>
      </c>
      <c r="D183" t="s">
        <v>187</v>
      </c>
      <c r="E183">
        <v>1</v>
      </c>
      <c r="F183" s="1" t="e">
        <f>VLOOKUP(Table1[[#This Row],[Player]],Players[[Player]:[consider]],3,FALSE)</f>
        <v>#N/A</v>
      </c>
      <c r="G183" s="1">
        <v>1</v>
      </c>
      <c r="H183" s="1" t="e">
        <f>MAX(Table1[[#This Row],[Avg Yahoo Cost]:[Other Cost]])</f>
        <v>#N/A</v>
      </c>
      <c r="I183" s="1" t="e">
        <f>Table1[[#This Row],[Max Cost]]-Table1[[#This Row],[Min Cost]]</f>
        <v>#N/A</v>
      </c>
      <c r="J183" s="8" t="e">
        <f>VLOOKUP(Table1[[#This Row],[Player]],Players[[Player]:[consider]],4,FALSE)</f>
        <v>#N/A</v>
      </c>
      <c r="K183" s="15" t="e">
        <f>VLOOKUP(Table1[[#This Row],[Player]],Players[[Player]:[consider]],6,FALSE)</f>
        <v>#N/A</v>
      </c>
      <c r="L183" s="16" t="e">
        <f>VLOOKUP(Table1[[#This Row],[Player]],Players[[Player]:[consider]],7,FALSE)</f>
        <v>#N/A</v>
      </c>
      <c r="M183" s="15" t="e">
        <f>VLOOKUP(Table1[[#This Row],[Player]],Players[[Player]:[consider]],8,FALSE)</f>
        <v>#N/A</v>
      </c>
      <c r="N183" s="15" t="e">
        <f>VLOOKUP(Table1[[#This Row],[Player]],Players[[Player]:[consider]],9,FALSE)</f>
        <v>#N/A</v>
      </c>
      <c r="O183" s="15" t="e">
        <f>VLOOKUP(Table1[[#This Row],[Player]],Players[[Player]:[consider]],10,FALSE)</f>
        <v>#N/A</v>
      </c>
      <c r="P183" s="15"/>
    </row>
    <row r="184" spans="1:16">
      <c r="A184" t="s">
        <v>406</v>
      </c>
      <c r="B184">
        <v>184</v>
      </c>
      <c r="C184" t="s">
        <v>507</v>
      </c>
      <c r="D184">
        <v>1</v>
      </c>
      <c r="E184">
        <v>1</v>
      </c>
      <c r="F184" s="1" t="e">
        <f>VLOOKUP(Table1[[#This Row],[Player]],Players[[Player]:[consider]],3,FALSE)</f>
        <v>#N/A</v>
      </c>
      <c r="G184" s="1">
        <v>1</v>
      </c>
      <c r="H184" s="1" t="e">
        <f>MAX(Table1[[#This Row],[Avg Yahoo Cost]:[Other Cost]])</f>
        <v>#N/A</v>
      </c>
      <c r="I184" s="1" t="e">
        <f>Table1[[#This Row],[Max Cost]]-Table1[[#This Row],[Min Cost]]</f>
        <v>#N/A</v>
      </c>
      <c r="J184" s="8" t="e">
        <f>VLOOKUP(Table1[[#This Row],[Player]],Players[[Player]:[consider]],4,FALSE)</f>
        <v>#N/A</v>
      </c>
      <c r="K184" s="15" t="e">
        <f>VLOOKUP(Table1[[#This Row],[Player]],Players[[Player]:[consider]],6,FALSE)</f>
        <v>#N/A</v>
      </c>
      <c r="L184" s="16" t="e">
        <f>VLOOKUP(Table1[[#This Row],[Player]],Players[[Player]:[consider]],7,FALSE)</f>
        <v>#N/A</v>
      </c>
      <c r="M184" s="15" t="e">
        <f>VLOOKUP(Table1[[#This Row],[Player]],Players[[Player]:[consider]],8,FALSE)</f>
        <v>#N/A</v>
      </c>
      <c r="N184" s="15" t="e">
        <f>VLOOKUP(Table1[[#This Row],[Player]],Players[[Player]:[consider]],9,FALSE)</f>
        <v>#N/A</v>
      </c>
      <c r="O184" s="15" t="e">
        <f>VLOOKUP(Table1[[#This Row],[Player]],Players[[Player]:[consider]],10,FALSE)</f>
        <v>#N/A</v>
      </c>
      <c r="P184" s="15"/>
    </row>
    <row r="185" spans="1:16">
      <c r="A185" t="s">
        <v>408</v>
      </c>
      <c r="B185">
        <v>185</v>
      </c>
      <c r="C185" t="s">
        <v>508</v>
      </c>
      <c r="D185" t="s">
        <v>187</v>
      </c>
      <c r="E185">
        <v>1</v>
      </c>
      <c r="F185" s="1" t="e">
        <f>VLOOKUP(Table1[[#This Row],[Player]],Players[[Player]:[consider]],3,FALSE)</f>
        <v>#N/A</v>
      </c>
      <c r="G185" s="1">
        <v>1</v>
      </c>
      <c r="H185" s="1" t="e">
        <f>MAX(Table1[[#This Row],[Avg Yahoo Cost]:[Other Cost]])</f>
        <v>#N/A</v>
      </c>
      <c r="I185" s="1" t="e">
        <f>Table1[[#This Row],[Max Cost]]-Table1[[#This Row],[Min Cost]]</f>
        <v>#N/A</v>
      </c>
      <c r="J185" s="8" t="e">
        <f>VLOOKUP(Table1[[#This Row],[Player]],Players[[Player]:[consider]],4,FALSE)</f>
        <v>#N/A</v>
      </c>
      <c r="K185" s="15" t="e">
        <f>VLOOKUP(Table1[[#This Row],[Player]],Players[[Player]:[consider]],6,FALSE)</f>
        <v>#N/A</v>
      </c>
      <c r="L185" s="16" t="e">
        <f>VLOOKUP(Table1[[#This Row],[Player]],Players[[Player]:[consider]],7,FALSE)</f>
        <v>#N/A</v>
      </c>
      <c r="M185" s="15" t="e">
        <f>VLOOKUP(Table1[[#This Row],[Player]],Players[[Player]:[consider]],8,FALSE)</f>
        <v>#N/A</v>
      </c>
      <c r="N185" s="15" t="e">
        <f>VLOOKUP(Table1[[#This Row],[Player]],Players[[Player]:[consider]],9,FALSE)</f>
        <v>#N/A</v>
      </c>
      <c r="O185" s="15" t="e">
        <f>VLOOKUP(Table1[[#This Row],[Player]],Players[[Player]:[consider]],10,FALSE)</f>
        <v>#N/A</v>
      </c>
      <c r="P185" s="15"/>
    </row>
    <row r="186" spans="1:16">
      <c r="A186" t="s">
        <v>179</v>
      </c>
      <c r="B186">
        <v>186</v>
      </c>
      <c r="C186" t="s">
        <v>504</v>
      </c>
      <c r="D186" t="s">
        <v>187</v>
      </c>
      <c r="E186">
        <v>1</v>
      </c>
      <c r="F186" s="1">
        <f>VLOOKUP(Table1[[#This Row],[Player]],Players[[Player]:[consider]],3,FALSE)</f>
        <v>1</v>
      </c>
      <c r="G186" s="1">
        <v>1</v>
      </c>
      <c r="H186" s="1">
        <f>MAX(Table1[[#This Row],[Avg Yahoo Cost]:[Other Cost]])</f>
        <v>1</v>
      </c>
      <c r="I186" s="1">
        <f>Table1[[#This Row],[Max Cost]]-Table1[[#This Row],[Min Cost]]</f>
        <v>0</v>
      </c>
      <c r="J186" s="8">
        <f>VLOOKUP(Table1[[#This Row],[Player]],Players[[Player]:[consider]],4,FALSE)</f>
        <v>112.8</v>
      </c>
      <c r="K186" s="15">
        <f>VLOOKUP(Table1[[#This Row],[Player]],Players[[Player]:[consider]],6,FALSE)</f>
        <v>33</v>
      </c>
      <c r="L186" s="16">
        <f>VLOOKUP(Table1[[#This Row],[Player]],Players[[Player]:[consider]],7,FALSE)</f>
        <v>7</v>
      </c>
      <c r="M186" s="15">
        <f>VLOOKUP(Table1[[#This Row],[Player]],Players[[Player]:[consider]],8,FALSE)</f>
        <v>12</v>
      </c>
      <c r="N186" s="15">
        <f>VLOOKUP(Table1[[#This Row],[Player]],Players[[Player]:[consider]],9,FALSE)</f>
        <v>2</v>
      </c>
      <c r="O186" s="15">
        <f>VLOOKUP(Table1[[#This Row],[Player]],Players[[Player]:[consider]],10,FALSE)</f>
        <v>3.8</v>
      </c>
      <c r="P186" s="15"/>
    </row>
    <row r="187" spans="1:16">
      <c r="A187" t="s">
        <v>410</v>
      </c>
      <c r="B187">
        <v>187</v>
      </c>
      <c r="C187" t="s">
        <v>505</v>
      </c>
      <c r="D187">
        <v>1.4</v>
      </c>
      <c r="E187">
        <v>1</v>
      </c>
      <c r="F187" s="1" t="e">
        <f>VLOOKUP(Table1[[#This Row],[Player]],Players[[Player]:[consider]],3,FALSE)</f>
        <v>#N/A</v>
      </c>
      <c r="G187" s="1">
        <v>1</v>
      </c>
      <c r="H187" s="1" t="e">
        <f>MAX(Table1[[#This Row],[Avg Yahoo Cost]:[Other Cost]])</f>
        <v>#N/A</v>
      </c>
      <c r="I187" s="1" t="e">
        <f>Table1[[#This Row],[Max Cost]]-Table1[[#This Row],[Min Cost]]</f>
        <v>#N/A</v>
      </c>
      <c r="J187" s="8" t="e">
        <f>VLOOKUP(Table1[[#This Row],[Player]],Players[[Player]:[consider]],4,FALSE)</f>
        <v>#N/A</v>
      </c>
      <c r="K187" s="15" t="e">
        <f>VLOOKUP(Table1[[#This Row],[Player]],Players[[Player]:[consider]],6,FALSE)</f>
        <v>#N/A</v>
      </c>
      <c r="L187" s="16" t="e">
        <f>VLOOKUP(Table1[[#This Row],[Player]],Players[[Player]:[consider]],7,FALSE)</f>
        <v>#N/A</v>
      </c>
      <c r="M187" s="15" t="e">
        <f>VLOOKUP(Table1[[#This Row],[Player]],Players[[Player]:[consider]],8,FALSE)</f>
        <v>#N/A</v>
      </c>
      <c r="N187" s="15" t="e">
        <f>VLOOKUP(Table1[[#This Row],[Player]],Players[[Player]:[consider]],9,FALSE)</f>
        <v>#N/A</v>
      </c>
      <c r="O187" s="15" t="e">
        <f>VLOOKUP(Table1[[#This Row],[Player]],Players[[Player]:[consider]],10,FALSE)</f>
        <v>#N/A</v>
      </c>
      <c r="P187" s="15"/>
    </row>
    <row r="188" spans="1:16">
      <c r="A188" t="s">
        <v>183</v>
      </c>
      <c r="B188">
        <v>188</v>
      </c>
      <c r="C188" t="s">
        <v>505</v>
      </c>
      <c r="D188" t="s">
        <v>187</v>
      </c>
      <c r="E188">
        <v>1</v>
      </c>
      <c r="F188" s="1">
        <f>VLOOKUP(Table1[[#This Row],[Player]],Players[[Player]:[consider]],3,FALSE)</f>
        <v>1</v>
      </c>
      <c r="G188" s="1">
        <v>1</v>
      </c>
      <c r="H188" s="1">
        <f>MAX(Table1[[#This Row],[Avg Yahoo Cost]:[Other Cost]])</f>
        <v>1</v>
      </c>
      <c r="I188" s="1">
        <f>Table1[[#This Row],[Max Cost]]-Table1[[#This Row],[Min Cost]]</f>
        <v>0</v>
      </c>
      <c r="J188" s="8">
        <f>VLOOKUP(Table1[[#This Row],[Player]],Players[[Player]:[consider]],4,FALSE)</f>
        <v>127.06</v>
      </c>
      <c r="K188" s="15">
        <f>VLOOKUP(Table1[[#This Row],[Player]],Players[[Player]:[consider]],6,FALSE)</f>
        <v>29</v>
      </c>
      <c r="L188" s="16">
        <f>VLOOKUP(Table1[[#This Row],[Player]],Players[[Player]:[consider]],7,FALSE)</f>
        <v>8</v>
      </c>
      <c r="M188" s="15">
        <f>VLOOKUP(Table1[[#This Row],[Player]],Players[[Player]:[consider]],8,FALSE)</f>
        <v>6</v>
      </c>
      <c r="N188" s="15">
        <f>VLOOKUP(Table1[[#This Row],[Player]],Players[[Player]:[consider]],9,FALSE)</f>
        <v>0</v>
      </c>
      <c r="O188" s="15">
        <f>VLOOKUP(Table1[[#This Row],[Player]],Players[[Player]:[consider]],10,FALSE)</f>
        <v>0</v>
      </c>
      <c r="P188" s="15"/>
    </row>
    <row r="189" spans="1:16">
      <c r="A189" t="s">
        <v>413</v>
      </c>
      <c r="B189">
        <v>189</v>
      </c>
      <c r="C189" t="s">
        <v>509</v>
      </c>
      <c r="D189">
        <v>1.8</v>
      </c>
      <c r="E189">
        <v>1</v>
      </c>
      <c r="F189" s="1" t="e">
        <f>VLOOKUP(Table1[[#This Row],[Player]],Players[[Player]:[consider]],3,FALSE)</f>
        <v>#N/A</v>
      </c>
      <c r="G189" s="1">
        <v>1</v>
      </c>
      <c r="H189" s="1" t="e">
        <f>MAX(Table1[[#This Row],[Avg Yahoo Cost]:[Other Cost]])</f>
        <v>#N/A</v>
      </c>
      <c r="I189" s="1" t="e">
        <f>Table1[[#This Row],[Max Cost]]-Table1[[#This Row],[Min Cost]]</f>
        <v>#N/A</v>
      </c>
      <c r="J189" s="8" t="e">
        <f>VLOOKUP(Table1[[#This Row],[Player]],Players[[Player]:[consider]],4,FALSE)</f>
        <v>#N/A</v>
      </c>
      <c r="K189" s="15" t="e">
        <f>VLOOKUP(Table1[[#This Row],[Player]],Players[[Player]:[consider]],6,FALSE)</f>
        <v>#N/A</v>
      </c>
      <c r="L189" s="16" t="e">
        <f>VLOOKUP(Table1[[#This Row],[Player]],Players[[Player]:[consider]],7,FALSE)</f>
        <v>#N/A</v>
      </c>
      <c r="M189" s="15" t="e">
        <f>VLOOKUP(Table1[[#This Row],[Player]],Players[[Player]:[consider]],8,FALSE)</f>
        <v>#N/A</v>
      </c>
      <c r="N189" s="15" t="e">
        <f>VLOOKUP(Table1[[#This Row],[Player]],Players[[Player]:[consider]],9,FALSE)</f>
        <v>#N/A</v>
      </c>
      <c r="O189" s="15" t="e">
        <f>VLOOKUP(Table1[[#This Row],[Player]],Players[[Player]:[consider]],10,FALSE)</f>
        <v>#N/A</v>
      </c>
      <c r="P189" s="15"/>
    </row>
    <row r="190" spans="1:16">
      <c r="A190" t="s">
        <v>415</v>
      </c>
      <c r="B190">
        <v>190</v>
      </c>
      <c r="C190" t="s">
        <v>506</v>
      </c>
      <c r="D190">
        <v>1.3</v>
      </c>
      <c r="E190">
        <v>1</v>
      </c>
      <c r="F190" s="1" t="e">
        <f>VLOOKUP(Table1[[#This Row],[Player]],Players[[Player]:[consider]],3,FALSE)</f>
        <v>#N/A</v>
      </c>
      <c r="G190" s="1">
        <v>1</v>
      </c>
      <c r="H190" s="1" t="e">
        <f>MAX(Table1[[#This Row],[Avg Yahoo Cost]:[Other Cost]])</f>
        <v>#N/A</v>
      </c>
      <c r="I190" s="1" t="e">
        <f>Table1[[#This Row],[Max Cost]]-Table1[[#This Row],[Min Cost]]</f>
        <v>#N/A</v>
      </c>
      <c r="J190" s="8" t="e">
        <f>VLOOKUP(Table1[[#This Row],[Player]],Players[[Player]:[consider]],4,FALSE)</f>
        <v>#N/A</v>
      </c>
      <c r="K190" s="15" t="e">
        <f>VLOOKUP(Table1[[#This Row],[Player]],Players[[Player]:[consider]],6,FALSE)</f>
        <v>#N/A</v>
      </c>
      <c r="L190" s="16" t="e">
        <f>VLOOKUP(Table1[[#This Row],[Player]],Players[[Player]:[consider]],7,FALSE)</f>
        <v>#N/A</v>
      </c>
      <c r="M190" s="15" t="e">
        <f>VLOOKUP(Table1[[#This Row],[Player]],Players[[Player]:[consider]],8,FALSE)</f>
        <v>#N/A</v>
      </c>
      <c r="N190" s="15" t="e">
        <f>VLOOKUP(Table1[[#This Row],[Player]],Players[[Player]:[consider]],9,FALSE)</f>
        <v>#N/A</v>
      </c>
      <c r="O190" s="15" t="e">
        <f>VLOOKUP(Table1[[#This Row],[Player]],Players[[Player]:[consider]],10,FALSE)</f>
        <v>#N/A</v>
      </c>
      <c r="P190" s="15"/>
    </row>
    <row r="191" spans="1:16">
      <c r="A191" t="s">
        <v>417</v>
      </c>
      <c r="B191">
        <v>191</v>
      </c>
      <c r="C191" t="s">
        <v>505</v>
      </c>
      <c r="D191" t="s">
        <v>187</v>
      </c>
      <c r="E191">
        <v>1</v>
      </c>
      <c r="F191" s="1" t="e">
        <f>VLOOKUP(Table1[[#This Row],[Player]],Players[[Player]:[consider]],3,FALSE)</f>
        <v>#N/A</v>
      </c>
      <c r="G191" s="1">
        <v>1</v>
      </c>
      <c r="H191" s="1" t="e">
        <f>MAX(Table1[[#This Row],[Avg Yahoo Cost]:[Other Cost]])</f>
        <v>#N/A</v>
      </c>
      <c r="I191" s="1" t="e">
        <f>Table1[[#This Row],[Max Cost]]-Table1[[#This Row],[Min Cost]]</f>
        <v>#N/A</v>
      </c>
      <c r="J191" s="8" t="e">
        <f>VLOOKUP(Table1[[#This Row],[Player]],Players[[Player]:[consider]],4,FALSE)</f>
        <v>#N/A</v>
      </c>
      <c r="K191" s="15" t="e">
        <f>VLOOKUP(Table1[[#This Row],[Player]],Players[[Player]:[consider]],6,FALSE)</f>
        <v>#N/A</v>
      </c>
      <c r="L191" s="16" t="e">
        <f>VLOOKUP(Table1[[#This Row],[Player]],Players[[Player]:[consider]],7,FALSE)</f>
        <v>#N/A</v>
      </c>
      <c r="M191" s="15" t="e">
        <f>VLOOKUP(Table1[[#This Row],[Player]],Players[[Player]:[consider]],8,FALSE)</f>
        <v>#N/A</v>
      </c>
      <c r="N191" s="15" t="e">
        <f>VLOOKUP(Table1[[#This Row],[Player]],Players[[Player]:[consider]],9,FALSE)</f>
        <v>#N/A</v>
      </c>
      <c r="O191" s="15" t="e">
        <f>VLOOKUP(Table1[[#This Row],[Player]],Players[[Player]:[consider]],10,FALSE)</f>
        <v>#N/A</v>
      </c>
      <c r="P191" s="15"/>
    </row>
    <row r="192" spans="1:16">
      <c r="A192" t="s">
        <v>190</v>
      </c>
      <c r="B192">
        <v>192</v>
      </c>
      <c r="C192" t="s">
        <v>508</v>
      </c>
      <c r="D192">
        <v>1.1000000000000001</v>
      </c>
      <c r="E192">
        <v>1</v>
      </c>
      <c r="F192" s="1" t="str">
        <f>VLOOKUP(Table1[[#This Row],[Player]],Players[[Player]:[consider]],3,FALSE)</f>
        <v>-</v>
      </c>
      <c r="G192" s="1">
        <v>1</v>
      </c>
      <c r="H192" s="1">
        <f>MAX(Table1[[#This Row],[Avg Yahoo Cost]:[Other Cost]])</f>
        <v>1.1000000000000001</v>
      </c>
      <c r="I192" s="1">
        <f>Table1[[#This Row],[Max Cost]]-Table1[[#This Row],[Min Cost]]</f>
        <v>0.10000000000000009</v>
      </c>
      <c r="J192" s="8">
        <f>VLOOKUP(Table1[[#This Row],[Player]],Players[[Player]:[consider]],4,FALSE)</f>
        <v>75.209999999999994</v>
      </c>
      <c r="K192" s="15">
        <f>VLOOKUP(Table1[[#This Row],[Player]],Players[[Player]:[consider]],6,FALSE)</f>
        <v>24</v>
      </c>
      <c r="L192" s="16">
        <f>VLOOKUP(Table1[[#This Row],[Player]],Players[[Player]:[consider]],7,FALSE)</f>
        <v>2</v>
      </c>
      <c r="M192" s="15">
        <f>VLOOKUP(Table1[[#This Row],[Player]],Players[[Player]:[consider]],8,FALSE)</f>
        <v>14</v>
      </c>
      <c r="N192" s="15">
        <f>VLOOKUP(Table1[[#This Row],[Player]],Players[[Player]:[consider]],9,FALSE)</f>
        <v>2</v>
      </c>
      <c r="O192" s="15">
        <f>VLOOKUP(Table1[[#This Row],[Player]],Players[[Player]:[consider]],10,FALSE)</f>
        <v>3</v>
      </c>
      <c r="P192" s="15"/>
    </row>
    <row r="193" spans="1:16">
      <c r="A193" t="s">
        <v>420</v>
      </c>
      <c r="B193">
        <v>193</v>
      </c>
      <c r="C193" t="s">
        <v>504</v>
      </c>
      <c r="D193" t="s">
        <v>187</v>
      </c>
      <c r="E193">
        <v>1</v>
      </c>
      <c r="F193" s="1" t="e">
        <f>VLOOKUP(Table1[[#This Row],[Player]],Players[[Player]:[consider]],3,FALSE)</f>
        <v>#N/A</v>
      </c>
      <c r="G193" s="1">
        <v>1</v>
      </c>
      <c r="H193" s="1" t="e">
        <f>MAX(Table1[[#This Row],[Avg Yahoo Cost]:[Other Cost]])</f>
        <v>#N/A</v>
      </c>
      <c r="I193" s="1" t="e">
        <f>Table1[[#This Row],[Max Cost]]-Table1[[#This Row],[Min Cost]]</f>
        <v>#N/A</v>
      </c>
      <c r="J193" s="8" t="e">
        <f>VLOOKUP(Table1[[#This Row],[Player]],Players[[Player]:[consider]],4,FALSE)</f>
        <v>#N/A</v>
      </c>
      <c r="K193" s="15" t="e">
        <f>VLOOKUP(Table1[[#This Row],[Player]],Players[[Player]:[consider]],6,FALSE)</f>
        <v>#N/A</v>
      </c>
      <c r="L193" s="16" t="e">
        <f>VLOOKUP(Table1[[#This Row],[Player]],Players[[Player]:[consider]],7,FALSE)</f>
        <v>#N/A</v>
      </c>
      <c r="M193" s="15" t="e">
        <f>VLOOKUP(Table1[[#This Row],[Player]],Players[[Player]:[consider]],8,FALSE)</f>
        <v>#N/A</v>
      </c>
      <c r="N193" s="15" t="e">
        <f>VLOOKUP(Table1[[#This Row],[Player]],Players[[Player]:[consider]],9,FALSE)</f>
        <v>#N/A</v>
      </c>
      <c r="O193" s="15" t="e">
        <f>VLOOKUP(Table1[[#This Row],[Player]],Players[[Player]:[consider]],10,FALSE)</f>
        <v>#N/A</v>
      </c>
      <c r="P193" s="15"/>
    </row>
    <row r="194" spans="1:16">
      <c r="A194" t="s">
        <v>422</v>
      </c>
      <c r="B194">
        <v>194</v>
      </c>
      <c r="C194" t="s">
        <v>508</v>
      </c>
      <c r="D194">
        <v>1.2</v>
      </c>
      <c r="E194">
        <v>1</v>
      </c>
      <c r="F194" s="1" t="e">
        <f>VLOOKUP(Table1[[#This Row],[Player]],Players[[Player]:[consider]],3,FALSE)</f>
        <v>#N/A</v>
      </c>
      <c r="G194" s="1">
        <v>1</v>
      </c>
      <c r="H194" s="1" t="e">
        <f>MAX(Table1[[#This Row],[Avg Yahoo Cost]:[Other Cost]])</f>
        <v>#N/A</v>
      </c>
      <c r="I194" s="1" t="e">
        <f>Table1[[#This Row],[Max Cost]]-Table1[[#This Row],[Min Cost]]</f>
        <v>#N/A</v>
      </c>
      <c r="J194" s="8" t="e">
        <f>VLOOKUP(Table1[[#This Row],[Player]],Players[[Player]:[consider]],4,FALSE)</f>
        <v>#N/A</v>
      </c>
      <c r="K194" s="15" t="e">
        <f>VLOOKUP(Table1[[#This Row],[Player]],Players[[Player]:[consider]],6,FALSE)</f>
        <v>#N/A</v>
      </c>
      <c r="L194" s="16" t="e">
        <f>VLOOKUP(Table1[[#This Row],[Player]],Players[[Player]:[consider]],7,FALSE)</f>
        <v>#N/A</v>
      </c>
      <c r="M194" s="15" t="e">
        <f>VLOOKUP(Table1[[#This Row],[Player]],Players[[Player]:[consider]],8,FALSE)</f>
        <v>#N/A</v>
      </c>
      <c r="N194" s="15" t="e">
        <f>VLOOKUP(Table1[[#This Row],[Player]],Players[[Player]:[consider]],9,FALSE)</f>
        <v>#N/A</v>
      </c>
      <c r="O194" s="15" t="e">
        <f>VLOOKUP(Table1[[#This Row],[Player]],Players[[Player]:[consider]],10,FALSE)</f>
        <v>#N/A</v>
      </c>
      <c r="P194" s="15"/>
    </row>
    <row r="195" spans="1:16">
      <c r="A195" t="s">
        <v>170</v>
      </c>
      <c r="B195">
        <v>195</v>
      </c>
      <c r="C195" t="s">
        <v>505</v>
      </c>
      <c r="D195" t="s">
        <v>187</v>
      </c>
      <c r="E195">
        <v>1</v>
      </c>
      <c r="F195" s="1">
        <f>VLOOKUP(Table1[[#This Row],[Player]],Players[[Player]:[consider]],3,FALSE)</f>
        <v>1</v>
      </c>
      <c r="G195" s="1">
        <v>1</v>
      </c>
      <c r="H195" s="1">
        <f>MAX(Table1[[#This Row],[Avg Yahoo Cost]:[Other Cost]])</f>
        <v>1</v>
      </c>
      <c r="I195" s="1">
        <f>Table1[[#This Row],[Max Cost]]-Table1[[#This Row],[Min Cost]]</f>
        <v>0</v>
      </c>
      <c r="J195" s="8">
        <f>VLOOKUP(Table1[[#This Row],[Player]],Players[[Player]:[consider]],4,FALSE)</f>
        <v>137.21</v>
      </c>
      <c r="K195" s="15">
        <f>VLOOKUP(Table1[[#This Row],[Player]],Players[[Player]:[consider]],6,FALSE)</f>
        <v>23</v>
      </c>
      <c r="L195" s="16">
        <f>VLOOKUP(Table1[[#This Row],[Player]],Players[[Player]:[consider]],7,FALSE)</f>
        <v>2</v>
      </c>
      <c r="M195" s="15">
        <f>VLOOKUP(Table1[[#This Row],[Player]],Players[[Player]:[consider]],8,FALSE)</f>
        <v>11</v>
      </c>
      <c r="N195" s="15">
        <f>VLOOKUP(Table1[[#This Row],[Player]],Players[[Player]:[consider]],9,FALSE)</f>
        <v>0</v>
      </c>
      <c r="O195" s="15">
        <f>VLOOKUP(Table1[[#This Row],[Player]],Players[[Player]:[consider]],10,FALSE)</f>
        <v>0</v>
      </c>
      <c r="P195" s="15"/>
    </row>
    <row r="196" spans="1:16">
      <c r="A196" t="s">
        <v>425</v>
      </c>
      <c r="B196">
        <v>196</v>
      </c>
      <c r="C196" t="s">
        <v>505</v>
      </c>
      <c r="D196" t="s">
        <v>187</v>
      </c>
      <c r="E196">
        <v>1</v>
      </c>
      <c r="F196" s="1" t="e">
        <f>VLOOKUP(Table1[[#This Row],[Player]],Players[[Player]:[consider]],3,FALSE)</f>
        <v>#N/A</v>
      </c>
      <c r="G196" s="1">
        <v>1</v>
      </c>
      <c r="H196" s="1" t="e">
        <f>MAX(Table1[[#This Row],[Avg Yahoo Cost]:[Other Cost]])</f>
        <v>#N/A</v>
      </c>
      <c r="I196" s="1" t="e">
        <f>Table1[[#This Row],[Max Cost]]-Table1[[#This Row],[Min Cost]]</f>
        <v>#N/A</v>
      </c>
      <c r="J196" s="8" t="e">
        <f>VLOOKUP(Table1[[#This Row],[Player]],Players[[Player]:[consider]],4,FALSE)</f>
        <v>#N/A</v>
      </c>
      <c r="K196" s="15" t="e">
        <f>VLOOKUP(Table1[[#This Row],[Player]],Players[[Player]:[consider]],6,FALSE)</f>
        <v>#N/A</v>
      </c>
      <c r="L196" s="16" t="e">
        <f>VLOOKUP(Table1[[#This Row],[Player]],Players[[Player]:[consider]],7,FALSE)</f>
        <v>#N/A</v>
      </c>
      <c r="M196" s="15" t="e">
        <f>VLOOKUP(Table1[[#This Row],[Player]],Players[[Player]:[consider]],8,FALSE)</f>
        <v>#N/A</v>
      </c>
      <c r="N196" s="15" t="e">
        <f>VLOOKUP(Table1[[#This Row],[Player]],Players[[Player]:[consider]],9,FALSE)</f>
        <v>#N/A</v>
      </c>
      <c r="O196" s="15" t="e">
        <f>VLOOKUP(Table1[[#This Row],[Player]],Players[[Player]:[consider]],10,FALSE)</f>
        <v>#N/A</v>
      </c>
      <c r="P196" s="15"/>
    </row>
    <row r="197" spans="1:16">
      <c r="A197" t="s">
        <v>427</v>
      </c>
      <c r="B197">
        <v>197</v>
      </c>
      <c r="C197" t="s">
        <v>507</v>
      </c>
      <c r="D197">
        <v>1.2</v>
      </c>
      <c r="E197">
        <v>0</v>
      </c>
      <c r="F197" s="1" t="e">
        <f>VLOOKUP(Table1[[#This Row],[Player]],Players[[Player]:[consider]],3,FALSE)</f>
        <v>#N/A</v>
      </c>
      <c r="G197" s="1">
        <v>1</v>
      </c>
      <c r="H197" s="1" t="e">
        <f>MAX(Table1[[#This Row],[Avg Yahoo Cost]:[Other Cost]])</f>
        <v>#N/A</v>
      </c>
      <c r="I197" s="1" t="e">
        <f>Table1[[#This Row],[Max Cost]]-Table1[[#This Row],[Min Cost]]</f>
        <v>#N/A</v>
      </c>
      <c r="J197" s="8" t="e">
        <f>VLOOKUP(Table1[[#This Row],[Player]],Players[[Player]:[consider]],4,FALSE)</f>
        <v>#N/A</v>
      </c>
      <c r="K197" s="15" t="e">
        <f>VLOOKUP(Table1[[#This Row],[Player]],Players[[Player]:[consider]],6,FALSE)</f>
        <v>#N/A</v>
      </c>
      <c r="L197" s="16" t="e">
        <f>VLOOKUP(Table1[[#This Row],[Player]],Players[[Player]:[consider]],7,FALSE)</f>
        <v>#N/A</v>
      </c>
      <c r="M197" s="15" t="e">
        <f>VLOOKUP(Table1[[#This Row],[Player]],Players[[Player]:[consider]],8,FALSE)</f>
        <v>#N/A</v>
      </c>
      <c r="N197" s="15" t="e">
        <f>VLOOKUP(Table1[[#This Row],[Player]],Players[[Player]:[consider]],9,FALSE)</f>
        <v>#N/A</v>
      </c>
      <c r="O197" s="15" t="e">
        <f>VLOOKUP(Table1[[#This Row],[Player]],Players[[Player]:[consider]],10,FALSE)</f>
        <v>#N/A</v>
      </c>
      <c r="P197" s="15"/>
    </row>
    <row r="198" spans="1:16">
      <c r="A198" t="s">
        <v>429</v>
      </c>
      <c r="B198">
        <v>198</v>
      </c>
      <c r="C198" t="s">
        <v>505</v>
      </c>
      <c r="D198" t="s">
        <v>187</v>
      </c>
      <c r="E198">
        <v>1</v>
      </c>
      <c r="F198" s="1" t="e">
        <f>VLOOKUP(Table1[[#This Row],[Player]],Players[[Player]:[consider]],3,FALSE)</f>
        <v>#N/A</v>
      </c>
      <c r="G198" s="1">
        <v>0</v>
      </c>
      <c r="H198" s="1" t="e">
        <f>MAX(Table1[[#This Row],[Avg Yahoo Cost]:[Other Cost]])</f>
        <v>#N/A</v>
      </c>
      <c r="I198" s="1" t="e">
        <f>Table1[[#This Row],[Max Cost]]-Table1[[#This Row],[Min Cost]]</f>
        <v>#N/A</v>
      </c>
      <c r="J198" s="8" t="e">
        <f>VLOOKUP(Table1[[#This Row],[Player]],Players[[Player]:[consider]],4,FALSE)</f>
        <v>#N/A</v>
      </c>
      <c r="K198" s="15" t="e">
        <f>VLOOKUP(Table1[[#This Row],[Player]],Players[[Player]:[consider]],6,FALSE)</f>
        <v>#N/A</v>
      </c>
      <c r="L198" s="16" t="e">
        <f>VLOOKUP(Table1[[#This Row],[Player]],Players[[Player]:[consider]],7,FALSE)</f>
        <v>#N/A</v>
      </c>
      <c r="M198" s="15" t="e">
        <f>VLOOKUP(Table1[[#This Row],[Player]],Players[[Player]:[consider]],8,FALSE)</f>
        <v>#N/A</v>
      </c>
      <c r="N198" s="15" t="e">
        <f>VLOOKUP(Table1[[#This Row],[Player]],Players[[Player]:[consider]],9,FALSE)</f>
        <v>#N/A</v>
      </c>
      <c r="O198" s="15" t="e">
        <f>VLOOKUP(Table1[[#This Row],[Player]],Players[[Player]:[consider]],10,FALSE)</f>
        <v>#N/A</v>
      </c>
      <c r="P198" s="15"/>
    </row>
    <row r="199" spans="1:16">
      <c r="A199" t="s">
        <v>233</v>
      </c>
      <c r="B199">
        <v>199</v>
      </c>
      <c r="C199" t="s">
        <v>508</v>
      </c>
      <c r="D199">
        <v>1.1000000000000001</v>
      </c>
      <c r="E199">
        <v>1</v>
      </c>
      <c r="F199" s="1" t="str">
        <f>VLOOKUP(Table1[[#This Row],[Player]],Players[[Player]:[consider]],3,FALSE)</f>
        <v>-</v>
      </c>
      <c r="G199" s="1">
        <v>1</v>
      </c>
      <c r="H199" s="1">
        <f>MAX(Table1[[#This Row],[Avg Yahoo Cost]:[Other Cost]])</f>
        <v>1.1000000000000001</v>
      </c>
      <c r="I199" s="1">
        <f>Table1[[#This Row],[Max Cost]]-Table1[[#This Row],[Min Cost]]</f>
        <v>0.10000000000000009</v>
      </c>
      <c r="J199" s="8">
        <f>VLOOKUP(Table1[[#This Row],[Player]],Players[[Player]:[consider]],4,FALSE)</f>
        <v>55.54</v>
      </c>
      <c r="K199" s="15">
        <f>VLOOKUP(Table1[[#This Row],[Player]],Players[[Player]:[consider]],6,FALSE)</f>
        <v>26</v>
      </c>
      <c r="L199" s="16">
        <f>VLOOKUP(Table1[[#This Row],[Player]],Players[[Player]:[consider]],7,FALSE)</f>
        <v>4</v>
      </c>
      <c r="M199" s="15">
        <f>VLOOKUP(Table1[[#This Row],[Player]],Players[[Player]:[consider]],8,FALSE)</f>
        <v>10</v>
      </c>
      <c r="N199" s="15">
        <f>VLOOKUP(Table1[[#This Row],[Player]],Players[[Player]:[consider]],9,FALSE)</f>
        <v>2</v>
      </c>
      <c r="O199" s="15">
        <f>VLOOKUP(Table1[[#This Row],[Player]],Players[[Player]:[consider]],10,FALSE)</f>
        <v>4</v>
      </c>
      <c r="P199" s="15"/>
    </row>
    <row r="200" spans="1:16">
      <c r="A200" t="s">
        <v>431</v>
      </c>
      <c r="B200">
        <v>200</v>
      </c>
      <c r="C200" t="s">
        <v>508</v>
      </c>
      <c r="D200" t="s">
        <v>187</v>
      </c>
      <c r="E200">
        <v>1</v>
      </c>
      <c r="F200" s="1" t="e">
        <f>VLOOKUP(Table1[[#This Row],[Player]],Players[[Player]:[consider]],3,FALSE)</f>
        <v>#N/A</v>
      </c>
      <c r="G200" s="1">
        <v>1</v>
      </c>
      <c r="H200" s="1" t="e">
        <f>MAX(Table1[[#This Row],[Avg Yahoo Cost]:[Other Cost]])</f>
        <v>#N/A</v>
      </c>
      <c r="I200" s="1" t="e">
        <f>Table1[[#This Row],[Max Cost]]-Table1[[#This Row],[Min Cost]]</f>
        <v>#N/A</v>
      </c>
      <c r="J200" s="8" t="e">
        <f>VLOOKUP(Table1[[#This Row],[Player]],Players[[Player]:[consider]],4,FALSE)</f>
        <v>#N/A</v>
      </c>
      <c r="K200" s="15" t="e">
        <f>VLOOKUP(Table1[[#This Row],[Player]],Players[[Player]:[consider]],6,FALSE)</f>
        <v>#N/A</v>
      </c>
      <c r="L200" s="16" t="e">
        <f>VLOOKUP(Table1[[#This Row],[Player]],Players[[Player]:[consider]],7,FALSE)</f>
        <v>#N/A</v>
      </c>
      <c r="M200" s="15" t="e">
        <f>VLOOKUP(Table1[[#This Row],[Player]],Players[[Player]:[consider]],8,FALSE)</f>
        <v>#N/A</v>
      </c>
      <c r="N200" s="15" t="e">
        <f>VLOOKUP(Table1[[#This Row],[Player]],Players[[Player]:[consider]],9,FALSE)</f>
        <v>#N/A</v>
      </c>
      <c r="O200" s="15" t="e">
        <f>VLOOKUP(Table1[[#This Row],[Player]],Players[[Player]:[consider]],10,FALSE)</f>
        <v>#N/A</v>
      </c>
      <c r="P200" s="15"/>
    </row>
    <row r="201" spans="1:16">
      <c r="A201" t="s">
        <v>433</v>
      </c>
      <c r="B201">
        <v>201</v>
      </c>
      <c r="C201" t="s">
        <v>508</v>
      </c>
      <c r="D201">
        <v>1.3</v>
      </c>
      <c r="E201">
        <v>1</v>
      </c>
      <c r="F201" s="1" t="e">
        <f>VLOOKUP(Table1[[#This Row],[Player]],Players[[Player]:[consider]],3,FALSE)</f>
        <v>#N/A</v>
      </c>
      <c r="G201" s="1">
        <v>1</v>
      </c>
      <c r="H201" s="1" t="e">
        <f>MAX(Table1[[#This Row],[Avg Yahoo Cost]:[Other Cost]])</f>
        <v>#N/A</v>
      </c>
      <c r="I201" s="1" t="e">
        <f>Table1[[#This Row],[Max Cost]]-Table1[[#This Row],[Min Cost]]</f>
        <v>#N/A</v>
      </c>
      <c r="J201" s="8" t="e">
        <f>VLOOKUP(Table1[[#This Row],[Player]],Players[[Player]:[consider]],4,FALSE)</f>
        <v>#N/A</v>
      </c>
      <c r="K201" s="15" t="e">
        <f>VLOOKUP(Table1[[#This Row],[Player]],Players[[Player]:[consider]],6,FALSE)</f>
        <v>#N/A</v>
      </c>
      <c r="L201" s="16" t="e">
        <f>VLOOKUP(Table1[[#This Row],[Player]],Players[[Player]:[consider]],7,FALSE)</f>
        <v>#N/A</v>
      </c>
      <c r="M201" s="15" t="e">
        <f>VLOOKUP(Table1[[#This Row],[Player]],Players[[Player]:[consider]],8,FALSE)</f>
        <v>#N/A</v>
      </c>
      <c r="N201" s="15" t="e">
        <f>VLOOKUP(Table1[[#This Row],[Player]],Players[[Player]:[consider]],9,FALSE)</f>
        <v>#N/A</v>
      </c>
      <c r="O201" s="15" t="e">
        <f>VLOOKUP(Table1[[#This Row],[Player]],Players[[Player]:[consider]],10,FALSE)</f>
        <v>#N/A</v>
      </c>
      <c r="P201" s="15"/>
    </row>
    <row r="202" spans="1:16">
      <c r="A202" t="s">
        <v>435</v>
      </c>
      <c r="B202">
        <v>202</v>
      </c>
      <c r="C202" t="s">
        <v>505</v>
      </c>
      <c r="D202">
        <v>1.2</v>
      </c>
      <c r="E202">
        <v>1</v>
      </c>
      <c r="F202" s="1" t="e">
        <f>VLOOKUP(Table1[[#This Row],[Player]],Players[[Player]:[consider]],3,FALSE)</f>
        <v>#N/A</v>
      </c>
      <c r="G202" s="1">
        <v>1</v>
      </c>
      <c r="H202" s="1" t="e">
        <f>MAX(Table1[[#This Row],[Avg Yahoo Cost]:[Other Cost]])</f>
        <v>#N/A</v>
      </c>
      <c r="I202" s="1" t="e">
        <f>Table1[[#This Row],[Max Cost]]-Table1[[#This Row],[Min Cost]]</f>
        <v>#N/A</v>
      </c>
      <c r="J202" s="8" t="e">
        <f>VLOOKUP(Table1[[#This Row],[Player]],Players[[Player]:[consider]],4,FALSE)</f>
        <v>#N/A</v>
      </c>
      <c r="K202" s="15" t="e">
        <f>VLOOKUP(Table1[[#This Row],[Player]],Players[[Player]:[consider]],6,FALSE)</f>
        <v>#N/A</v>
      </c>
      <c r="L202" s="16" t="e">
        <f>VLOOKUP(Table1[[#This Row],[Player]],Players[[Player]:[consider]],7,FALSE)</f>
        <v>#N/A</v>
      </c>
      <c r="M202" s="15" t="e">
        <f>VLOOKUP(Table1[[#This Row],[Player]],Players[[Player]:[consider]],8,FALSE)</f>
        <v>#N/A</v>
      </c>
      <c r="N202" s="15" t="e">
        <f>VLOOKUP(Table1[[#This Row],[Player]],Players[[Player]:[consider]],9,FALSE)</f>
        <v>#N/A</v>
      </c>
      <c r="O202" s="15" t="e">
        <f>VLOOKUP(Table1[[#This Row],[Player]],Players[[Player]:[consider]],10,FALSE)</f>
        <v>#N/A</v>
      </c>
      <c r="P202" s="15"/>
    </row>
    <row r="203" spans="1:16">
      <c r="A203" t="s">
        <v>436</v>
      </c>
      <c r="B203">
        <v>203</v>
      </c>
      <c r="C203" t="s">
        <v>506</v>
      </c>
      <c r="D203">
        <v>1.1000000000000001</v>
      </c>
      <c r="E203">
        <v>1</v>
      </c>
      <c r="F203" s="1" t="e">
        <f>VLOOKUP(Table1[[#This Row],[Player]],Players[[Player]:[consider]],3,FALSE)</f>
        <v>#N/A</v>
      </c>
      <c r="G203" s="1">
        <v>1</v>
      </c>
      <c r="H203" s="1" t="e">
        <f>MAX(Table1[[#This Row],[Avg Yahoo Cost]:[Other Cost]])</f>
        <v>#N/A</v>
      </c>
      <c r="I203" s="1" t="e">
        <f>Table1[[#This Row],[Max Cost]]-Table1[[#This Row],[Min Cost]]</f>
        <v>#N/A</v>
      </c>
      <c r="J203" s="8" t="e">
        <f>VLOOKUP(Table1[[#This Row],[Player]],Players[[Player]:[consider]],4,FALSE)</f>
        <v>#N/A</v>
      </c>
      <c r="K203" s="15" t="e">
        <f>VLOOKUP(Table1[[#This Row],[Player]],Players[[Player]:[consider]],6,FALSE)</f>
        <v>#N/A</v>
      </c>
      <c r="L203" s="16" t="e">
        <f>VLOOKUP(Table1[[#This Row],[Player]],Players[[Player]:[consider]],7,FALSE)</f>
        <v>#N/A</v>
      </c>
      <c r="M203" s="15" t="e">
        <f>VLOOKUP(Table1[[#This Row],[Player]],Players[[Player]:[consider]],8,FALSE)</f>
        <v>#N/A</v>
      </c>
      <c r="N203" s="15" t="e">
        <f>VLOOKUP(Table1[[#This Row],[Player]],Players[[Player]:[consider]],9,FALSE)</f>
        <v>#N/A</v>
      </c>
      <c r="O203" s="15" t="e">
        <f>VLOOKUP(Table1[[#This Row],[Player]],Players[[Player]:[consider]],10,FALSE)</f>
        <v>#N/A</v>
      </c>
      <c r="P203" s="15"/>
    </row>
    <row r="204" spans="1:16">
      <c r="A204" t="s">
        <v>438</v>
      </c>
      <c r="B204">
        <v>204</v>
      </c>
      <c r="C204" t="s">
        <v>506</v>
      </c>
      <c r="D204">
        <v>1.2</v>
      </c>
      <c r="E204">
        <v>1</v>
      </c>
      <c r="F204" s="1" t="e">
        <f>VLOOKUP(Table1[[#This Row],[Player]],Players[[Player]:[consider]],3,FALSE)</f>
        <v>#N/A</v>
      </c>
      <c r="G204" s="1">
        <v>1</v>
      </c>
      <c r="H204" s="1" t="e">
        <f>MAX(Table1[[#This Row],[Avg Yahoo Cost]:[Other Cost]])</f>
        <v>#N/A</v>
      </c>
      <c r="I204" s="1" t="e">
        <f>Table1[[#This Row],[Max Cost]]-Table1[[#This Row],[Min Cost]]</f>
        <v>#N/A</v>
      </c>
      <c r="J204" s="8" t="e">
        <f>VLOOKUP(Table1[[#This Row],[Player]],Players[[Player]:[consider]],4,FALSE)</f>
        <v>#N/A</v>
      </c>
      <c r="K204" s="15" t="e">
        <f>VLOOKUP(Table1[[#This Row],[Player]],Players[[Player]:[consider]],6,FALSE)</f>
        <v>#N/A</v>
      </c>
      <c r="L204" s="16" t="e">
        <f>VLOOKUP(Table1[[#This Row],[Player]],Players[[Player]:[consider]],7,FALSE)</f>
        <v>#N/A</v>
      </c>
      <c r="M204" s="15" t="e">
        <f>VLOOKUP(Table1[[#This Row],[Player]],Players[[Player]:[consider]],8,FALSE)</f>
        <v>#N/A</v>
      </c>
      <c r="N204" s="15" t="e">
        <f>VLOOKUP(Table1[[#This Row],[Player]],Players[[Player]:[consider]],9,FALSE)</f>
        <v>#N/A</v>
      </c>
      <c r="O204" s="15" t="e">
        <f>VLOOKUP(Table1[[#This Row],[Player]],Players[[Player]:[consider]],10,FALSE)</f>
        <v>#N/A</v>
      </c>
      <c r="P204" s="15"/>
    </row>
    <row r="205" spans="1:16">
      <c r="A205" t="s">
        <v>228</v>
      </c>
      <c r="B205">
        <v>205</v>
      </c>
      <c r="C205" t="s">
        <v>504</v>
      </c>
      <c r="D205" t="s">
        <v>187</v>
      </c>
      <c r="E205">
        <v>1</v>
      </c>
      <c r="F205" s="1" t="str">
        <f>VLOOKUP(Table1[[#This Row],[Player]],Players[[Player]:[consider]],3,FALSE)</f>
        <v>-</v>
      </c>
      <c r="G205" s="1">
        <v>1</v>
      </c>
      <c r="H205" s="1">
        <f>MAX(Table1[[#This Row],[Avg Yahoo Cost]:[Other Cost]])</f>
        <v>1</v>
      </c>
      <c r="I205" s="1">
        <f>Table1[[#This Row],[Max Cost]]-Table1[[#This Row],[Min Cost]]</f>
        <v>0</v>
      </c>
      <c r="J205" s="8">
        <f>VLOOKUP(Table1[[#This Row],[Player]],Players[[Player]:[consider]],4,FALSE)</f>
        <v>240.4</v>
      </c>
      <c r="K205" s="15">
        <f>VLOOKUP(Table1[[#This Row],[Player]],Players[[Player]:[consider]],6,FALSE)</f>
        <v>23</v>
      </c>
      <c r="L205" s="16">
        <f>VLOOKUP(Table1[[#This Row],[Player]],Players[[Player]:[consider]],7,FALSE)</f>
        <v>1</v>
      </c>
      <c r="M205" s="15">
        <f>VLOOKUP(Table1[[#This Row],[Player]],Players[[Player]:[consider]],8,FALSE)</f>
        <v>11</v>
      </c>
      <c r="N205" s="15">
        <f>VLOOKUP(Table1[[#This Row],[Player]],Players[[Player]:[consider]],9,FALSE)</f>
        <v>3</v>
      </c>
      <c r="O205" s="15">
        <f>VLOOKUP(Table1[[#This Row],[Player]],Players[[Player]:[consider]],10,FALSE)</f>
        <v>3.5</v>
      </c>
      <c r="P205" s="15"/>
    </row>
    <row r="206" spans="1:16">
      <c r="A206" t="s">
        <v>237</v>
      </c>
      <c r="B206">
        <v>206</v>
      </c>
      <c r="C206" t="s">
        <v>508</v>
      </c>
      <c r="D206" t="s">
        <v>187</v>
      </c>
      <c r="E206">
        <v>1</v>
      </c>
      <c r="F206" s="1" t="str">
        <f>VLOOKUP(Table1[[#This Row],[Player]],Players[[Player]:[consider]],3,FALSE)</f>
        <v>-</v>
      </c>
      <c r="G206" s="1">
        <v>1</v>
      </c>
      <c r="H206" s="1">
        <f>MAX(Table1[[#This Row],[Avg Yahoo Cost]:[Other Cost]])</f>
        <v>1</v>
      </c>
      <c r="I206" s="1">
        <f>Table1[[#This Row],[Max Cost]]-Table1[[#This Row],[Min Cost]]</f>
        <v>0</v>
      </c>
      <c r="J206" s="8">
        <f>VLOOKUP(Table1[[#This Row],[Player]],Players[[Player]:[consider]],4,FALSE)</f>
        <v>49.39</v>
      </c>
      <c r="K206" s="15">
        <f>VLOOKUP(Table1[[#This Row],[Player]],Players[[Player]:[consider]],6,FALSE)</f>
        <v>27</v>
      </c>
      <c r="L206" s="16">
        <f>VLOOKUP(Table1[[#This Row],[Player]],Players[[Player]:[consider]],7,FALSE)</f>
        <v>5</v>
      </c>
      <c r="M206" s="15">
        <f>VLOOKUP(Table1[[#This Row],[Player]],Players[[Player]:[consider]],8,FALSE)</f>
        <v>11</v>
      </c>
      <c r="N206" s="15">
        <f>VLOOKUP(Table1[[#This Row],[Player]],Players[[Player]:[consider]],9,FALSE)</f>
        <v>3</v>
      </c>
      <c r="O206" s="15">
        <f>VLOOKUP(Table1[[#This Row],[Player]],Players[[Player]:[consider]],10,FALSE)</f>
        <v>3</v>
      </c>
      <c r="P206" s="15"/>
    </row>
    <row r="207" spans="1:16">
      <c r="A207" t="s">
        <v>191</v>
      </c>
      <c r="B207">
        <v>207</v>
      </c>
      <c r="C207" t="s">
        <v>505</v>
      </c>
      <c r="D207" t="s">
        <v>187</v>
      </c>
      <c r="E207">
        <v>1</v>
      </c>
      <c r="F207" s="1" t="str">
        <f>VLOOKUP(Table1[[#This Row],[Player]],Players[[Player]:[consider]],3,FALSE)</f>
        <v>-</v>
      </c>
      <c r="G207" s="1">
        <v>1</v>
      </c>
      <c r="H207" s="1">
        <f>MAX(Table1[[#This Row],[Avg Yahoo Cost]:[Other Cost]])</f>
        <v>1</v>
      </c>
      <c r="I207" s="1">
        <f>Table1[[#This Row],[Max Cost]]-Table1[[#This Row],[Min Cost]]</f>
        <v>0</v>
      </c>
      <c r="J207" s="8">
        <f>VLOOKUP(Table1[[#This Row],[Player]],Players[[Player]:[consider]],4,FALSE)</f>
        <v>113.01</v>
      </c>
      <c r="K207" s="15">
        <f>VLOOKUP(Table1[[#This Row],[Player]],Players[[Player]:[consider]],6,FALSE)</f>
        <v>29</v>
      </c>
      <c r="L207" s="16">
        <f>VLOOKUP(Table1[[#This Row],[Player]],Players[[Player]:[consider]],7,FALSE)</f>
        <v>7</v>
      </c>
      <c r="M207" s="15">
        <f>VLOOKUP(Table1[[#This Row],[Player]],Players[[Player]:[consider]],8,FALSE)</f>
        <v>14</v>
      </c>
      <c r="N207" s="15">
        <f>VLOOKUP(Table1[[#This Row],[Player]],Players[[Player]:[consider]],9,FALSE)</f>
        <v>0</v>
      </c>
      <c r="O207" s="15">
        <f>VLOOKUP(Table1[[#This Row],[Player]],Players[[Player]:[consider]],10,FALSE)</f>
        <v>0</v>
      </c>
      <c r="P207" s="15"/>
    </row>
    <row r="208" spans="1:16">
      <c r="A208" t="s">
        <v>442</v>
      </c>
      <c r="B208">
        <v>208</v>
      </c>
      <c r="C208" t="s">
        <v>504</v>
      </c>
      <c r="D208">
        <v>1.8</v>
      </c>
      <c r="E208">
        <v>1</v>
      </c>
      <c r="F208" s="1" t="e">
        <f>VLOOKUP(Table1[[#This Row],[Player]],Players[[Player]:[consider]],3,FALSE)</f>
        <v>#N/A</v>
      </c>
      <c r="G208" s="1">
        <v>1</v>
      </c>
      <c r="H208" s="1" t="e">
        <f>MAX(Table1[[#This Row],[Avg Yahoo Cost]:[Other Cost]])</f>
        <v>#N/A</v>
      </c>
      <c r="I208" s="1" t="e">
        <f>Table1[[#This Row],[Max Cost]]-Table1[[#This Row],[Min Cost]]</f>
        <v>#N/A</v>
      </c>
      <c r="J208" s="8" t="e">
        <f>VLOOKUP(Table1[[#This Row],[Player]],Players[[Player]:[consider]],4,FALSE)</f>
        <v>#N/A</v>
      </c>
      <c r="K208" s="15" t="e">
        <f>VLOOKUP(Table1[[#This Row],[Player]],Players[[Player]:[consider]],6,FALSE)</f>
        <v>#N/A</v>
      </c>
      <c r="L208" s="16" t="e">
        <f>VLOOKUP(Table1[[#This Row],[Player]],Players[[Player]:[consider]],7,FALSE)</f>
        <v>#N/A</v>
      </c>
      <c r="M208" s="15" t="e">
        <f>VLOOKUP(Table1[[#This Row],[Player]],Players[[Player]:[consider]],8,FALSE)</f>
        <v>#N/A</v>
      </c>
      <c r="N208" s="15" t="e">
        <f>VLOOKUP(Table1[[#This Row],[Player]],Players[[Player]:[consider]],9,FALSE)</f>
        <v>#N/A</v>
      </c>
      <c r="O208" s="15" t="e">
        <f>VLOOKUP(Table1[[#This Row],[Player]],Players[[Player]:[consider]],10,FALSE)</f>
        <v>#N/A</v>
      </c>
      <c r="P208" s="15"/>
    </row>
    <row r="209" spans="1:16">
      <c r="A209" t="s">
        <v>444</v>
      </c>
      <c r="B209">
        <v>209</v>
      </c>
      <c r="C209" t="s">
        <v>506</v>
      </c>
      <c r="D209">
        <v>1</v>
      </c>
      <c r="E209">
        <v>1</v>
      </c>
      <c r="F209" s="1" t="e">
        <f>VLOOKUP(Table1[[#This Row],[Player]],Players[[Player]:[consider]],3,FALSE)</f>
        <v>#N/A</v>
      </c>
      <c r="G209" s="1">
        <v>1</v>
      </c>
      <c r="H209" s="1" t="e">
        <f>MAX(Table1[[#This Row],[Avg Yahoo Cost]:[Other Cost]])</f>
        <v>#N/A</v>
      </c>
      <c r="I209" s="1" t="e">
        <f>Table1[[#This Row],[Max Cost]]-Table1[[#This Row],[Min Cost]]</f>
        <v>#N/A</v>
      </c>
      <c r="J209" s="8" t="e">
        <f>VLOOKUP(Table1[[#This Row],[Player]],Players[[Player]:[consider]],4,FALSE)</f>
        <v>#N/A</v>
      </c>
      <c r="K209" s="15" t="e">
        <f>VLOOKUP(Table1[[#This Row],[Player]],Players[[Player]:[consider]],6,FALSE)</f>
        <v>#N/A</v>
      </c>
      <c r="L209" s="16" t="e">
        <f>VLOOKUP(Table1[[#This Row],[Player]],Players[[Player]:[consider]],7,FALSE)</f>
        <v>#N/A</v>
      </c>
      <c r="M209" s="15" t="e">
        <f>VLOOKUP(Table1[[#This Row],[Player]],Players[[Player]:[consider]],8,FALSE)</f>
        <v>#N/A</v>
      </c>
      <c r="N209" s="15" t="e">
        <f>VLOOKUP(Table1[[#This Row],[Player]],Players[[Player]:[consider]],9,FALSE)</f>
        <v>#N/A</v>
      </c>
      <c r="O209" s="15" t="e">
        <f>VLOOKUP(Table1[[#This Row],[Player]],Players[[Player]:[consider]],10,FALSE)</f>
        <v>#N/A</v>
      </c>
      <c r="P209" s="15"/>
    </row>
    <row r="210" spans="1:16">
      <c r="A210" t="s">
        <v>185</v>
      </c>
      <c r="B210">
        <v>210</v>
      </c>
      <c r="C210" t="s">
        <v>508</v>
      </c>
      <c r="D210" t="s">
        <v>187</v>
      </c>
      <c r="E210">
        <v>1</v>
      </c>
      <c r="F210" s="1">
        <f>VLOOKUP(Table1[[#This Row],[Player]],Players[[Player]:[consider]],3,FALSE)</f>
        <v>1</v>
      </c>
      <c r="G210" s="1">
        <v>1</v>
      </c>
      <c r="H210" s="1">
        <f>MAX(Table1[[#This Row],[Avg Yahoo Cost]:[Other Cost]])</f>
        <v>1</v>
      </c>
      <c r="I210" s="1">
        <f>Table1[[#This Row],[Max Cost]]-Table1[[#This Row],[Min Cost]]</f>
        <v>0</v>
      </c>
      <c r="J210" s="8">
        <f>VLOOKUP(Table1[[#This Row],[Player]],Players[[Player]:[consider]],4,FALSE)</f>
        <v>80.260000000000005</v>
      </c>
      <c r="K210" s="15">
        <f>VLOOKUP(Table1[[#This Row],[Player]],Players[[Player]:[consider]],6,FALSE)</f>
        <v>25</v>
      </c>
      <c r="L210" s="16">
        <f>VLOOKUP(Table1[[#This Row],[Player]],Players[[Player]:[consider]],7,FALSE)</f>
        <v>3</v>
      </c>
      <c r="M210" s="15">
        <f>VLOOKUP(Table1[[#This Row],[Player]],Players[[Player]:[consider]],8,FALSE)</f>
        <v>5</v>
      </c>
      <c r="N210" s="15">
        <f>VLOOKUP(Table1[[#This Row],[Player]],Players[[Player]:[consider]],9,FALSE)</f>
        <v>3</v>
      </c>
      <c r="O210" s="15">
        <f>VLOOKUP(Table1[[#This Row],[Player]],Players[[Player]:[consider]],10,FALSE)</f>
        <v>2.5</v>
      </c>
      <c r="P210" s="15"/>
    </row>
    <row r="211" spans="1:16">
      <c r="A211" t="s">
        <v>208</v>
      </c>
      <c r="B211">
        <v>211</v>
      </c>
      <c r="C211" t="s">
        <v>505</v>
      </c>
      <c r="D211" t="s">
        <v>187</v>
      </c>
      <c r="E211">
        <v>1</v>
      </c>
      <c r="F211" s="1" t="str">
        <f>VLOOKUP(Table1[[#This Row],[Player]],Players[[Player]:[consider]],3,FALSE)</f>
        <v>-</v>
      </c>
      <c r="G211" s="1">
        <v>1</v>
      </c>
      <c r="H211" s="1">
        <f>MAX(Table1[[#This Row],[Avg Yahoo Cost]:[Other Cost]])</f>
        <v>1</v>
      </c>
      <c r="I211" s="1">
        <f>Table1[[#This Row],[Max Cost]]-Table1[[#This Row],[Min Cost]]</f>
        <v>0</v>
      </c>
      <c r="J211" s="8">
        <f>VLOOKUP(Table1[[#This Row],[Player]],Players[[Player]:[consider]],4,FALSE)</f>
        <v>98.2</v>
      </c>
      <c r="K211" s="15">
        <f>VLOOKUP(Table1[[#This Row],[Player]],Players[[Player]:[consider]],6,FALSE)</f>
        <v>24</v>
      </c>
      <c r="L211" s="16">
        <f>VLOOKUP(Table1[[#This Row],[Player]],Players[[Player]:[consider]],7,FALSE)</f>
        <v>3</v>
      </c>
      <c r="M211" s="15">
        <f>VLOOKUP(Table1[[#This Row],[Player]],Players[[Player]:[consider]],8,FALSE)</f>
        <v>10</v>
      </c>
      <c r="N211" s="15">
        <f>VLOOKUP(Table1[[#This Row],[Player]],Players[[Player]:[consider]],9,FALSE)</f>
        <v>0</v>
      </c>
      <c r="O211" s="15">
        <f>VLOOKUP(Table1[[#This Row],[Player]],Players[[Player]:[consider]],10,FALSE)</f>
        <v>0</v>
      </c>
      <c r="P211" s="15"/>
    </row>
    <row r="212" spans="1:16">
      <c r="A212" t="s">
        <v>447</v>
      </c>
      <c r="B212">
        <v>212</v>
      </c>
      <c r="C212" t="s">
        <v>505</v>
      </c>
      <c r="D212" t="s">
        <v>187</v>
      </c>
      <c r="E212">
        <v>1</v>
      </c>
      <c r="F212" s="1" t="e">
        <f>VLOOKUP(Table1[[#This Row],[Player]],Players[[Player]:[consider]],3,FALSE)</f>
        <v>#N/A</v>
      </c>
      <c r="G212" s="1">
        <v>1</v>
      </c>
      <c r="H212" s="1" t="e">
        <f>MAX(Table1[[#This Row],[Avg Yahoo Cost]:[Other Cost]])</f>
        <v>#N/A</v>
      </c>
      <c r="I212" s="1" t="e">
        <f>Table1[[#This Row],[Max Cost]]-Table1[[#This Row],[Min Cost]]</f>
        <v>#N/A</v>
      </c>
      <c r="J212" s="8" t="e">
        <f>VLOOKUP(Table1[[#This Row],[Player]],Players[[Player]:[consider]],4,FALSE)</f>
        <v>#N/A</v>
      </c>
      <c r="K212" s="15" t="e">
        <f>VLOOKUP(Table1[[#This Row],[Player]],Players[[Player]:[consider]],6,FALSE)</f>
        <v>#N/A</v>
      </c>
      <c r="L212" s="16" t="e">
        <f>VLOOKUP(Table1[[#This Row],[Player]],Players[[Player]:[consider]],7,FALSE)</f>
        <v>#N/A</v>
      </c>
      <c r="M212" s="15" t="e">
        <f>VLOOKUP(Table1[[#This Row],[Player]],Players[[Player]:[consider]],8,FALSE)</f>
        <v>#N/A</v>
      </c>
      <c r="N212" s="15" t="e">
        <f>VLOOKUP(Table1[[#This Row],[Player]],Players[[Player]:[consider]],9,FALSE)</f>
        <v>#N/A</v>
      </c>
      <c r="O212" s="15" t="e">
        <f>VLOOKUP(Table1[[#This Row],[Player]],Players[[Player]:[consider]],10,FALSE)</f>
        <v>#N/A</v>
      </c>
      <c r="P212" s="15"/>
    </row>
    <row r="213" spans="1:16">
      <c r="A213" t="s">
        <v>312</v>
      </c>
      <c r="B213">
        <v>213</v>
      </c>
      <c r="C213" t="s">
        <v>507</v>
      </c>
      <c r="D213" t="s">
        <v>187</v>
      </c>
      <c r="E213">
        <v>0</v>
      </c>
      <c r="F213" s="1" t="str">
        <f>VLOOKUP(Table1[[#This Row],[Player]],Players[[Player]:[consider]],3,FALSE)</f>
        <v>-</v>
      </c>
      <c r="G213" s="1">
        <v>1</v>
      </c>
      <c r="H213" s="1">
        <f>MAX(Table1[[#This Row],[Avg Yahoo Cost]:[Other Cost]])</f>
        <v>0</v>
      </c>
      <c r="I213" s="1">
        <f>Table1[[#This Row],[Max Cost]]-Table1[[#This Row],[Min Cost]]</f>
        <v>-1</v>
      </c>
      <c r="J213" s="8">
        <f>VLOOKUP(Table1[[#This Row],[Player]],Players[[Player]:[consider]],4,FALSE)</f>
        <v>59.3</v>
      </c>
      <c r="K213" s="15">
        <f>VLOOKUP(Table1[[#This Row],[Player]],Players[[Player]:[consider]],6,FALSE)</f>
        <v>25</v>
      </c>
      <c r="L213" s="16">
        <f>VLOOKUP(Table1[[#This Row],[Player]],Players[[Player]:[consider]],7,FALSE)</f>
        <v>4</v>
      </c>
      <c r="M213" s="15">
        <f>VLOOKUP(Table1[[#This Row],[Player]],Players[[Player]:[consider]],8,FALSE)</f>
        <v>6</v>
      </c>
      <c r="N213" s="15">
        <f>VLOOKUP(Table1[[#This Row],[Player]],Players[[Player]:[consider]],9,FALSE)</f>
        <v>3</v>
      </c>
      <c r="O213" s="15">
        <f>VLOOKUP(Table1[[#This Row],[Player]],Players[[Player]:[consider]],10,FALSE)</f>
        <v>2.5</v>
      </c>
      <c r="P213" s="15"/>
    </row>
    <row r="214" spans="1:16">
      <c r="A214" t="s">
        <v>449</v>
      </c>
      <c r="B214">
        <v>214</v>
      </c>
      <c r="C214" t="s">
        <v>506</v>
      </c>
      <c r="D214">
        <v>1.1000000000000001</v>
      </c>
      <c r="E214">
        <v>1</v>
      </c>
      <c r="F214" s="1" t="e">
        <f>VLOOKUP(Table1[[#This Row],[Player]],Players[[Player]:[consider]],3,FALSE)</f>
        <v>#N/A</v>
      </c>
      <c r="G214" s="1">
        <v>0</v>
      </c>
      <c r="H214" s="1" t="e">
        <f>MAX(Table1[[#This Row],[Avg Yahoo Cost]:[Other Cost]])</f>
        <v>#N/A</v>
      </c>
      <c r="I214" s="1" t="e">
        <f>Table1[[#This Row],[Max Cost]]-Table1[[#This Row],[Min Cost]]</f>
        <v>#N/A</v>
      </c>
      <c r="J214" s="8" t="e">
        <f>VLOOKUP(Table1[[#This Row],[Player]],Players[[Player]:[consider]],4,FALSE)</f>
        <v>#N/A</v>
      </c>
      <c r="K214" s="15" t="e">
        <f>VLOOKUP(Table1[[#This Row],[Player]],Players[[Player]:[consider]],6,FALSE)</f>
        <v>#N/A</v>
      </c>
      <c r="L214" s="16" t="e">
        <f>VLOOKUP(Table1[[#This Row],[Player]],Players[[Player]:[consider]],7,FALSE)</f>
        <v>#N/A</v>
      </c>
      <c r="M214" s="15" t="e">
        <f>VLOOKUP(Table1[[#This Row],[Player]],Players[[Player]:[consider]],8,FALSE)</f>
        <v>#N/A</v>
      </c>
      <c r="N214" s="15" t="e">
        <f>VLOOKUP(Table1[[#This Row],[Player]],Players[[Player]:[consider]],9,FALSE)</f>
        <v>#N/A</v>
      </c>
      <c r="O214" s="15" t="e">
        <f>VLOOKUP(Table1[[#This Row],[Player]],Players[[Player]:[consider]],10,FALSE)</f>
        <v>#N/A</v>
      </c>
      <c r="P214" s="15"/>
    </row>
    <row r="215" spans="1:16">
      <c r="A215" t="s">
        <v>451</v>
      </c>
      <c r="B215">
        <v>215</v>
      </c>
      <c r="C215" t="s">
        <v>507</v>
      </c>
      <c r="D215" t="s">
        <v>187</v>
      </c>
      <c r="E215">
        <v>1</v>
      </c>
      <c r="F215" s="1" t="e">
        <f>VLOOKUP(Table1[[#This Row],[Player]],Players[[Player]:[consider]],3,FALSE)</f>
        <v>#N/A</v>
      </c>
      <c r="G215" s="1">
        <v>1</v>
      </c>
      <c r="H215" s="1" t="e">
        <f>MAX(Table1[[#This Row],[Avg Yahoo Cost]:[Other Cost]])</f>
        <v>#N/A</v>
      </c>
      <c r="I215" s="1" t="e">
        <f>Table1[[#This Row],[Max Cost]]-Table1[[#This Row],[Min Cost]]</f>
        <v>#N/A</v>
      </c>
      <c r="J215" s="8" t="e">
        <f>VLOOKUP(Table1[[#This Row],[Player]],Players[[Player]:[consider]],4,FALSE)</f>
        <v>#N/A</v>
      </c>
      <c r="K215" s="15" t="e">
        <f>VLOOKUP(Table1[[#This Row],[Player]],Players[[Player]:[consider]],6,FALSE)</f>
        <v>#N/A</v>
      </c>
      <c r="L215" s="16" t="e">
        <f>VLOOKUP(Table1[[#This Row],[Player]],Players[[Player]:[consider]],7,FALSE)</f>
        <v>#N/A</v>
      </c>
      <c r="M215" s="15" t="e">
        <f>VLOOKUP(Table1[[#This Row],[Player]],Players[[Player]:[consider]],8,FALSE)</f>
        <v>#N/A</v>
      </c>
      <c r="N215" s="15" t="e">
        <f>VLOOKUP(Table1[[#This Row],[Player]],Players[[Player]:[consider]],9,FALSE)</f>
        <v>#N/A</v>
      </c>
      <c r="O215" s="15" t="e">
        <f>VLOOKUP(Table1[[#This Row],[Player]],Players[[Player]:[consider]],10,FALSE)</f>
        <v>#N/A</v>
      </c>
      <c r="P215" s="15"/>
    </row>
    <row r="216" spans="1:16">
      <c r="A216" t="s">
        <v>453</v>
      </c>
      <c r="B216">
        <v>216</v>
      </c>
      <c r="C216" t="s">
        <v>509</v>
      </c>
      <c r="D216">
        <v>1.1000000000000001</v>
      </c>
      <c r="E216">
        <v>1</v>
      </c>
      <c r="F216" s="1" t="e">
        <f>VLOOKUP(Table1[[#This Row],[Player]],Players[[Player]:[consider]],3,FALSE)</f>
        <v>#N/A</v>
      </c>
      <c r="G216" s="1">
        <v>1</v>
      </c>
      <c r="H216" s="1" t="e">
        <f>MAX(Table1[[#This Row],[Avg Yahoo Cost]:[Other Cost]])</f>
        <v>#N/A</v>
      </c>
      <c r="I216" s="1" t="e">
        <f>Table1[[#This Row],[Max Cost]]-Table1[[#This Row],[Min Cost]]</f>
        <v>#N/A</v>
      </c>
      <c r="J216" s="8" t="e">
        <f>VLOOKUP(Table1[[#This Row],[Player]],Players[[Player]:[consider]],4,FALSE)</f>
        <v>#N/A</v>
      </c>
      <c r="K216" s="15" t="e">
        <f>VLOOKUP(Table1[[#This Row],[Player]],Players[[Player]:[consider]],6,FALSE)</f>
        <v>#N/A</v>
      </c>
      <c r="L216" s="16" t="e">
        <f>VLOOKUP(Table1[[#This Row],[Player]],Players[[Player]:[consider]],7,FALSE)</f>
        <v>#N/A</v>
      </c>
      <c r="M216" s="15" t="e">
        <f>VLOOKUP(Table1[[#This Row],[Player]],Players[[Player]:[consider]],8,FALSE)</f>
        <v>#N/A</v>
      </c>
      <c r="N216" s="15" t="e">
        <f>VLOOKUP(Table1[[#This Row],[Player]],Players[[Player]:[consider]],9,FALSE)</f>
        <v>#N/A</v>
      </c>
      <c r="O216" s="15" t="e">
        <f>VLOOKUP(Table1[[#This Row],[Player]],Players[[Player]:[consider]],10,FALSE)</f>
        <v>#N/A</v>
      </c>
      <c r="P216" s="15"/>
    </row>
    <row r="217" spans="1:16">
      <c r="A217" t="s">
        <v>455</v>
      </c>
      <c r="B217">
        <v>217</v>
      </c>
      <c r="C217" t="s">
        <v>508</v>
      </c>
      <c r="D217" t="s">
        <v>187</v>
      </c>
      <c r="E217">
        <v>1</v>
      </c>
      <c r="F217" s="1" t="e">
        <f>VLOOKUP(Table1[[#This Row],[Player]],Players[[Player]:[consider]],3,FALSE)</f>
        <v>#N/A</v>
      </c>
      <c r="G217" s="1">
        <v>1</v>
      </c>
      <c r="H217" s="1" t="e">
        <f>MAX(Table1[[#This Row],[Avg Yahoo Cost]:[Other Cost]])</f>
        <v>#N/A</v>
      </c>
      <c r="I217" s="1" t="e">
        <f>Table1[[#This Row],[Max Cost]]-Table1[[#This Row],[Min Cost]]</f>
        <v>#N/A</v>
      </c>
      <c r="J217" s="8" t="e">
        <f>VLOOKUP(Table1[[#This Row],[Player]],Players[[Player]:[consider]],4,FALSE)</f>
        <v>#N/A</v>
      </c>
      <c r="K217" s="15" t="e">
        <f>VLOOKUP(Table1[[#This Row],[Player]],Players[[Player]:[consider]],6,FALSE)</f>
        <v>#N/A</v>
      </c>
      <c r="L217" s="16" t="e">
        <f>VLOOKUP(Table1[[#This Row],[Player]],Players[[Player]:[consider]],7,FALSE)</f>
        <v>#N/A</v>
      </c>
      <c r="M217" s="15" t="e">
        <f>VLOOKUP(Table1[[#This Row],[Player]],Players[[Player]:[consider]],8,FALSE)</f>
        <v>#N/A</v>
      </c>
      <c r="N217" s="15" t="e">
        <f>VLOOKUP(Table1[[#This Row],[Player]],Players[[Player]:[consider]],9,FALSE)</f>
        <v>#N/A</v>
      </c>
      <c r="O217" s="15" t="e">
        <f>VLOOKUP(Table1[[#This Row],[Player]],Players[[Player]:[consider]],10,FALSE)</f>
        <v>#N/A</v>
      </c>
      <c r="P217" s="15"/>
    </row>
    <row r="218" spans="1:16">
      <c r="A218" t="s">
        <v>200</v>
      </c>
      <c r="B218">
        <v>218</v>
      </c>
      <c r="C218" t="s">
        <v>508</v>
      </c>
      <c r="D218" t="s">
        <v>187</v>
      </c>
      <c r="E218">
        <v>1</v>
      </c>
      <c r="F218" s="1" t="str">
        <f>VLOOKUP(Table1[[#This Row],[Player]],Players[[Player]:[consider]],3,FALSE)</f>
        <v>-</v>
      </c>
      <c r="G218" s="1">
        <v>1</v>
      </c>
      <c r="H218" s="1">
        <f>MAX(Table1[[#This Row],[Avg Yahoo Cost]:[Other Cost]])</f>
        <v>1</v>
      </c>
      <c r="I218" s="1">
        <f>Table1[[#This Row],[Max Cost]]-Table1[[#This Row],[Min Cost]]</f>
        <v>0</v>
      </c>
      <c r="J218" s="8">
        <f>VLOOKUP(Table1[[#This Row],[Player]],Players[[Player]:[consider]],4,FALSE)</f>
        <v>70.209999999999994</v>
      </c>
      <c r="K218" s="15">
        <f>VLOOKUP(Table1[[#This Row],[Player]],Players[[Player]:[consider]],6,FALSE)</f>
        <v>26</v>
      </c>
      <c r="L218" s="16">
        <f>VLOOKUP(Table1[[#This Row],[Player]],Players[[Player]:[consider]],7,FALSE)</f>
        <v>5</v>
      </c>
      <c r="M218" s="15">
        <f>VLOOKUP(Table1[[#This Row],[Player]],Players[[Player]:[consider]],8,FALSE)</f>
        <v>10</v>
      </c>
      <c r="N218" s="15">
        <f>VLOOKUP(Table1[[#This Row],[Player]],Players[[Player]:[consider]],9,FALSE)</f>
        <v>2.5</v>
      </c>
      <c r="O218" s="15">
        <f>VLOOKUP(Table1[[#This Row],[Player]],Players[[Player]:[consider]],10,FALSE)</f>
        <v>3</v>
      </c>
      <c r="P218" s="15"/>
    </row>
    <row r="219" spans="1:16">
      <c r="A219" t="s">
        <v>458</v>
      </c>
      <c r="B219">
        <v>219</v>
      </c>
      <c r="C219" t="s">
        <v>504</v>
      </c>
      <c r="D219">
        <v>1.2</v>
      </c>
      <c r="E219">
        <v>1</v>
      </c>
      <c r="F219" s="1" t="e">
        <f>VLOOKUP(Table1[[#This Row],[Player]],Players[[Player]:[consider]],3,FALSE)</f>
        <v>#N/A</v>
      </c>
      <c r="G219" s="1">
        <v>1</v>
      </c>
      <c r="H219" s="1" t="e">
        <f>MAX(Table1[[#This Row],[Avg Yahoo Cost]:[Other Cost]])</f>
        <v>#N/A</v>
      </c>
      <c r="I219" s="1" t="e">
        <f>Table1[[#This Row],[Max Cost]]-Table1[[#This Row],[Min Cost]]</f>
        <v>#N/A</v>
      </c>
      <c r="J219" s="8" t="e">
        <f>VLOOKUP(Table1[[#This Row],[Player]],Players[[Player]:[consider]],4,FALSE)</f>
        <v>#N/A</v>
      </c>
      <c r="K219" s="15" t="e">
        <f>VLOOKUP(Table1[[#This Row],[Player]],Players[[Player]:[consider]],6,FALSE)</f>
        <v>#N/A</v>
      </c>
      <c r="L219" s="16" t="e">
        <f>VLOOKUP(Table1[[#This Row],[Player]],Players[[Player]:[consider]],7,FALSE)</f>
        <v>#N/A</v>
      </c>
      <c r="M219" s="15" t="e">
        <f>VLOOKUP(Table1[[#This Row],[Player]],Players[[Player]:[consider]],8,FALSE)</f>
        <v>#N/A</v>
      </c>
      <c r="N219" s="15" t="e">
        <f>VLOOKUP(Table1[[#This Row],[Player]],Players[[Player]:[consider]],9,FALSE)</f>
        <v>#N/A</v>
      </c>
      <c r="O219" s="15" t="e">
        <f>VLOOKUP(Table1[[#This Row],[Player]],Players[[Player]:[consider]],10,FALSE)</f>
        <v>#N/A</v>
      </c>
      <c r="P219" s="15"/>
    </row>
    <row r="220" spans="1:16">
      <c r="A220" t="s">
        <v>460</v>
      </c>
      <c r="B220">
        <v>220</v>
      </c>
      <c r="C220" t="s">
        <v>506</v>
      </c>
      <c r="D220">
        <v>1.1000000000000001</v>
      </c>
      <c r="E220">
        <v>1</v>
      </c>
      <c r="F220" s="1" t="e">
        <f>VLOOKUP(Table1[[#This Row],[Player]],Players[[Player]:[consider]],3,FALSE)</f>
        <v>#N/A</v>
      </c>
      <c r="G220" s="1">
        <v>1</v>
      </c>
      <c r="H220" s="1" t="e">
        <f>MAX(Table1[[#This Row],[Avg Yahoo Cost]:[Other Cost]])</f>
        <v>#N/A</v>
      </c>
      <c r="I220" s="1" t="e">
        <f>Table1[[#This Row],[Max Cost]]-Table1[[#This Row],[Min Cost]]</f>
        <v>#N/A</v>
      </c>
      <c r="J220" s="8" t="e">
        <f>VLOOKUP(Table1[[#This Row],[Player]],Players[[Player]:[consider]],4,FALSE)</f>
        <v>#N/A</v>
      </c>
      <c r="K220" s="15" t="e">
        <f>VLOOKUP(Table1[[#This Row],[Player]],Players[[Player]:[consider]],6,FALSE)</f>
        <v>#N/A</v>
      </c>
      <c r="L220" s="16" t="e">
        <f>VLOOKUP(Table1[[#This Row],[Player]],Players[[Player]:[consider]],7,FALSE)</f>
        <v>#N/A</v>
      </c>
      <c r="M220" s="15" t="e">
        <f>VLOOKUP(Table1[[#This Row],[Player]],Players[[Player]:[consider]],8,FALSE)</f>
        <v>#N/A</v>
      </c>
      <c r="N220" s="15" t="e">
        <f>VLOOKUP(Table1[[#This Row],[Player]],Players[[Player]:[consider]],9,FALSE)</f>
        <v>#N/A</v>
      </c>
      <c r="O220" s="15" t="e">
        <f>VLOOKUP(Table1[[#This Row],[Player]],Players[[Player]:[consider]],10,FALSE)</f>
        <v>#N/A</v>
      </c>
      <c r="P220" s="15"/>
    </row>
    <row r="221" spans="1:16">
      <c r="A221" t="s">
        <v>462</v>
      </c>
      <c r="B221">
        <v>221</v>
      </c>
      <c r="C221" t="s">
        <v>509</v>
      </c>
      <c r="D221">
        <v>1</v>
      </c>
      <c r="E221">
        <v>1</v>
      </c>
      <c r="F221" s="1" t="e">
        <f>VLOOKUP(Table1[[#This Row],[Player]],Players[[Player]:[consider]],3,FALSE)</f>
        <v>#N/A</v>
      </c>
      <c r="G221" s="1">
        <v>1</v>
      </c>
      <c r="H221" s="1" t="e">
        <f>MAX(Table1[[#This Row],[Avg Yahoo Cost]:[Other Cost]])</f>
        <v>#N/A</v>
      </c>
      <c r="I221" s="1" t="e">
        <f>Table1[[#This Row],[Max Cost]]-Table1[[#This Row],[Min Cost]]</f>
        <v>#N/A</v>
      </c>
      <c r="J221" s="8" t="e">
        <f>VLOOKUP(Table1[[#This Row],[Player]],Players[[Player]:[consider]],4,FALSE)</f>
        <v>#N/A</v>
      </c>
      <c r="K221" s="15" t="e">
        <f>VLOOKUP(Table1[[#This Row],[Player]],Players[[Player]:[consider]],6,FALSE)</f>
        <v>#N/A</v>
      </c>
      <c r="L221" s="16" t="e">
        <f>VLOOKUP(Table1[[#This Row],[Player]],Players[[Player]:[consider]],7,FALSE)</f>
        <v>#N/A</v>
      </c>
      <c r="M221" s="15" t="e">
        <f>VLOOKUP(Table1[[#This Row],[Player]],Players[[Player]:[consider]],8,FALSE)</f>
        <v>#N/A</v>
      </c>
      <c r="N221" s="15" t="e">
        <f>VLOOKUP(Table1[[#This Row],[Player]],Players[[Player]:[consider]],9,FALSE)</f>
        <v>#N/A</v>
      </c>
      <c r="O221" s="15" t="e">
        <f>VLOOKUP(Table1[[#This Row],[Player]],Players[[Player]:[consider]],10,FALSE)</f>
        <v>#N/A</v>
      </c>
      <c r="P221" s="15"/>
    </row>
    <row r="222" spans="1:16">
      <c r="A222" t="s">
        <v>464</v>
      </c>
      <c r="B222">
        <v>222</v>
      </c>
      <c r="C222" t="s">
        <v>509</v>
      </c>
      <c r="D222">
        <v>1.2</v>
      </c>
      <c r="E222">
        <v>1</v>
      </c>
      <c r="F222" s="1" t="e">
        <f>VLOOKUP(Table1[[#This Row],[Player]],Players[[Player]:[consider]],3,FALSE)</f>
        <v>#N/A</v>
      </c>
      <c r="G222" s="1">
        <v>1</v>
      </c>
      <c r="H222" s="1" t="e">
        <f>MAX(Table1[[#This Row],[Avg Yahoo Cost]:[Other Cost]])</f>
        <v>#N/A</v>
      </c>
      <c r="I222" s="1" t="e">
        <f>Table1[[#This Row],[Max Cost]]-Table1[[#This Row],[Min Cost]]</f>
        <v>#N/A</v>
      </c>
      <c r="J222" s="8" t="e">
        <f>VLOOKUP(Table1[[#This Row],[Player]],Players[[Player]:[consider]],4,FALSE)</f>
        <v>#N/A</v>
      </c>
      <c r="K222" s="15" t="e">
        <f>VLOOKUP(Table1[[#This Row],[Player]],Players[[Player]:[consider]],6,FALSE)</f>
        <v>#N/A</v>
      </c>
      <c r="L222" s="16" t="e">
        <f>VLOOKUP(Table1[[#This Row],[Player]],Players[[Player]:[consider]],7,FALSE)</f>
        <v>#N/A</v>
      </c>
      <c r="M222" s="15" t="e">
        <f>VLOOKUP(Table1[[#This Row],[Player]],Players[[Player]:[consider]],8,FALSE)</f>
        <v>#N/A</v>
      </c>
      <c r="N222" s="15" t="e">
        <f>VLOOKUP(Table1[[#This Row],[Player]],Players[[Player]:[consider]],9,FALSE)</f>
        <v>#N/A</v>
      </c>
      <c r="O222" s="15" t="e">
        <f>VLOOKUP(Table1[[#This Row],[Player]],Players[[Player]:[consider]],10,FALSE)</f>
        <v>#N/A</v>
      </c>
      <c r="P222" s="15"/>
    </row>
    <row r="223" spans="1:16">
      <c r="A223" t="s">
        <v>466</v>
      </c>
      <c r="B223">
        <v>223</v>
      </c>
      <c r="C223" t="s">
        <v>508</v>
      </c>
      <c r="D223" t="s">
        <v>187</v>
      </c>
      <c r="E223">
        <v>1</v>
      </c>
      <c r="F223" s="1" t="e">
        <f>VLOOKUP(Table1[[#This Row],[Player]],Players[[Player]:[consider]],3,FALSE)</f>
        <v>#N/A</v>
      </c>
      <c r="G223" s="1">
        <v>1</v>
      </c>
      <c r="H223" s="1" t="e">
        <f>MAX(Table1[[#This Row],[Avg Yahoo Cost]:[Other Cost]])</f>
        <v>#N/A</v>
      </c>
      <c r="I223" s="1" t="e">
        <f>Table1[[#This Row],[Max Cost]]-Table1[[#This Row],[Min Cost]]</f>
        <v>#N/A</v>
      </c>
      <c r="J223" s="8" t="e">
        <f>VLOOKUP(Table1[[#This Row],[Player]],Players[[Player]:[consider]],4,FALSE)</f>
        <v>#N/A</v>
      </c>
      <c r="K223" s="15" t="e">
        <f>VLOOKUP(Table1[[#This Row],[Player]],Players[[Player]:[consider]],6,FALSE)</f>
        <v>#N/A</v>
      </c>
      <c r="L223" s="16" t="e">
        <f>VLOOKUP(Table1[[#This Row],[Player]],Players[[Player]:[consider]],7,FALSE)</f>
        <v>#N/A</v>
      </c>
      <c r="M223" s="15" t="e">
        <f>VLOOKUP(Table1[[#This Row],[Player]],Players[[Player]:[consider]],8,FALSE)</f>
        <v>#N/A</v>
      </c>
      <c r="N223" s="15" t="e">
        <f>VLOOKUP(Table1[[#This Row],[Player]],Players[[Player]:[consider]],9,FALSE)</f>
        <v>#N/A</v>
      </c>
      <c r="O223" s="15" t="e">
        <f>VLOOKUP(Table1[[#This Row],[Player]],Players[[Player]:[consider]],10,FALSE)</f>
        <v>#N/A</v>
      </c>
      <c r="P223" s="15"/>
    </row>
    <row r="224" spans="1:16">
      <c r="A224" t="s">
        <v>204</v>
      </c>
      <c r="B224">
        <v>224</v>
      </c>
      <c r="C224" t="s">
        <v>508</v>
      </c>
      <c r="D224" t="s">
        <v>187</v>
      </c>
      <c r="E224">
        <v>1</v>
      </c>
      <c r="F224" s="1" t="str">
        <f>VLOOKUP(Table1[[#This Row],[Player]],Players[[Player]:[consider]],3,FALSE)</f>
        <v>-</v>
      </c>
      <c r="G224" s="1">
        <v>1</v>
      </c>
      <c r="H224" s="1">
        <f>MAX(Table1[[#This Row],[Avg Yahoo Cost]:[Other Cost]])</f>
        <v>1</v>
      </c>
      <c r="I224" s="1">
        <f>Table1[[#This Row],[Max Cost]]-Table1[[#This Row],[Min Cost]]</f>
        <v>0</v>
      </c>
      <c r="J224" s="8">
        <f>VLOOKUP(Table1[[#This Row],[Player]],Players[[Player]:[consider]],4,FALSE)</f>
        <v>61.78</v>
      </c>
      <c r="K224" s="15">
        <f>VLOOKUP(Table1[[#This Row],[Player]],Players[[Player]:[consider]],6,FALSE)</f>
        <v>28</v>
      </c>
      <c r="L224" s="16">
        <f>VLOOKUP(Table1[[#This Row],[Player]],Players[[Player]:[consider]],7,FALSE)</f>
        <v>7</v>
      </c>
      <c r="M224" s="15">
        <f>VLOOKUP(Table1[[#This Row],[Player]],Players[[Player]:[consider]],8,FALSE)</f>
        <v>10</v>
      </c>
      <c r="N224" s="15">
        <f>VLOOKUP(Table1[[#This Row],[Player]],Players[[Player]:[consider]],9,FALSE)</f>
        <v>2</v>
      </c>
      <c r="O224" s="15">
        <f>VLOOKUP(Table1[[#This Row],[Player]],Players[[Player]:[consider]],10,FALSE)</f>
        <v>3.5</v>
      </c>
      <c r="P224" s="15"/>
    </row>
    <row r="225" spans="1:16">
      <c r="A225" t="s">
        <v>469</v>
      </c>
      <c r="B225">
        <v>225</v>
      </c>
      <c r="C225" t="s">
        <v>506</v>
      </c>
      <c r="D225">
        <v>1.1000000000000001</v>
      </c>
      <c r="E225">
        <v>1</v>
      </c>
      <c r="F225" s="1" t="e">
        <f>VLOOKUP(Table1[[#This Row],[Player]],Players[[Player]:[consider]],3,FALSE)</f>
        <v>#N/A</v>
      </c>
      <c r="G225" s="1">
        <v>1</v>
      </c>
      <c r="H225" s="1" t="e">
        <f>MAX(Table1[[#This Row],[Avg Yahoo Cost]:[Other Cost]])</f>
        <v>#N/A</v>
      </c>
      <c r="I225" s="1" t="e">
        <f>Table1[[#This Row],[Max Cost]]-Table1[[#This Row],[Min Cost]]</f>
        <v>#N/A</v>
      </c>
      <c r="J225" s="8" t="e">
        <f>VLOOKUP(Table1[[#This Row],[Player]],Players[[Player]:[consider]],4,FALSE)</f>
        <v>#N/A</v>
      </c>
      <c r="K225" s="15" t="e">
        <f>VLOOKUP(Table1[[#This Row],[Player]],Players[[Player]:[consider]],6,FALSE)</f>
        <v>#N/A</v>
      </c>
      <c r="L225" s="16" t="e">
        <f>VLOOKUP(Table1[[#This Row],[Player]],Players[[Player]:[consider]],7,FALSE)</f>
        <v>#N/A</v>
      </c>
      <c r="M225" s="15" t="e">
        <f>VLOOKUP(Table1[[#This Row],[Player]],Players[[Player]:[consider]],8,FALSE)</f>
        <v>#N/A</v>
      </c>
      <c r="N225" s="15" t="e">
        <f>VLOOKUP(Table1[[#This Row],[Player]],Players[[Player]:[consider]],9,FALSE)</f>
        <v>#N/A</v>
      </c>
      <c r="O225" s="15" t="e">
        <f>VLOOKUP(Table1[[#This Row],[Player]],Players[[Player]:[consider]],10,FALSE)</f>
        <v>#N/A</v>
      </c>
      <c r="P225" s="15"/>
    </row>
    <row r="226" spans="1:16">
      <c r="A226" t="s">
        <v>269</v>
      </c>
      <c r="B226">
        <v>226</v>
      </c>
      <c r="C226" t="s">
        <v>507</v>
      </c>
      <c r="D226" t="s">
        <v>187</v>
      </c>
      <c r="E226">
        <v>1</v>
      </c>
      <c r="F226" s="1" t="str">
        <f>VLOOKUP(Table1[[#This Row],[Player]],Players[[Player]:[consider]],3,FALSE)</f>
        <v>-</v>
      </c>
      <c r="G226" s="1">
        <v>1</v>
      </c>
      <c r="H226" s="1">
        <f>MAX(Table1[[#This Row],[Avg Yahoo Cost]:[Other Cost]])</f>
        <v>1</v>
      </c>
      <c r="I226" s="1">
        <f>Table1[[#This Row],[Max Cost]]-Table1[[#This Row],[Min Cost]]</f>
        <v>0</v>
      </c>
      <c r="J226" s="8">
        <f>VLOOKUP(Table1[[#This Row],[Player]],Players[[Player]:[consider]],4,FALSE)</f>
        <v>79.88</v>
      </c>
      <c r="K226" s="15">
        <f>VLOOKUP(Table1[[#This Row],[Player]],Players[[Player]:[consider]],6,FALSE)</f>
        <v>23</v>
      </c>
      <c r="L226" s="16">
        <f>VLOOKUP(Table1[[#This Row],[Player]],Players[[Player]:[consider]],7,FALSE)</f>
        <v>1</v>
      </c>
      <c r="M226" s="15">
        <f>VLOOKUP(Table1[[#This Row],[Player]],Players[[Player]:[consider]],8,FALSE)</f>
        <v>10</v>
      </c>
      <c r="N226" s="15">
        <f>VLOOKUP(Table1[[#This Row],[Player]],Players[[Player]:[consider]],9,FALSE)</f>
        <v>2</v>
      </c>
      <c r="O226" s="15">
        <f>VLOOKUP(Table1[[#This Row],[Player]],Players[[Player]:[consider]],10,FALSE)</f>
        <v>3</v>
      </c>
      <c r="P226" s="15"/>
    </row>
    <row r="227" spans="1:16">
      <c r="A227" t="s">
        <v>472</v>
      </c>
      <c r="B227">
        <v>227</v>
      </c>
      <c r="C227" t="s">
        <v>508</v>
      </c>
      <c r="D227" t="s">
        <v>187</v>
      </c>
      <c r="E227">
        <v>0</v>
      </c>
      <c r="F227" s="1" t="e">
        <f>VLOOKUP(Table1[[#This Row],[Player]],Players[[Player]:[consider]],3,FALSE)</f>
        <v>#N/A</v>
      </c>
      <c r="G227" s="1">
        <v>1</v>
      </c>
      <c r="H227" s="1" t="e">
        <f>MAX(Table1[[#This Row],[Avg Yahoo Cost]:[Other Cost]])</f>
        <v>#N/A</v>
      </c>
      <c r="I227" s="1" t="e">
        <f>Table1[[#This Row],[Max Cost]]-Table1[[#This Row],[Min Cost]]</f>
        <v>#N/A</v>
      </c>
      <c r="J227" s="8" t="e">
        <f>VLOOKUP(Table1[[#This Row],[Player]],Players[[Player]:[consider]],4,FALSE)</f>
        <v>#N/A</v>
      </c>
      <c r="K227" s="15" t="e">
        <f>VLOOKUP(Table1[[#This Row],[Player]],Players[[Player]:[consider]],6,FALSE)</f>
        <v>#N/A</v>
      </c>
      <c r="L227" s="16" t="e">
        <f>VLOOKUP(Table1[[#This Row],[Player]],Players[[Player]:[consider]],7,FALSE)</f>
        <v>#N/A</v>
      </c>
      <c r="M227" s="15" t="e">
        <f>VLOOKUP(Table1[[#This Row],[Player]],Players[[Player]:[consider]],8,FALSE)</f>
        <v>#N/A</v>
      </c>
      <c r="N227" s="15" t="e">
        <f>VLOOKUP(Table1[[#This Row],[Player]],Players[[Player]:[consider]],9,FALSE)</f>
        <v>#N/A</v>
      </c>
      <c r="O227" s="15" t="e">
        <f>VLOOKUP(Table1[[#This Row],[Player]],Players[[Player]:[consider]],10,FALSE)</f>
        <v>#N/A</v>
      </c>
      <c r="P227" s="15"/>
    </row>
    <row r="228" spans="1:16">
      <c r="A228" t="s">
        <v>474</v>
      </c>
      <c r="B228">
        <v>228</v>
      </c>
      <c r="C228" t="s">
        <v>509</v>
      </c>
      <c r="D228">
        <v>1.3</v>
      </c>
      <c r="E228">
        <v>1</v>
      </c>
      <c r="F228" s="1" t="e">
        <f>VLOOKUP(Table1[[#This Row],[Player]],Players[[Player]:[consider]],3,FALSE)</f>
        <v>#N/A</v>
      </c>
      <c r="G228" s="1">
        <v>0</v>
      </c>
      <c r="H228" s="1" t="e">
        <f>MAX(Table1[[#This Row],[Avg Yahoo Cost]:[Other Cost]])</f>
        <v>#N/A</v>
      </c>
      <c r="I228" s="1" t="e">
        <f>Table1[[#This Row],[Max Cost]]-Table1[[#This Row],[Min Cost]]</f>
        <v>#N/A</v>
      </c>
      <c r="J228" s="8" t="e">
        <f>VLOOKUP(Table1[[#This Row],[Player]],Players[[Player]:[consider]],4,FALSE)</f>
        <v>#N/A</v>
      </c>
      <c r="K228" s="15" t="e">
        <f>VLOOKUP(Table1[[#This Row],[Player]],Players[[Player]:[consider]],6,FALSE)</f>
        <v>#N/A</v>
      </c>
      <c r="L228" s="16" t="e">
        <f>VLOOKUP(Table1[[#This Row],[Player]],Players[[Player]:[consider]],7,FALSE)</f>
        <v>#N/A</v>
      </c>
      <c r="M228" s="15" t="e">
        <f>VLOOKUP(Table1[[#This Row],[Player]],Players[[Player]:[consider]],8,FALSE)</f>
        <v>#N/A</v>
      </c>
      <c r="N228" s="15" t="e">
        <f>VLOOKUP(Table1[[#This Row],[Player]],Players[[Player]:[consider]],9,FALSE)</f>
        <v>#N/A</v>
      </c>
      <c r="O228" s="15" t="e">
        <f>VLOOKUP(Table1[[#This Row],[Player]],Players[[Player]:[consider]],10,FALSE)</f>
        <v>#N/A</v>
      </c>
      <c r="P228" s="15"/>
    </row>
    <row r="229" spans="1:16">
      <c r="A229" t="s">
        <v>476</v>
      </c>
      <c r="B229">
        <v>229</v>
      </c>
      <c r="C229" t="s">
        <v>507</v>
      </c>
      <c r="D229">
        <v>1</v>
      </c>
      <c r="E229">
        <v>0</v>
      </c>
      <c r="F229" s="1" t="e">
        <f>VLOOKUP(Table1[[#This Row],[Player]],Players[[Player]:[consider]],3,FALSE)</f>
        <v>#N/A</v>
      </c>
      <c r="G229" s="1">
        <v>1</v>
      </c>
      <c r="H229" s="1" t="e">
        <f>MAX(Table1[[#This Row],[Avg Yahoo Cost]:[Other Cost]])</f>
        <v>#N/A</v>
      </c>
      <c r="I229" s="1" t="e">
        <f>Table1[[#This Row],[Max Cost]]-Table1[[#This Row],[Min Cost]]</f>
        <v>#N/A</v>
      </c>
      <c r="J229" s="8" t="e">
        <f>VLOOKUP(Table1[[#This Row],[Player]],Players[[Player]:[consider]],4,FALSE)</f>
        <v>#N/A</v>
      </c>
      <c r="K229" s="15" t="e">
        <f>VLOOKUP(Table1[[#This Row],[Player]],Players[[Player]:[consider]],6,FALSE)</f>
        <v>#N/A</v>
      </c>
      <c r="L229" s="16" t="e">
        <f>VLOOKUP(Table1[[#This Row],[Player]],Players[[Player]:[consider]],7,FALSE)</f>
        <v>#N/A</v>
      </c>
      <c r="M229" s="15" t="e">
        <f>VLOOKUP(Table1[[#This Row],[Player]],Players[[Player]:[consider]],8,FALSE)</f>
        <v>#N/A</v>
      </c>
      <c r="N229" s="15" t="e">
        <f>VLOOKUP(Table1[[#This Row],[Player]],Players[[Player]:[consider]],9,FALSE)</f>
        <v>#N/A</v>
      </c>
      <c r="O229" s="15" t="e">
        <f>VLOOKUP(Table1[[#This Row],[Player]],Players[[Player]:[consider]],10,FALSE)</f>
        <v>#N/A</v>
      </c>
      <c r="P229" s="15"/>
    </row>
    <row r="230" spans="1:16">
      <c r="A230" t="s">
        <v>478</v>
      </c>
      <c r="B230">
        <v>230</v>
      </c>
      <c r="C230" t="s">
        <v>506</v>
      </c>
      <c r="D230">
        <v>1.1000000000000001</v>
      </c>
      <c r="E230">
        <v>1</v>
      </c>
      <c r="F230" s="1" t="e">
        <f>VLOOKUP(Table1[[#This Row],[Player]],Players[[Player]:[consider]],3,FALSE)</f>
        <v>#N/A</v>
      </c>
      <c r="G230" s="1">
        <v>0</v>
      </c>
      <c r="H230" s="1" t="e">
        <f>MAX(Table1[[#This Row],[Avg Yahoo Cost]:[Other Cost]])</f>
        <v>#N/A</v>
      </c>
      <c r="I230" s="1" t="e">
        <f>Table1[[#This Row],[Max Cost]]-Table1[[#This Row],[Min Cost]]</f>
        <v>#N/A</v>
      </c>
      <c r="J230" s="8" t="e">
        <f>VLOOKUP(Table1[[#This Row],[Player]],Players[[Player]:[consider]],4,FALSE)</f>
        <v>#N/A</v>
      </c>
      <c r="K230" s="15" t="e">
        <f>VLOOKUP(Table1[[#This Row],[Player]],Players[[Player]:[consider]],6,FALSE)</f>
        <v>#N/A</v>
      </c>
      <c r="L230" s="16" t="e">
        <f>VLOOKUP(Table1[[#This Row],[Player]],Players[[Player]:[consider]],7,FALSE)</f>
        <v>#N/A</v>
      </c>
      <c r="M230" s="15" t="e">
        <f>VLOOKUP(Table1[[#This Row],[Player]],Players[[Player]:[consider]],8,FALSE)</f>
        <v>#N/A</v>
      </c>
      <c r="N230" s="15" t="e">
        <f>VLOOKUP(Table1[[#This Row],[Player]],Players[[Player]:[consider]],9,FALSE)</f>
        <v>#N/A</v>
      </c>
      <c r="O230" s="15" t="e">
        <f>VLOOKUP(Table1[[#This Row],[Player]],Players[[Player]:[consider]],10,FALSE)</f>
        <v>#N/A</v>
      </c>
      <c r="P230" s="15"/>
    </row>
    <row r="231" spans="1:16">
      <c r="A231" t="s">
        <v>480</v>
      </c>
      <c r="B231">
        <v>231</v>
      </c>
      <c r="C231" t="s">
        <v>504</v>
      </c>
      <c r="D231">
        <v>1.5</v>
      </c>
      <c r="E231">
        <v>1</v>
      </c>
      <c r="F231" s="1" t="e">
        <f>VLOOKUP(Table1[[#This Row],[Player]],Players[[Player]:[consider]],3,FALSE)</f>
        <v>#N/A</v>
      </c>
      <c r="G231" s="1">
        <v>1</v>
      </c>
      <c r="H231" s="1" t="e">
        <f>MAX(Table1[[#This Row],[Avg Yahoo Cost]:[Other Cost]])</f>
        <v>#N/A</v>
      </c>
      <c r="I231" s="1" t="e">
        <f>Table1[[#This Row],[Max Cost]]-Table1[[#This Row],[Min Cost]]</f>
        <v>#N/A</v>
      </c>
      <c r="J231" s="8" t="e">
        <f>VLOOKUP(Table1[[#This Row],[Player]],Players[[Player]:[consider]],4,FALSE)</f>
        <v>#N/A</v>
      </c>
      <c r="K231" s="15" t="e">
        <f>VLOOKUP(Table1[[#This Row],[Player]],Players[[Player]:[consider]],6,FALSE)</f>
        <v>#N/A</v>
      </c>
      <c r="L231" s="16" t="e">
        <f>VLOOKUP(Table1[[#This Row],[Player]],Players[[Player]:[consider]],7,FALSE)</f>
        <v>#N/A</v>
      </c>
      <c r="M231" s="15" t="e">
        <f>VLOOKUP(Table1[[#This Row],[Player]],Players[[Player]:[consider]],8,FALSE)</f>
        <v>#N/A</v>
      </c>
      <c r="N231" s="15" t="e">
        <f>VLOOKUP(Table1[[#This Row],[Player]],Players[[Player]:[consider]],9,FALSE)</f>
        <v>#N/A</v>
      </c>
      <c r="O231" s="15" t="e">
        <f>VLOOKUP(Table1[[#This Row],[Player]],Players[[Player]:[consider]],10,FALSE)</f>
        <v>#N/A</v>
      </c>
      <c r="P231" s="15"/>
    </row>
    <row r="232" spans="1:16">
      <c r="A232" t="s">
        <v>281</v>
      </c>
      <c r="B232">
        <v>232</v>
      </c>
      <c r="C232" t="s">
        <v>505</v>
      </c>
      <c r="D232" t="s">
        <v>187</v>
      </c>
      <c r="E232">
        <v>1</v>
      </c>
      <c r="F232" s="1" t="str">
        <f>VLOOKUP(Table1[[#This Row],[Player]],Players[[Player]:[consider]],3,FALSE)</f>
        <v>-</v>
      </c>
      <c r="G232" s="1">
        <v>1</v>
      </c>
      <c r="H232" s="1">
        <f>MAX(Table1[[#This Row],[Avg Yahoo Cost]:[Other Cost]])</f>
        <v>1</v>
      </c>
      <c r="I232" s="1">
        <f>Table1[[#This Row],[Max Cost]]-Table1[[#This Row],[Min Cost]]</f>
        <v>0</v>
      </c>
      <c r="J232" s="8">
        <f>VLOOKUP(Table1[[#This Row],[Player]],Players[[Player]:[consider]],4,FALSE)</f>
        <v>51.8</v>
      </c>
      <c r="K232" s="15">
        <f>VLOOKUP(Table1[[#This Row],[Player]],Players[[Player]:[consider]],6,FALSE)</f>
        <v>24</v>
      </c>
      <c r="L232" s="16">
        <f>VLOOKUP(Table1[[#This Row],[Player]],Players[[Player]:[consider]],7,FALSE)</f>
        <v>1</v>
      </c>
      <c r="M232" s="15">
        <f>VLOOKUP(Table1[[#This Row],[Player]],Players[[Player]:[consider]],8,FALSE)</f>
        <v>12</v>
      </c>
      <c r="N232" s="15">
        <f>VLOOKUP(Table1[[#This Row],[Player]],Players[[Player]:[consider]],9,FALSE)</f>
        <v>0</v>
      </c>
      <c r="O232" s="15">
        <f>VLOOKUP(Table1[[#This Row],[Player]],Players[[Player]:[consider]],10,FALSE)</f>
        <v>0</v>
      </c>
      <c r="P232" s="15"/>
    </row>
    <row r="233" spans="1:16">
      <c r="A233" t="s">
        <v>482</v>
      </c>
      <c r="B233">
        <v>233</v>
      </c>
      <c r="C233" t="s">
        <v>507</v>
      </c>
      <c r="D233" t="s">
        <v>187</v>
      </c>
      <c r="E233">
        <v>1</v>
      </c>
      <c r="F233" s="1" t="e">
        <f>VLOOKUP(Table1[[#This Row],[Player]],Players[[Player]:[consider]],3,FALSE)</f>
        <v>#N/A</v>
      </c>
      <c r="G233" s="1">
        <v>1</v>
      </c>
      <c r="H233" s="1" t="e">
        <f>MAX(Table1[[#This Row],[Avg Yahoo Cost]:[Other Cost]])</f>
        <v>#N/A</v>
      </c>
      <c r="I233" s="1" t="e">
        <f>Table1[[#This Row],[Max Cost]]-Table1[[#This Row],[Min Cost]]</f>
        <v>#N/A</v>
      </c>
      <c r="J233" s="8" t="e">
        <f>VLOOKUP(Table1[[#This Row],[Player]],Players[[Player]:[consider]],4,FALSE)</f>
        <v>#N/A</v>
      </c>
      <c r="K233" s="15" t="e">
        <f>VLOOKUP(Table1[[#This Row],[Player]],Players[[Player]:[consider]],6,FALSE)</f>
        <v>#N/A</v>
      </c>
      <c r="L233" s="16" t="e">
        <f>VLOOKUP(Table1[[#This Row],[Player]],Players[[Player]:[consider]],7,FALSE)</f>
        <v>#N/A</v>
      </c>
      <c r="M233" s="15" t="e">
        <f>VLOOKUP(Table1[[#This Row],[Player]],Players[[Player]:[consider]],8,FALSE)</f>
        <v>#N/A</v>
      </c>
      <c r="N233" s="15" t="e">
        <f>VLOOKUP(Table1[[#This Row],[Player]],Players[[Player]:[consider]],9,FALSE)</f>
        <v>#N/A</v>
      </c>
      <c r="O233" s="15" t="e">
        <f>VLOOKUP(Table1[[#This Row],[Player]],Players[[Player]:[consider]],10,FALSE)</f>
        <v>#N/A</v>
      </c>
      <c r="P233" s="15"/>
    </row>
    <row r="234" spans="1:16">
      <c r="A234" t="s">
        <v>484</v>
      </c>
      <c r="B234">
        <v>234</v>
      </c>
      <c r="C234" t="s">
        <v>508</v>
      </c>
      <c r="D234" t="s">
        <v>187</v>
      </c>
      <c r="E234">
        <v>1</v>
      </c>
      <c r="F234" s="1" t="e">
        <f>VLOOKUP(Table1[[#This Row],[Player]],Players[[Player]:[consider]],3,FALSE)</f>
        <v>#N/A</v>
      </c>
      <c r="G234" s="1">
        <v>1</v>
      </c>
      <c r="H234" s="1" t="e">
        <f>MAX(Table1[[#This Row],[Avg Yahoo Cost]:[Other Cost]])</f>
        <v>#N/A</v>
      </c>
      <c r="I234" s="1" t="e">
        <f>Table1[[#This Row],[Max Cost]]-Table1[[#This Row],[Min Cost]]</f>
        <v>#N/A</v>
      </c>
      <c r="J234" s="8" t="e">
        <f>VLOOKUP(Table1[[#This Row],[Player]],Players[[Player]:[consider]],4,FALSE)</f>
        <v>#N/A</v>
      </c>
      <c r="K234" s="15" t="e">
        <f>VLOOKUP(Table1[[#This Row],[Player]],Players[[Player]:[consider]],6,FALSE)</f>
        <v>#N/A</v>
      </c>
      <c r="L234" s="16" t="e">
        <f>VLOOKUP(Table1[[#This Row],[Player]],Players[[Player]:[consider]],7,FALSE)</f>
        <v>#N/A</v>
      </c>
      <c r="M234" s="15" t="e">
        <f>VLOOKUP(Table1[[#This Row],[Player]],Players[[Player]:[consider]],8,FALSE)</f>
        <v>#N/A</v>
      </c>
      <c r="N234" s="15" t="e">
        <f>VLOOKUP(Table1[[#This Row],[Player]],Players[[Player]:[consider]],9,FALSE)</f>
        <v>#N/A</v>
      </c>
      <c r="O234" s="15" t="e">
        <f>VLOOKUP(Table1[[#This Row],[Player]],Players[[Player]:[consider]],10,FALSE)</f>
        <v>#N/A</v>
      </c>
      <c r="P234" s="15"/>
    </row>
    <row r="235" spans="1:16">
      <c r="A235" t="s">
        <v>485</v>
      </c>
      <c r="B235">
        <v>235</v>
      </c>
      <c r="C235" t="s">
        <v>508</v>
      </c>
      <c r="D235" t="s">
        <v>187</v>
      </c>
      <c r="E235">
        <v>0</v>
      </c>
      <c r="F235" s="1" t="e">
        <f>VLOOKUP(Table1[[#This Row],[Player]],Players[[Player]:[consider]],3,FALSE)</f>
        <v>#N/A</v>
      </c>
      <c r="G235" s="1">
        <v>1</v>
      </c>
      <c r="H235" s="1" t="e">
        <f>MAX(Table1[[#This Row],[Avg Yahoo Cost]:[Other Cost]])</f>
        <v>#N/A</v>
      </c>
      <c r="I235" s="1" t="e">
        <f>Table1[[#This Row],[Max Cost]]-Table1[[#This Row],[Min Cost]]</f>
        <v>#N/A</v>
      </c>
      <c r="J235" s="8" t="e">
        <f>VLOOKUP(Table1[[#This Row],[Player]],Players[[Player]:[consider]],4,FALSE)</f>
        <v>#N/A</v>
      </c>
      <c r="K235" s="15" t="e">
        <f>VLOOKUP(Table1[[#This Row],[Player]],Players[[Player]:[consider]],6,FALSE)</f>
        <v>#N/A</v>
      </c>
      <c r="L235" s="16" t="e">
        <f>VLOOKUP(Table1[[#This Row],[Player]],Players[[Player]:[consider]],7,FALSE)</f>
        <v>#N/A</v>
      </c>
      <c r="M235" s="15" t="e">
        <f>VLOOKUP(Table1[[#This Row],[Player]],Players[[Player]:[consider]],8,FALSE)</f>
        <v>#N/A</v>
      </c>
      <c r="N235" s="15" t="e">
        <f>VLOOKUP(Table1[[#This Row],[Player]],Players[[Player]:[consider]],9,FALSE)</f>
        <v>#N/A</v>
      </c>
      <c r="O235" s="15" t="e">
        <f>VLOOKUP(Table1[[#This Row],[Player]],Players[[Player]:[consider]],10,FALSE)</f>
        <v>#N/A</v>
      </c>
      <c r="P235" s="15"/>
    </row>
    <row r="236" spans="1:16">
      <c r="A236" t="s">
        <v>274</v>
      </c>
      <c r="B236">
        <v>236</v>
      </c>
      <c r="C236" t="s">
        <v>507</v>
      </c>
      <c r="D236" t="s">
        <v>187</v>
      </c>
      <c r="E236">
        <v>0</v>
      </c>
      <c r="F236" s="1" t="str">
        <f>VLOOKUP(Table1[[#This Row],[Player]],Players[[Player]:[consider]],3,FALSE)</f>
        <v>-</v>
      </c>
      <c r="G236" s="1">
        <v>0</v>
      </c>
      <c r="H236" s="1">
        <f>MAX(Table1[[#This Row],[Avg Yahoo Cost]:[Other Cost]])</f>
        <v>0</v>
      </c>
      <c r="I236" s="1">
        <f>Table1[[#This Row],[Max Cost]]-Table1[[#This Row],[Min Cost]]</f>
        <v>0</v>
      </c>
      <c r="J236" s="8">
        <f>VLOOKUP(Table1[[#This Row],[Player]],Players[[Player]:[consider]],4,FALSE)</f>
        <v>78.41</v>
      </c>
      <c r="K236" s="15">
        <f>VLOOKUP(Table1[[#This Row],[Player]],Players[[Player]:[consider]],6,FALSE)</f>
        <v>28</v>
      </c>
      <c r="L236" s="16">
        <f>VLOOKUP(Table1[[#This Row],[Player]],Players[[Player]:[consider]],7,FALSE)</f>
        <v>6</v>
      </c>
      <c r="M236" s="15">
        <f>VLOOKUP(Table1[[#This Row],[Player]],Players[[Player]:[consider]],8,FALSE)</f>
        <v>5</v>
      </c>
      <c r="N236" s="15">
        <f>VLOOKUP(Table1[[#This Row],[Player]],Players[[Player]:[consider]],9,FALSE)</f>
        <v>2</v>
      </c>
      <c r="O236" s="15">
        <f>VLOOKUP(Table1[[#This Row],[Player]],Players[[Player]:[consider]],10,FALSE)</f>
        <v>3.5</v>
      </c>
      <c r="P236" s="15"/>
    </row>
    <row r="237" spans="1:16">
      <c r="A237" t="s">
        <v>488</v>
      </c>
      <c r="B237">
        <v>237</v>
      </c>
      <c r="C237" t="s">
        <v>505</v>
      </c>
      <c r="D237" t="s">
        <v>187</v>
      </c>
      <c r="E237">
        <v>1</v>
      </c>
      <c r="F237" s="1" t="e">
        <f>VLOOKUP(Table1[[#This Row],[Player]],Players[[Player]:[consider]],3,FALSE)</f>
        <v>#N/A</v>
      </c>
      <c r="G237" s="1">
        <v>0</v>
      </c>
      <c r="H237" s="1" t="e">
        <f>MAX(Table1[[#This Row],[Avg Yahoo Cost]:[Other Cost]])</f>
        <v>#N/A</v>
      </c>
      <c r="I237" s="1" t="e">
        <f>Table1[[#This Row],[Max Cost]]-Table1[[#This Row],[Min Cost]]</f>
        <v>#N/A</v>
      </c>
      <c r="J237" s="8" t="e">
        <f>VLOOKUP(Table1[[#This Row],[Player]],Players[[Player]:[consider]],4,FALSE)</f>
        <v>#N/A</v>
      </c>
      <c r="K237" s="15" t="e">
        <f>VLOOKUP(Table1[[#This Row],[Player]],Players[[Player]:[consider]],6,FALSE)</f>
        <v>#N/A</v>
      </c>
      <c r="L237" s="16" t="e">
        <f>VLOOKUP(Table1[[#This Row],[Player]],Players[[Player]:[consider]],7,FALSE)</f>
        <v>#N/A</v>
      </c>
      <c r="M237" s="15" t="e">
        <f>VLOOKUP(Table1[[#This Row],[Player]],Players[[Player]:[consider]],8,FALSE)</f>
        <v>#N/A</v>
      </c>
      <c r="N237" s="15" t="e">
        <f>VLOOKUP(Table1[[#This Row],[Player]],Players[[Player]:[consider]],9,FALSE)</f>
        <v>#N/A</v>
      </c>
      <c r="O237" s="15" t="e">
        <f>VLOOKUP(Table1[[#This Row],[Player]],Players[[Player]:[consider]],10,FALSE)</f>
        <v>#N/A</v>
      </c>
      <c r="P237" s="15"/>
    </row>
    <row r="238" spans="1:16">
      <c r="A238" t="s">
        <v>489</v>
      </c>
      <c r="B238">
        <v>238</v>
      </c>
      <c r="C238" t="s">
        <v>509</v>
      </c>
      <c r="D238">
        <v>1</v>
      </c>
      <c r="E238">
        <v>1</v>
      </c>
      <c r="F238" s="1" t="e">
        <f>VLOOKUP(Table1[[#This Row],[Player]],Players[[Player]:[consider]],3,FALSE)</f>
        <v>#N/A</v>
      </c>
      <c r="G238" s="1" t="e">
        <f>MIN(Table1[[#This Row],[Avg Yahoo Cost]:[Other Cost]])</f>
        <v>#N/A</v>
      </c>
      <c r="H238" s="1" t="e">
        <f>MAX(Table1[[#This Row],[Avg Yahoo Cost]:[Other Cost]])</f>
        <v>#N/A</v>
      </c>
      <c r="I238" s="1" t="e">
        <f>Table1[[#This Row],[Max Cost]]-Table1[[#This Row],[Min Cost]]</f>
        <v>#N/A</v>
      </c>
      <c r="J238" s="8" t="e">
        <f>VLOOKUP(Table1[[#This Row],[Player]],Players[[Player]:[consider]],4,FALSE)</f>
        <v>#N/A</v>
      </c>
      <c r="K238" s="15" t="e">
        <f>VLOOKUP(Table1[[#This Row],[Player]],Players[[Player]:[consider]],6,FALSE)</f>
        <v>#N/A</v>
      </c>
      <c r="L238" s="16" t="e">
        <f>VLOOKUP(Table1[[#This Row],[Player]],Players[[Player]:[consider]],7,FALSE)</f>
        <v>#N/A</v>
      </c>
      <c r="M238" s="15" t="e">
        <f>VLOOKUP(Table1[[#This Row],[Player]],Players[[Player]:[consider]],8,FALSE)</f>
        <v>#N/A</v>
      </c>
      <c r="N238" s="15" t="e">
        <f>VLOOKUP(Table1[[#This Row],[Player]],Players[[Player]:[consider]],9,FALSE)</f>
        <v>#N/A</v>
      </c>
      <c r="O238" s="15" t="e">
        <f>VLOOKUP(Table1[[#This Row],[Player]],Players[[Player]:[consider]],10,FALSE)</f>
        <v>#N/A</v>
      </c>
      <c r="P238" s="15"/>
    </row>
    <row r="239" spans="1:16">
      <c r="A239" t="s">
        <v>491</v>
      </c>
      <c r="B239">
        <v>239</v>
      </c>
      <c r="C239" t="s">
        <v>509</v>
      </c>
      <c r="D239">
        <v>1.3</v>
      </c>
      <c r="E239">
        <v>1</v>
      </c>
      <c r="F239" s="1" t="e">
        <f>VLOOKUP(Table1[[#This Row],[Player]],Players[[Player]:[consider]],3,FALSE)</f>
        <v>#N/A</v>
      </c>
      <c r="G239" s="1" t="e">
        <f>MIN(Table1[[#This Row],[Avg Yahoo Cost]:[Other Cost]])</f>
        <v>#N/A</v>
      </c>
      <c r="H239" s="1" t="e">
        <f>MAX(Table1[[#This Row],[Avg Yahoo Cost]:[Other Cost]])</f>
        <v>#N/A</v>
      </c>
      <c r="I239" s="1" t="e">
        <f>Table1[[#This Row],[Max Cost]]-Table1[[#This Row],[Min Cost]]</f>
        <v>#N/A</v>
      </c>
      <c r="J239" s="8" t="e">
        <f>VLOOKUP(Table1[[#This Row],[Player]],Players[[Player]:[consider]],4,FALSE)</f>
        <v>#N/A</v>
      </c>
      <c r="K239" s="15" t="e">
        <f>VLOOKUP(Table1[[#This Row],[Player]],Players[[Player]:[consider]],6,FALSE)</f>
        <v>#N/A</v>
      </c>
      <c r="L239" s="16" t="e">
        <f>VLOOKUP(Table1[[#This Row],[Player]],Players[[Player]:[consider]],7,FALSE)</f>
        <v>#N/A</v>
      </c>
      <c r="M239" s="15" t="e">
        <f>VLOOKUP(Table1[[#This Row],[Player]],Players[[Player]:[consider]],8,FALSE)</f>
        <v>#N/A</v>
      </c>
      <c r="N239" s="15" t="e">
        <f>VLOOKUP(Table1[[#This Row],[Player]],Players[[Player]:[consider]],9,FALSE)</f>
        <v>#N/A</v>
      </c>
      <c r="O239" s="15" t="e">
        <f>VLOOKUP(Table1[[#This Row],[Player]],Players[[Player]:[consider]],10,FALSE)</f>
        <v>#N/A</v>
      </c>
      <c r="P239" s="15"/>
    </row>
    <row r="240" spans="1:16">
      <c r="A240" t="s">
        <v>493</v>
      </c>
      <c r="B240">
        <v>240</v>
      </c>
      <c r="C240" t="s">
        <v>509</v>
      </c>
      <c r="D240">
        <v>1</v>
      </c>
      <c r="E240">
        <v>0</v>
      </c>
      <c r="F240" s="1" t="e">
        <f>VLOOKUP(Table1[[#This Row],[Player]],Players[[Player]:[consider]],3,FALSE)</f>
        <v>#N/A</v>
      </c>
      <c r="G240" s="1" t="e">
        <f>MIN(Table1[[#This Row],[Avg Yahoo Cost]:[Other Cost]])</f>
        <v>#N/A</v>
      </c>
      <c r="H240" s="1" t="e">
        <f>MAX(Table1[[#This Row],[Avg Yahoo Cost]:[Other Cost]])</f>
        <v>#N/A</v>
      </c>
      <c r="I240" s="1" t="e">
        <f>Table1[[#This Row],[Max Cost]]-Table1[[#This Row],[Min Cost]]</f>
        <v>#N/A</v>
      </c>
      <c r="J240" s="8" t="e">
        <f>VLOOKUP(Table1[[#This Row],[Player]],Players[[Player]:[consider]],4,FALSE)</f>
        <v>#N/A</v>
      </c>
      <c r="K240" s="15" t="e">
        <f>VLOOKUP(Table1[[#This Row],[Player]],Players[[Player]:[consider]],6,FALSE)</f>
        <v>#N/A</v>
      </c>
      <c r="L240" s="16" t="e">
        <f>VLOOKUP(Table1[[#This Row],[Player]],Players[[Player]:[consider]],7,FALSE)</f>
        <v>#N/A</v>
      </c>
      <c r="M240" s="15" t="e">
        <f>VLOOKUP(Table1[[#This Row],[Player]],Players[[Player]:[consider]],8,FALSE)</f>
        <v>#N/A</v>
      </c>
      <c r="N240" s="15" t="e">
        <f>VLOOKUP(Table1[[#This Row],[Player]],Players[[Player]:[consider]],9,FALSE)</f>
        <v>#N/A</v>
      </c>
      <c r="O240" s="15" t="e">
        <f>VLOOKUP(Table1[[#This Row],[Player]],Players[[Player]:[consider]],10,FALSE)</f>
        <v>#N/A</v>
      </c>
      <c r="P240" s="15"/>
    </row>
    <row r="241" spans="1:16">
      <c r="A241" t="s">
        <v>488</v>
      </c>
      <c r="B241">
        <v>237</v>
      </c>
      <c r="C241" t="s">
        <v>505</v>
      </c>
      <c r="E241" s="1">
        <v>1</v>
      </c>
      <c r="F241" s="1" t="e">
        <f>VLOOKUP(Table1[[#This Row],[Player]],Players[[Player]:[consider]],3,FALSE)</f>
        <v>#N/A</v>
      </c>
      <c r="G241" s="1" t="e">
        <f>MIN(Table1[[#This Row],[Avg Yahoo Cost]:[Other Cost]])</f>
        <v>#N/A</v>
      </c>
      <c r="H241" s="1" t="e">
        <f>MAX(Table1[[#This Row],[Avg Yahoo Cost]:[Other Cost]])</f>
        <v>#N/A</v>
      </c>
      <c r="I241" s="1" t="e">
        <f>Table1[[#This Row],[Max Cost]]-Table1[[#This Row],[Min Cost]]</f>
        <v>#N/A</v>
      </c>
      <c r="J241" s="8" t="e">
        <f>VLOOKUP(Table1[[#This Row],[Player]],Players[[Player]:[consider]],4,FALSE)</f>
        <v>#N/A</v>
      </c>
      <c r="K241" s="15" t="e">
        <f>VLOOKUP(Table1[[#This Row],[Player]],Players[[Player]:[consider]],6,FALSE)</f>
        <v>#N/A</v>
      </c>
      <c r="L241" s="16" t="e">
        <f>VLOOKUP(Table1[[#This Row],[Player]],Players[[Player]:[consider]],7,FALSE)</f>
        <v>#N/A</v>
      </c>
      <c r="M241" s="15" t="e">
        <f>VLOOKUP(Table1[[#This Row],[Player]],Players[[Player]:[consider]],8,FALSE)</f>
        <v>#N/A</v>
      </c>
      <c r="N241" s="15" t="e">
        <f>VLOOKUP(Table1[[#This Row],[Player]],Players[[Player]:[consider]],9,FALSE)</f>
        <v>#N/A</v>
      </c>
      <c r="O241" s="15" t="e">
        <f>VLOOKUP(Table1[[#This Row],[Player]],Players[[Player]:[consider]],10,FALSE)</f>
        <v>#N/A</v>
      </c>
      <c r="P241" s="1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0D84-F0FF-43B0-ADE0-BAF55DBA902F}">
  <dimension ref="A1:K91"/>
  <sheetViews>
    <sheetView topLeftCell="A60" workbookViewId="0">
      <selection activeCell="G2" sqref="G2:K91"/>
    </sheetView>
  </sheetViews>
  <sheetFormatPr defaultRowHeight="15"/>
  <sheetData>
    <row r="1" spans="1:11">
      <c r="B1" t="s">
        <v>510</v>
      </c>
      <c r="C1" t="s">
        <v>511</v>
      </c>
    </row>
    <row r="2" spans="1:11">
      <c r="A2" t="s">
        <v>512</v>
      </c>
      <c r="B2">
        <f>60+30</f>
        <v>90</v>
      </c>
      <c r="C2">
        <f>5+15</f>
        <v>20</v>
      </c>
      <c r="D2">
        <f>B2-C2</f>
        <v>70</v>
      </c>
      <c r="G2" t="s">
        <v>171</v>
      </c>
      <c r="H2">
        <v>151</v>
      </c>
      <c r="I2" t="s">
        <v>504</v>
      </c>
      <c r="J2">
        <v>1.1000000000000001</v>
      </c>
      <c r="K2">
        <v>1</v>
      </c>
    </row>
    <row r="3" spans="1:11">
      <c r="A3" t="s">
        <v>513</v>
      </c>
      <c r="B3">
        <f>50+34</f>
        <v>84</v>
      </c>
      <c r="C3">
        <f>2+34</f>
        <v>36</v>
      </c>
      <c r="D3">
        <f>B3-C3</f>
        <v>48</v>
      </c>
      <c r="G3" t="s">
        <v>356</v>
      </c>
      <c r="H3">
        <v>152</v>
      </c>
      <c r="I3" t="s">
        <v>505</v>
      </c>
      <c r="J3" t="s">
        <v>187</v>
      </c>
      <c r="K3">
        <v>1</v>
      </c>
    </row>
    <row r="4" spans="1:11">
      <c r="A4" t="s">
        <v>514</v>
      </c>
      <c r="B4">
        <v>37</v>
      </c>
      <c r="C4">
        <v>6</v>
      </c>
      <c r="D4">
        <f>B4-C4</f>
        <v>31</v>
      </c>
      <c r="G4" t="s">
        <v>181</v>
      </c>
      <c r="H4">
        <v>153</v>
      </c>
      <c r="I4" t="s">
        <v>504</v>
      </c>
      <c r="J4">
        <v>1.3</v>
      </c>
      <c r="K4">
        <v>1</v>
      </c>
    </row>
    <row r="5" spans="1:11">
      <c r="A5" t="s">
        <v>515</v>
      </c>
      <c r="B5">
        <v>0</v>
      </c>
      <c r="C5">
        <v>0</v>
      </c>
      <c r="D5">
        <f>B5-C5</f>
        <v>0</v>
      </c>
      <c r="G5" t="s">
        <v>359</v>
      </c>
      <c r="H5">
        <v>154</v>
      </c>
      <c r="I5" t="s">
        <v>505</v>
      </c>
      <c r="J5" t="s">
        <v>187</v>
      </c>
      <c r="K5">
        <v>1</v>
      </c>
    </row>
    <row r="6" spans="1:11">
      <c r="A6" t="s">
        <v>516</v>
      </c>
      <c r="B6">
        <f>26+20</f>
        <v>46</v>
      </c>
      <c r="C6">
        <f>11+6</f>
        <v>17</v>
      </c>
      <c r="D6">
        <f>B6-C6</f>
        <v>29</v>
      </c>
      <c r="G6" t="s">
        <v>361</v>
      </c>
      <c r="H6">
        <v>155</v>
      </c>
      <c r="I6" t="s">
        <v>506</v>
      </c>
      <c r="J6">
        <v>3.2</v>
      </c>
      <c r="K6">
        <v>1</v>
      </c>
    </row>
    <row r="7" spans="1:11">
      <c r="A7" t="s">
        <v>517</v>
      </c>
      <c r="B7">
        <f>48+30</f>
        <v>78</v>
      </c>
      <c r="C7">
        <f>2+26</f>
        <v>28</v>
      </c>
      <c r="D7">
        <f>B7-C7</f>
        <v>50</v>
      </c>
      <c r="G7" t="s">
        <v>363</v>
      </c>
      <c r="H7">
        <v>156</v>
      </c>
      <c r="I7" t="s">
        <v>505</v>
      </c>
      <c r="J7" t="s">
        <v>187</v>
      </c>
      <c r="K7">
        <v>1</v>
      </c>
    </row>
    <row r="8" spans="1:11">
      <c r="G8" t="s">
        <v>365</v>
      </c>
      <c r="H8">
        <v>157</v>
      </c>
      <c r="I8" t="s">
        <v>507</v>
      </c>
      <c r="J8">
        <v>1.8</v>
      </c>
      <c r="K8">
        <v>1</v>
      </c>
    </row>
    <row r="9" spans="1:11">
      <c r="G9" t="s">
        <v>367</v>
      </c>
      <c r="H9">
        <v>158</v>
      </c>
      <c r="I9" t="s">
        <v>505</v>
      </c>
      <c r="J9">
        <v>1.5</v>
      </c>
      <c r="K9">
        <v>1</v>
      </c>
    </row>
    <row r="10" spans="1:11">
      <c r="B10" t="s">
        <v>518</v>
      </c>
      <c r="C10">
        <v>11</v>
      </c>
      <c r="D10">
        <v>26</v>
      </c>
      <c r="G10" t="s">
        <v>369</v>
      </c>
      <c r="H10">
        <v>159</v>
      </c>
      <c r="I10" t="s">
        <v>506</v>
      </c>
      <c r="J10">
        <v>2.2999999999999998</v>
      </c>
      <c r="K10">
        <v>1</v>
      </c>
    </row>
    <row r="11" spans="1:11">
      <c r="B11" t="s">
        <v>519</v>
      </c>
      <c r="C11">
        <v>6</v>
      </c>
      <c r="D11">
        <v>20</v>
      </c>
      <c r="G11" t="s">
        <v>164</v>
      </c>
      <c r="H11">
        <v>160</v>
      </c>
      <c r="I11" t="s">
        <v>507</v>
      </c>
      <c r="J11">
        <v>1</v>
      </c>
      <c r="K11">
        <v>1</v>
      </c>
    </row>
    <row r="12" spans="1:11">
      <c r="G12" t="s">
        <v>129</v>
      </c>
      <c r="H12">
        <v>161</v>
      </c>
      <c r="I12" t="s">
        <v>505</v>
      </c>
      <c r="J12">
        <v>1.1000000000000001</v>
      </c>
      <c r="K12">
        <v>1</v>
      </c>
    </row>
    <row r="13" spans="1:11">
      <c r="G13" t="s">
        <v>184</v>
      </c>
      <c r="H13">
        <v>162</v>
      </c>
      <c r="I13" t="s">
        <v>507</v>
      </c>
      <c r="J13">
        <v>1</v>
      </c>
      <c r="K13">
        <v>1</v>
      </c>
    </row>
    <row r="14" spans="1:11">
      <c r="G14" t="s">
        <v>374</v>
      </c>
      <c r="H14">
        <v>163</v>
      </c>
      <c r="I14" t="s">
        <v>506</v>
      </c>
      <c r="J14">
        <v>2.1</v>
      </c>
      <c r="K14">
        <v>1</v>
      </c>
    </row>
    <row r="15" spans="1:11">
      <c r="G15" t="s">
        <v>146</v>
      </c>
      <c r="H15">
        <v>164</v>
      </c>
      <c r="I15" t="s">
        <v>505</v>
      </c>
      <c r="J15">
        <v>1.1000000000000001</v>
      </c>
      <c r="K15">
        <v>1</v>
      </c>
    </row>
    <row r="16" spans="1:11">
      <c r="G16" t="s">
        <v>222</v>
      </c>
      <c r="H16">
        <v>165</v>
      </c>
      <c r="I16" t="s">
        <v>507</v>
      </c>
      <c r="J16">
        <v>1</v>
      </c>
      <c r="K16">
        <v>1</v>
      </c>
    </row>
    <row r="17" spans="7:11">
      <c r="G17" t="s">
        <v>378</v>
      </c>
      <c r="H17">
        <v>166</v>
      </c>
      <c r="I17" t="s">
        <v>506</v>
      </c>
      <c r="J17">
        <v>2.4</v>
      </c>
      <c r="K17">
        <v>1</v>
      </c>
    </row>
    <row r="18" spans="7:11">
      <c r="G18" t="s">
        <v>380</v>
      </c>
      <c r="H18">
        <v>167</v>
      </c>
      <c r="I18" t="s">
        <v>506</v>
      </c>
      <c r="J18">
        <v>1.4</v>
      </c>
      <c r="K18">
        <v>1</v>
      </c>
    </row>
    <row r="19" spans="7:11">
      <c r="G19" t="s">
        <v>175</v>
      </c>
      <c r="H19">
        <v>168</v>
      </c>
      <c r="I19" t="s">
        <v>507</v>
      </c>
      <c r="J19">
        <v>1</v>
      </c>
      <c r="K19">
        <v>1</v>
      </c>
    </row>
    <row r="20" spans="7:11">
      <c r="G20" t="s">
        <v>219</v>
      </c>
      <c r="H20">
        <v>169</v>
      </c>
      <c r="I20" t="s">
        <v>504</v>
      </c>
      <c r="J20">
        <v>1.1000000000000001</v>
      </c>
      <c r="K20">
        <v>1</v>
      </c>
    </row>
    <row r="21" spans="7:11">
      <c r="G21" t="s">
        <v>384</v>
      </c>
      <c r="H21">
        <v>170</v>
      </c>
      <c r="I21" t="s">
        <v>505</v>
      </c>
      <c r="J21" t="s">
        <v>187</v>
      </c>
      <c r="K21">
        <v>1</v>
      </c>
    </row>
    <row r="22" spans="7:11">
      <c r="G22" t="s">
        <v>385</v>
      </c>
      <c r="H22">
        <v>171</v>
      </c>
      <c r="I22" t="s">
        <v>508</v>
      </c>
      <c r="J22">
        <v>1.2</v>
      </c>
      <c r="K22">
        <v>1</v>
      </c>
    </row>
    <row r="23" spans="7:11">
      <c r="G23" t="s">
        <v>229</v>
      </c>
      <c r="H23">
        <v>172</v>
      </c>
      <c r="I23" t="s">
        <v>504</v>
      </c>
      <c r="J23" t="s">
        <v>187</v>
      </c>
      <c r="K23">
        <v>1</v>
      </c>
    </row>
    <row r="24" spans="7:11">
      <c r="G24" t="s">
        <v>388</v>
      </c>
      <c r="H24">
        <v>173</v>
      </c>
      <c r="I24" t="s">
        <v>509</v>
      </c>
      <c r="J24">
        <v>3.5</v>
      </c>
      <c r="K24">
        <v>1</v>
      </c>
    </row>
    <row r="25" spans="7:11">
      <c r="G25" t="s">
        <v>390</v>
      </c>
      <c r="H25">
        <v>174</v>
      </c>
      <c r="I25" t="s">
        <v>509</v>
      </c>
      <c r="J25">
        <v>2.1</v>
      </c>
      <c r="K25">
        <v>1</v>
      </c>
    </row>
    <row r="26" spans="7:11">
      <c r="G26" t="s">
        <v>180</v>
      </c>
      <c r="H26">
        <v>175</v>
      </c>
      <c r="I26" t="s">
        <v>508</v>
      </c>
      <c r="J26" t="s">
        <v>187</v>
      </c>
      <c r="K26">
        <v>1</v>
      </c>
    </row>
    <row r="27" spans="7:11">
      <c r="G27" t="s">
        <v>393</v>
      </c>
      <c r="H27">
        <v>176</v>
      </c>
      <c r="I27" t="s">
        <v>505</v>
      </c>
      <c r="J27" t="s">
        <v>187</v>
      </c>
      <c r="K27">
        <v>1</v>
      </c>
    </row>
    <row r="28" spans="7:11">
      <c r="G28" t="s">
        <v>395</v>
      </c>
      <c r="H28">
        <v>177</v>
      </c>
      <c r="I28" t="s">
        <v>508</v>
      </c>
      <c r="J28">
        <v>1.1000000000000001</v>
      </c>
      <c r="K28">
        <v>1</v>
      </c>
    </row>
    <row r="29" spans="7:11">
      <c r="G29" t="s">
        <v>397</v>
      </c>
      <c r="H29">
        <v>178</v>
      </c>
      <c r="I29" t="s">
        <v>508</v>
      </c>
      <c r="J29" t="s">
        <v>187</v>
      </c>
      <c r="K29">
        <v>1</v>
      </c>
    </row>
    <row r="30" spans="7:11">
      <c r="G30" t="s">
        <v>186</v>
      </c>
      <c r="H30">
        <v>179</v>
      </c>
      <c r="I30" t="s">
        <v>505</v>
      </c>
      <c r="J30" t="s">
        <v>187</v>
      </c>
      <c r="K30">
        <v>1</v>
      </c>
    </row>
    <row r="31" spans="7:11">
      <c r="G31" t="s">
        <v>399</v>
      </c>
      <c r="H31">
        <v>180</v>
      </c>
      <c r="I31" t="s">
        <v>505</v>
      </c>
      <c r="J31" t="s">
        <v>187</v>
      </c>
      <c r="K31">
        <v>1</v>
      </c>
    </row>
    <row r="32" spans="7:11">
      <c r="G32" t="s">
        <v>135</v>
      </c>
      <c r="H32">
        <v>181</v>
      </c>
      <c r="I32" t="s">
        <v>505</v>
      </c>
      <c r="J32" t="s">
        <v>187</v>
      </c>
      <c r="K32">
        <v>1</v>
      </c>
    </row>
    <row r="33" spans="7:11">
      <c r="G33" t="s">
        <v>402</v>
      </c>
      <c r="H33">
        <v>182</v>
      </c>
      <c r="I33" t="s">
        <v>506</v>
      </c>
      <c r="J33">
        <v>1.2</v>
      </c>
      <c r="K33">
        <v>1</v>
      </c>
    </row>
    <row r="34" spans="7:11">
      <c r="G34" t="s">
        <v>404</v>
      </c>
      <c r="H34">
        <v>183</v>
      </c>
      <c r="I34" t="s">
        <v>505</v>
      </c>
      <c r="J34" t="s">
        <v>187</v>
      </c>
      <c r="K34">
        <v>1</v>
      </c>
    </row>
    <row r="35" spans="7:11">
      <c r="G35" t="s">
        <v>406</v>
      </c>
      <c r="H35">
        <v>184</v>
      </c>
      <c r="I35" t="s">
        <v>507</v>
      </c>
      <c r="J35">
        <v>1</v>
      </c>
      <c r="K35">
        <v>1</v>
      </c>
    </row>
    <row r="36" spans="7:11">
      <c r="G36" t="s">
        <v>408</v>
      </c>
      <c r="H36">
        <v>185</v>
      </c>
      <c r="I36" t="s">
        <v>508</v>
      </c>
      <c r="J36" t="s">
        <v>187</v>
      </c>
      <c r="K36">
        <v>1</v>
      </c>
    </row>
    <row r="37" spans="7:11">
      <c r="G37" t="s">
        <v>179</v>
      </c>
      <c r="H37">
        <v>186</v>
      </c>
      <c r="I37" t="s">
        <v>504</v>
      </c>
      <c r="J37" t="s">
        <v>187</v>
      </c>
      <c r="K37">
        <v>1</v>
      </c>
    </row>
    <row r="38" spans="7:11">
      <c r="G38" t="s">
        <v>410</v>
      </c>
      <c r="H38">
        <v>187</v>
      </c>
      <c r="I38" t="s">
        <v>505</v>
      </c>
      <c r="J38">
        <v>1.4</v>
      </c>
      <c r="K38">
        <v>1</v>
      </c>
    </row>
    <row r="39" spans="7:11">
      <c r="G39" t="s">
        <v>183</v>
      </c>
      <c r="H39">
        <v>188</v>
      </c>
      <c r="I39" t="s">
        <v>505</v>
      </c>
      <c r="J39" t="s">
        <v>187</v>
      </c>
      <c r="K39">
        <v>1</v>
      </c>
    </row>
    <row r="40" spans="7:11">
      <c r="G40" t="s">
        <v>413</v>
      </c>
      <c r="H40">
        <v>189</v>
      </c>
      <c r="I40" t="s">
        <v>509</v>
      </c>
      <c r="J40">
        <v>1.8</v>
      </c>
      <c r="K40">
        <v>1</v>
      </c>
    </row>
    <row r="41" spans="7:11">
      <c r="G41" t="s">
        <v>415</v>
      </c>
      <c r="H41">
        <v>190</v>
      </c>
      <c r="I41" t="s">
        <v>506</v>
      </c>
      <c r="J41">
        <v>1.3</v>
      </c>
      <c r="K41">
        <v>1</v>
      </c>
    </row>
    <row r="42" spans="7:11">
      <c r="G42" t="s">
        <v>417</v>
      </c>
      <c r="H42">
        <v>191</v>
      </c>
      <c r="I42" t="s">
        <v>505</v>
      </c>
      <c r="J42" t="s">
        <v>187</v>
      </c>
      <c r="K42">
        <v>1</v>
      </c>
    </row>
    <row r="43" spans="7:11">
      <c r="G43" t="s">
        <v>190</v>
      </c>
      <c r="H43">
        <v>192</v>
      </c>
      <c r="I43" t="s">
        <v>508</v>
      </c>
      <c r="J43">
        <v>1.1000000000000001</v>
      </c>
      <c r="K43">
        <v>1</v>
      </c>
    </row>
    <row r="44" spans="7:11">
      <c r="G44" t="s">
        <v>420</v>
      </c>
      <c r="H44">
        <v>193</v>
      </c>
      <c r="I44" t="s">
        <v>504</v>
      </c>
      <c r="J44" t="s">
        <v>187</v>
      </c>
      <c r="K44">
        <v>1</v>
      </c>
    </row>
    <row r="45" spans="7:11">
      <c r="G45" t="s">
        <v>422</v>
      </c>
      <c r="H45">
        <v>194</v>
      </c>
      <c r="I45" t="s">
        <v>508</v>
      </c>
      <c r="J45">
        <v>1.2</v>
      </c>
      <c r="K45">
        <v>1</v>
      </c>
    </row>
    <row r="46" spans="7:11">
      <c r="G46" t="s">
        <v>170</v>
      </c>
      <c r="H46">
        <v>195</v>
      </c>
      <c r="I46" t="s">
        <v>505</v>
      </c>
      <c r="J46" t="s">
        <v>187</v>
      </c>
      <c r="K46">
        <v>1</v>
      </c>
    </row>
    <row r="47" spans="7:11">
      <c r="G47" t="s">
        <v>425</v>
      </c>
      <c r="H47">
        <v>196</v>
      </c>
      <c r="I47" t="s">
        <v>505</v>
      </c>
      <c r="J47" t="s">
        <v>187</v>
      </c>
      <c r="K47">
        <v>1</v>
      </c>
    </row>
    <row r="48" spans="7:11">
      <c r="G48" t="s">
        <v>427</v>
      </c>
      <c r="H48">
        <v>197</v>
      </c>
      <c r="I48" t="s">
        <v>507</v>
      </c>
      <c r="J48">
        <v>1.2</v>
      </c>
      <c r="K48">
        <v>0</v>
      </c>
    </row>
    <row r="49" spans="7:11">
      <c r="G49" t="s">
        <v>429</v>
      </c>
      <c r="H49">
        <v>198</v>
      </c>
      <c r="I49" t="s">
        <v>505</v>
      </c>
      <c r="J49" t="s">
        <v>187</v>
      </c>
      <c r="K49">
        <v>1</v>
      </c>
    </row>
    <row r="50" spans="7:11">
      <c r="G50" t="s">
        <v>233</v>
      </c>
      <c r="H50">
        <v>199</v>
      </c>
      <c r="I50" t="s">
        <v>508</v>
      </c>
      <c r="J50">
        <v>1.1000000000000001</v>
      </c>
      <c r="K50">
        <v>1</v>
      </c>
    </row>
    <row r="51" spans="7:11">
      <c r="G51" t="s">
        <v>431</v>
      </c>
      <c r="H51">
        <v>200</v>
      </c>
      <c r="I51" t="s">
        <v>508</v>
      </c>
      <c r="J51" t="s">
        <v>187</v>
      </c>
      <c r="K51">
        <v>1</v>
      </c>
    </row>
    <row r="52" spans="7:11">
      <c r="G52" t="s">
        <v>433</v>
      </c>
      <c r="H52">
        <v>201</v>
      </c>
      <c r="I52" t="s">
        <v>508</v>
      </c>
      <c r="J52">
        <v>1.3</v>
      </c>
      <c r="K52">
        <v>1</v>
      </c>
    </row>
    <row r="53" spans="7:11">
      <c r="G53" t="s">
        <v>435</v>
      </c>
      <c r="H53">
        <v>202</v>
      </c>
      <c r="I53" t="s">
        <v>505</v>
      </c>
      <c r="J53">
        <v>1.2</v>
      </c>
      <c r="K53">
        <v>1</v>
      </c>
    </row>
    <row r="54" spans="7:11">
      <c r="G54" t="s">
        <v>436</v>
      </c>
      <c r="H54">
        <v>203</v>
      </c>
      <c r="I54" t="s">
        <v>506</v>
      </c>
      <c r="J54">
        <v>1.1000000000000001</v>
      </c>
      <c r="K54">
        <v>1</v>
      </c>
    </row>
    <row r="55" spans="7:11">
      <c r="G55" t="s">
        <v>438</v>
      </c>
      <c r="H55">
        <v>204</v>
      </c>
      <c r="I55" t="s">
        <v>506</v>
      </c>
      <c r="J55">
        <v>1.2</v>
      </c>
      <c r="K55">
        <v>1</v>
      </c>
    </row>
    <row r="56" spans="7:11">
      <c r="G56" t="s">
        <v>228</v>
      </c>
      <c r="H56">
        <v>205</v>
      </c>
      <c r="I56" t="s">
        <v>504</v>
      </c>
      <c r="J56" t="s">
        <v>187</v>
      </c>
      <c r="K56">
        <v>1</v>
      </c>
    </row>
    <row r="57" spans="7:11">
      <c r="G57" t="s">
        <v>237</v>
      </c>
      <c r="H57">
        <v>206</v>
      </c>
      <c r="I57" t="s">
        <v>508</v>
      </c>
      <c r="J57" t="s">
        <v>187</v>
      </c>
      <c r="K57">
        <v>1</v>
      </c>
    </row>
    <row r="58" spans="7:11">
      <c r="G58" t="s">
        <v>191</v>
      </c>
      <c r="H58">
        <v>207</v>
      </c>
      <c r="I58" t="s">
        <v>505</v>
      </c>
      <c r="J58" t="s">
        <v>187</v>
      </c>
      <c r="K58">
        <v>1</v>
      </c>
    </row>
    <row r="59" spans="7:11">
      <c r="G59" t="s">
        <v>442</v>
      </c>
      <c r="H59">
        <v>208</v>
      </c>
      <c r="I59" t="s">
        <v>504</v>
      </c>
      <c r="J59">
        <v>1.8</v>
      </c>
      <c r="K59">
        <v>1</v>
      </c>
    </row>
    <row r="60" spans="7:11">
      <c r="G60" t="s">
        <v>444</v>
      </c>
      <c r="H60">
        <v>209</v>
      </c>
      <c r="I60" t="s">
        <v>506</v>
      </c>
      <c r="J60">
        <v>1</v>
      </c>
      <c r="K60">
        <v>1</v>
      </c>
    </row>
    <row r="61" spans="7:11">
      <c r="G61" t="s">
        <v>185</v>
      </c>
      <c r="H61">
        <v>210</v>
      </c>
      <c r="I61" t="s">
        <v>508</v>
      </c>
      <c r="J61" t="s">
        <v>187</v>
      </c>
      <c r="K61">
        <v>1</v>
      </c>
    </row>
    <row r="62" spans="7:11">
      <c r="G62" t="s">
        <v>208</v>
      </c>
      <c r="H62">
        <v>211</v>
      </c>
      <c r="I62" t="s">
        <v>505</v>
      </c>
      <c r="J62" t="s">
        <v>187</v>
      </c>
      <c r="K62">
        <v>1</v>
      </c>
    </row>
    <row r="63" spans="7:11">
      <c r="G63" t="s">
        <v>447</v>
      </c>
      <c r="H63">
        <v>212</v>
      </c>
      <c r="I63" t="s">
        <v>505</v>
      </c>
      <c r="J63" t="s">
        <v>187</v>
      </c>
      <c r="K63">
        <v>1</v>
      </c>
    </row>
    <row r="64" spans="7:11">
      <c r="G64" t="s">
        <v>312</v>
      </c>
      <c r="H64">
        <v>213</v>
      </c>
      <c r="I64" t="s">
        <v>507</v>
      </c>
      <c r="J64" t="s">
        <v>187</v>
      </c>
      <c r="K64">
        <v>0</v>
      </c>
    </row>
    <row r="65" spans="7:11">
      <c r="G65" t="s">
        <v>449</v>
      </c>
      <c r="H65">
        <v>214</v>
      </c>
      <c r="I65" t="s">
        <v>506</v>
      </c>
      <c r="J65">
        <v>1.1000000000000001</v>
      </c>
      <c r="K65">
        <v>1</v>
      </c>
    </row>
    <row r="66" spans="7:11">
      <c r="G66" t="s">
        <v>451</v>
      </c>
      <c r="H66">
        <v>215</v>
      </c>
      <c r="I66" t="s">
        <v>507</v>
      </c>
      <c r="J66" t="s">
        <v>187</v>
      </c>
      <c r="K66">
        <v>1</v>
      </c>
    </row>
    <row r="67" spans="7:11">
      <c r="G67" t="s">
        <v>453</v>
      </c>
      <c r="H67">
        <v>216</v>
      </c>
      <c r="I67" t="s">
        <v>509</v>
      </c>
      <c r="J67">
        <v>1.1000000000000001</v>
      </c>
      <c r="K67">
        <v>1</v>
      </c>
    </row>
    <row r="68" spans="7:11">
      <c r="G68" t="s">
        <v>455</v>
      </c>
      <c r="H68">
        <v>217</v>
      </c>
      <c r="I68" t="s">
        <v>508</v>
      </c>
      <c r="J68" t="s">
        <v>187</v>
      </c>
      <c r="K68">
        <v>1</v>
      </c>
    </row>
    <row r="69" spans="7:11">
      <c r="G69" t="s">
        <v>200</v>
      </c>
      <c r="H69">
        <v>218</v>
      </c>
      <c r="I69" t="s">
        <v>508</v>
      </c>
      <c r="J69" t="s">
        <v>187</v>
      </c>
      <c r="K69">
        <v>1</v>
      </c>
    </row>
    <row r="70" spans="7:11">
      <c r="G70" t="s">
        <v>458</v>
      </c>
      <c r="H70">
        <v>219</v>
      </c>
      <c r="I70" t="s">
        <v>504</v>
      </c>
      <c r="J70">
        <v>1.2</v>
      </c>
      <c r="K70">
        <v>1</v>
      </c>
    </row>
    <row r="71" spans="7:11">
      <c r="G71" t="s">
        <v>460</v>
      </c>
      <c r="H71">
        <v>220</v>
      </c>
      <c r="I71" t="s">
        <v>506</v>
      </c>
      <c r="J71">
        <v>1.1000000000000001</v>
      </c>
      <c r="K71">
        <v>1</v>
      </c>
    </row>
    <row r="72" spans="7:11">
      <c r="G72" t="s">
        <v>462</v>
      </c>
      <c r="H72">
        <v>221</v>
      </c>
      <c r="I72" t="s">
        <v>509</v>
      </c>
      <c r="J72">
        <v>1</v>
      </c>
      <c r="K72">
        <v>1</v>
      </c>
    </row>
    <row r="73" spans="7:11">
      <c r="G73" t="s">
        <v>464</v>
      </c>
      <c r="H73">
        <v>222</v>
      </c>
      <c r="I73" t="s">
        <v>509</v>
      </c>
      <c r="J73">
        <v>1.2</v>
      </c>
      <c r="K73">
        <v>1</v>
      </c>
    </row>
    <row r="74" spans="7:11">
      <c r="G74" t="s">
        <v>466</v>
      </c>
      <c r="H74">
        <v>223</v>
      </c>
      <c r="I74" t="s">
        <v>508</v>
      </c>
      <c r="J74" t="s">
        <v>187</v>
      </c>
      <c r="K74">
        <v>1</v>
      </c>
    </row>
    <row r="75" spans="7:11">
      <c r="G75" t="s">
        <v>204</v>
      </c>
      <c r="H75">
        <v>224</v>
      </c>
      <c r="I75" t="s">
        <v>508</v>
      </c>
      <c r="J75" t="s">
        <v>187</v>
      </c>
      <c r="K75">
        <v>1</v>
      </c>
    </row>
    <row r="76" spans="7:11">
      <c r="G76" t="s">
        <v>469</v>
      </c>
      <c r="H76">
        <v>225</v>
      </c>
      <c r="I76" t="s">
        <v>506</v>
      </c>
      <c r="J76">
        <v>1.1000000000000001</v>
      </c>
      <c r="K76">
        <v>1</v>
      </c>
    </row>
    <row r="77" spans="7:11">
      <c r="G77" t="s">
        <v>269</v>
      </c>
      <c r="H77">
        <v>226</v>
      </c>
      <c r="I77" t="s">
        <v>507</v>
      </c>
      <c r="J77" t="s">
        <v>187</v>
      </c>
      <c r="K77">
        <v>1</v>
      </c>
    </row>
    <row r="78" spans="7:11">
      <c r="G78" t="s">
        <v>472</v>
      </c>
      <c r="H78">
        <v>227</v>
      </c>
      <c r="I78" t="s">
        <v>508</v>
      </c>
      <c r="J78" t="s">
        <v>187</v>
      </c>
      <c r="K78">
        <v>0</v>
      </c>
    </row>
    <row r="79" spans="7:11">
      <c r="G79" t="s">
        <v>474</v>
      </c>
      <c r="H79">
        <v>228</v>
      </c>
      <c r="I79" t="s">
        <v>509</v>
      </c>
      <c r="J79">
        <v>1.3</v>
      </c>
      <c r="K79">
        <v>1</v>
      </c>
    </row>
    <row r="80" spans="7:11">
      <c r="G80" t="s">
        <v>476</v>
      </c>
      <c r="H80">
        <v>229</v>
      </c>
      <c r="I80" t="s">
        <v>507</v>
      </c>
      <c r="J80">
        <v>1</v>
      </c>
      <c r="K80">
        <v>0</v>
      </c>
    </row>
    <row r="81" spans="7:11">
      <c r="G81" t="s">
        <v>478</v>
      </c>
      <c r="H81">
        <v>230</v>
      </c>
      <c r="I81" t="s">
        <v>506</v>
      </c>
      <c r="J81">
        <v>1.1000000000000001</v>
      </c>
      <c r="K81">
        <v>1</v>
      </c>
    </row>
    <row r="82" spans="7:11">
      <c r="G82" t="s">
        <v>480</v>
      </c>
      <c r="H82">
        <v>231</v>
      </c>
      <c r="I82" t="s">
        <v>504</v>
      </c>
      <c r="J82">
        <v>1.5</v>
      </c>
      <c r="K82">
        <v>1</v>
      </c>
    </row>
    <row r="83" spans="7:11">
      <c r="G83" t="s">
        <v>281</v>
      </c>
      <c r="H83">
        <v>232</v>
      </c>
      <c r="I83" t="s">
        <v>505</v>
      </c>
      <c r="J83" t="s">
        <v>187</v>
      </c>
      <c r="K83">
        <v>1</v>
      </c>
    </row>
    <row r="84" spans="7:11">
      <c r="G84" t="s">
        <v>482</v>
      </c>
      <c r="H84">
        <v>233</v>
      </c>
      <c r="I84" t="s">
        <v>507</v>
      </c>
      <c r="J84" t="s">
        <v>187</v>
      </c>
      <c r="K84">
        <v>1</v>
      </c>
    </row>
    <row r="85" spans="7:11">
      <c r="G85" t="s">
        <v>484</v>
      </c>
      <c r="H85">
        <v>234</v>
      </c>
      <c r="I85" t="s">
        <v>508</v>
      </c>
      <c r="J85" t="s">
        <v>187</v>
      </c>
      <c r="K85">
        <v>1</v>
      </c>
    </row>
    <row r="86" spans="7:11">
      <c r="G86" t="s">
        <v>485</v>
      </c>
      <c r="H86">
        <v>235</v>
      </c>
      <c r="I86" t="s">
        <v>508</v>
      </c>
      <c r="J86" t="s">
        <v>187</v>
      </c>
      <c r="K86">
        <v>0</v>
      </c>
    </row>
    <row r="87" spans="7:11">
      <c r="G87" t="s">
        <v>274</v>
      </c>
      <c r="H87">
        <v>236</v>
      </c>
      <c r="I87" t="s">
        <v>507</v>
      </c>
      <c r="J87" t="s">
        <v>187</v>
      </c>
      <c r="K87">
        <v>0</v>
      </c>
    </row>
    <row r="88" spans="7:11">
      <c r="G88" t="s">
        <v>488</v>
      </c>
      <c r="H88">
        <v>237</v>
      </c>
      <c r="I88" t="s">
        <v>505</v>
      </c>
      <c r="J88" t="s">
        <v>187</v>
      </c>
      <c r="K88">
        <v>1</v>
      </c>
    </row>
    <row r="89" spans="7:11">
      <c r="G89" t="s">
        <v>489</v>
      </c>
      <c r="H89">
        <v>238</v>
      </c>
      <c r="I89" t="s">
        <v>509</v>
      </c>
      <c r="J89">
        <v>1</v>
      </c>
      <c r="K89">
        <v>1</v>
      </c>
    </row>
    <row r="90" spans="7:11">
      <c r="G90" t="s">
        <v>491</v>
      </c>
      <c r="H90">
        <v>239</v>
      </c>
      <c r="I90" t="s">
        <v>509</v>
      </c>
      <c r="J90">
        <v>1.3</v>
      </c>
      <c r="K90">
        <v>1</v>
      </c>
    </row>
    <row r="91" spans="7:11">
      <c r="G91" t="s">
        <v>493</v>
      </c>
      <c r="H91">
        <v>240</v>
      </c>
      <c r="I91" t="s">
        <v>509</v>
      </c>
      <c r="J91">
        <v>1</v>
      </c>
      <c r="K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2024-08-12T16:37:17Z</dcterms:created>
  <dcterms:modified xsi:type="dcterms:W3CDTF">2024-08-14T02:38:15Z</dcterms:modified>
  <cp:category/>
  <cp:contentStatus/>
</cp:coreProperties>
</file>