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hris Lin\Documents\FantasyFootball\Data\"/>
    </mc:Choice>
  </mc:AlternateContent>
  <bookViews>
    <workbookView xWindow="240" yWindow="105" windowWidth="14805" windowHeight="8010" activeTab="3"/>
  </bookViews>
  <sheets>
    <sheet name="players" sheetId="3" r:id="rId1"/>
    <sheet name="Sheet1" sheetId="4" r:id="rId2"/>
    <sheet name="yahoo values" sheetId="5" r:id="rId3"/>
    <sheet name="Sheet3" sheetId="7" r:id="rId4"/>
    <sheet name="sim results" sheetId="6" r:id="rId5"/>
  </sheets>
  <definedNames>
    <definedName name="_xlnm._FilterDatabase" localSheetId="1" hidden="1">Sheet1!$A$1:$G$1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7" l="1"/>
  <c r="S6" i="7"/>
  <c r="S15" i="7"/>
  <c r="S14" i="7"/>
  <c r="S13" i="7"/>
  <c r="S12" i="7"/>
  <c r="S8" i="7"/>
  <c r="S7" i="7"/>
  <c r="S4" i="7"/>
  <c r="S3" i="7"/>
  <c r="H18" i="5"/>
  <c r="A27" i="5"/>
  <c r="A15" i="5"/>
  <c r="A3" i="5"/>
  <c r="A123" i="5"/>
  <c r="A111" i="5"/>
  <c r="A99" i="5"/>
  <c r="A87" i="5"/>
  <c r="A75" i="5"/>
  <c r="A63" i="5"/>
  <c r="A51" i="5"/>
  <c r="A39" i="5"/>
  <c r="S16" i="7" l="1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K241" i="5" l="1"/>
  <c r="L241" i="5"/>
  <c r="M241" i="5"/>
  <c r="N241" i="5"/>
  <c r="O241" i="5"/>
  <c r="P241" i="5"/>
  <c r="G152" i="5"/>
  <c r="I152" i="5" s="1"/>
  <c r="J152" i="5" s="1"/>
  <c r="G153" i="5"/>
  <c r="I153" i="5" s="1"/>
  <c r="J153" i="5" s="1"/>
  <c r="G154" i="5"/>
  <c r="G155" i="5"/>
  <c r="G156" i="5"/>
  <c r="I156" i="5" s="1"/>
  <c r="J156" i="5" s="1"/>
  <c r="G157" i="5"/>
  <c r="I157" i="5" s="1"/>
  <c r="J157" i="5" s="1"/>
  <c r="G158" i="5"/>
  <c r="G159" i="5"/>
  <c r="G160" i="5"/>
  <c r="I160" i="5" s="1"/>
  <c r="J160" i="5" s="1"/>
  <c r="G161" i="5"/>
  <c r="I161" i="5" s="1"/>
  <c r="J161" i="5" s="1"/>
  <c r="G162" i="5"/>
  <c r="G163" i="5"/>
  <c r="G164" i="5"/>
  <c r="I164" i="5" s="1"/>
  <c r="J164" i="5" s="1"/>
  <c r="G165" i="5"/>
  <c r="I165" i="5" s="1"/>
  <c r="J165" i="5" s="1"/>
  <c r="G166" i="5"/>
  <c r="G167" i="5"/>
  <c r="I167" i="5" s="1"/>
  <c r="J167" i="5" s="1"/>
  <c r="G168" i="5"/>
  <c r="I168" i="5" s="1"/>
  <c r="J168" i="5" s="1"/>
  <c r="G169" i="5"/>
  <c r="I169" i="5" s="1"/>
  <c r="J169" i="5" s="1"/>
  <c r="G170" i="5"/>
  <c r="G171" i="5"/>
  <c r="I171" i="5" s="1"/>
  <c r="J171" i="5" s="1"/>
  <c r="G172" i="5"/>
  <c r="I172" i="5" s="1"/>
  <c r="J172" i="5" s="1"/>
  <c r="G173" i="5"/>
  <c r="I173" i="5" s="1"/>
  <c r="J173" i="5" s="1"/>
  <c r="G174" i="5"/>
  <c r="G175" i="5"/>
  <c r="I175" i="5" s="1"/>
  <c r="J175" i="5" s="1"/>
  <c r="G176" i="5"/>
  <c r="I176" i="5" s="1"/>
  <c r="J176" i="5" s="1"/>
  <c r="G177" i="5"/>
  <c r="I177" i="5" s="1"/>
  <c r="J177" i="5" s="1"/>
  <c r="G178" i="5"/>
  <c r="G179" i="5"/>
  <c r="I179" i="5" s="1"/>
  <c r="J179" i="5" s="1"/>
  <c r="G180" i="5"/>
  <c r="I180" i="5" s="1"/>
  <c r="J180" i="5" s="1"/>
  <c r="G181" i="5"/>
  <c r="I181" i="5" s="1"/>
  <c r="J181" i="5" s="1"/>
  <c r="G182" i="5"/>
  <c r="G183" i="5"/>
  <c r="I183" i="5" s="1"/>
  <c r="J183" i="5" s="1"/>
  <c r="G184" i="5"/>
  <c r="I184" i="5" s="1"/>
  <c r="J184" i="5" s="1"/>
  <c r="G185" i="5"/>
  <c r="I185" i="5" s="1"/>
  <c r="J185" i="5" s="1"/>
  <c r="G186" i="5"/>
  <c r="G187" i="5"/>
  <c r="I187" i="5" s="1"/>
  <c r="J187" i="5" s="1"/>
  <c r="G188" i="5"/>
  <c r="I188" i="5" s="1"/>
  <c r="J188" i="5" s="1"/>
  <c r="G189" i="5"/>
  <c r="I189" i="5" s="1"/>
  <c r="J189" i="5" s="1"/>
  <c r="G190" i="5"/>
  <c r="G191" i="5"/>
  <c r="I191" i="5" s="1"/>
  <c r="J191" i="5" s="1"/>
  <c r="G192" i="5"/>
  <c r="I192" i="5" s="1"/>
  <c r="J192" i="5" s="1"/>
  <c r="G193" i="5"/>
  <c r="I193" i="5" s="1"/>
  <c r="J193" i="5" s="1"/>
  <c r="G194" i="5"/>
  <c r="G195" i="5"/>
  <c r="I195" i="5" s="1"/>
  <c r="J195" i="5" s="1"/>
  <c r="G196" i="5"/>
  <c r="I196" i="5" s="1"/>
  <c r="J196" i="5" s="1"/>
  <c r="G197" i="5"/>
  <c r="I197" i="5" s="1"/>
  <c r="J197" i="5" s="1"/>
  <c r="G198" i="5"/>
  <c r="G199" i="5"/>
  <c r="I199" i="5" s="1"/>
  <c r="J199" i="5" s="1"/>
  <c r="G200" i="5"/>
  <c r="I200" i="5" s="1"/>
  <c r="J200" i="5" s="1"/>
  <c r="G201" i="5"/>
  <c r="I201" i="5" s="1"/>
  <c r="J201" i="5" s="1"/>
  <c r="G202" i="5"/>
  <c r="G203" i="5"/>
  <c r="I203" i="5" s="1"/>
  <c r="J203" i="5" s="1"/>
  <c r="G204" i="5"/>
  <c r="I204" i="5" s="1"/>
  <c r="J204" i="5" s="1"/>
  <c r="G205" i="5"/>
  <c r="I205" i="5" s="1"/>
  <c r="J205" i="5" s="1"/>
  <c r="G206" i="5"/>
  <c r="G207" i="5"/>
  <c r="I207" i="5" s="1"/>
  <c r="J207" i="5" s="1"/>
  <c r="G208" i="5"/>
  <c r="I208" i="5" s="1"/>
  <c r="J208" i="5" s="1"/>
  <c r="G209" i="5"/>
  <c r="I209" i="5" s="1"/>
  <c r="J209" i="5" s="1"/>
  <c r="G210" i="5"/>
  <c r="G211" i="5"/>
  <c r="I211" i="5" s="1"/>
  <c r="J211" i="5" s="1"/>
  <c r="G212" i="5"/>
  <c r="I212" i="5" s="1"/>
  <c r="J212" i="5" s="1"/>
  <c r="G213" i="5"/>
  <c r="I213" i="5" s="1"/>
  <c r="J213" i="5" s="1"/>
  <c r="G214" i="5"/>
  <c r="G215" i="5"/>
  <c r="G216" i="5"/>
  <c r="I216" i="5" s="1"/>
  <c r="J216" i="5" s="1"/>
  <c r="G217" i="5"/>
  <c r="I217" i="5" s="1"/>
  <c r="J217" i="5" s="1"/>
  <c r="G218" i="5"/>
  <c r="G219" i="5"/>
  <c r="G220" i="5"/>
  <c r="I220" i="5" s="1"/>
  <c r="J220" i="5" s="1"/>
  <c r="G221" i="5"/>
  <c r="I221" i="5" s="1"/>
  <c r="J221" i="5" s="1"/>
  <c r="G222" i="5"/>
  <c r="I222" i="5" s="1"/>
  <c r="J222" i="5" s="1"/>
  <c r="G223" i="5"/>
  <c r="I223" i="5" s="1"/>
  <c r="J223" i="5" s="1"/>
  <c r="G224" i="5"/>
  <c r="I224" i="5" s="1"/>
  <c r="J224" i="5" s="1"/>
  <c r="G225" i="5"/>
  <c r="I225" i="5" s="1"/>
  <c r="J225" i="5" s="1"/>
  <c r="G226" i="5"/>
  <c r="G227" i="5"/>
  <c r="G228" i="5"/>
  <c r="I228" i="5" s="1"/>
  <c r="J228" i="5" s="1"/>
  <c r="G229" i="5"/>
  <c r="I229" i="5" s="1"/>
  <c r="J229" i="5" s="1"/>
  <c r="G230" i="5"/>
  <c r="G231" i="5"/>
  <c r="G232" i="5"/>
  <c r="I232" i="5" s="1"/>
  <c r="J232" i="5" s="1"/>
  <c r="G233" i="5"/>
  <c r="I233" i="5" s="1"/>
  <c r="J233" i="5" s="1"/>
  <c r="G234" i="5"/>
  <c r="G235" i="5"/>
  <c r="I235" i="5" s="1"/>
  <c r="J235" i="5" s="1"/>
  <c r="G236" i="5"/>
  <c r="I236" i="5" s="1"/>
  <c r="J236" i="5" s="1"/>
  <c r="G237" i="5"/>
  <c r="I237" i="5" s="1"/>
  <c r="J237" i="5" s="1"/>
  <c r="G238" i="5"/>
  <c r="H238" i="5" s="1"/>
  <c r="G239" i="5"/>
  <c r="H239" i="5" s="1"/>
  <c r="G240" i="5"/>
  <c r="I240" i="5" s="1"/>
  <c r="G241" i="5"/>
  <c r="G151" i="5"/>
  <c r="I239" i="5"/>
  <c r="K238" i="5"/>
  <c r="K239" i="5"/>
  <c r="K240" i="5"/>
  <c r="L238" i="5"/>
  <c r="L239" i="5"/>
  <c r="L240" i="5"/>
  <c r="M238" i="5"/>
  <c r="M239" i="5"/>
  <c r="M240" i="5"/>
  <c r="N238" i="5"/>
  <c r="N239" i="5"/>
  <c r="N240" i="5"/>
  <c r="O238" i="5"/>
  <c r="O239" i="5"/>
  <c r="O240" i="5"/>
  <c r="P238" i="5"/>
  <c r="P239" i="5"/>
  <c r="P240" i="5"/>
  <c r="K237" i="5"/>
  <c r="L237" i="5"/>
  <c r="M237" i="5"/>
  <c r="N237" i="5"/>
  <c r="O237" i="5"/>
  <c r="P237" i="5"/>
  <c r="K236" i="5"/>
  <c r="L236" i="5"/>
  <c r="M236" i="5"/>
  <c r="N236" i="5"/>
  <c r="O236" i="5"/>
  <c r="P236" i="5"/>
  <c r="K235" i="5"/>
  <c r="L235" i="5"/>
  <c r="M235" i="5"/>
  <c r="N235" i="5"/>
  <c r="O235" i="5"/>
  <c r="P235" i="5"/>
  <c r="I234" i="5"/>
  <c r="J234" i="5" s="1"/>
  <c r="K234" i="5"/>
  <c r="L234" i="5"/>
  <c r="M234" i="5"/>
  <c r="N234" i="5"/>
  <c r="O234" i="5"/>
  <c r="P234" i="5"/>
  <c r="K233" i="5"/>
  <c r="L233" i="5"/>
  <c r="M233" i="5"/>
  <c r="N233" i="5"/>
  <c r="O233" i="5"/>
  <c r="P233" i="5"/>
  <c r="K232" i="5"/>
  <c r="L232" i="5"/>
  <c r="M232" i="5"/>
  <c r="N232" i="5"/>
  <c r="O232" i="5"/>
  <c r="P232" i="5"/>
  <c r="I231" i="5"/>
  <c r="J231" i="5" s="1"/>
  <c r="K231" i="5"/>
  <c r="L231" i="5"/>
  <c r="M231" i="5"/>
  <c r="N231" i="5"/>
  <c r="O231" i="5"/>
  <c r="P231" i="5"/>
  <c r="I230" i="5"/>
  <c r="J230" i="5" s="1"/>
  <c r="K230" i="5"/>
  <c r="L230" i="5"/>
  <c r="M230" i="5"/>
  <c r="N230" i="5"/>
  <c r="O230" i="5"/>
  <c r="P230" i="5"/>
  <c r="K229" i="5"/>
  <c r="L229" i="5"/>
  <c r="M229" i="5"/>
  <c r="N229" i="5"/>
  <c r="O229" i="5"/>
  <c r="P229" i="5"/>
  <c r="K228" i="5"/>
  <c r="L228" i="5"/>
  <c r="M228" i="5"/>
  <c r="N228" i="5"/>
  <c r="O228" i="5"/>
  <c r="P228" i="5"/>
  <c r="I227" i="5"/>
  <c r="J227" i="5" s="1"/>
  <c r="K227" i="5"/>
  <c r="L227" i="5"/>
  <c r="M227" i="5"/>
  <c r="N227" i="5"/>
  <c r="O227" i="5"/>
  <c r="P227" i="5"/>
  <c r="I226" i="5"/>
  <c r="J226" i="5" s="1"/>
  <c r="K226" i="5"/>
  <c r="L226" i="5"/>
  <c r="M226" i="5"/>
  <c r="N226" i="5"/>
  <c r="O226" i="5"/>
  <c r="P226" i="5"/>
  <c r="K225" i="5"/>
  <c r="L225" i="5"/>
  <c r="M225" i="5"/>
  <c r="N225" i="5"/>
  <c r="O225" i="5"/>
  <c r="P225" i="5"/>
  <c r="K224" i="5"/>
  <c r="L224" i="5"/>
  <c r="M224" i="5"/>
  <c r="N224" i="5"/>
  <c r="O224" i="5"/>
  <c r="P224" i="5"/>
  <c r="K223" i="5"/>
  <c r="L223" i="5"/>
  <c r="M223" i="5"/>
  <c r="N223" i="5"/>
  <c r="O223" i="5"/>
  <c r="P223" i="5"/>
  <c r="K222" i="5"/>
  <c r="L222" i="5"/>
  <c r="M222" i="5"/>
  <c r="N222" i="5"/>
  <c r="O222" i="5"/>
  <c r="P222" i="5"/>
  <c r="K221" i="5"/>
  <c r="L221" i="5"/>
  <c r="M221" i="5"/>
  <c r="N221" i="5"/>
  <c r="O221" i="5"/>
  <c r="P221" i="5"/>
  <c r="K220" i="5"/>
  <c r="L220" i="5"/>
  <c r="M220" i="5"/>
  <c r="N220" i="5"/>
  <c r="O220" i="5"/>
  <c r="P220" i="5"/>
  <c r="I219" i="5"/>
  <c r="J219" i="5" s="1"/>
  <c r="K219" i="5"/>
  <c r="L219" i="5"/>
  <c r="M219" i="5"/>
  <c r="N219" i="5"/>
  <c r="O219" i="5"/>
  <c r="P219" i="5"/>
  <c r="I218" i="5"/>
  <c r="J218" i="5" s="1"/>
  <c r="K218" i="5"/>
  <c r="L218" i="5"/>
  <c r="M218" i="5"/>
  <c r="N218" i="5"/>
  <c r="O218" i="5"/>
  <c r="P218" i="5"/>
  <c r="K217" i="5"/>
  <c r="L217" i="5"/>
  <c r="M217" i="5"/>
  <c r="N217" i="5"/>
  <c r="O217" i="5"/>
  <c r="P217" i="5"/>
  <c r="K216" i="5"/>
  <c r="L216" i="5"/>
  <c r="M216" i="5"/>
  <c r="N216" i="5"/>
  <c r="O216" i="5"/>
  <c r="P216" i="5"/>
  <c r="I215" i="5"/>
  <c r="J215" i="5" s="1"/>
  <c r="K215" i="5"/>
  <c r="L215" i="5"/>
  <c r="M215" i="5"/>
  <c r="N215" i="5"/>
  <c r="O215" i="5"/>
  <c r="P215" i="5"/>
  <c r="I214" i="5"/>
  <c r="J214" i="5" s="1"/>
  <c r="K214" i="5"/>
  <c r="L214" i="5"/>
  <c r="M214" i="5"/>
  <c r="N214" i="5"/>
  <c r="O214" i="5"/>
  <c r="P214" i="5"/>
  <c r="K213" i="5"/>
  <c r="L213" i="5"/>
  <c r="M213" i="5"/>
  <c r="N213" i="5"/>
  <c r="O213" i="5"/>
  <c r="P213" i="5"/>
  <c r="K212" i="5"/>
  <c r="L212" i="5"/>
  <c r="M212" i="5"/>
  <c r="N212" i="5"/>
  <c r="O212" i="5"/>
  <c r="P212" i="5"/>
  <c r="K211" i="5"/>
  <c r="L211" i="5"/>
  <c r="M211" i="5"/>
  <c r="N211" i="5"/>
  <c r="O211" i="5"/>
  <c r="P211" i="5"/>
  <c r="I210" i="5"/>
  <c r="J210" i="5" s="1"/>
  <c r="K210" i="5"/>
  <c r="L210" i="5"/>
  <c r="M210" i="5"/>
  <c r="N210" i="5"/>
  <c r="O210" i="5"/>
  <c r="P210" i="5"/>
  <c r="K209" i="5"/>
  <c r="L209" i="5"/>
  <c r="M209" i="5"/>
  <c r="N209" i="5"/>
  <c r="O209" i="5"/>
  <c r="P209" i="5"/>
  <c r="K208" i="5"/>
  <c r="L208" i="5"/>
  <c r="M208" i="5"/>
  <c r="N208" i="5"/>
  <c r="O208" i="5"/>
  <c r="P208" i="5"/>
  <c r="K207" i="5"/>
  <c r="L207" i="5"/>
  <c r="M207" i="5"/>
  <c r="N207" i="5"/>
  <c r="O207" i="5"/>
  <c r="P207" i="5"/>
  <c r="I206" i="5"/>
  <c r="J206" i="5" s="1"/>
  <c r="K206" i="5"/>
  <c r="L206" i="5"/>
  <c r="M206" i="5"/>
  <c r="N206" i="5"/>
  <c r="O206" i="5"/>
  <c r="P206" i="5"/>
  <c r="K205" i="5"/>
  <c r="L205" i="5"/>
  <c r="M205" i="5"/>
  <c r="N205" i="5"/>
  <c r="O205" i="5"/>
  <c r="P205" i="5"/>
  <c r="K204" i="5"/>
  <c r="L204" i="5"/>
  <c r="M204" i="5"/>
  <c r="N204" i="5"/>
  <c r="O204" i="5"/>
  <c r="P204" i="5"/>
  <c r="K203" i="5"/>
  <c r="L203" i="5"/>
  <c r="M203" i="5"/>
  <c r="N203" i="5"/>
  <c r="O203" i="5"/>
  <c r="P203" i="5"/>
  <c r="I202" i="5"/>
  <c r="J202" i="5" s="1"/>
  <c r="K202" i="5"/>
  <c r="L202" i="5"/>
  <c r="M202" i="5"/>
  <c r="N202" i="5"/>
  <c r="O202" i="5"/>
  <c r="P202" i="5"/>
  <c r="K201" i="5"/>
  <c r="L201" i="5"/>
  <c r="M201" i="5"/>
  <c r="N201" i="5"/>
  <c r="O201" i="5"/>
  <c r="P201" i="5"/>
  <c r="K200" i="5"/>
  <c r="L200" i="5"/>
  <c r="M200" i="5"/>
  <c r="N200" i="5"/>
  <c r="O200" i="5"/>
  <c r="P200" i="5"/>
  <c r="K199" i="5"/>
  <c r="L199" i="5"/>
  <c r="M199" i="5"/>
  <c r="N199" i="5"/>
  <c r="O199" i="5"/>
  <c r="P199" i="5"/>
  <c r="I198" i="5"/>
  <c r="J198" i="5" s="1"/>
  <c r="K198" i="5"/>
  <c r="L198" i="5"/>
  <c r="M198" i="5"/>
  <c r="N198" i="5"/>
  <c r="O198" i="5"/>
  <c r="P198" i="5"/>
  <c r="K197" i="5"/>
  <c r="L197" i="5"/>
  <c r="M197" i="5"/>
  <c r="N197" i="5"/>
  <c r="O197" i="5"/>
  <c r="P197" i="5"/>
  <c r="K196" i="5"/>
  <c r="L196" i="5"/>
  <c r="M196" i="5"/>
  <c r="N196" i="5"/>
  <c r="O196" i="5"/>
  <c r="P196" i="5"/>
  <c r="K195" i="5"/>
  <c r="L195" i="5"/>
  <c r="M195" i="5"/>
  <c r="N195" i="5"/>
  <c r="O195" i="5"/>
  <c r="P195" i="5"/>
  <c r="I194" i="5"/>
  <c r="J194" i="5" s="1"/>
  <c r="K194" i="5"/>
  <c r="L194" i="5"/>
  <c r="M194" i="5"/>
  <c r="N194" i="5"/>
  <c r="O194" i="5"/>
  <c r="P194" i="5"/>
  <c r="K193" i="5"/>
  <c r="L193" i="5"/>
  <c r="M193" i="5"/>
  <c r="N193" i="5"/>
  <c r="O193" i="5"/>
  <c r="P193" i="5"/>
  <c r="K192" i="5"/>
  <c r="L192" i="5"/>
  <c r="M192" i="5"/>
  <c r="N192" i="5"/>
  <c r="O192" i="5"/>
  <c r="P192" i="5"/>
  <c r="K191" i="5"/>
  <c r="L191" i="5"/>
  <c r="M191" i="5"/>
  <c r="N191" i="5"/>
  <c r="O191" i="5"/>
  <c r="P191" i="5"/>
  <c r="I190" i="5"/>
  <c r="J190" i="5" s="1"/>
  <c r="K190" i="5"/>
  <c r="L190" i="5"/>
  <c r="M190" i="5"/>
  <c r="N190" i="5"/>
  <c r="O190" i="5"/>
  <c r="P190" i="5"/>
  <c r="K189" i="5"/>
  <c r="L189" i="5"/>
  <c r="M189" i="5"/>
  <c r="N189" i="5"/>
  <c r="O189" i="5"/>
  <c r="P189" i="5"/>
  <c r="K188" i="5"/>
  <c r="L188" i="5"/>
  <c r="M188" i="5"/>
  <c r="N188" i="5"/>
  <c r="O188" i="5"/>
  <c r="P188" i="5"/>
  <c r="K187" i="5"/>
  <c r="L187" i="5"/>
  <c r="M187" i="5"/>
  <c r="N187" i="5"/>
  <c r="O187" i="5"/>
  <c r="P187" i="5"/>
  <c r="I186" i="5"/>
  <c r="J186" i="5" s="1"/>
  <c r="K186" i="5"/>
  <c r="L186" i="5"/>
  <c r="M186" i="5"/>
  <c r="N186" i="5"/>
  <c r="O186" i="5"/>
  <c r="P186" i="5"/>
  <c r="K185" i="5"/>
  <c r="L185" i="5"/>
  <c r="M185" i="5"/>
  <c r="N185" i="5"/>
  <c r="O185" i="5"/>
  <c r="P185" i="5"/>
  <c r="K184" i="5"/>
  <c r="L184" i="5"/>
  <c r="M184" i="5"/>
  <c r="N184" i="5"/>
  <c r="O184" i="5"/>
  <c r="P184" i="5"/>
  <c r="K183" i="5"/>
  <c r="L183" i="5"/>
  <c r="M183" i="5"/>
  <c r="N183" i="5"/>
  <c r="O183" i="5"/>
  <c r="P183" i="5"/>
  <c r="I182" i="5"/>
  <c r="J182" i="5" s="1"/>
  <c r="K182" i="5"/>
  <c r="L182" i="5"/>
  <c r="M182" i="5"/>
  <c r="N182" i="5"/>
  <c r="O182" i="5"/>
  <c r="P182" i="5"/>
  <c r="K181" i="5"/>
  <c r="L181" i="5"/>
  <c r="M181" i="5"/>
  <c r="N181" i="5"/>
  <c r="O181" i="5"/>
  <c r="P181" i="5"/>
  <c r="K180" i="5"/>
  <c r="L180" i="5"/>
  <c r="M180" i="5"/>
  <c r="N180" i="5"/>
  <c r="O180" i="5"/>
  <c r="P180" i="5"/>
  <c r="K179" i="5"/>
  <c r="L179" i="5"/>
  <c r="M179" i="5"/>
  <c r="N179" i="5"/>
  <c r="O179" i="5"/>
  <c r="P179" i="5"/>
  <c r="I178" i="5"/>
  <c r="J178" i="5" s="1"/>
  <c r="K178" i="5"/>
  <c r="L178" i="5"/>
  <c r="M178" i="5"/>
  <c r="N178" i="5"/>
  <c r="O178" i="5"/>
  <c r="P178" i="5"/>
  <c r="K177" i="5"/>
  <c r="L177" i="5"/>
  <c r="M177" i="5"/>
  <c r="N177" i="5"/>
  <c r="O177" i="5"/>
  <c r="P177" i="5"/>
  <c r="K176" i="5"/>
  <c r="L176" i="5"/>
  <c r="M176" i="5"/>
  <c r="N176" i="5"/>
  <c r="O176" i="5"/>
  <c r="P176" i="5"/>
  <c r="K175" i="5"/>
  <c r="L175" i="5"/>
  <c r="M175" i="5"/>
  <c r="N175" i="5"/>
  <c r="O175" i="5"/>
  <c r="P175" i="5"/>
  <c r="I174" i="5"/>
  <c r="J174" i="5" s="1"/>
  <c r="K174" i="5"/>
  <c r="L174" i="5"/>
  <c r="M174" i="5"/>
  <c r="N174" i="5"/>
  <c r="O174" i="5"/>
  <c r="P174" i="5"/>
  <c r="K173" i="5"/>
  <c r="L173" i="5"/>
  <c r="M173" i="5"/>
  <c r="N173" i="5"/>
  <c r="O173" i="5"/>
  <c r="P173" i="5"/>
  <c r="K172" i="5"/>
  <c r="L172" i="5"/>
  <c r="M172" i="5"/>
  <c r="N172" i="5"/>
  <c r="O172" i="5"/>
  <c r="P172" i="5"/>
  <c r="K171" i="5"/>
  <c r="L171" i="5"/>
  <c r="M171" i="5"/>
  <c r="N171" i="5"/>
  <c r="O171" i="5"/>
  <c r="P171" i="5"/>
  <c r="I170" i="5"/>
  <c r="J170" i="5" s="1"/>
  <c r="K170" i="5"/>
  <c r="L170" i="5"/>
  <c r="M170" i="5"/>
  <c r="N170" i="5"/>
  <c r="O170" i="5"/>
  <c r="P170" i="5"/>
  <c r="K169" i="5"/>
  <c r="L169" i="5"/>
  <c r="M169" i="5"/>
  <c r="N169" i="5"/>
  <c r="O169" i="5"/>
  <c r="P169" i="5"/>
  <c r="K168" i="5"/>
  <c r="L168" i="5"/>
  <c r="M168" i="5"/>
  <c r="N168" i="5"/>
  <c r="O168" i="5"/>
  <c r="P168" i="5"/>
  <c r="K167" i="5"/>
  <c r="L167" i="5"/>
  <c r="M167" i="5"/>
  <c r="N167" i="5"/>
  <c r="O167" i="5"/>
  <c r="P167" i="5"/>
  <c r="I166" i="5"/>
  <c r="J166" i="5" s="1"/>
  <c r="K166" i="5"/>
  <c r="L166" i="5"/>
  <c r="M166" i="5"/>
  <c r="N166" i="5"/>
  <c r="O166" i="5"/>
  <c r="P166" i="5"/>
  <c r="K165" i="5"/>
  <c r="L165" i="5"/>
  <c r="M165" i="5"/>
  <c r="N165" i="5"/>
  <c r="O165" i="5"/>
  <c r="P165" i="5"/>
  <c r="K164" i="5"/>
  <c r="L164" i="5"/>
  <c r="M164" i="5"/>
  <c r="N164" i="5"/>
  <c r="O164" i="5"/>
  <c r="P164" i="5"/>
  <c r="I163" i="5"/>
  <c r="J163" i="5" s="1"/>
  <c r="K163" i="5"/>
  <c r="L163" i="5"/>
  <c r="M163" i="5"/>
  <c r="N163" i="5"/>
  <c r="O163" i="5"/>
  <c r="P163" i="5"/>
  <c r="I162" i="5"/>
  <c r="J162" i="5" s="1"/>
  <c r="K162" i="5"/>
  <c r="L162" i="5"/>
  <c r="M162" i="5"/>
  <c r="N162" i="5"/>
  <c r="O162" i="5"/>
  <c r="P162" i="5"/>
  <c r="K161" i="5"/>
  <c r="L161" i="5"/>
  <c r="M161" i="5"/>
  <c r="N161" i="5"/>
  <c r="O161" i="5"/>
  <c r="P161" i="5"/>
  <c r="K160" i="5"/>
  <c r="L160" i="5"/>
  <c r="M160" i="5"/>
  <c r="N160" i="5"/>
  <c r="O160" i="5"/>
  <c r="P160" i="5"/>
  <c r="I159" i="5"/>
  <c r="J159" i="5" s="1"/>
  <c r="K159" i="5"/>
  <c r="L159" i="5"/>
  <c r="M159" i="5"/>
  <c r="N159" i="5"/>
  <c r="O159" i="5"/>
  <c r="P159" i="5"/>
  <c r="I158" i="5"/>
  <c r="J158" i="5" s="1"/>
  <c r="K158" i="5"/>
  <c r="L158" i="5"/>
  <c r="M158" i="5"/>
  <c r="N158" i="5"/>
  <c r="O158" i="5"/>
  <c r="P158" i="5"/>
  <c r="K157" i="5"/>
  <c r="L157" i="5"/>
  <c r="M157" i="5"/>
  <c r="N157" i="5"/>
  <c r="O157" i="5"/>
  <c r="P157" i="5"/>
  <c r="K156" i="5"/>
  <c r="L156" i="5"/>
  <c r="M156" i="5"/>
  <c r="N156" i="5"/>
  <c r="O156" i="5"/>
  <c r="P156" i="5"/>
  <c r="I155" i="5"/>
  <c r="J155" i="5" s="1"/>
  <c r="K155" i="5"/>
  <c r="L155" i="5"/>
  <c r="M155" i="5"/>
  <c r="N155" i="5"/>
  <c r="O155" i="5"/>
  <c r="P155" i="5"/>
  <c r="I154" i="5"/>
  <c r="J154" i="5" s="1"/>
  <c r="K154" i="5"/>
  <c r="L154" i="5"/>
  <c r="M154" i="5"/>
  <c r="N154" i="5"/>
  <c r="O154" i="5"/>
  <c r="P154" i="5"/>
  <c r="K153" i="5"/>
  <c r="L153" i="5"/>
  <c r="M153" i="5"/>
  <c r="N153" i="5"/>
  <c r="O153" i="5"/>
  <c r="P153" i="5"/>
  <c r="K152" i="5"/>
  <c r="L152" i="5"/>
  <c r="M152" i="5"/>
  <c r="N152" i="5"/>
  <c r="O152" i="5"/>
  <c r="P152" i="5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2" i="4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D5" i="6"/>
  <c r="B6" i="6"/>
  <c r="C6" i="6"/>
  <c r="B7" i="6"/>
  <c r="C7" i="6"/>
  <c r="D4" i="6"/>
  <c r="C3" i="6"/>
  <c r="C2" i="6"/>
  <c r="B2" i="6"/>
  <c r="D2" i="6" s="1"/>
  <c r="B3" i="6"/>
  <c r="D3" i="6" s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I238" i="5" l="1"/>
  <c r="J238" i="5" s="1"/>
  <c r="H240" i="5"/>
  <c r="J240" i="5" s="1"/>
  <c r="J239" i="5"/>
  <c r="H241" i="5"/>
  <c r="I241" i="5"/>
  <c r="D7" i="6"/>
  <c r="D6" i="6"/>
  <c r="I151" i="5"/>
  <c r="H151" i="5"/>
  <c r="I150" i="5"/>
  <c r="H150" i="5"/>
  <c r="I149" i="5"/>
  <c r="H149" i="5"/>
  <c r="I148" i="5"/>
  <c r="H148" i="5"/>
  <c r="I147" i="5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A2" i="5" l="1"/>
  <c r="A26" i="5"/>
  <c r="A38" i="5"/>
  <c r="A50" i="5"/>
  <c r="A62" i="5"/>
  <c r="A74" i="5"/>
  <c r="A86" i="5"/>
  <c r="A98" i="5"/>
  <c r="A110" i="5"/>
  <c r="A122" i="5"/>
  <c r="A14" i="5"/>
  <c r="J24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R217" i="5" l="1"/>
  <c r="R95" i="5"/>
  <c r="R44" i="5"/>
  <c r="R177" i="5"/>
  <c r="R219" i="5"/>
  <c r="R118" i="5"/>
  <c r="R156" i="5"/>
  <c r="R152" i="5"/>
  <c r="R43" i="5"/>
  <c r="R5" i="5"/>
  <c r="R2" i="5"/>
  <c r="R166" i="5"/>
  <c r="R210" i="5"/>
  <c r="R149" i="5"/>
  <c r="R110" i="5"/>
  <c r="R120" i="5"/>
  <c r="R67" i="5"/>
  <c r="R138" i="5"/>
  <c r="R193" i="5"/>
  <c r="R60" i="5"/>
  <c r="R4" i="5"/>
  <c r="R63" i="5"/>
  <c r="R198" i="5"/>
  <c r="R212" i="5"/>
  <c r="R79" i="5"/>
  <c r="R140" i="5"/>
  <c r="R143" i="5"/>
  <c r="R144" i="5"/>
  <c r="R40" i="5"/>
  <c r="R84" i="5"/>
  <c r="R204" i="5"/>
  <c r="R211" i="5"/>
  <c r="R145" i="5"/>
  <c r="R111" i="5"/>
  <c r="R205" i="5"/>
  <c r="R157" i="5"/>
  <c r="R170" i="5"/>
  <c r="R64" i="5"/>
  <c r="R37" i="5"/>
  <c r="R124" i="5"/>
  <c r="R128" i="5"/>
  <c r="R127" i="5"/>
  <c r="R25" i="5"/>
  <c r="R66" i="5"/>
  <c r="R225" i="5"/>
  <c r="R227" i="5"/>
  <c r="R38" i="5"/>
  <c r="R8" i="5"/>
  <c r="R46" i="5"/>
  <c r="R42" i="5"/>
  <c r="R28" i="5"/>
  <c r="R155" i="5"/>
  <c r="R200" i="5"/>
  <c r="R92" i="5"/>
  <c r="R226" i="5"/>
  <c r="R222" i="5"/>
  <c r="R233" i="5"/>
  <c r="R179" i="5"/>
  <c r="R162" i="5"/>
  <c r="R236" i="5"/>
  <c r="R10" i="5"/>
  <c r="R163" i="5"/>
  <c r="R93" i="5"/>
  <c r="R190" i="5"/>
  <c r="R72" i="5"/>
  <c r="R65" i="5"/>
  <c r="R20" i="5"/>
  <c r="R218" i="5"/>
  <c r="R235" i="5"/>
  <c r="R130" i="5"/>
  <c r="R135" i="5"/>
  <c r="R7" i="5"/>
  <c r="R39" i="5"/>
  <c r="R91" i="5"/>
  <c r="R94" i="5"/>
  <c r="R82" i="5"/>
  <c r="R189" i="5"/>
  <c r="R146" i="5"/>
  <c r="R151" i="5"/>
  <c r="R232" i="5"/>
  <c r="R167" i="5"/>
  <c r="R96" i="5"/>
  <c r="R45" i="5"/>
  <c r="R62" i="5"/>
  <c r="R240" i="5"/>
  <c r="R105" i="5"/>
  <c r="R192" i="5"/>
  <c r="R12" i="5"/>
  <c r="R113" i="5"/>
  <c r="R53" i="5"/>
  <c r="R116" i="5"/>
  <c r="R209" i="5"/>
  <c r="R183" i="5"/>
  <c r="R175" i="5"/>
  <c r="R86" i="5"/>
  <c r="R239" i="5"/>
  <c r="R184" i="5"/>
  <c r="R90" i="5"/>
  <c r="R6" i="5"/>
  <c r="R3" i="5"/>
  <c r="R30" i="5"/>
  <c r="R99" i="5"/>
  <c r="R57" i="5"/>
  <c r="R133" i="5"/>
  <c r="R19" i="5"/>
  <c r="R9" i="5"/>
  <c r="R76" i="5"/>
  <c r="R58" i="5"/>
  <c r="R180" i="5"/>
  <c r="R106" i="5"/>
  <c r="R131" i="5"/>
  <c r="R237" i="5"/>
  <c r="R165" i="5"/>
  <c r="R136" i="5"/>
  <c r="R52" i="5"/>
  <c r="R122" i="5"/>
  <c r="R202" i="5"/>
  <c r="R56" i="5"/>
  <c r="R164" i="5"/>
  <c r="R186" i="5"/>
  <c r="R33" i="5"/>
  <c r="R21" i="5"/>
  <c r="R88" i="5"/>
  <c r="R119" i="5"/>
  <c r="R213" i="5"/>
  <c r="R70" i="5"/>
  <c r="R214" i="5"/>
  <c r="R168" i="5"/>
  <c r="R172" i="5"/>
  <c r="R134" i="5"/>
  <c r="R123" i="5"/>
  <c r="R148" i="5"/>
  <c r="R142" i="5"/>
  <c r="R129" i="5"/>
  <c r="R141" i="5"/>
  <c r="R74" i="5"/>
  <c r="R47" i="5"/>
  <c r="R223" i="5"/>
  <c r="R55" i="5"/>
  <c r="R160" i="5"/>
  <c r="R199" i="5"/>
  <c r="R107" i="5"/>
  <c r="R31" i="5"/>
  <c r="R11" i="5"/>
  <c r="R197" i="5"/>
  <c r="R35" i="5"/>
  <c r="R176" i="5"/>
  <c r="R178" i="5"/>
  <c r="R73" i="5"/>
  <c r="R132" i="5"/>
  <c r="R203" i="5"/>
  <c r="R216" i="5"/>
  <c r="R78" i="5"/>
  <c r="R17" i="5"/>
  <c r="R13" i="5"/>
  <c r="R121" i="5"/>
  <c r="R26" i="5"/>
  <c r="R241" i="5"/>
  <c r="R206" i="5"/>
  <c r="R18" i="5"/>
  <c r="R158" i="5"/>
  <c r="R54" i="5"/>
  <c r="R83" i="5"/>
  <c r="R15" i="5"/>
  <c r="R101" i="5"/>
  <c r="R102" i="5"/>
  <c r="R161" i="5"/>
  <c r="R114" i="5"/>
  <c r="R68" i="5"/>
  <c r="R24" i="5"/>
  <c r="R97" i="5"/>
  <c r="R230" i="5"/>
  <c r="R224" i="5"/>
  <c r="R171" i="5"/>
  <c r="R153" i="5"/>
  <c r="R115" i="5"/>
  <c r="R100" i="5"/>
  <c r="R221" i="5"/>
  <c r="R147" i="5"/>
  <c r="R137" i="5"/>
  <c r="R215" i="5"/>
  <c r="R48" i="5"/>
  <c r="R81" i="5"/>
  <c r="R77" i="5"/>
  <c r="R185" i="5"/>
  <c r="R220" i="5"/>
  <c r="R125" i="5"/>
  <c r="R69" i="5"/>
  <c r="R22" i="5"/>
  <c r="R196" i="5"/>
  <c r="R75" i="5"/>
  <c r="R154" i="5"/>
  <c r="R103" i="5"/>
  <c r="R49" i="5"/>
  <c r="R195" i="5"/>
  <c r="R36" i="5"/>
  <c r="R150" i="5"/>
  <c r="R159" i="5"/>
  <c r="R80" i="5"/>
  <c r="R14" i="5"/>
  <c r="R87" i="5"/>
  <c r="R191" i="5"/>
  <c r="R228" i="5"/>
  <c r="R109" i="5"/>
  <c r="R23" i="5"/>
  <c r="R188" i="5"/>
  <c r="R182" i="5"/>
  <c r="R98" i="5"/>
  <c r="R181" i="5"/>
  <c r="R234" i="5"/>
  <c r="R139" i="5"/>
  <c r="R126" i="5"/>
  <c r="R117" i="5"/>
  <c r="R16" i="5"/>
  <c r="R229" i="5"/>
  <c r="R207" i="5"/>
  <c r="R41" i="5"/>
  <c r="R32" i="5"/>
  <c r="R187" i="5"/>
  <c r="R34" i="5"/>
  <c r="R29" i="5"/>
  <c r="R194" i="5"/>
  <c r="R85" i="5"/>
  <c r="R238" i="5"/>
  <c r="R201" i="5"/>
  <c r="R208" i="5"/>
  <c r="R231" i="5"/>
  <c r="R108" i="5"/>
  <c r="R174" i="5"/>
  <c r="R112" i="5"/>
  <c r="R51" i="5"/>
  <c r="R50" i="5"/>
  <c r="R59" i="5"/>
  <c r="R173" i="5"/>
  <c r="R104" i="5"/>
  <c r="R71" i="5"/>
  <c r="R89" i="5"/>
  <c r="R27" i="5"/>
  <c r="R61" i="5"/>
  <c r="R169" i="5"/>
</calcChain>
</file>

<file path=xl/sharedStrings.xml><?xml version="1.0" encoding="utf-8"?>
<sst xmlns="http://schemas.openxmlformats.org/spreadsheetml/2006/main" count="3502" uniqueCount="585">
  <si>
    <t>Rank</t>
  </si>
  <si>
    <t>Player</t>
  </si>
  <si>
    <t>Position</t>
  </si>
  <si>
    <t>Value</t>
  </si>
  <si>
    <t>Total Points</t>
  </si>
  <si>
    <t>Avg Points</t>
  </si>
  <si>
    <t>Age</t>
  </si>
  <si>
    <t>Experience</t>
  </si>
  <si>
    <t>Bye</t>
  </si>
  <si>
    <t>Downside</t>
  </si>
  <si>
    <t>Upside</t>
  </si>
  <si>
    <t>consider</t>
  </si>
  <si>
    <t>CeeDee Lamb</t>
  </si>
  <si>
    <t>WR</t>
  </si>
  <si>
    <t>x</t>
  </si>
  <si>
    <t>Christian McCaffrey</t>
  </si>
  <si>
    <t>RB</t>
  </si>
  <si>
    <t>Tyreek Hill</t>
  </si>
  <si>
    <t>Justin Jefferson</t>
  </si>
  <si>
    <t>Ja'Marr Chase</t>
  </si>
  <si>
    <t>Breece Hall</t>
  </si>
  <si>
    <t>Bijan Robinson</t>
  </si>
  <si>
    <t>Amon-Ra St. Brown</t>
  </si>
  <si>
    <t>A.J. Brown</t>
  </si>
  <si>
    <t>Garrett Wilson</t>
  </si>
  <si>
    <t>Jahmyr Gibbs</t>
  </si>
  <si>
    <t>Saquon Barkley</t>
  </si>
  <si>
    <t>Jonathan Taylor</t>
  </si>
  <si>
    <t>Puka Nacua</t>
  </si>
  <si>
    <t>Travis Kelce</t>
  </si>
  <si>
    <t>TE</t>
  </si>
  <si>
    <t>Sam LaPorta</t>
  </si>
  <si>
    <t>Drake London</t>
  </si>
  <si>
    <t>Davante Adams</t>
  </si>
  <si>
    <t>Travis Etienne Jr.</t>
  </si>
  <si>
    <t>Chris Olave</t>
  </si>
  <si>
    <t>Mike Evans</t>
  </si>
  <si>
    <t>Marvin Harrison Jr.</t>
  </si>
  <si>
    <t>R</t>
  </si>
  <si>
    <t>Cooper Kupp</t>
  </si>
  <si>
    <t>Isiah Pacheco</t>
  </si>
  <si>
    <t>Kyren Williams</t>
  </si>
  <si>
    <t>Trey McBride</t>
  </si>
  <si>
    <t>Josh Allen</t>
  </si>
  <si>
    <t>QB</t>
  </si>
  <si>
    <t>James Cook</t>
  </si>
  <si>
    <t>Jalen Hurts</t>
  </si>
  <si>
    <t>Derrick Henry</t>
  </si>
  <si>
    <t>Rachaad White</t>
  </si>
  <si>
    <t>Nico Collins</t>
  </si>
  <si>
    <t>Brandon Aiyuk</t>
  </si>
  <si>
    <t>Alvin Kamara</t>
  </si>
  <si>
    <t>Michael Pittman Jr.</t>
  </si>
  <si>
    <t>DJ Moore</t>
  </si>
  <si>
    <t>Jaylen Waddle</t>
  </si>
  <si>
    <t>DeVonta Smith</t>
  </si>
  <si>
    <t>Deebo Samuel Sr.</t>
  </si>
  <si>
    <t>Josh Jacobs</t>
  </si>
  <si>
    <t>DK Metcalf</t>
  </si>
  <si>
    <t>De'Von Achane</t>
  </si>
  <si>
    <t>Lamar Jackson</t>
  </si>
  <si>
    <t>Joe Mixon</t>
  </si>
  <si>
    <t>Chris Godwin</t>
  </si>
  <si>
    <t>Dalton Kincaid</t>
  </si>
  <si>
    <t>Mark Andrews</t>
  </si>
  <si>
    <t>Malik Nabers</t>
  </si>
  <si>
    <t>Amari Cooper</t>
  </si>
  <si>
    <t>Zay Flowers</t>
  </si>
  <si>
    <t>Stefon Diggs</t>
  </si>
  <si>
    <t>Kenneth Walker III</t>
  </si>
  <si>
    <t>George Pickens</t>
  </si>
  <si>
    <t>Tee Higgins</t>
  </si>
  <si>
    <t>Evan Engram</t>
  </si>
  <si>
    <t>Kyle Pitts</t>
  </si>
  <si>
    <t>George Kittle</t>
  </si>
  <si>
    <t>Aaron Jones</t>
  </si>
  <si>
    <t>Terry McLaurin</t>
  </si>
  <si>
    <t>Rhamondre Stevenson</t>
  </si>
  <si>
    <t>Christian Kirk</t>
  </si>
  <si>
    <t>David Montgomery</t>
  </si>
  <si>
    <t>Tank Dell</t>
  </si>
  <si>
    <t>Jake Ferguson</t>
  </si>
  <si>
    <t>Diontae Johnson</t>
  </si>
  <si>
    <t>Keenan Allen</t>
  </si>
  <si>
    <t>David Njoku</t>
  </si>
  <si>
    <t>D'Andre Swift</t>
  </si>
  <si>
    <t>Jaylen Warren</t>
  </si>
  <si>
    <t>James Conner</t>
  </si>
  <si>
    <t>Dak Prescott</t>
  </si>
  <si>
    <t>Calvin Ridley</t>
  </si>
  <si>
    <t>Javonte Williams</t>
  </si>
  <si>
    <t>Najee Harris</t>
  </si>
  <si>
    <t>Jaxon Smith-Njigba</t>
  </si>
  <si>
    <t>Tony Pollard</t>
  </si>
  <si>
    <t>Anthony Richardson</t>
  </si>
  <si>
    <t>C.J. Stroud</t>
  </si>
  <si>
    <t>Jayden Reed</t>
  </si>
  <si>
    <t>Joe Burrow</t>
  </si>
  <si>
    <t>Rashee Rice</t>
  </si>
  <si>
    <t>DeAndre Hopkins</t>
  </si>
  <si>
    <t>Austin Ekeler</t>
  </si>
  <si>
    <t>Raheem Mostert</t>
  </si>
  <si>
    <t>Kyler Murray</t>
  </si>
  <si>
    <t>Devin Singletary</t>
  </si>
  <si>
    <t xml:space="preserve">T.J. Hockenson </t>
  </si>
  <si>
    <t>Hollywood Brown</t>
  </si>
  <si>
    <t>Tyjae Spears</t>
  </si>
  <si>
    <t>Zamir White</t>
  </si>
  <si>
    <t>Tyler Lockett</t>
  </si>
  <si>
    <t>Brian Robinson Jr.</t>
  </si>
  <si>
    <t>Ladd McConkey</t>
  </si>
  <si>
    <t>Jordan Addison</t>
  </si>
  <si>
    <t>Gus Edwards</t>
  </si>
  <si>
    <t>Jonathon Brooks</t>
  </si>
  <si>
    <t>Courtland Sutton</t>
  </si>
  <si>
    <t>Mike Williams</t>
  </si>
  <si>
    <t>Xavier Worthy</t>
  </si>
  <si>
    <t>Jakobi Meyers</t>
  </si>
  <si>
    <t>Nick Chubb</t>
  </si>
  <si>
    <t>Chase Brown</t>
  </si>
  <si>
    <t>Brandin Cooks</t>
  </si>
  <si>
    <t>Brian Thomas Jr.</t>
  </si>
  <si>
    <t>Christian Watson</t>
  </si>
  <si>
    <t>Jayden Daniels</t>
  </si>
  <si>
    <t>Jordan Love</t>
  </si>
  <si>
    <t>Zack Moss</t>
  </si>
  <si>
    <t>Rashid Shaheed</t>
  </si>
  <si>
    <t>Zach Charbonnet</t>
  </si>
  <si>
    <t>Jerry Jeudy</t>
  </si>
  <si>
    <t>Joshua Palmer</t>
  </si>
  <si>
    <t>Brock Purdy</t>
  </si>
  <si>
    <t>Ezekiel Elliott</t>
  </si>
  <si>
    <t>Dallas Goedert</t>
  </si>
  <si>
    <t>Brock Bowers</t>
  </si>
  <si>
    <t>Darnell Mooney</t>
  </si>
  <si>
    <t>Rome Odunze</t>
  </si>
  <si>
    <t>Curtis Samuel</t>
  </si>
  <si>
    <t>Jerome Ford</t>
  </si>
  <si>
    <t>Blake Corum</t>
  </si>
  <si>
    <t>Jameson Williams</t>
  </si>
  <si>
    <t>Trevor Lawrence</t>
  </si>
  <si>
    <t>Antonio Gibson</t>
  </si>
  <si>
    <t>Keon Coleman</t>
  </si>
  <si>
    <t>Tyler Allgeier</t>
  </si>
  <si>
    <t>Dalton Schultz</t>
  </si>
  <si>
    <t>Adam Thielen</t>
  </si>
  <si>
    <t>Tua Tagovailoa</t>
  </si>
  <si>
    <t>Jared Goff</t>
  </si>
  <si>
    <t>Chuba Hubbard</t>
  </si>
  <si>
    <t>Khalil Shakir</t>
  </si>
  <si>
    <t>Pat Freiermuth</t>
  </si>
  <si>
    <t>Caleb Williams</t>
  </si>
  <si>
    <t>Josh Downs</t>
  </si>
  <si>
    <t>Jahan Dotson</t>
  </si>
  <si>
    <t>Cole Kmet</t>
  </si>
  <si>
    <t>Romeo Doubs</t>
  </si>
  <si>
    <t>Trey Benson</t>
  </si>
  <si>
    <t>Ty Chandler</t>
  </si>
  <si>
    <t>J.K. Dobbins</t>
  </si>
  <si>
    <t xml:space="preserve">Tyler Conklin </t>
  </si>
  <si>
    <t>Aaron Rodgers</t>
  </si>
  <si>
    <t>Gabe Davis</t>
  </si>
  <si>
    <t xml:space="preserve">Michael Wilson </t>
  </si>
  <si>
    <t>Hunter Henry</t>
  </si>
  <si>
    <t>Kirk Cousins</t>
  </si>
  <si>
    <t>Rico Dowdle</t>
  </si>
  <si>
    <t>Jaleel McLaughlin</t>
  </si>
  <si>
    <t>Demario Douglas</t>
  </si>
  <si>
    <t>Justin Herbert</t>
  </si>
  <si>
    <t>Wan'Dale Robinson</t>
  </si>
  <si>
    <t>Deshaun Watson</t>
  </si>
  <si>
    <t>Adonai Mitchell IND2</t>
  </si>
  <si>
    <t>Khalil Herbert</t>
  </si>
  <si>
    <t>MarShawn Lloyd</t>
  </si>
  <si>
    <t>Chigoziem Okonkwo</t>
  </si>
  <si>
    <t>Juwan Johnson NO2</t>
  </si>
  <si>
    <t>Kendre Miller NO2</t>
  </si>
  <si>
    <t>Rashod Bateman BAL1</t>
  </si>
  <si>
    <t>Taysom Hill</t>
  </si>
  <si>
    <t>Roschon Johnson</t>
  </si>
  <si>
    <t>Baker Mayfield</t>
  </si>
  <si>
    <t>Luke Musgrave</t>
  </si>
  <si>
    <t>Demarcus Robinson</t>
  </si>
  <si>
    <t>Cade Otton</t>
  </si>
  <si>
    <t>Kenneth Gainwell</t>
  </si>
  <si>
    <t>Marvin Mims Jr.</t>
  </si>
  <si>
    <t>-</t>
  </si>
  <si>
    <t>Xavier Legette CAR2</t>
  </si>
  <si>
    <t>Dontayvion Wicks</t>
  </si>
  <si>
    <t>Dameon Pierce</t>
  </si>
  <si>
    <t>Kendrick Bourne</t>
  </si>
  <si>
    <t xml:space="preserve">Tyrone Tracy Jr. NYG1 </t>
  </si>
  <si>
    <t xml:space="preserve">Ray Davis BUF2 </t>
  </si>
  <si>
    <t xml:space="preserve">Jaylen Wright MIA1 </t>
  </si>
  <si>
    <t xml:space="preserve">Ja'Lynn Polk NE1 </t>
  </si>
  <si>
    <t>Keaton Mitchell BAL2</t>
  </si>
  <si>
    <t>Elijah Mitchell SF1</t>
  </si>
  <si>
    <t>Clyde Edwards-Helaire</t>
  </si>
  <si>
    <t>Tyler Boyd</t>
  </si>
  <si>
    <t>Alexander Mattison</t>
  </si>
  <si>
    <t xml:space="preserve">Braelon Allen NYJ2 </t>
  </si>
  <si>
    <t>D.J. Chark Jr</t>
  </si>
  <si>
    <t>Bucky Irving TB1</t>
  </si>
  <si>
    <t>D'Onta Foreman</t>
  </si>
  <si>
    <t>Matthew Stafford</t>
  </si>
  <si>
    <t>Geno Smith</t>
  </si>
  <si>
    <t>Jalen Tolbert</t>
  </si>
  <si>
    <t>Elijah Moore</t>
  </si>
  <si>
    <t>Roman Wilson PIT2</t>
  </si>
  <si>
    <t xml:space="preserve">Luke McCaffrey WAS1 </t>
  </si>
  <si>
    <t>Odell Beckham Jr</t>
  </si>
  <si>
    <t>Quentin Johnston LAC3</t>
  </si>
  <si>
    <t>Darius Slayton</t>
  </si>
  <si>
    <t xml:space="preserve">Jermaine Burton CIN1 </t>
  </si>
  <si>
    <t>Jalin Hyatt</t>
  </si>
  <si>
    <t>Jamaal Williams</t>
  </si>
  <si>
    <t>Deuce Vaughn</t>
  </si>
  <si>
    <t>Tank Bigsby JAX1</t>
  </si>
  <si>
    <t>Will Levis</t>
  </si>
  <si>
    <t>J.J. McCarthy MIN2</t>
  </si>
  <si>
    <t>Kalif Raymond</t>
  </si>
  <si>
    <t>Noah Fant</t>
  </si>
  <si>
    <t>Daniel Jones NYG2</t>
  </si>
  <si>
    <t>Samaje Perine</t>
  </si>
  <si>
    <t>Andrei Iosivas CIN1</t>
  </si>
  <si>
    <t xml:space="preserve">Jalen McMillan TB1 </t>
  </si>
  <si>
    <t>Josh Reynolds</t>
  </si>
  <si>
    <t>Bryce Young</t>
  </si>
  <si>
    <t>Derek Carr</t>
  </si>
  <si>
    <t xml:space="preserve">Bo Nix DEN3 </t>
  </si>
  <si>
    <t>Malachi Corley NYJ1</t>
  </si>
  <si>
    <t>Greg Dortch ARI2</t>
  </si>
  <si>
    <t>AJ Dillon</t>
  </si>
  <si>
    <t>Russell Wilson PIT2</t>
  </si>
  <si>
    <t>Trey Palmer</t>
  </si>
  <si>
    <t>Zach Ertz</t>
  </si>
  <si>
    <t>Miles Sanders</t>
  </si>
  <si>
    <t xml:space="preserve">Kimani Vidal LAC1 </t>
  </si>
  <si>
    <t>Jonathan Mingo CAR1</t>
  </si>
  <si>
    <t xml:space="preserve">Dylan Laube LV2 </t>
  </si>
  <si>
    <t>Drake Maye NE2</t>
  </si>
  <si>
    <t xml:space="preserve">Ricky Pearsall SF1 </t>
  </si>
  <si>
    <t>Isaiah Likely BAL3</t>
  </si>
  <si>
    <t xml:space="preserve">Audric Estime DEN2 </t>
  </si>
  <si>
    <t>Justice Hill</t>
  </si>
  <si>
    <t>Calvin Austin III PIT1</t>
  </si>
  <si>
    <t>Justin Fields PIT3</t>
  </si>
  <si>
    <t>Van Jefferson</t>
  </si>
  <si>
    <t>Jerick McKinnon</t>
  </si>
  <si>
    <t>Ray-Ray McCloud III</t>
  </si>
  <si>
    <t>Ty Johnson</t>
  </si>
  <si>
    <t>Jonnu Smith MIA2</t>
  </si>
  <si>
    <t xml:space="preserve">Javon Baker NE1 </t>
  </si>
  <si>
    <t>Cordarrelle Patterson</t>
  </si>
  <si>
    <t>Michael Mayer</t>
  </si>
  <si>
    <t>D'Ernest Johnson</t>
  </si>
  <si>
    <t>Will Shipley PHI1</t>
  </si>
  <si>
    <t>Xavier Gipson</t>
  </si>
  <si>
    <t>Tutu Atwell</t>
  </si>
  <si>
    <t>Aidan O'Connell</t>
  </si>
  <si>
    <t>Kareem Hunt</t>
  </si>
  <si>
    <t>Tim Patrick</t>
  </si>
  <si>
    <t>Tre Tucker LV1</t>
  </si>
  <si>
    <t>Mike Gesicki</t>
  </si>
  <si>
    <t>Gardner Minshew II</t>
  </si>
  <si>
    <t>Dawson Knox</t>
  </si>
  <si>
    <t>Tyler Higbee</t>
  </si>
  <si>
    <t>Chase Edmonds</t>
  </si>
  <si>
    <t>Tucker Kraft</t>
  </si>
  <si>
    <t>Treylon Burks</t>
  </si>
  <si>
    <t>Troy Franklin DEN1</t>
  </si>
  <si>
    <t>Nelson Agholor</t>
  </si>
  <si>
    <t>Zay Jones</t>
  </si>
  <si>
    <t>Will Dissly</t>
  </si>
  <si>
    <t>Sam Darnold</t>
  </si>
  <si>
    <t>Trey Sermon</t>
  </si>
  <si>
    <t>Deneric Prince</t>
  </si>
  <si>
    <t>Cedric Tillman</t>
  </si>
  <si>
    <t>Jordan Mason</t>
  </si>
  <si>
    <t>Eric Gray</t>
  </si>
  <si>
    <t>A.T. Perry</t>
  </si>
  <si>
    <t>Ben Sinnott WAS2</t>
  </si>
  <si>
    <t>Theo Johnson NYG2</t>
  </si>
  <si>
    <t>Jacoby Brissett</t>
  </si>
  <si>
    <t>Alec Pierce</t>
  </si>
  <si>
    <t>Hayden Hurst LAC1</t>
  </si>
  <si>
    <t>Noah Brown</t>
  </si>
  <si>
    <t>Trenton Irwin</t>
  </si>
  <si>
    <t>Royce Freeman</t>
  </si>
  <si>
    <t>KaVontae Turpin</t>
  </si>
  <si>
    <t>Drew Lock</t>
  </si>
  <si>
    <t>Cedrick Wilson Jr.</t>
  </si>
  <si>
    <t>Justin Watson</t>
  </si>
  <si>
    <t>Rondale Moore</t>
  </si>
  <si>
    <t>Evan Hull</t>
  </si>
  <si>
    <t>Michael Carter ARI2</t>
  </si>
  <si>
    <t>Brandon Powell</t>
  </si>
  <si>
    <t>Devontez Walker BAL1</t>
  </si>
  <si>
    <t>Jake Bobo</t>
  </si>
  <si>
    <t>Daniel Bellinger</t>
  </si>
  <si>
    <t>Kyle Juszczyk</t>
  </si>
  <si>
    <t>Donovan Peoples-Jones</t>
  </si>
  <si>
    <t>Nyheim Hines</t>
  </si>
  <si>
    <t>JuJu Smith-Schuster</t>
  </si>
  <si>
    <t>Parris Campbell</t>
  </si>
  <si>
    <t>Jauan Jennings</t>
  </si>
  <si>
    <t>KhaDarel Hodge</t>
  </si>
  <si>
    <t>Sam Howell</t>
  </si>
  <si>
    <t>Jelani Woods IND2</t>
  </si>
  <si>
    <t>Jameis Winston</t>
  </si>
  <si>
    <t>Alec Ingold</t>
  </si>
  <si>
    <t>Colby Parkinson</t>
  </si>
  <si>
    <t>Greg Dulcich</t>
  </si>
  <si>
    <t>Parker Washington JAX1</t>
  </si>
  <si>
    <t>Isaiah Spiller</t>
  </si>
  <si>
    <t>Israel Abanikanda</t>
  </si>
  <si>
    <t>Kadarius Toney</t>
  </si>
  <si>
    <t>Kylen Granson</t>
  </si>
  <si>
    <t>Noah Gray</t>
  </si>
  <si>
    <t>Jalen Nailor MIN1</t>
  </si>
  <si>
    <t>Pierre Strong Jr</t>
  </si>
  <si>
    <t>Malik Washington MIA1</t>
  </si>
  <si>
    <t>Ameer Abdullah</t>
  </si>
  <si>
    <t>Emari Demercado</t>
  </si>
  <si>
    <t>Latavius Murray</t>
  </si>
  <si>
    <t>Gerald Everett</t>
  </si>
  <si>
    <t>Craig Reynolds</t>
  </si>
  <si>
    <t>Rasheen Ali BAL1</t>
  </si>
  <si>
    <t>Tommy Tremble</t>
  </si>
  <si>
    <t xml:space="preserve">Isaac Guerendo SF1 </t>
  </si>
  <si>
    <t>Chris Rodriguez Jr.</t>
  </si>
  <si>
    <t>K.J. Osborn</t>
  </si>
  <si>
    <t>Trayveon Williams</t>
  </si>
  <si>
    <t>Dalvin Cook</t>
  </si>
  <si>
    <t>Isaiah Davis NYJ1</t>
  </si>
  <si>
    <t>Tyler Goodson IND1</t>
  </si>
  <si>
    <t>Michael Thomas</t>
  </si>
  <si>
    <t>Joe Flacco</t>
  </si>
  <si>
    <t>Mack Hollins</t>
  </si>
  <si>
    <t>Leonard Fournette</t>
  </si>
  <si>
    <t>Casey Washington ATL</t>
  </si>
  <si>
    <t>Johnny Wilson PHI1</t>
  </si>
  <si>
    <t>DeVante Parker</t>
  </si>
  <si>
    <t>Michael Gallup</t>
  </si>
  <si>
    <t>Hunter Renfrow</t>
  </si>
  <si>
    <t>Devin Duvernay</t>
  </si>
  <si>
    <t>Mecole Hardman</t>
  </si>
  <si>
    <t>Jake Browning</t>
  </si>
  <si>
    <t>Ja'Tavion Sanders CAR2</t>
  </si>
  <si>
    <t>Kevin Harris</t>
  </si>
  <si>
    <t>Marquez Valdes-Scantling</t>
  </si>
  <si>
    <t>Austin Hooper</t>
  </si>
  <si>
    <t>Olamide Zaccheaus</t>
  </si>
  <si>
    <t xml:space="preserve">Michael Penix Jr. ATL1 </t>
  </si>
  <si>
    <t>Cle - QB</t>
  </si>
  <si>
    <t>Rashod Bateman</t>
  </si>
  <si>
    <t>Bal - WR</t>
  </si>
  <si>
    <t>TB - QB</t>
  </si>
  <si>
    <t>Michael Wilson</t>
  </si>
  <si>
    <t>Ari - WR</t>
  </si>
  <si>
    <t>San Francisco</t>
  </si>
  <si>
    <t>SF - DEF</t>
  </si>
  <si>
    <t>Ja'Lynn Polk</t>
  </si>
  <si>
    <t>NE - WR</t>
  </si>
  <si>
    <t>T.J. Hockenson</t>
  </si>
  <si>
    <t>Min - TE</t>
  </si>
  <si>
    <t>Adonai Mitchell</t>
  </si>
  <si>
    <t>Ind - WR</t>
  </si>
  <si>
    <t>Baltimore</t>
  </si>
  <si>
    <t>Bal - DEF</t>
  </si>
  <si>
    <t>NE - TE</t>
  </si>
  <si>
    <t>Cle - WR</t>
  </si>
  <si>
    <t>TB - TE</t>
  </si>
  <si>
    <t>New York</t>
  </si>
  <si>
    <t>NYJ - DEF</t>
  </si>
  <si>
    <t>Car - WR</t>
  </si>
  <si>
    <t>Sea - TE</t>
  </si>
  <si>
    <t>Dallas</t>
  </si>
  <si>
    <t>Dal - DEF</t>
  </si>
  <si>
    <t>Cleveland</t>
  </si>
  <si>
    <t>Cle - DEF</t>
  </si>
  <si>
    <t>Ten - TE</t>
  </si>
  <si>
    <t>Ten - QB</t>
  </si>
  <si>
    <t>DeMario Douglas</t>
  </si>
  <si>
    <t>Jaylen Wright</t>
  </si>
  <si>
    <t>Mia - RB</t>
  </si>
  <si>
    <t>NO - QB</t>
  </si>
  <si>
    <t>Justin Tucker</t>
  </si>
  <si>
    <t>Bal - K</t>
  </si>
  <si>
    <t>Brandon Aubrey</t>
  </si>
  <si>
    <t>Dal - K</t>
  </si>
  <si>
    <t>Chi - RB</t>
  </si>
  <si>
    <t>Troy Franklin</t>
  </si>
  <si>
    <t>Den - WR</t>
  </si>
  <si>
    <t>Kendre Miller</t>
  </si>
  <si>
    <t>NO - RB</t>
  </si>
  <si>
    <t>Tyrone Tracy Jr.</t>
  </si>
  <si>
    <t>NYG - RB</t>
  </si>
  <si>
    <t>Quentin Johnston</t>
  </si>
  <si>
    <t>LAC - WR</t>
  </si>
  <si>
    <t>Atl - WR</t>
  </si>
  <si>
    <t>Kansas City</t>
  </si>
  <si>
    <t>KC - DEF</t>
  </si>
  <si>
    <t>Jermaine Burton</t>
  </si>
  <si>
    <t>Cin - WR</t>
  </si>
  <si>
    <t>Isaiah Likely</t>
  </si>
  <si>
    <t>Bal - TE</t>
  </si>
  <si>
    <t>Bucky Irving</t>
  </si>
  <si>
    <t>TB - RB</t>
  </si>
  <si>
    <t>Ricky Pearsall</t>
  </si>
  <si>
    <t>SF - WR</t>
  </si>
  <si>
    <t>LAR - WR</t>
  </si>
  <si>
    <t>Harrison Butker</t>
  </si>
  <si>
    <t>KC - K</t>
  </si>
  <si>
    <t>Pittsburgh</t>
  </si>
  <si>
    <t>Pit - DEF</t>
  </si>
  <si>
    <t>Jalen McMillan</t>
  </si>
  <si>
    <t>TB - WR</t>
  </si>
  <si>
    <t>Hou - RB</t>
  </si>
  <si>
    <t>Daniel Jones</t>
  </si>
  <si>
    <t>NYG - QB</t>
  </si>
  <si>
    <t>Elijah Mitchell</t>
  </si>
  <si>
    <t>SF - RB</t>
  </si>
  <si>
    <t>NYG - WR</t>
  </si>
  <si>
    <t>Roman Wilson</t>
  </si>
  <si>
    <t>Pit - WR</t>
  </si>
  <si>
    <t>Ben Sinnott</t>
  </si>
  <si>
    <t>Was - TE</t>
  </si>
  <si>
    <t>Javon Baker</t>
  </si>
  <si>
    <t>GB - RB</t>
  </si>
  <si>
    <t>Audric Estime</t>
  </si>
  <si>
    <t>Den - RB</t>
  </si>
  <si>
    <t>Kimani Vidal</t>
  </si>
  <si>
    <t>LAC - RB</t>
  </si>
  <si>
    <t>Xavier Legette</t>
  </si>
  <si>
    <t>Miami</t>
  </si>
  <si>
    <t>Mia - DEF</t>
  </si>
  <si>
    <t>Buffalo</t>
  </si>
  <si>
    <t>Buf - DEF</t>
  </si>
  <si>
    <t>Car - QB</t>
  </si>
  <si>
    <t>Car - RB</t>
  </si>
  <si>
    <t>Bo Nix</t>
  </si>
  <si>
    <t>Den - QB</t>
  </si>
  <si>
    <t>Minnesota</t>
  </si>
  <si>
    <t>Min - DEF</t>
  </si>
  <si>
    <t>Phi - RB</t>
  </si>
  <si>
    <t>Andrei Iosivas</t>
  </si>
  <si>
    <t>LAR - TE</t>
  </si>
  <si>
    <t>Philadelphia</t>
  </si>
  <si>
    <t>Phi - DEF</t>
  </si>
  <si>
    <t>Jonnu Smith</t>
  </si>
  <si>
    <t>Mia - TE</t>
  </si>
  <si>
    <t>Jake Elliott</t>
  </si>
  <si>
    <t>Phi - K</t>
  </si>
  <si>
    <t>Ray Davis</t>
  </si>
  <si>
    <t>Buf - RB</t>
  </si>
  <si>
    <t>LV - RB</t>
  </si>
  <si>
    <t>Justin Fields</t>
  </si>
  <si>
    <t>Pit - QB</t>
  </si>
  <si>
    <t>Chicago</t>
  </si>
  <si>
    <t>Chi - DEF</t>
  </si>
  <si>
    <t>Jason Sanders</t>
  </si>
  <si>
    <t>Mia - K</t>
  </si>
  <si>
    <t>Jake Moody</t>
  </si>
  <si>
    <t>SF - K</t>
  </si>
  <si>
    <t>Keaton Mitchell</t>
  </si>
  <si>
    <t>Bal - RB</t>
  </si>
  <si>
    <t>Cle - RB</t>
  </si>
  <si>
    <t>New Orleans</t>
  </si>
  <si>
    <t>NO - DEF</t>
  </si>
  <si>
    <t>GB - TE</t>
  </si>
  <si>
    <t>Braelon Allen</t>
  </si>
  <si>
    <t>NYJ - RB</t>
  </si>
  <si>
    <t>Ka'imi Fairbairn</t>
  </si>
  <si>
    <t>Hou - K</t>
  </si>
  <si>
    <t>Tyler Conklin</t>
  </si>
  <si>
    <t>NYJ - TE</t>
  </si>
  <si>
    <t>Houston</t>
  </si>
  <si>
    <t>Hou - DEF</t>
  </si>
  <si>
    <t>Russell Wilson</t>
  </si>
  <si>
    <t>NO - WR</t>
  </si>
  <si>
    <t>Juwan Johnson</t>
  </si>
  <si>
    <t>NO - TE</t>
  </si>
  <si>
    <t>Will Shipley</t>
  </si>
  <si>
    <t>Tank Bigsby</t>
  </si>
  <si>
    <t>Jax - RB</t>
  </si>
  <si>
    <t>LAC - TE</t>
  </si>
  <si>
    <t>Jonathan Mingo</t>
  </si>
  <si>
    <t>Tyler Bass</t>
  </si>
  <si>
    <t>Buf - K</t>
  </si>
  <si>
    <t>Younghoe Koo</t>
  </si>
  <si>
    <t>Atl - K</t>
  </si>
  <si>
    <t>Dustin Hopkins</t>
  </si>
  <si>
    <t>Cle - K</t>
  </si>
  <si>
    <t>Avg Yahoo Cost</t>
  </si>
  <si>
    <t>Proj Yahoo Cost</t>
  </si>
  <si>
    <t>Other Cost</t>
  </si>
  <si>
    <t>Min Cost</t>
  </si>
  <si>
    <t>Max Cost</t>
  </si>
  <si>
    <t>Cost Range</t>
  </si>
  <si>
    <t>Projected Points</t>
  </si>
  <si>
    <t>EXP</t>
  </si>
  <si>
    <t>consideration</t>
  </si>
  <si>
    <t> QB</t>
  </si>
  <si>
    <t> WR</t>
  </si>
  <si>
    <t> DEF</t>
  </si>
  <si>
    <t> TE</t>
  </si>
  <si>
    <t> RB</t>
  </si>
  <si>
    <t> K</t>
  </si>
  <si>
    <t>value</t>
  </si>
  <si>
    <t>keep</t>
  </si>
  <si>
    <t>chris</t>
  </si>
  <si>
    <t>jimn</t>
  </si>
  <si>
    <t>calvin</t>
  </si>
  <si>
    <t>Jeffrey</t>
  </si>
  <si>
    <t>James</t>
  </si>
  <si>
    <t>Vince</t>
  </si>
  <si>
    <t>dk</t>
  </si>
  <si>
    <t>moore</t>
  </si>
  <si>
    <t>Count</t>
  </si>
  <si>
    <t>Min Price</t>
  </si>
  <si>
    <t>Max Price</t>
  </si>
  <si>
    <t>Patrick Mahomes II</t>
  </si>
  <si>
    <t>1%-My League</t>
  </si>
  <si>
    <t>5%-My League</t>
  </si>
  <si>
    <t>10%-My League</t>
  </si>
  <si>
    <t>1000 total</t>
  </si>
  <si>
    <t>1%-regular</t>
  </si>
  <si>
    <t>2%-regular</t>
  </si>
  <si>
    <t>3%-regular</t>
  </si>
  <si>
    <t>5%-regular2</t>
  </si>
  <si>
    <t>10%-regular22</t>
  </si>
  <si>
    <t>SF</t>
  </si>
  <si>
    <t>DAL</t>
  </si>
  <si>
    <t>MIA</t>
  </si>
  <si>
    <t>NYJ</t>
  </si>
  <si>
    <t>ATL</t>
  </si>
  <si>
    <t>CIN</t>
  </si>
  <si>
    <t>MIN</t>
  </si>
  <si>
    <t>DET</t>
  </si>
  <si>
    <t>PHI</t>
  </si>
  <si>
    <t>IND</t>
  </si>
  <si>
    <t>LAR</t>
  </si>
  <si>
    <t>Marvin Harrison</t>
  </si>
  <si>
    <t>ARI</t>
  </si>
  <si>
    <t>BAL</t>
  </si>
  <si>
    <t>Travis Etienne</t>
  </si>
  <si>
    <t>JAC</t>
  </si>
  <si>
    <t>LV</t>
  </si>
  <si>
    <t>KC</t>
  </si>
  <si>
    <t>NO</t>
  </si>
  <si>
    <t>TB</t>
  </si>
  <si>
    <t>HOU</t>
  </si>
  <si>
    <t>BUF</t>
  </si>
  <si>
    <t>GB</t>
  </si>
  <si>
    <t>Michael Pittman</t>
  </si>
  <si>
    <t>Deebo Samuel</t>
  </si>
  <si>
    <t>CHI</t>
  </si>
  <si>
    <t>SEA</t>
  </si>
  <si>
    <t>NYG</t>
  </si>
  <si>
    <t>Kenneth Walker</t>
  </si>
  <si>
    <t>PIT</t>
  </si>
  <si>
    <t>CLE</t>
  </si>
  <si>
    <t>NE</t>
  </si>
  <si>
    <t>WAS</t>
  </si>
  <si>
    <t>TEN</t>
  </si>
  <si>
    <t>CAR</t>
  </si>
  <si>
    <t>Brian Robinson</t>
  </si>
  <si>
    <t>DEN</t>
  </si>
  <si>
    <t>LAC</t>
  </si>
  <si>
    <t>Brian Thomas</t>
  </si>
  <si>
    <t>Tyrone Tracy</t>
  </si>
  <si>
    <t>Marvin Mims</t>
  </si>
  <si>
    <t>Malachi Corley</t>
  </si>
  <si>
    <t>Odell Beckham</t>
  </si>
  <si>
    <t>Drake Maye</t>
  </si>
  <si>
    <t>J.J. McCarthy</t>
  </si>
  <si>
    <t>regular-4$ bench allocation</t>
  </si>
  <si>
    <t>regular-3$ bench allocation</t>
  </si>
  <si>
    <t>qb</t>
  </si>
  <si>
    <t>wr</t>
  </si>
  <si>
    <t>rb</t>
  </si>
  <si>
    <t>te</t>
  </si>
  <si>
    <t>flex</t>
  </si>
  <si>
    <t>Sam Laporta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</si>
</sst>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>
    <font>
      <sz val="11"/>
      <color theme="1"/>
      <name val="Aptos Narrow"/>
      <family val="2"/>
      <scheme val="minor"/>
    </font>
    <font>
      <sz val="11"/>
      <color rgb="FF232A31"/>
      <name val="YahooSans VF"/>
      <charset val="1"/>
    </font>
    <font>
      <sz val="11"/>
      <color rgb="FF232A31"/>
      <name val="YahooSans VF"/>
      <charset val="1"/>
    </font>
    <font>
      <sz val="9"/>
      <color rgb="FF6E7780"/>
      <name val="YahooSans VF"/>
      <charset val="1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E0E4E9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2" xfId="0" applyFont="1" applyFill="1" applyBorder="1" applyAlignment="1">
      <alignment wrapText="1"/>
    </xf>
    <xf numFmtId="0" fontId="0" fillId="2" borderId="0" xfId="0" applyFill="1"/>
    <xf numFmtId="0" fontId="0" fillId="2" borderId="2" xfId="0" applyFill="1" applyBorder="1"/>
    <xf numFmtId="2" fontId="0" fillId="0" borderId="0" xfId="0" applyNumberFormat="1"/>
    <xf numFmtId="0" fontId="0" fillId="0" borderId="0" xfId="0" applyAlignment="1">
      <alignment horizontal="right"/>
    </xf>
    <xf numFmtId="0" fontId="2" fillId="2" borderId="0" xfId="0" applyFont="1" applyFill="1"/>
    <xf numFmtId="9" fontId="1" fillId="2" borderId="0" xfId="0" applyNumberFormat="1" applyFont="1" applyFill="1" applyAlignment="1">
      <alignment wrapText="1"/>
    </xf>
    <xf numFmtId="0" fontId="3" fillId="2" borderId="0" xfId="0" applyFont="1" applyFill="1"/>
    <xf numFmtId="0" fontId="1" fillId="2" borderId="0" xfId="0" quotePrefix="1" applyFont="1" applyFill="1" applyAlignment="1">
      <alignment wrapText="1"/>
    </xf>
    <xf numFmtId="0" fontId="1" fillId="2" borderId="2" xfId="0" quotePrefix="1" applyFont="1" applyFill="1" applyBorder="1" applyAlignment="1">
      <alignment wrapText="1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4" fillId="0" borderId="3" xfId="0" applyFont="1" applyBorder="1" applyAlignment="1">
      <alignment horizontal="center" vertical="top"/>
    </xf>
    <xf numFmtId="9" fontId="0" fillId="0" borderId="0" xfId="0" applyNumberFormat="1"/>
    <xf numFmtId="0" fontId="4" fillId="0" borderId="0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4" xfId="0" applyFont="1" applyFill="1" applyBorder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/>
    </dxf>
    <dxf>
      <numFmt numFmtId="0" formatCode="General"/>
    </dxf>
    <dxf>
      <numFmt numFmtId="2" formatCode="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164" formatCode="&quot;$&quot;#,##0.00"/>
    </dxf>
    <dxf>
      <border>
        <bottom style="medium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results'!$S$3:$S$13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'sim results'!$T$3:$T$13</c:f>
              <c:numCache>
                <c:formatCode>General</c:formatCode>
                <c:ptCount val="11"/>
                <c:pt idx="0">
                  <c:v>60.916666666666664</c:v>
                </c:pt>
                <c:pt idx="1">
                  <c:v>38.133333333333333</c:v>
                </c:pt>
                <c:pt idx="2">
                  <c:v>28.683333333333334</c:v>
                </c:pt>
                <c:pt idx="3">
                  <c:v>20.916666666666668</c:v>
                </c:pt>
                <c:pt idx="4">
                  <c:v>17.333333333333332</c:v>
                </c:pt>
                <c:pt idx="5">
                  <c:v>14.416666666666666</c:v>
                </c:pt>
                <c:pt idx="6">
                  <c:v>13.916666666666666</c:v>
                </c:pt>
                <c:pt idx="7">
                  <c:v>10.333333333333334</c:v>
                </c:pt>
                <c:pt idx="8">
                  <c:v>8</c:v>
                </c:pt>
                <c:pt idx="9">
                  <c:v>5.375</c:v>
                </c:pt>
                <c:pt idx="10">
                  <c:v>3.3083333333333336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84752"/>
        <c:axId val="174483184"/>
      </c:scatterChart>
      <c:valAx>
        <c:axId val="17448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83184"/>
        <c:crosses val="autoZero"/>
        <c:crossBetween val="midCat"/>
      </c:valAx>
      <c:valAx>
        <c:axId val="1744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8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'sim results'!$V$3:$V$13</c:f>
              <c:numCache>
                <c:formatCode>General</c:formatCode>
                <c:ptCount val="11"/>
                <c:pt idx="0">
                  <c:v>301.64583333333343</c:v>
                </c:pt>
                <c:pt idx="1">
                  <c:v>243.34083333333334</c:v>
                </c:pt>
                <c:pt idx="2">
                  <c:v>242.88750000000005</c:v>
                </c:pt>
                <c:pt idx="3">
                  <c:v>262.42750000000001</c:v>
                </c:pt>
                <c:pt idx="4">
                  <c:v>226.71916666666664</c:v>
                </c:pt>
                <c:pt idx="5">
                  <c:v>222.57666666666663</c:v>
                </c:pt>
                <c:pt idx="6">
                  <c:v>200.84666666666666</c:v>
                </c:pt>
                <c:pt idx="7">
                  <c:v>195.83083333333332</c:v>
                </c:pt>
                <c:pt idx="8">
                  <c:v>177.59916666666666</c:v>
                </c:pt>
                <c:pt idx="9">
                  <c:v>182.3208333333333</c:v>
                </c:pt>
                <c:pt idx="10">
                  <c:v>168.07416666666668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69824"/>
        <c:axId val="386771392"/>
      </c:scatterChart>
      <c:valAx>
        <c:axId val="38676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71392"/>
        <c:crosses val="autoZero"/>
        <c:crossBetween val="midCat"/>
      </c:valAx>
      <c:valAx>
        <c:axId val="3867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6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100012</xdr:colOff>
      <xdr:row>4</xdr:row>
      <xdr:rowOff>114300</xdr:rowOff>
    </xdr:from>
    <xdr:to>
      <xdr:col>22</xdr:col>
      <xdr:colOff>557212</xdr:colOff>
      <xdr:row>19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80962</xdr:colOff>
      <xdr:row>20</xdr:row>
      <xdr:rowOff>133350</xdr:rowOff>
    </xdr:from>
    <xdr:to>
      <xdr:col>22</xdr:col>
      <xdr:colOff>538162</xdr:colOff>
      <xdr:row>35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Players" displayName="Players" ref="A1:L337" totalsRowShown="0" headerRowBorderDxfId="26">
  <autoFilter ref="A1:L337"/>
  <tableColumns count="12">
    <tableColumn id="1" name="Rank"/>
    <tableColumn id="2" name="Player"/>
    <tableColumn id="3" name="Position"/>
    <tableColumn id="4" name="Value" dataDxfId="25"/>
    <tableColumn id="5" name="Total Points"/>
    <tableColumn id="6" name="Avg Points"/>
    <tableColumn id="7" name="Age"/>
    <tableColumn id="8" name="Experience"/>
    <tableColumn id="9" name="Bye"/>
    <tableColumn id="10" name="Downside"/>
    <tableColumn id="11" name="Upside"/>
    <tableColumn id="12" name="conside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1:Y241" totalsRowShown="0">
  <autoFilter ref="B1:Y241"/>
  <tableColumns count="24">
    <tableColumn id="1" name="Player"/>
    <tableColumn id="2" name="Rank"/>
    <tableColumn id="11" name="Position" dataDxfId="24">
      <calculatedColumnFormula>VLOOKUP(Table1[[#This Row],[Player]],Players[[Player]:[consider]],2,FALSE)</calculatedColumnFormula>
    </tableColumn>
    <tableColumn id="3" name="Avg Yahoo Cost" dataDxfId="23"/>
    <tableColumn id="4" name="Proj Yahoo Cost" dataDxfId="22"/>
    <tableColumn id="12" name="Other Cost" dataDxfId="21">
      <calculatedColumnFormula>VLOOKUP(Table1[[#This Row],[Player]],Players[[Player]:[consider]],3,FALSE)</calculatedColumnFormula>
    </tableColumn>
    <tableColumn id="15" name="Min Cost" dataDxfId="20">
      <calculatedColumnFormula>MIN(Table1[[#This Row],[Avg Yahoo Cost]:[Other Cost]])</calculatedColumnFormula>
    </tableColumn>
    <tableColumn id="5" name="Max Cost" dataDxfId="19">
      <calculatedColumnFormula>MAX(Table1[[#This Row],[Avg Yahoo Cost]:[Other Cost]])</calculatedColumnFormula>
    </tableColumn>
    <tableColumn id="16" name="Cost Range" dataDxfId="18">
      <calculatedColumnFormula>Table1[[#This Row],[Max Cost]]-Table1[[#This Row],[Min Cost]]</calculatedColumnFormula>
    </tableColumn>
    <tableColumn id="13" name="Projected Points" dataDxfId="17">
      <calculatedColumnFormula>VLOOKUP(Table1[[#This Row],[Player]],Players[[Player]:[consider]],4,FALSE)</calculatedColumnFormula>
    </tableColumn>
    <tableColumn id="6" name="Age" dataDxfId="16">
      <calculatedColumnFormula>VLOOKUP(Table1[[#This Row],[Player]],Players[[Player]:[consider]],6,FALSE)</calculatedColumnFormula>
    </tableColumn>
    <tableColumn id="7" name="EXP" dataDxfId="15">
      <calculatedColumnFormula>VLOOKUP(Table1[[#This Row],[Player]],Players[[Player]:[consider]],7,FALSE)</calculatedColumnFormula>
    </tableColumn>
    <tableColumn id="8" name="Bye" dataDxfId="14">
      <calculatedColumnFormula>VLOOKUP(Table1[[#This Row],[Player]],Players[[Player]:[consider]],8,FALSE)</calculatedColumnFormula>
    </tableColumn>
    <tableColumn id="9" name="Downside" dataDxfId="13">
      <calculatedColumnFormula>VLOOKUP(Table1[[#This Row],[Player]],Players[[Player]:[consider]],9,FALSE)</calculatedColumnFormula>
    </tableColumn>
    <tableColumn id="10" name="Upside" dataDxfId="12">
      <calculatedColumnFormula>VLOOKUP(Table1[[#This Row],[Player]],Players[[Player]:[consider]],10,FALSE)</calculatedColumnFormula>
    </tableColumn>
    <tableColumn id="14" name="consideration" dataDxfId="11"/>
    <tableColumn id="17" name="1%-My League" dataDxfId="10">
      <calculatedColumnFormula>VLOOKUP(Table1[[#This Row],[Player]],'sim results'!$G$2:$J$581,2,FALSE)&gt;$Z$2</calculatedColumnFormula>
    </tableColumn>
    <tableColumn id="18" name="5%-My League" dataDxfId="9">
      <calculatedColumnFormula>VLOOKUP(Table1[[#This Row],[Player]],'sim results'!$G$2:$J$581,2,FALSE)&gt;$Z$3</calculatedColumnFormula>
    </tableColumn>
    <tableColumn id="19" name="10%-My League" dataDxfId="8">
      <calculatedColumnFormula>VLOOKUP(Table1[[#This Row],[Player]],'sim results'!$G$2:$J$581,2,FALSE)&gt;$Z$4</calculatedColumnFormula>
    </tableColumn>
    <tableColumn id="20" name="1%-regular" dataDxfId="7">
      <calculatedColumnFormula>VLOOKUP(Table1[[#This Row],[Player]],'sim results'!$M$2:$P$564,2,FALSE)&gt;$AA$2</calculatedColumnFormula>
    </tableColumn>
    <tableColumn id="21" name="2%-regular" dataDxfId="6">
      <calculatedColumnFormula>VLOOKUP(Table1[[#This Row],[Player]],'sim results'!$M$2:$P$564,2,FALSE)&gt;$AA$3</calculatedColumnFormula>
    </tableColumn>
    <tableColumn id="22" name="3%-regular" dataDxfId="5">
      <calculatedColumnFormula>VLOOKUP(Table1[[#This Row],[Player]],'sim results'!$M$2:$P$564,2,FALSE)&gt;$AA$4</calculatedColumnFormula>
    </tableColumn>
    <tableColumn id="23" name="5%-regular2" dataDxfId="4">
      <calculatedColumnFormula>VLOOKUP(Table1[[#This Row],[Player]],'sim results'!$M$2:$P$564,2,FALSE)&gt;$AA$5</calculatedColumnFormula>
    </tableColumn>
    <tableColumn id="24" name="10%-regular22" dataDxfId="3">
      <calculatedColumnFormula>VLOOKUP(Table1[[#This Row],[Player]],'sim results'!$M$2:$P$564,2,FALSE)&gt;$AA$6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7"/>
  <sheetViews>
    <sheetView topLeftCell="A28" workbookViewId="0">
      <selection activeCell="B39" sqref="B39"/>
    </sheetView>
  </sheetViews>
  <sheetFormatPr defaultRowHeight="14.25"/>
  <cols>
    <col min="2" max="2" width="23.75" customWidth="1"/>
    <col min="3" max="3" width="10.75" bestFit="1" customWidth="1"/>
    <col min="5" max="5" width="13.875" bestFit="1" customWidth="1"/>
    <col min="6" max="6" width="12.625" bestFit="1" customWidth="1"/>
    <col min="8" max="8" width="13.25" bestFit="1" customWidth="1"/>
    <col min="10" max="10" width="12.125" bestFit="1" customWidth="1"/>
    <col min="11" max="11" width="9.625" bestFit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>
        <v>1</v>
      </c>
      <c r="B2" t="s">
        <v>12</v>
      </c>
      <c r="C2" t="s">
        <v>13</v>
      </c>
      <c r="D2" s="1">
        <v>74</v>
      </c>
      <c r="E2">
        <v>353.1</v>
      </c>
      <c r="F2">
        <v>16.100000000000001</v>
      </c>
      <c r="G2">
        <v>25</v>
      </c>
      <c r="H2">
        <v>4</v>
      </c>
      <c r="I2">
        <v>7</v>
      </c>
      <c r="J2">
        <v>2</v>
      </c>
      <c r="K2">
        <v>1.5</v>
      </c>
      <c r="L2" t="s">
        <v>14</v>
      </c>
    </row>
    <row r="3" spans="1:12">
      <c r="A3">
        <v>2</v>
      </c>
      <c r="B3" t="s">
        <v>15</v>
      </c>
      <c r="C3" t="s">
        <v>16</v>
      </c>
      <c r="D3" s="1">
        <v>77.900000000000006</v>
      </c>
      <c r="E3">
        <v>339.82</v>
      </c>
      <c r="F3">
        <v>15.3</v>
      </c>
      <c r="G3">
        <v>28</v>
      </c>
      <c r="H3">
        <v>7</v>
      </c>
      <c r="I3">
        <v>9</v>
      </c>
      <c r="J3">
        <v>1.5</v>
      </c>
      <c r="K3">
        <v>1.5</v>
      </c>
      <c r="L3" t="s">
        <v>14</v>
      </c>
    </row>
    <row r="4" spans="1:12">
      <c r="A4">
        <v>3</v>
      </c>
      <c r="B4" t="s">
        <v>17</v>
      </c>
      <c r="C4" t="s">
        <v>13</v>
      </c>
      <c r="D4" s="1">
        <v>67.7</v>
      </c>
      <c r="E4">
        <v>334.57</v>
      </c>
      <c r="F4">
        <v>16.100000000000001</v>
      </c>
      <c r="G4">
        <v>30</v>
      </c>
      <c r="H4">
        <v>8</v>
      </c>
      <c r="I4">
        <v>6</v>
      </c>
      <c r="J4">
        <v>2.5</v>
      </c>
      <c r="K4">
        <v>2</v>
      </c>
      <c r="L4" t="s">
        <v>14</v>
      </c>
    </row>
    <row r="5" spans="1:12">
      <c r="A5">
        <v>4</v>
      </c>
      <c r="B5" t="s">
        <v>18</v>
      </c>
      <c r="C5" t="s">
        <v>13</v>
      </c>
      <c r="D5" s="1">
        <v>61</v>
      </c>
      <c r="E5">
        <v>319.92</v>
      </c>
      <c r="F5">
        <v>16.100000000000001</v>
      </c>
      <c r="G5">
        <v>25</v>
      </c>
      <c r="H5">
        <v>4</v>
      </c>
      <c r="I5">
        <v>6</v>
      </c>
      <c r="J5">
        <v>3</v>
      </c>
      <c r="K5">
        <v>2.5</v>
      </c>
    </row>
    <row r="6" spans="1:12">
      <c r="A6">
        <v>5</v>
      </c>
      <c r="B6" t="s">
        <v>19</v>
      </c>
      <c r="C6" t="s">
        <v>13</v>
      </c>
      <c r="D6" s="1">
        <v>61.9</v>
      </c>
      <c r="E6">
        <v>311.72000000000003</v>
      </c>
      <c r="F6">
        <v>16.100000000000001</v>
      </c>
      <c r="G6">
        <v>24</v>
      </c>
      <c r="H6">
        <v>3</v>
      </c>
      <c r="I6">
        <v>12</v>
      </c>
      <c r="J6">
        <v>2</v>
      </c>
      <c r="K6">
        <v>3</v>
      </c>
    </row>
    <row r="7" spans="1:12">
      <c r="A7">
        <v>6</v>
      </c>
      <c r="B7" t="s">
        <v>20</v>
      </c>
      <c r="C7" t="s">
        <v>16</v>
      </c>
      <c r="D7" s="1">
        <v>49</v>
      </c>
      <c r="E7">
        <v>295.89</v>
      </c>
      <c r="F7">
        <v>15.3</v>
      </c>
      <c r="G7">
        <v>23</v>
      </c>
      <c r="H7">
        <v>2</v>
      </c>
      <c r="I7">
        <v>12</v>
      </c>
      <c r="J7">
        <v>2</v>
      </c>
      <c r="K7">
        <v>2.8</v>
      </c>
    </row>
    <row r="8" spans="1:12">
      <c r="A8">
        <v>7</v>
      </c>
      <c r="B8" t="s">
        <v>21</v>
      </c>
      <c r="C8" t="s">
        <v>16</v>
      </c>
      <c r="D8" s="1">
        <v>64.5</v>
      </c>
      <c r="E8">
        <v>292.89</v>
      </c>
      <c r="F8">
        <v>15.3</v>
      </c>
      <c r="G8">
        <v>22</v>
      </c>
      <c r="H8">
        <v>1</v>
      </c>
      <c r="I8">
        <v>12</v>
      </c>
      <c r="J8">
        <v>1.5</v>
      </c>
      <c r="K8">
        <v>2.8</v>
      </c>
    </row>
    <row r="9" spans="1:12">
      <c r="A9">
        <v>8</v>
      </c>
      <c r="B9" t="s">
        <v>22</v>
      </c>
      <c r="C9" t="s">
        <v>13</v>
      </c>
      <c r="D9" s="1">
        <v>59</v>
      </c>
      <c r="E9">
        <v>305.54000000000002</v>
      </c>
      <c r="F9">
        <v>16.100000000000001</v>
      </c>
      <c r="G9">
        <v>24</v>
      </c>
      <c r="H9">
        <v>3</v>
      </c>
      <c r="I9">
        <v>5</v>
      </c>
      <c r="J9">
        <v>1.5</v>
      </c>
      <c r="K9">
        <v>2.5</v>
      </c>
    </row>
    <row r="10" spans="1:12">
      <c r="A10">
        <v>9</v>
      </c>
      <c r="B10" t="s">
        <v>23</v>
      </c>
      <c r="C10" t="s">
        <v>13</v>
      </c>
      <c r="D10" s="1">
        <v>50</v>
      </c>
      <c r="E10">
        <v>276.92</v>
      </c>
      <c r="F10">
        <v>16.100000000000001</v>
      </c>
      <c r="G10">
        <v>27</v>
      </c>
      <c r="H10">
        <v>5</v>
      </c>
      <c r="I10">
        <v>5</v>
      </c>
      <c r="J10">
        <v>2</v>
      </c>
      <c r="K10">
        <v>3</v>
      </c>
    </row>
    <row r="11" spans="1:12">
      <c r="A11">
        <v>10</v>
      </c>
      <c r="B11" t="s">
        <v>24</v>
      </c>
      <c r="C11" t="s">
        <v>13</v>
      </c>
      <c r="D11" s="1">
        <v>34</v>
      </c>
      <c r="E11">
        <v>273.74</v>
      </c>
      <c r="F11">
        <v>16.100000000000001</v>
      </c>
      <c r="G11">
        <v>24</v>
      </c>
      <c r="H11">
        <v>2</v>
      </c>
      <c r="I11">
        <v>12</v>
      </c>
      <c r="J11">
        <v>2</v>
      </c>
      <c r="K11">
        <v>3</v>
      </c>
    </row>
    <row r="12" spans="1:12">
      <c r="A12">
        <v>11</v>
      </c>
      <c r="B12" t="s">
        <v>25</v>
      </c>
      <c r="C12" t="s">
        <v>16</v>
      </c>
      <c r="D12" s="1">
        <v>34</v>
      </c>
      <c r="E12">
        <v>259.72000000000003</v>
      </c>
      <c r="F12">
        <v>15.3</v>
      </c>
      <c r="G12">
        <v>22</v>
      </c>
      <c r="H12">
        <v>1</v>
      </c>
      <c r="I12">
        <v>5</v>
      </c>
      <c r="J12">
        <v>1.8</v>
      </c>
      <c r="K12">
        <v>2.2999999999999998</v>
      </c>
    </row>
    <row r="13" spans="1:12">
      <c r="A13">
        <v>12</v>
      </c>
      <c r="B13" t="s">
        <v>26</v>
      </c>
      <c r="C13" t="s">
        <v>16</v>
      </c>
      <c r="D13" s="1">
        <v>33</v>
      </c>
      <c r="E13">
        <v>257.16000000000003</v>
      </c>
      <c r="F13">
        <v>14.9</v>
      </c>
      <c r="G13">
        <v>27</v>
      </c>
      <c r="H13">
        <v>6</v>
      </c>
      <c r="I13">
        <v>5</v>
      </c>
      <c r="J13">
        <v>1.8</v>
      </c>
      <c r="K13">
        <v>3.3</v>
      </c>
    </row>
    <row r="14" spans="1:12">
      <c r="A14">
        <v>13</v>
      </c>
      <c r="B14" t="s">
        <v>27</v>
      </c>
      <c r="C14" t="s">
        <v>16</v>
      </c>
      <c r="D14" s="1">
        <v>53.5</v>
      </c>
      <c r="E14">
        <v>255.92</v>
      </c>
      <c r="F14">
        <v>14.9</v>
      </c>
      <c r="G14">
        <v>25</v>
      </c>
      <c r="H14">
        <v>4</v>
      </c>
      <c r="I14">
        <v>14</v>
      </c>
      <c r="J14">
        <v>1.8</v>
      </c>
      <c r="K14">
        <v>3.5</v>
      </c>
    </row>
    <row r="15" spans="1:12">
      <c r="A15">
        <v>14</v>
      </c>
      <c r="B15" t="s">
        <v>28</v>
      </c>
      <c r="C15" t="s">
        <v>13</v>
      </c>
      <c r="D15" s="1">
        <v>31</v>
      </c>
      <c r="E15">
        <v>262.94</v>
      </c>
      <c r="F15">
        <v>15.8</v>
      </c>
      <c r="G15">
        <v>23</v>
      </c>
      <c r="H15">
        <v>1</v>
      </c>
      <c r="I15">
        <v>6</v>
      </c>
      <c r="J15">
        <v>2.5</v>
      </c>
      <c r="K15">
        <v>3</v>
      </c>
    </row>
    <row r="16" spans="1:12">
      <c r="A16">
        <v>15</v>
      </c>
      <c r="B16" t="s">
        <v>29</v>
      </c>
      <c r="C16" t="s">
        <v>30</v>
      </c>
      <c r="D16" s="1">
        <v>29</v>
      </c>
      <c r="E16">
        <v>226.57</v>
      </c>
      <c r="F16">
        <v>15.8</v>
      </c>
      <c r="G16">
        <v>34</v>
      </c>
      <c r="H16">
        <v>11</v>
      </c>
      <c r="I16">
        <v>6</v>
      </c>
      <c r="J16">
        <v>2.2999999999999998</v>
      </c>
      <c r="K16">
        <v>1.8</v>
      </c>
    </row>
    <row r="17" spans="1:11">
      <c r="A17">
        <v>16</v>
      </c>
      <c r="B17" t="s">
        <v>31</v>
      </c>
      <c r="C17" t="s">
        <v>30</v>
      </c>
      <c r="D17" s="1">
        <v>29</v>
      </c>
      <c r="E17">
        <v>227.89</v>
      </c>
      <c r="F17">
        <v>16.100000000000001</v>
      </c>
      <c r="G17">
        <v>23</v>
      </c>
      <c r="H17">
        <v>1</v>
      </c>
      <c r="I17">
        <v>5</v>
      </c>
      <c r="J17">
        <v>1</v>
      </c>
      <c r="K17">
        <v>3.5</v>
      </c>
    </row>
    <row r="18" spans="1:11">
      <c r="A18">
        <v>17</v>
      </c>
      <c r="B18" t="s">
        <v>32</v>
      </c>
      <c r="C18" t="s">
        <v>13</v>
      </c>
      <c r="D18" s="1">
        <v>29</v>
      </c>
      <c r="E18">
        <v>257.14999999999998</v>
      </c>
      <c r="F18">
        <v>16.100000000000001</v>
      </c>
      <c r="G18">
        <v>23</v>
      </c>
      <c r="H18">
        <v>2</v>
      </c>
      <c r="I18">
        <v>12</v>
      </c>
      <c r="J18">
        <v>3</v>
      </c>
      <c r="K18">
        <v>3.5</v>
      </c>
    </row>
    <row r="19" spans="1:11">
      <c r="A19">
        <v>18</v>
      </c>
      <c r="B19" t="s">
        <v>33</v>
      </c>
      <c r="C19" t="s">
        <v>13</v>
      </c>
      <c r="D19" s="1">
        <v>28</v>
      </c>
      <c r="E19">
        <v>255.12</v>
      </c>
      <c r="F19">
        <v>16.100000000000001</v>
      </c>
      <c r="G19">
        <v>31</v>
      </c>
      <c r="H19">
        <v>10</v>
      </c>
      <c r="I19">
        <v>10</v>
      </c>
      <c r="J19">
        <v>2.5</v>
      </c>
      <c r="K19">
        <v>4</v>
      </c>
    </row>
    <row r="20" spans="1:11">
      <c r="A20">
        <v>19</v>
      </c>
      <c r="B20" t="s">
        <v>34</v>
      </c>
      <c r="C20" t="s">
        <v>16</v>
      </c>
      <c r="D20" s="1">
        <v>28</v>
      </c>
      <c r="E20">
        <v>242.56</v>
      </c>
      <c r="F20">
        <v>15.3</v>
      </c>
      <c r="G20">
        <v>25</v>
      </c>
      <c r="H20">
        <v>3</v>
      </c>
      <c r="I20">
        <v>12</v>
      </c>
      <c r="J20">
        <v>2.2999999999999998</v>
      </c>
      <c r="K20">
        <v>3.3</v>
      </c>
    </row>
    <row r="21" spans="1:11">
      <c r="A21">
        <v>20</v>
      </c>
      <c r="B21" t="s">
        <v>35</v>
      </c>
      <c r="C21" t="s">
        <v>13</v>
      </c>
      <c r="D21" s="1">
        <v>27</v>
      </c>
      <c r="E21">
        <v>250</v>
      </c>
      <c r="F21">
        <v>16.100000000000001</v>
      </c>
      <c r="G21">
        <v>24</v>
      </c>
      <c r="H21">
        <v>2</v>
      </c>
      <c r="I21">
        <v>12</v>
      </c>
      <c r="J21">
        <v>3</v>
      </c>
      <c r="K21">
        <v>3</v>
      </c>
    </row>
    <row r="22" spans="1:11">
      <c r="A22">
        <v>21</v>
      </c>
      <c r="B22" t="s">
        <v>36</v>
      </c>
      <c r="C22" t="s">
        <v>13</v>
      </c>
      <c r="D22" s="1">
        <v>26</v>
      </c>
      <c r="E22">
        <v>247.76</v>
      </c>
      <c r="F22">
        <v>16.100000000000001</v>
      </c>
      <c r="G22">
        <v>30</v>
      </c>
      <c r="H22">
        <v>10</v>
      </c>
      <c r="I22">
        <v>11</v>
      </c>
      <c r="J22">
        <v>2</v>
      </c>
      <c r="K22">
        <v>3.5</v>
      </c>
    </row>
    <row r="23" spans="1:11">
      <c r="A23">
        <v>22</v>
      </c>
      <c r="B23" t="s">
        <v>37</v>
      </c>
      <c r="C23" t="s">
        <v>13</v>
      </c>
      <c r="D23" s="1">
        <v>26</v>
      </c>
      <c r="E23">
        <v>247.19</v>
      </c>
      <c r="F23">
        <v>16.100000000000001</v>
      </c>
      <c r="G23">
        <v>22</v>
      </c>
      <c r="H23" t="s">
        <v>38</v>
      </c>
      <c r="I23">
        <v>11</v>
      </c>
      <c r="J23">
        <v>2</v>
      </c>
      <c r="K23">
        <v>5</v>
      </c>
    </row>
    <row r="24" spans="1:11">
      <c r="A24">
        <v>23</v>
      </c>
      <c r="B24" t="s">
        <v>39</v>
      </c>
      <c r="C24" t="s">
        <v>13</v>
      </c>
      <c r="D24" s="1">
        <v>26</v>
      </c>
      <c r="E24">
        <v>243.19</v>
      </c>
      <c r="F24">
        <v>15.4</v>
      </c>
      <c r="G24">
        <v>31</v>
      </c>
      <c r="H24">
        <v>7</v>
      </c>
      <c r="I24">
        <v>6</v>
      </c>
      <c r="J24">
        <v>3</v>
      </c>
      <c r="K24">
        <v>4.5</v>
      </c>
    </row>
    <row r="25" spans="1:11">
      <c r="A25">
        <v>24</v>
      </c>
      <c r="B25" t="s">
        <v>40</v>
      </c>
      <c r="C25" t="s">
        <v>16</v>
      </c>
      <c r="D25" s="1">
        <v>25</v>
      </c>
      <c r="E25">
        <v>232.52</v>
      </c>
      <c r="F25">
        <v>15.3</v>
      </c>
      <c r="G25">
        <v>25</v>
      </c>
      <c r="H25">
        <v>2</v>
      </c>
      <c r="I25">
        <v>6</v>
      </c>
      <c r="J25">
        <v>1.3</v>
      </c>
      <c r="K25">
        <v>3</v>
      </c>
    </row>
    <row r="26" spans="1:11">
      <c r="A26">
        <v>25</v>
      </c>
      <c r="B26" t="s">
        <v>41</v>
      </c>
      <c r="C26" t="s">
        <v>16</v>
      </c>
      <c r="D26" s="1">
        <v>24</v>
      </c>
      <c r="E26">
        <v>227.53</v>
      </c>
      <c r="F26">
        <v>14.9</v>
      </c>
      <c r="G26">
        <v>23</v>
      </c>
      <c r="H26">
        <v>2</v>
      </c>
      <c r="I26">
        <v>6</v>
      </c>
      <c r="J26">
        <v>3</v>
      </c>
      <c r="K26">
        <v>4</v>
      </c>
    </row>
    <row r="27" spans="1:11">
      <c r="A27">
        <v>26</v>
      </c>
      <c r="B27" t="s">
        <v>42</v>
      </c>
      <c r="C27" t="s">
        <v>30</v>
      </c>
      <c r="D27" s="1">
        <v>24</v>
      </c>
      <c r="E27">
        <v>209.93</v>
      </c>
      <c r="F27">
        <v>16.100000000000001</v>
      </c>
      <c r="G27">
        <v>24</v>
      </c>
      <c r="H27">
        <v>2</v>
      </c>
      <c r="I27">
        <v>11</v>
      </c>
      <c r="J27">
        <v>1.3</v>
      </c>
      <c r="K27">
        <v>2.5</v>
      </c>
    </row>
    <row r="28" spans="1:11">
      <c r="A28">
        <v>27</v>
      </c>
      <c r="B28" t="s">
        <v>43</v>
      </c>
      <c r="C28" t="s">
        <v>44</v>
      </c>
      <c r="D28" s="1">
        <v>24</v>
      </c>
      <c r="E28">
        <v>365.57</v>
      </c>
      <c r="F28">
        <v>16.3</v>
      </c>
      <c r="G28">
        <v>28</v>
      </c>
      <c r="H28">
        <v>6</v>
      </c>
      <c r="I28">
        <v>12</v>
      </c>
      <c r="J28">
        <v>1.5</v>
      </c>
      <c r="K28">
        <v>2</v>
      </c>
    </row>
    <row r="29" spans="1:11">
      <c r="A29">
        <v>28</v>
      </c>
      <c r="B29" t="s">
        <v>45</v>
      </c>
      <c r="C29" t="s">
        <v>16</v>
      </c>
      <c r="D29" s="1">
        <v>23</v>
      </c>
      <c r="E29">
        <v>226.97</v>
      </c>
      <c r="F29">
        <v>15.3</v>
      </c>
      <c r="G29">
        <v>24</v>
      </c>
      <c r="H29">
        <v>2</v>
      </c>
      <c r="I29">
        <v>12</v>
      </c>
      <c r="J29">
        <v>2</v>
      </c>
      <c r="K29">
        <v>3.5</v>
      </c>
    </row>
    <row r="30" spans="1:11">
      <c r="A30">
        <v>29</v>
      </c>
      <c r="B30" t="s">
        <v>46</v>
      </c>
      <c r="C30" t="s">
        <v>44</v>
      </c>
      <c r="D30" s="1">
        <v>23</v>
      </c>
      <c r="E30">
        <v>364.04</v>
      </c>
      <c r="F30">
        <v>16.2</v>
      </c>
      <c r="G30">
        <v>26</v>
      </c>
      <c r="H30">
        <v>4</v>
      </c>
      <c r="I30">
        <v>5</v>
      </c>
      <c r="J30">
        <v>2</v>
      </c>
      <c r="K30">
        <v>1</v>
      </c>
    </row>
    <row r="31" spans="1:11">
      <c r="A31">
        <v>30</v>
      </c>
      <c r="B31" t="s">
        <v>47</v>
      </c>
      <c r="C31" t="s">
        <v>16</v>
      </c>
      <c r="D31" s="1">
        <v>23</v>
      </c>
      <c r="E31">
        <v>225.98</v>
      </c>
      <c r="F31">
        <v>15.3</v>
      </c>
      <c r="G31">
        <v>30</v>
      </c>
      <c r="H31">
        <v>8</v>
      </c>
      <c r="I31">
        <v>14</v>
      </c>
      <c r="J31">
        <v>2.2999999999999998</v>
      </c>
      <c r="K31">
        <v>4.5</v>
      </c>
    </row>
    <row r="32" spans="1:11">
      <c r="A32">
        <v>31</v>
      </c>
      <c r="B32" t="s">
        <v>48</v>
      </c>
      <c r="C32" t="s">
        <v>16</v>
      </c>
      <c r="D32" s="1">
        <v>23</v>
      </c>
      <c r="E32">
        <v>225.24</v>
      </c>
      <c r="F32">
        <v>15.3</v>
      </c>
      <c r="G32">
        <v>25</v>
      </c>
      <c r="H32">
        <v>2</v>
      </c>
      <c r="I32">
        <v>11</v>
      </c>
      <c r="J32">
        <v>2.2999999999999998</v>
      </c>
      <c r="K32">
        <v>2.5</v>
      </c>
    </row>
    <row r="33" spans="1:11">
      <c r="A33">
        <v>32</v>
      </c>
      <c r="B33" t="s">
        <v>49</v>
      </c>
      <c r="C33" t="s">
        <v>13</v>
      </c>
      <c r="D33" s="1">
        <v>23</v>
      </c>
      <c r="E33">
        <v>235.15</v>
      </c>
      <c r="F33">
        <v>15.8</v>
      </c>
      <c r="G33">
        <v>25</v>
      </c>
      <c r="H33">
        <v>3</v>
      </c>
      <c r="I33">
        <v>14</v>
      </c>
      <c r="J33">
        <v>3</v>
      </c>
      <c r="K33">
        <v>3</v>
      </c>
    </row>
    <row r="34" spans="1:11">
      <c r="A34">
        <v>33</v>
      </c>
      <c r="B34" t="s">
        <v>50</v>
      </c>
      <c r="C34" t="s">
        <v>13</v>
      </c>
      <c r="D34" s="1">
        <v>23</v>
      </c>
      <c r="E34">
        <v>236.65</v>
      </c>
      <c r="F34">
        <v>16.100000000000001</v>
      </c>
      <c r="G34">
        <v>26</v>
      </c>
      <c r="H34">
        <v>4</v>
      </c>
      <c r="I34">
        <v>9</v>
      </c>
      <c r="J34">
        <v>3</v>
      </c>
      <c r="K34">
        <v>2.5</v>
      </c>
    </row>
    <row r="35" spans="1:11">
      <c r="A35">
        <v>34</v>
      </c>
      <c r="B35" t="s">
        <v>51</v>
      </c>
      <c r="C35" t="s">
        <v>16</v>
      </c>
      <c r="D35" s="1">
        <v>23</v>
      </c>
      <c r="E35">
        <v>222.44</v>
      </c>
      <c r="F35">
        <v>14.9</v>
      </c>
      <c r="G35">
        <v>29</v>
      </c>
      <c r="H35">
        <v>7</v>
      </c>
      <c r="I35">
        <v>12</v>
      </c>
      <c r="J35">
        <v>3</v>
      </c>
      <c r="K35">
        <v>3.5</v>
      </c>
    </row>
    <row r="36" spans="1:11">
      <c r="A36">
        <v>35</v>
      </c>
      <c r="B36" t="s">
        <v>52</v>
      </c>
      <c r="C36" t="s">
        <v>13</v>
      </c>
      <c r="D36" s="1">
        <v>22</v>
      </c>
      <c r="E36">
        <v>234.64</v>
      </c>
      <c r="F36">
        <v>16.100000000000001</v>
      </c>
      <c r="G36">
        <v>26</v>
      </c>
      <c r="H36">
        <v>4</v>
      </c>
      <c r="I36">
        <v>14</v>
      </c>
      <c r="J36">
        <v>3.5</v>
      </c>
      <c r="K36">
        <v>4</v>
      </c>
    </row>
    <row r="37" spans="1:11">
      <c r="A37">
        <v>36</v>
      </c>
      <c r="B37" t="s">
        <v>53</v>
      </c>
      <c r="C37" t="s">
        <v>13</v>
      </c>
      <c r="D37" s="1">
        <v>22</v>
      </c>
      <c r="E37">
        <v>234.19</v>
      </c>
      <c r="F37">
        <v>16.100000000000001</v>
      </c>
      <c r="G37">
        <v>27</v>
      </c>
      <c r="H37">
        <v>6</v>
      </c>
      <c r="I37">
        <v>7</v>
      </c>
      <c r="J37">
        <v>2</v>
      </c>
      <c r="K37">
        <v>3</v>
      </c>
    </row>
    <row r="38" spans="1:11">
      <c r="A38">
        <v>37</v>
      </c>
      <c r="B38" t="s">
        <v>54</v>
      </c>
      <c r="C38" t="s">
        <v>13</v>
      </c>
      <c r="D38" s="1">
        <v>22</v>
      </c>
      <c r="E38">
        <v>234.05</v>
      </c>
      <c r="F38">
        <v>16.100000000000001</v>
      </c>
      <c r="G38">
        <v>25</v>
      </c>
      <c r="H38">
        <v>3</v>
      </c>
      <c r="I38">
        <v>6</v>
      </c>
      <c r="J38">
        <v>2</v>
      </c>
      <c r="K38">
        <v>3.5</v>
      </c>
    </row>
    <row r="39" spans="1:11">
      <c r="A39">
        <v>38</v>
      </c>
      <c r="B39" t="s">
        <v>522</v>
      </c>
      <c r="C39" t="s">
        <v>44</v>
      </c>
      <c r="D39" s="1">
        <v>22</v>
      </c>
      <c r="E39">
        <v>358.14</v>
      </c>
      <c r="F39">
        <v>16.2</v>
      </c>
      <c r="G39">
        <v>28</v>
      </c>
      <c r="H39">
        <v>7</v>
      </c>
      <c r="I39">
        <v>6</v>
      </c>
      <c r="J39">
        <v>0.5</v>
      </c>
      <c r="K39">
        <v>3.3</v>
      </c>
    </row>
    <row r="40" spans="1:11">
      <c r="A40">
        <v>39</v>
      </c>
      <c r="B40" t="s">
        <v>55</v>
      </c>
      <c r="C40" t="s">
        <v>13</v>
      </c>
      <c r="D40" s="1">
        <v>22</v>
      </c>
      <c r="E40">
        <v>232.35</v>
      </c>
      <c r="F40">
        <v>16.100000000000001</v>
      </c>
      <c r="G40">
        <v>25</v>
      </c>
      <c r="H40">
        <v>3</v>
      </c>
      <c r="I40">
        <v>5</v>
      </c>
      <c r="J40">
        <v>1.5</v>
      </c>
      <c r="K40">
        <v>3.5</v>
      </c>
    </row>
    <row r="41" spans="1:11">
      <c r="A41">
        <v>40</v>
      </c>
      <c r="B41" t="s">
        <v>56</v>
      </c>
      <c r="C41" t="s">
        <v>13</v>
      </c>
      <c r="D41" s="1">
        <v>22</v>
      </c>
      <c r="E41">
        <v>230.45</v>
      </c>
      <c r="F41">
        <v>15.8</v>
      </c>
      <c r="G41">
        <v>28</v>
      </c>
      <c r="H41">
        <v>5</v>
      </c>
      <c r="I41">
        <v>9</v>
      </c>
      <c r="J41">
        <v>2.5</v>
      </c>
      <c r="K41">
        <v>4</v>
      </c>
    </row>
    <row r="42" spans="1:11">
      <c r="A42">
        <v>41</v>
      </c>
      <c r="B42" t="s">
        <v>57</v>
      </c>
      <c r="C42" t="s">
        <v>16</v>
      </c>
      <c r="D42" s="1">
        <v>21</v>
      </c>
      <c r="E42">
        <v>217.88</v>
      </c>
      <c r="F42">
        <v>15.3</v>
      </c>
      <c r="G42">
        <v>26</v>
      </c>
      <c r="H42">
        <v>5</v>
      </c>
      <c r="I42">
        <v>10</v>
      </c>
      <c r="J42">
        <v>1.8</v>
      </c>
      <c r="K42">
        <v>3.5</v>
      </c>
    </row>
    <row r="43" spans="1:11">
      <c r="A43">
        <v>42</v>
      </c>
      <c r="B43" t="s">
        <v>58</v>
      </c>
      <c r="C43" t="s">
        <v>13</v>
      </c>
      <c r="D43" s="1">
        <v>21</v>
      </c>
      <c r="E43">
        <v>228.42</v>
      </c>
      <c r="F43">
        <v>16.100000000000001</v>
      </c>
      <c r="G43">
        <v>26</v>
      </c>
      <c r="H43">
        <v>5</v>
      </c>
      <c r="I43">
        <v>10</v>
      </c>
      <c r="J43">
        <v>2</v>
      </c>
      <c r="K43">
        <v>3.5</v>
      </c>
    </row>
    <row r="44" spans="1:11">
      <c r="A44">
        <v>43</v>
      </c>
      <c r="B44" t="s">
        <v>59</v>
      </c>
      <c r="C44" t="s">
        <v>16</v>
      </c>
      <c r="D44" s="1">
        <v>20</v>
      </c>
      <c r="E44">
        <v>214.18</v>
      </c>
      <c r="F44">
        <v>14.9</v>
      </c>
      <c r="G44">
        <v>22</v>
      </c>
      <c r="H44">
        <v>1</v>
      </c>
      <c r="I44">
        <v>6</v>
      </c>
      <c r="J44">
        <v>2.2999999999999998</v>
      </c>
      <c r="K44">
        <v>3.8</v>
      </c>
    </row>
    <row r="45" spans="1:11">
      <c r="A45">
        <v>44</v>
      </c>
      <c r="B45" t="s">
        <v>60</v>
      </c>
      <c r="C45" t="s">
        <v>44</v>
      </c>
      <c r="D45" s="1">
        <v>20</v>
      </c>
      <c r="E45">
        <v>343.33</v>
      </c>
      <c r="F45">
        <v>15.4</v>
      </c>
      <c r="G45">
        <v>27</v>
      </c>
      <c r="H45">
        <v>6</v>
      </c>
      <c r="I45">
        <v>14</v>
      </c>
      <c r="J45">
        <v>2.5</v>
      </c>
      <c r="K45">
        <v>3.3</v>
      </c>
    </row>
    <row r="46" spans="1:11">
      <c r="A46">
        <v>45</v>
      </c>
      <c r="B46" t="s">
        <v>61</v>
      </c>
      <c r="C46" t="s">
        <v>16</v>
      </c>
      <c r="D46" s="1">
        <v>20</v>
      </c>
      <c r="E46">
        <v>213.43</v>
      </c>
      <c r="F46">
        <v>15.3</v>
      </c>
      <c r="G46">
        <v>28</v>
      </c>
      <c r="H46">
        <v>7</v>
      </c>
      <c r="I46">
        <v>14</v>
      </c>
      <c r="J46">
        <v>2.2999999999999998</v>
      </c>
      <c r="K46">
        <v>3.8</v>
      </c>
    </row>
    <row r="47" spans="1:11">
      <c r="A47">
        <v>46</v>
      </c>
      <c r="B47" t="s">
        <v>62</v>
      </c>
      <c r="C47" t="s">
        <v>13</v>
      </c>
      <c r="D47" s="1">
        <v>20</v>
      </c>
      <c r="E47">
        <v>223.84</v>
      </c>
      <c r="F47">
        <v>15.8</v>
      </c>
      <c r="G47">
        <v>28</v>
      </c>
      <c r="H47">
        <v>7</v>
      </c>
      <c r="I47">
        <v>11</v>
      </c>
      <c r="J47">
        <v>1</v>
      </c>
      <c r="K47">
        <v>3.5</v>
      </c>
    </row>
    <row r="48" spans="1:11">
      <c r="A48">
        <v>47</v>
      </c>
      <c r="B48" t="s">
        <v>63</v>
      </c>
      <c r="C48" t="s">
        <v>30</v>
      </c>
      <c r="D48" s="1">
        <v>20</v>
      </c>
      <c r="E48">
        <v>194.84</v>
      </c>
      <c r="F48">
        <v>16.100000000000001</v>
      </c>
      <c r="G48">
        <v>24</v>
      </c>
      <c r="H48">
        <v>1</v>
      </c>
      <c r="I48">
        <v>12</v>
      </c>
      <c r="J48">
        <v>2</v>
      </c>
      <c r="K48">
        <v>4.3</v>
      </c>
    </row>
    <row r="49" spans="1:11">
      <c r="A49">
        <v>48</v>
      </c>
      <c r="B49" t="s">
        <v>64</v>
      </c>
      <c r="C49" t="s">
        <v>30</v>
      </c>
      <c r="D49" s="1">
        <v>20</v>
      </c>
      <c r="E49">
        <v>191.52</v>
      </c>
      <c r="F49">
        <v>15.4</v>
      </c>
      <c r="G49">
        <v>28</v>
      </c>
      <c r="H49">
        <v>6</v>
      </c>
      <c r="I49">
        <v>14</v>
      </c>
      <c r="J49">
        <v>2</v>
      </c>
      <c r="K49">
        <v>3</v>
      </c>
    </row>
    <row r="50" spans="1:11">
      <c r="A50">
        <v>49</v>
      </c>
      <c r="B50" t="s">
        <v>65</v>
      </c>
      <c r="C50" t="s">
        <v>13</v>
      </c>
      <c r="D50" s="1">
        <v>20</v>
      </c>
      <c r="E50">
        <v>222.8</v>
      </c>
      <c r="F50">
        <v>15.8</v>
      </c>
      <c r="G50">
        <v>21</v>
      </c>
      <c r="H50" t="s">
        <v>38</v>
      </c>
      <c r="I50">
        <v>11</v>
      </c>
      <c r="J50">
        <v>3</v>
      </c>
      <c r="K50">
        <v>4</v>
      </c>
    </row>
    <row r="51" spans="1:11">
      <c r="A51">
        <v>50</v>
      </c>
      <c r="B51" t="s">
        <v>66</v>
      </c>
      <c r="C51" t="s">
        <v>13</v>
      </c>
      <c r="D51" s="1">
        <v>19</v>
      </c>
      <c r="E51">
        <v>222.09</v>
      </c>
      <c r="F51">
        <v>15.8</v>
      </c>
      <c r="G51">
        <v>30</v>
      </c>
      <c r="H51">
        <v>9</v>
      </c>
      <c r="I51">
        <v>10</v>
      </c>
      <c r="J51">
        <v>3</v>
      </c>
      <c r="K51">
        <v>4</v>
      </c>
    </row>
    <row r="52" spans="1:11">
      <c r="A52">
        <v>51</v>
      </c>
      <c r="B52" t="s">
        <v>67</v>
      </c>
      <c r="C52" t="s">
        <v>13</v>
      </c>
      <c r="D52" s="1">
        <v>19</v>
      </c>
      <c r="E52">
        <v>222.72</v>
      </c>
      <c r="F52">
        <v>16.100000000000001</v>
      </c>
      <c r="G52">
        <v>23</v>
      </c>
      <c r="H52">
        <v>1</v>
      </c>
      <c r="I52">
        <v>14</v>
      </c>
      <c r="J52">
        <v>2</v>
      </c>
      <c r="K52">
        <v>3.5</v>
      </c>
    </row>
    <row r="53" spans="1:11">
      <c r="A53">
        <v>52</v>
      </c>
      <c r="B53" t="s">
        <v>68</v>
      </c>
      <c r="C53" t="s">
        <v>13</v>
      </c>
      <c r="D53" s="1">
        <v>19</v>
      </c>
      <c r="E53">
        <v>220.16</v>
      </c>
      <c r="F53">
        <v>16.100000000000001</v>
      </c>
      <c r="G53">
        <v>30</v>
      </c>
      <c r="H53">
        <v>9</v>
      </c>
      <c r="I53">
        <v>14</v>
      </c>
      <c r="J53">
        <v>2</v>
      </c>
      <c r="K53">
        <v>3</v>
      </c>
    </row>
    <row r="54" spans="1:11">
      <c r="A54">
        <v>53</v>
      </c>
      <c r="B54" t="s">
        <v>69</v>
      </c>
      <c r="C54" t="s">
        <v>16</v>
      </c>
      <c r="D54" s="1">
        <v>18</v>
      </c>
      <c r="E54">
        <v>205.34</v>
      </c>
      <c r="F54">
        <v>15.3</v>
      </c>
      <c r="G54">
        <v>23</v>
      </c>
      <c r="H54">
        <v>2</v>
      </c>
      <c r="I54">
        <v>10</v>
      </c>
      <c r="J54">
        <v>2.5</v>
      </c>
      <c r="K54">
        <v>4</v>
      </c>
    </row>
    <row r="55" spans="1:11">
      <c r="A55">
        <v>54</v>
      </c>
      <c r="B55" t="s">
        <v>70</v>
      </c>
      <c r="C55" t="s">
        <v>13</v>
      </c>
      <c r="D55" s="1">
        <v>18</v>
      </c>
      <c r="E55">
        <v>216.38</v>
      </c>
      <c r="F55">
        <v>16.100000000000001</v>
      </c>
      <c r="G55">
        <v>23</v>
      </c>
      <c r="H55">
        <v>2</v>
      </c>
      <c r="I55">
        <v>9</v>
      </c>
      <c r="J55">
        <v>3</v>
      </c>
      <c r="K55">
        <v>4</v>
      </c>
    </row>
    <row r="56" spans="1:11">
      <c r="A56">
        <v>55</v>
      </c>
      <c r="B56" t="s">
        <v>71</v>
      </c>
      <c r="C56" t="s">
        <v>13</v>
      </c>
      <c r="D56" s="1">
        <v>18</v>
      </c>
      <c r="E56">
        <v>214.45</v>
      </c>
      <c r="F56">
        <v>15.8</v>
      </c>
      <c r="G56">
        <v>25</v>
      </c>
      <c r="H56">
        <v>4</v>
      </c>
      <c r="I56">
        <v>12</v>
      </c>
      <c r="J56">
        <v>3</v>
      </c>
      <c r="K56">
        <v>4</v>
      </c>
    </row>
    <row r="57" spans="1:11">
      <c r="A57">
        <v>56</v>
      </c>
      <c r="B57" t="s">
        <v>72</v>
      </c>
      <c r="C57" t="s">
        <v>30</v>
      </c>
      <c r="D57" s="1">
        <v>18</v>
      </c>
      <c r="E57">
        <v>186.17</v>
      </c>
      <c r="F57">
        <v>16.100000000000001</v>
      </c>
      <c r="G57">
        <v>29</v>
      </c>
      <c r="H57">
        <v>7</v>
      </c>
      <c r="I57">
        <v>12</v>
      </c>
      <c r="J57">
        <v>1.5</v>
      </c>
      <c r="K57">
        <v>3.8</v>
      </c>
    </row>
    <row r="58" spans="1:11">
      <c r="A58">
        <v>57</v>
      </c>
      <c r="B58" t="s">
        <v>73</v>
      </c>
      <c r="C58" t="s">
        <v>30</v>
      </c>
      <c r="D58" s="1">
        <v>17</v>
      </c>
      <c r="E58">
        <v>184.64</v>
      </c>
      <c r="F58">
        <v>16.100000000000001</v>
      </c>
      <c r="G58">
        <v>23</v>
      </c>
      <c r="H58">
        <v>3</v>
      </c>
      <c r="I58">
        <v>12</v>
      </c>
      <c r="J58">
        <v>2.2999999999999998</v>
      </c>
      <c r="K58">
        <v>5</v>
      </c>
    </row>
    <row r="59" spans="1:11">
      <c r="A59">
        <v>58</v>
      </c>
      <c r="B59" t="s">
        <v>74</v>
      </c>
      <c r="C59" t="s">
        <v>30</v>
      </c>
      <c r="D59" s="1">
        <v>17</v>
      </c>
      <c r="E59">
        <v>182.04</v>
      </c>
      <c r="F59">
        <v>15.8</v>
      </c>
      <c r="G59">
        <v>30</v>
      </c>
      <c r="H59">
        <v>7</v>
      </c>
      <c r="I59">
        <v>9</v>
      </c>
      <c r="J59">
        <v>2.2999999999999998</v>
      </c>
      <c r="K59">
        <v>3.3</v>
      </c>
    </row>
    <row r="60" spans="1:11">
      <c r="A60">
        <v>59</v>
      </c>
      <c r="B60" t="s">
        <v>75</v>
      </c>
      <c r="C60" t="s">
        <v>16</v>
      </c>
      <c r="D60" s="1">
        <v>17</v>
      </c>
      <c r="E60">
        <v>199.93</v>
      </c>
      <c r="F60">
        <v>14.9</v>
      </c>
      <c r="G60">
        <v>29</v>
      </c>
      <c r="H60">
        <v>7</v>
      </c>
      <c r="I60">
        <v>6</v>
      </c>
      <c r="J60">
        <v>3</v>
      </c>
      <c r="K60">
        <v>3.3</v>
      </c>
    </row>
    <row r="61" spans="1:11">
      <c r="A61">
        <v>60</v>
      </c>
      <c r="B61" t="s">
        <v>76</v>
      </c>
      <c r="C61" t="s">
        <v>13</v>
      </c>
      <c r="D61" s="1">
        <v>17</v>
      </c>
      <c r="E61">
        <v>212.64</v>
      </c>
      <c r="F61">
        <v>16.100000000000001</v>
      </c>
      <c r="G61">
        <v>28</v>
      </c>
      <c r="H61">
        <v>5</v>
      </c>
      <c r="I61">
        <v>14</v>
      </c>
      <c r="J61">
        <v>2</v>
      </c>
      <c r="K61">
        <v>3</v>
      </c>
    </row>
    <row r="62" spans="1:11">
      <c r="A62">
        <v>61</v>
      </c>
      <c r="B62" t="s">
        <v>77</v>
      </c>
      <c r="C62" t="s">
        <v>16</v>
      </c>
      <c r="D62" s="1">
        <v>17</v>
      </c>
      <c r="E62">
        <v>198.43</v>
      </c>
      <c r="F62">
        <v>15.3</v>
      </c>
      <c r="G62">
        <v>26</v>
      </c>
      <c r="H62">
        <v>3</v>
      </c>
      <c r="I62">
        <v>14</v>
      </c>
      <c r="J62">
        <v>2</v>
      </c>
      <c r="K62">
        <v>4</v>
      </c>
    </row>
    <row r="63" spans="1:11">
      <c r="A63">
        <v>62</v>
      </c>
      <c r="B63" t="s">
        <v>78</v>
      </c>
      <c r="C63" t="s">
        <v>13</v>
      </c>
      <c r="D63" s="1">
        <v>16</v>
      </c>
      <c r="E63">
        <v>209.57</v>
      </c>
      <c r="F63">
        <v>16.100000000000001</v>
      </c>
      <c r="G63">
        <v>27</v>
      </c>
      <c r="H63">
        <v>6</v>
      </c>
      <c r="I63">
        <v>12</v>
      </c>
      <c r="J63">
        <v>2</v>
      </c>
      <c r="K63">
        <v>3.5</v>
      </c>
    </row>
    <row r="64" spans="1:11">
      <c r="A64">
        <v>63</v>
      </c>
      <c r="B64" t="s">
        <v>79</v>
      </c>
      <c r="C64" t="s">
        <v>16</v>
      </c>
      <c r="D64" s="1">
        <v>16</v>
      </c>
      <c r="E64">
        <v>196.27</v>
      </c>
      <c r="F64">
        <v>15.3</v>
      </c>
      <c r="G64">
        <v>27</v>
      </c>
      <c r="H64">
        <v>5</v>
      </c>
      <c r="I64">
        <v>5</v>
      </c>
      <c r="J64">
        <v>2</v>
      </c>
      <c r="K64">
        <v>3.8</v>
      </c>
    </row>
    <row r="65" spans="1:11">
      <c r="A65">
        <v>64</v>
      </c>
      <c r="B65" t="s">
        <v>80</v>
      </c>
      <c r="C65" t="s">
        <v>13</v>
      </c>
      <c r="D65" s="1">
        <v>16</v>
      </c>
      <c r="E65">
        <v>204.59</v>
      </c>
      <c r="F65">
        <v>15.4</v>
      </c>
      <c r="G65">
        <v>24</v>
      </c>
      <c r="H65">
        <v>1</v>
      </c>
      <c r="I65">
        <v>14</v>
      </c>
      <c r="J65">
        <v>2</v>
      </c>
      <c r="K65">
        <v>4</v>
      </c>
    </row>
    <row r="66" spans="1:11">
      <c r="A66">
        <v>65</v>
      </c>
      <c r="B66" t="s">
        <v>81</v>
      </c>
      <c r="C66" t="s">
        <v>30</v>
      </c>
      <c r="D66" s="1">
        <v>16</v>
      </c>
      <c r="E66">
        <v>177.98</v>
      </c>
      <c r="F66">
        <v>16.100000000000001</v>
      </c>
      <c r="G66">
        <v>25</v>
      </c>
      <c r="H66">
        <v>2</v>
      </c>
      <c r="I66">
        <v>7</v>
      </c>
      <c r="J66">
        <v>1</v>
      </c>
      <c r="K66">
        <v>3.5</v>
      </c>
    </row>
    <row r="67" spans="1:11">
      <c r="A67">
        <v>66</v>
      </c>
      <c r="B67" t="s">
        <v>82</v>
      </c>
      <c r="C67" t="s">
        <v>13</v>
      </c>
      <c r="D67" s="1">
        <v>16</v>
      </c>
      <c r="E67">
        <v>205.26</v>
      </c>
      <c r="F67">
        <v>15.8</v>
      </c>
      <c r="G67">
        <v>28</v>
      </c>
      <c r="H67">
        <v>5</v>
      </c>
      <c r="I67">
        <v>11</v>
      </c>
      <c r="J67">
        <v>1.5</v>
      </c>
      <c r="K67">
        <v>3.5</v>
      </c>
    </row>
    <row r="68" spans="1:11">
      <c r="A68">
        <v>67</v>
      </c>
      <c r="B68" t="s">
        <v>83</v>
      </c>
      <c r="C68" t="s">
        <v>13</v>
      </c>
      <c r="D68" s="1">
        <v>16</v>
      </c>
      <c r="E68">
        <v>204.48</v>
      </c>
      <c r="F68">
        <v>15.8</v>
      </c>
      <c r="G68">
        <v>32</v>
      </c>
      <c r="H68">
        <v>11</v>
      </c>
      <c r="I68">
        <v>7</v>
      </c>
      <c r="J68">
        <v>1.5</v>
      </c>
      <c r="K68">
        <v>3.5</v>
      </c>
    </row>
    <row r="69" spans="1:11">
      <c r="A69">
        <v>68</v>
      </c>
      <c r="B69" t="s">
        <v>84</v>
      </c>
      <c r="C69" t="s">
        <v>30</v>
      </c>
      <c r="D69" s="1">
        <v>16</v>
      </c>
      <c r="E69">
        <v>174.61</v>
      </c>
      <c r="F69">
        <v>15.8</v>
      </c>
      <c r="G69">
        <v>28</v>
      </c>
      <c r="H69">
        <v>7</v>
      </c>
      <c r="I69">
        <v>10</v>
      </c>
      <c r="J69">
        <v>2.5</v>
      </c>
      <c r="K69">
        <v>3.8</v>
      </c>
    </row>
    <row r="70" spans="1:11">
      <c r="A70">
        <v>69</v>
      </c>
      <c r="B70" t="s">
        <v>85</v>
      </c>
      <c r="C70" t="s">
        <v>16</v>
      </c>
      <c r="D70" s="1">
        <v>15</v>
      </c>
      <c r="E70">
        <v>191.37</v>
      </c>
      <c r="F70">
        <v>14.9</v>
      </c>
      <c r="G70">
        <v>25</v>
      </c>
      <c r="H70">
        <v>4</v>
      </c>
      <c r="I70">
        <v>7</v>
      </c>
      <c r="J70">
        <v>2.8</v>
      </c>
      <c r="K70">
        <v>3.8</v>
      </c>
    </row>
    <row r="71" spans="1:11">
      <c r="A71">
        <v>70</v>
      </c>
      <c r="B71" t="s">
        <v>86</v>
      </c>
      <c r="C71" t="s">
        <v>16</v>
      </c>
      <c r="D71" s="1">
        <v>15</v>
      </c>
      <c r="E71">
        <v>191.21</v>
      </c>
      <c r="F71">
        <v>15.3</v>
      </c>
      <c r="G71">
        <v>25</v>
      </c>
      <c r="H71">
        <v>2</v>
      </c>
      <c r="I71">
        <v>9</v>
      </c>
      <c r="J71">
        <v>2.2999999999999998</v>
      </c>
      <c r="K71">
        <v>3.3</v>
      </c>
    </row>
    <row r="72" spans="1:11">
      <c r="A72">
        <v>71</v>
      </c>
      <c r="B72" t="s">
        <v>87</v>
      </c>
      <c r="C72" t="s">
        <v>16</v>
      </c>
      <c r="D72" s="1">
        <v>15</v>
      </c>
      <c r="E72">
        <v>188.09</v>
      </c>
      <c r="F72">
        <v>14.9</v>
      </c>
      <c r="G72">
        <v>29</v>
      </c>
      <c r="H72">
        <v>7</v>
      </c>
      <c r="I72">
        <v>11</v>
      </c>
      <c r="J72">
        <v>2.5</v>
      </c>
      <c r="K72">
        <v>3.5</v>
      </c>
    </row>
    <row r="73" spans="1:11">
      <c r="A73">
        <v>72</v>
      </c>
      <c r="B73" t="s">
        <v>88</v>
      </c>
      <c r="C73" t="s">
        <v>44</v>
      </c>
      <c r="D73" s="1">
        <v>14</v>
      </c>
      <c r="E73">
        <v>325.79000000000002</v>
      </c>
      <c r="F73">
        <v>16.2</v>
      </c>
      <c r="G73">
        <v>31</v>
      </c>
      <c r="H73">
        <v>8</v>
      </c>
      <c r="I73">
        <v>7</v>
      </c>
      <c r="J73">
        <v>2</v>
      </c>
      <c r="K73">
        <v>4</v>
      </c>
    </row>
    <row r="74" spans="1:11">
      <c r="A74">
        <v>73</v>
      </c>
      <c r="B74" t="s">
        <v>89</v>
      </c>
      <c r="C74" t="s">
        <v>13</v>
      </c>
      <c r="D74" s="1">
        <v>14</v>
      </c>
      <c r="E74">
        <v>197.04</v>
      </c>
      <c r="F74">
        <v>15.8</v>
      </c>
      <c r="G74">
        <v>29</v>
      </c>
      <c r="H74">
        <v>6</v>
      </c>
      <c r="I74">
        <v>5</v>
      </c>
      <c r="J74">
        <v>1.5</v>
      </c>
      <c r="K74">
        <v>3.5</v>
      </c>
    </row>
    <row r="75" spans="1:11">
      <c r="A75">
        <v>74</v>
      </c>
      <c r="B75" t="s">
        <v>90</v>
      </c>
      <c r="C75" t="s">
        <v>16</v>
      </c>
      <c r="D75" s="1">
        <v>14</v>
      </c>
      <c r="E75">
        <v>185.76</v>
      </c>
      <c r="F75">
        <v>15.3</v>
      </c>
      <c r="G75">
        <v>24</v>
      </c>
      <c r="H75">
        <v>3</v>
      </c>
      <c r="I75">
        <v>14</v>
      </c>
      <c r="J75">
        <v>2.5</v>
      </c>
      <c r="K75">
        <v>3</v>
      </c>
    </row>
    <row r="76" spans="1:11">
      <c r="A76">
        <v>75</v>
      </c>
      <c r="B76" t="s">
        <v>91</v>
      </c>
      <c r="C76" t="s">
        <v>16</v>
      </c>
      <c r="D76" s="1">
        <v>14</v>
      </c>
      <c r="E76">
        <v>185.37</v>
      </c>
      <c r="F76">
        <v>15.3</v>
      </c>
      <c r="G76">
        <v>26</v>
      </c>
      <c r="H76">
        <v>3</v>
      </c>
      <c r="I76">
        <v>9</v>
      </c>
      <c r="J76">
        <v>2.5</v>
      </c>
      <c r="K76">
        <v>3.3</v>
      </c>
    </row>
    <row r="77" spans="1:11">
      <c r="A77">
        <v>76</v>
      </c>
      <c r="B77" t="s">
        <v>92</v>
      </c>
      <c r="C77" t="s">
        <v>13</v>
      </c>
      <c r="D77" s="1">
        <v>14</v>
      </c>
      <c r="E77">
        <v>194.87</v>
      </c>
      <c r="F77">
        <v>15.8</v>
      </c>
      <c r="G77">
        <v>22</v>
      </c>
      <c r="H77">
        <v>1</v>
      </c>
      <c r="I77">
        <v>10</v>
      </c>
      <c r="J77">
        <v>2.5</v>
      </c>
      <c r="K77">
        <v>3.5</v>
      </c>
    </row>
    <row r="78" spans="1:11">
      <c r="A78">
        <v>77</v>
      </c>
      <c r="B78" t="s">
        <v>93</v>
      </c>
      <c r="C78" t="s">
        <v>16</v>
      </c>
      <c r="D78" s="1">
        <v>14</v>
      </c>
      <c r="E78">
        <v>183.82</v>
      </c>
      <c r="F78">
        <v>15.3</v>
      </c>
      <c r="G78">
        <v>27</v>
      </c>
      <c r="H78">
        <v>5</v>
      </c>
      <c r="I78">
        <v>5</v>
      </c>
      <c r="J78">
        <v>2.8</v>
      </c>
      <c r="K78">
        <v>4</v>
      </c>
    </row>
    <row r="79" spans="1:11">
      <c r="A79">
        <v>78</v>
      </c>
      <c r="B79" t="s">
        <v>94</v>
      </c>
      <c r="C79" t="s">
        <v>44</v>
      </c>
      <c r="D79" s="1">
        <v>14</v>
      </c>
      <c r="E79">
        <v>310.64999999999998</v>
      </c>
      <c r="F79">
        <v>15.3</v>
      </c>
      <c r="G79">
        <v>22</v>
      </c>
      <c r="H79">
        <v>1</v>
      </c>
      <c r="I79">
        <v>14</v>
      </c>
      <c r="J79">
        <v>3.8</v>
      </c>
      <c r="K79">
        <v>4.7</v>
      </c>
    </row>
    <row r="80" spans="1:11">
      <c r="A80">
        <v>79</v>
      </c>
      <c r="B80" t="s">
        <v>95</v>
      </c>
      <c r="C80" t="s">
        <v>44</v>
      </c>
      <c r="D80" s="1">
        <v>13</v>
      </c>
      <c r="E80">
        <v>321.42</v>
      </c>
      <c r="F80">
        <v>16.2</v>
      </c>
      <c r="G80">
        <v>22</v>
      </c>
      <c r="H80">
        <v>1</v>
      </c>
      <c r="I80">
        <v>14</v>
      </c>
      <c r="J80">
        <v>2.5</v>
      </c>
      <c r="K80">
        <v>4.3</v>
      </c>
    </row>
    <row r="81" spans="1:11">
      <c r="A81">
        <v>80</v>
      </c>
      <c r="B81" t="s">
        <v>96</v>
      </c>
      <c r="C81" t="s">
        <v>13</v>
      </c>
      <c r="D81" s="1">
        <v>13</v>
      </c>
      <c r="E81">
        <v>195.28</v>
      </c>
      <c r="F81">
        <v>16.100000000000001</v>
      </c>
      <c r="G81">
        <v>24</v>
      </c>
      <c r="H81">
        <v>1</v>
      </c>
      <c r="I81">
        <v>10</v>
      </c>
      <c r="J81">
        <v>2</v>
      </c>
      <c r="K81">
        <v>4</v>
      </c>
    </row>
    <row r="82" spans="1:11">
      <c r="A82">
        <v>81</v>
      </c>
      <c r="B82" t="s">
        <v>97</v>
      </c>
      <c r="C82" t="s">
        <v>44</v>
      </c>
      <c r="D82" s="1">
        <v>13</v>
      </c>
      <c r="E82">
        <v>319.43</v>
      </c>
      <c r="F82">
        <v>16.2</v>
      </c>
      <c r="G82">
        <v>27</v>
      </c>
      <c r="H82">
        <v>4</v>
      </c>
      <c r="I82">
        <v>12</v>
      </c>
      <c r="J82">
        <v>3</v>
      </c>
      <c r="K82">
        <v>4</v>
      </c>
    </row>
    <row r="83" spans="1:11">
      <c r="A83">
        <v>82</v>
      </c>
      <c r="B83" t="s">
        <v>98</v>
      </c>
      <c r="C83" t="s">
        <v>13</v>
      </c>
      <c r="D83" s="1">
        <v>13</v>
      </c>
      <c r="E83">
        <v>177.08</v>
      </c>
      <c r="F83">
        <v>12.7</v>
      </c>
      <c r="G83">
        <v>24</v>
      </c>
      <c r="H83">
        <v>1</v>
      </c>
      <c r="I83">
        <v>6</v>
      </c>
      <c r="J83">
        <v>2.5</v>
      </c>
      <c r="K83">
        <v>4</v>
      </c>
    </row>
    <row r="84" spans="1:11">
      <c r="A84">
        <v>83</v>
      </c>
      <c r="B84" t="s">
        <v>99</v>
      </c>
      <c r="C84" t="s">
        <v>13</v>
      </c>
      <c r="D84" s="1">
        <v>13</v>
      </c>
      <c r="E84">
        <v>187.97</v>
      </c>
      <c r="F84">
        <v>15.1</v>
      </c>
      <c r="G84">
        <v>32</v>
      </c>
      <c r="H84">
        <v>11</v>
      </c>
      <c r="I84">
        <v>5</v>
      </c>
      <c r="J84">
        <v>2</v>
      </c>
      <c r="K84">
        <v>3</v>
      </c>
    </row>
    <row r="85" spans="1:11">
      <c r="A85">
        <v>84</v>
      </c>
      <c r="B85" t="s">
        <v>100</v>
      </c>
      <c r="C85" t="s">
        <v>16</v>
      </c>
      <c r="D85" s="1">
        <v>13</v>
      </c>
      <c r="E85">
        <v>179.83</v>
      </c>
      <c r="F85">
        <v>14.9</v>
      </c>
      <c r="G85">
        <v>29</v>
      </c>
      <c r="H85">
        <v>7</v>
      </c>
      <c r="I85">
        <v>14</v>
      </c>
      <c r="J85">
        <v>3</v>
      </c>
      <c r="K85">
        <v>3.8</v>
      </c>
    </row>
    <row r="86" spans="1:11">
      <c r="A86">
        <v>85</v>
      </c>
      <c r="B86" t="s">
        <v>101</v>
      </c>
      <c r="C86" t="s">
        <v>16</v>
      </c>
      <c r="D86" s="1">
        <v>13</v>
      </c>
      <c r="E86">
        <v>177.63</v>
      </c>
      <c r="F86">
        <v>14.6</v>
      </c>
      <c r="G86">
        <v>32</v>
      </c>
      <c r="H86">
        <v>9</v>
      </c>
      <c r="I86">
        <v>6</v>
      </c>
      <c r="J86">
        <v>3</v>
      </c>
      <c r="K86">
        <v>3.5</v>
      </c>
    </row>
    <row r="87" spans="1:11">
      <c r="A87">
        <v>86</v>
      </c>
      <c r="B87" t="s">
        <v>102</v>
      </c>
      <c r="C87" t="s">
        <v>44</v>
      </c>
      <c r="D87" s="1">
        <v>13</v>
      </c>
      <c r="E87">
        <v>312.93</v>
      </c>
      <c r="F87">
        <v>15.8</v>
      </c>
      <c r="G87">
        <v>27</v>
      </c>
      <c r="H87">
        <v>5</v>
      </c>
      <c r="I87">
        <v>11</v>
      </c>
      <c r="J87">
        <v>3.3</v>
      </c>
      <c r="K87">
        <v>3.7</v>
      </c>
    </row>
    <row r="88" spans="1:11">
      <c r="A88">
        <v>87</v>
      </c>
      <c r="B88" t="s">
        <v>103</v>
      </c>
      <c r="C88" t="s">
        <v>16</v>
      </c>
      <c r="D88" s="1">
        <v>13</v>
      </c>
      <c r="E88">
        <v>178.75</v>
      </c>
      <c r="F88">
        <v>15.3</v>
      </c>
      <c r="G88">
        <v>26</v>
      </c>
      <c r="H88">
        <v>5</v>
      </c>
      <c r="I88">
        <v>11</v>
      </c>
      <c r="J88">
        <v>2.8</v>
      </c>
      <c r="K88">
        <v>2.5</v>
      </c>
    </row>
    <row r="89" spans="1:11">
      <c r="A89">
        <v>88</v>
      </c>
      <c r="B89" t="s">
        <v>104</v>
      </c>
      <c r="C89" t="s">
        <v>30</v>
      </c>
      <c r="D89" s="1">
        <v>12</v>
      </c>
      <c r="E89">
        <v>145.08000000000001</v>
      </c>
      <c r="F89">
        <v>12.6</v>
      </c>
      <c r="G89">
        <v>27</v>
      </c>
      <c r="H89">
        <v>5</v>
      </c>
      <c r="I89">
        <v>6</v>
      </c>
      <c r="J89">
        <v>2.5</v>
      </c>
      <c r="K89">
        <v>4.5</v>
      </c>
    </row>
    <row r="90" spans="1:11">
      <c r="A90">
        <v>89</v>
      </c>
      <c r="B90" t="s">
        <v>105</v>
      </c>
      <c r="C90" t="s">
        <v>13</v>
      </c>
      <c r="D90" s="1">
        <v>12</v>
      </c>
      <c r="E90">
        <v>185.48</v>
      </c>
      <c r="F90">
        <v>15.4</v>
      </c>
      <c r="G90">
        <v>27</v>
      </c>
      <c r="H90">
        <v>5</v>
      </c>
      <c r="I90">
        <v>6</v>
      </c>
      <c r="J90">
        <v>2</v>
      </c>
      <c r="K90">
        <v>4</v>
      </c>
    </row>
    <row r="91" spans="1:11">
      <c r="A91">
        <v>90</v>
      </c>
      <c r="B91" t="s">
        <v>106</v>
      </c>
      <c r="C91" t="s">
        <v>16</v>
      </c>
      <c r="D91" s="1">
        <v>12</v>
      </c>
      <c r="E91">
        <v>176.51</v>
      </c>
      <c r="F91">
        <v>15.3</v>
      </c>
      <c r="G91">
        <v>23</v>
      </c>
      <c r="H91">
        <v>1</v>
      </c>
      <c r="I91">
        <v>5</v>
      </c>
      <c r="J91">
        <v>2</v>
      </c>
      <c r="K91">
        <v>3.8</v>
      </c>
    </row>
    <row r="92" spans="1:11">
      <c r="A92">
        <v>91</v>
      </c>
      <c r="B92" t="s">
        <v>107</v>
      </c>
      <c r="C92" t="s">
        <v>16</v>
      </c>
      <c r="D92" s="1">
        <v>12</v>
      </c>
      <c r="E92">
        <v>175.66</v>
      </c>
      <c r="F92">
        <v>15.3</v>
      </c>
      <c r="G92">
        <v>24</v>
      </c>
      <c r="H92">
        <v>2</v>
      </c>
      <c r="I92">
        <v>10</v>
      </c>
      <c r="J92">
        <v>2.5</v>
      </c>
      <c r="K92">
        <v>3.8</v>
      </c>
    </row>
    <row r="93" spans="1:11">
      <c r="A93">
        <v>92</v>
      </c>
      <c r="B93" t="s">
        <v>108</v>
      </c>
      <c r="C93" t="s">
        <v>13</v>
      </c>
      <c r="D93" s="1">
        <v>12</v>
      </c>
      <c r="E93">
        <v>187.63</v>
      </c>
      <c r="F93">
        <v>16.100000000000001</v>
      </c>
      <c r="G93">
        <v>31</v>
      </c>
      <c r="H93">
        <v>9</v>
      </c>
      <c r="I93">
        <v>10</v>
      </c>
      <c r="J93">
        <v>1.5</v>
      </c>
      <c r="K93">
        <v>2.5</v>
      </c>
    </row>
    <row r="94" spans="1:11">
      <c r="A94">
        <v>93</v>
      </c>
      <c r="B94" t="s">
        <v>109</v>
      </c>
      <c r="C94" t="s">
        <v>16</v>
      </c>
      <c r="D94" s="1">
        <v>12</v>
      </c>
      <c r="E94">
        <v>175</v>
      </c>
      <c r="F94">
        <v>15.3</v>
      </c>
      <c r="G94">
        <v>25</v>
      </c>
      <c r="H94">
        <v>2</v>
      </c>
      <c r="I94">
        <v>14</v>
      </c>
      <c r="J94">
        <v>2</v>
      </c>
      <c r="K94">
        <v>3.3</v>
      </c>
    </row>
    <row r="95" spans="1:11">
      <c r="A95">
        <v>94</v>
      </c>
      <c r="B95" t="s">
        <v>110</v>
      </c>
      <c r="C95" t="s">
        <v>13</v>
      </c>
      <c r="D95" s="1">
        <v>12</v>
      </c>
      <c r="E95">
        <v>180.53</v>
      </c>
      <c r="F95">
        <v>15.8</v>
      </c>
      <c r="G95">
        <v>22</v>
      </c>
      <c r="H95" t="s">
        <v>38</v>
      </c>
      <c r="I95">
        <v>5</v>
      </c>
      <c r="J95">
        <v>2</v>
      </c>
      <c r="K95">
        <v>4</v>
      </c>
    </row>
    <row r="96" spans="1:11">
      <c r="A96">
        <v>95</v>
      </c>
      <c r="B96" t="s">
        <v>111</v>
      </c>
      <c r="C96" t="s">
        <v>13</v>
      </c>
      <c r="D96" s="1">
        <v>11</v>
      </c>
      <c r="E96">
        <v>177.74</v>
      </c>
      <c r="F96">
        <v>15.4</v>
      </c>
      <c r="G96">
        <v>22</v>
      </c>
      <c r="H96">
        <v>1</v>
      </c>
      <c r="I96">
        <v>6</v>
      </c>
      <c r="J96">
        <v>2.5</v>
      </c>
      <c r="K96">
        <v>3</v>
      </c>
    </row>
    <row r="97" spans="1:11">
      <c r="A97">
        <v>96</v>
      </c>
      <c r="B97" t="s">
        <v>112</v>
      </c>
      <c r="C97" t="s">
        <v>16</v>
      </c>
      <c r="D97" s="1">
        <v>9</v>
      </c>
      <c r="E97">
        <v>169.71</v>
      </c>
      <c r="F97">
        <v>14.9</v>
      </c>
      <c r="G97">
        <v>29</v>
      </c>
      <c r="H97">
        <v>6</v>
      </c>
      <c r="I97">
        <v>5</v>
      </c>
      <c r="J97">
        <v>2</v>
      </c>
      <c r="K97">
        <v>3.5</v>
      </c>
    </row>
    <row r="98" spans="1:11">
      <c r="A98">
        <v>97</v>
      </c>
      <c r="B98" t="s">
        <v>113</v>
      </c>
      <c r="C98" t="s">
        <v>16</v>
      </c>
      <c r="D98" s="1">
        <v>9</v>
      </c>
      <c r="E98">
        <v>164.32</v>
      </c>
      <c r="F98">
        <v>13.4</v>
      </c>
      <c r="G98">
        <v>21</v>
      </c>
      <c r="H98" t="s">
        <v>38</v>
      </c>
      <c r="I98">
        <v>11</v>
      </c>
      <c r="J98">
        <v>2.2999999999999998</v>
      </c>
      <c r="K98">
        <v>4</v>
      </c>
    </row>
    <row r="99" spans="1:11">
      <c r="A99">
        <v>98</v>
      </c>
      <c r="B99" t="s">
        <v>114</v>
      </c>
      <c r="C99" t="s">
        <v>13</v>
      </c>
      <c r="D99" s="1">
        <v>9</v>
      </c>
      <c r="E99">
        <v>174.85</v>
      </c>
      <c r="F99">
        <v>15.8</v>
      </c>
      <c r="G99">
        <v>28</v>
      </c>
      <c r="H99">
        <v>6</v>
      </c>
      <c r="I99">
        <v>14</v>
      </c>
      <c r="J99">
        <v>2</v>
      </c>
      <c r="K99">
        <v>2.5</v>
      </c>
    </row>
    <row r="100" spans="1:11">
      <c r="A100">
        <v>99</v>
      </c>
      <c r="B100" t="s">
        <v>115</v>
      </c>
      <c r="C100" t="s">
        <v>13</v>
      </c>
      <c r="D100" s="1">
        <v>8</v>
      </c>
      <c r="E100">
        <v>171.94</v>
      </c>
      <c r="F100">
        <v>15.4</v>
      </c>
      <c r="G100">
        <v>29</v>
      </c>
      <c r="H100">
        <v>7</v>
      </c>
      <c r="I100">
        <v>12</v>
      </c>
      <c r="J100">
        <v>2.5</v>
      </c>
      <c r="K100">
        <v>3.5</v>
      </c>
    </row>
    <row r="101" spans="1:11">
      <c r="A101">
        <v>100</v>
      </c>
      <c r="B101" t="s">
        <v>116</v>
      </c>
      <c r="C101" t="s">
        <v>13</v>
      </c>
      <c r="D101" s="1">
        <v>8</v>
      </c>
      <c r="E101">
        <v>175.19</v>
      </c>
      <c r="F101">
        <v>16.100000000000001</v>
      </c>
      <c r="G101">
        <v>21</v>
      </c>
      <c r="H101" t="s">
        <v>38</v>
      </c>
      <c r="I101">
        <v>6</v>
      </c>
    </row>
    <row r="102" spans="1:11">
      <c r="A102">
        <v>101</v>
      </c>
      <c r="B102" t="s">
        <v>117</v>
      </c>
      <c r="C102" t="s">
        <v>13</v>
      </c>
      <c r="D102" s="1">
        <v>7</v>
      </c>
      <c r="E102">
        <v>173.35</v>
      </c>
      <c r="F102">
        <v>16.100000000000001</v>
      </c>
      <c r="G102">
        <v>27</v>
      </c>
      <c r="H102">
        <v>5</v>
      </c>
      <c r="I102">
        <v>10</v>
      </c>
    </row>
    <row r="103" spans="1:11">
      <c r="A103">
        <v>102</v>
      </c>
      <c r="B103" t="s">
        <v>118</v>
      </c>
      <c r="C103" t="s">
        <v>16</v>
      </c>
      <c r="D103" s="1">
        <v>7</v>
      </c>
      <c r="E103">
        <v>153.44999999999999</v>
      </c>
      <c r="F103">
        <v>12.4</v>
      </c>
      <c r="G103">
        <v>28</v>
      </c>
      <c r="H103">
        <v>6</v>
      </c>
      <c r="I103">
        <v>10</v>
      </c>
      <c r="J103">
        <v>3.5</v>
      </c>
      <c r="K103">
        <v>4.5</v>
      </c>
    </row>
    <row r="104" spans="1:11">
      <c r="A104">
        <v>103</v>
      </c>
      <c r="B104" t="s">
        <v>119</v>
      </c>
      <c r="C104" t="s">
        <v>16</v>
      </c>
      <c r="D104" s="1">
        <v>7</v>
      </c>
      <c r="E104">
        <v>161.61000000000001</v>
      </c>
      <c r="F104">
        <v>15.3</v>
      </c>
      <c r="G104">
        <v>24</v>
      </c>
      <c r="H104">
        <v>1</v>
      </c>
      <c r="I104">
        <v>12</v>
      </c>
      <c r="J104">
        <v>1.8</v>
      </c>
      <c r="K104">
        <v>3.3</v>
      </c>
    </row>
    <row r="105" spans="1:11">
      <c r="A105">
        <v>104</v>
      </c>
      <c r="B105" t="s">
        <v>120</v>
      </c>
      <c r="C105" t="s">
        <v>13</v>
      </c>
      <c r="D105" s="1">
        <v>7</v>
      </c>
      <c r="E105">
        <v>170.31</v>
      </c>
      <c r="F105">
        <v>15.8</v>
      </c>
      <c r="G105">
        <v>30</v>
      </c>
      <c r="H105">
        <v>10</v>
      </c>
      <c r="I105">
        <v>7</v>
      </c>
      <c r="J105">
        <v>1.5</v>
      </c>
      <c r="K105">
        <v>3.5</v>
      </c>
    </row>
    <row r="106" spans="1:11">
      <c r="A106">
        <v>105</v>
      </c>
      <c r="B106" t="s">
        <v>121</v>
      </c>
      <c r="C106" t="s">
        <v>13</v>
      </c>
      <c r="D106" s="1">
        <v>7</v>
      </c>
      <c r="E106">
        <v>171.09</v>
      </c>
      <c r="F106">
        <v>16.100000000000001</v>
      </c>
      <c r="G106">
        <v>21</v>
      </c>
      <c r="H106" t="s">
        <v>38</v>
      </c>
      <c r="I106">
        <v>12</v>
      </c>
    </row>
    <row r="107" spans="1:11">
      <c r="A107">
        <v>106</v>
      </c>
      <c r="B107" t="s">
        <v>122</v>
      </c>
      <c r="C107" t="s">
        <v>13</v>
      </c>
      <c r="D107" s="1">
        <v>6</v>
      </c>
      <c r="E107">
        <v>166.89</v>
      </c>
      <c r="F107">
        <v>15.4</v>
      </c>
      <c r="G107">
        <v>25</v>
      </c>
      <c r="H107">
        <v>2</v>
      </c>
      <c r="I107">
        <v>10</v>
      </c>
      <c r="J107">
        <v>2</v>
      </c>
      <c r="K107">
        <v>3.5</v>
      </c>
    </row>
    <row r="108" spans="1:11">
      <c r="A108">
        <v>107</v>
      </c>
      <c r="B108" t="s">
        <v>123</v>
      </c>
      <c r="C108" t="s">
        <v>44</v>
      </c>
      <c r="D108" s="1">
        <v>6</v>
      </c>
      <c r="E108">
        <v>299.41000000000003</v>
      </c>
      <c r="F108">
        <v>15.4</v>
      </c>
      <c r="G108">
        <v>23</v>
      </c>
      <c r="H108" t="s">
        <v>38</v>
      </c>
      <c r="I108">
        <v>14</v>
      </c>
      <c r="J108">
        <v>2.2999999999999998</v>
      </c>
      <c r="K108">
        <v>3.2</v>
      </c>
    </row>
    <row r="109" spans="1:11">
      <c r="A109">
        <v>108</v>
      </c>
      <c r="B109" t="s">
        <v>124</v>
      </c>
      <c r="C109" t="s">
        <v>44</v>
      </c>
      <c r="D109" s="1">
        <v>6</v>
      </c>
      <c r="E109">
        <v>308.81</v>
      </c>
      <c r="F109">
        <v>16.2</v>
      </c>
      <c r="G109">
        <v>25</v>
      </c>
      <c r="H109">
        <v>4</v>
      </c>
      <c r="I109">
        <v>10</v>
      </c>
      <c r="J109">
        <v>2.5</v>
      </c>
      <c r="K109">
        <v>3.5</v>
      </c>
    </row>
    <row r="110" spans="1:11">
      <c r="A110">
        <v>109</v>
      </c>
      <c r="B110" t="s">
        <v>125</v>
      </c>
      <c r="C110" t="s">
        <v>16</v>
      </c>
      <c r="D110" s="1">
        <v>6</v>
      </c>
      <c r="E110">
        <v>153.47999999999999</v>
      </c>
      <c r="F110">
        <v>14.9</v>
      </c>
      <c r="G110">
        <v>26</v>
      </c>
      <c r="H110">
        <v>4</v>
      </c>
      <c r="I110">
        <v>12</v>
      </c>
      <c r="J110">
        <v>2</v>
      </c>
      <c r="K110">
        <v>2.8</v>
      </c>
    </row>
    <row r="111" spans="1:11">
      <c r="A111">
        <v>110</v>
      </c>
      <c r="B111" t="s">
        <v>126</v>
      </c>
      <c r="C111" t="s">
        <v>13</v>
      </c>
      <c r="D111" s="1">
        <v>5</v>
      </c>
      <c r="E111">
        <v>165.79</v>
      </c>
      <c r="F111">
        <v>15.8</v>
      </c>
      <c r="G111">
        <v>25</v>
      </c>
      <c r="H111">
        <v>2</v>
      </c>
      <c r="I111">
        <v>12</v>
      </c>
      <c r="J111">
        <v>2</v>
      </c>
      <c r="K111">
        <v>3</v>
      </c>
    </row>
    <row r="112" spans="1:11">
      <c r="A112">
        <v>111</v>
      </c>
      <c r="B112" t="s">
        <v>127</v>
      </c>
      <c r="C112" t="s">
        <v>16</v>
      </c>
      <c r="D112" s="1">
        <v>5</v>
      </c>
      <c r="E112">
        <v>152.30000000000001</v>
      </c>
      <c r="F112">
        <v>15.3</v>
      </c>
      <c r="G112">
        <v>23</v>
      </c>
      <c r="H112">
        <v>1</v>
      </c>
      <c r="I112">
        <v>10</v>
      </c>
      <c r="J112">
        <v>1.3</v>
      </c>
      <c r="K112">
        <v>3.5</v>
      </c>
    </row>
    <row r="113" spans="1:11">
      <c r="A113">
        <v>112</v>
      </c>
      <c r="B113" t="s">
        <v>128</v>
      </c>
      <c r="C113" t="s">
        <v>13</v>
      </c>
      <c r="D113" s="1">
        <v>5</v>
      </c>
      <c r="E113">
        <v>165.5</v>
      </c>
      <c r="F113">
        <v>15.8</v>
      </c>
      <c r="G113">
        <v>25</v>
      </c>
      <c r="H113">
        <v>4</v>
      </c>
      <c r="I113">
        <v>10</v>
      </c>
    </row>
    <row r="114" spans="1:11">
      <c r="A114">
        <v>113</v>
      </c>
      <c r="B114" t="s">
        <v>129</v>
      </c>
      <c r="C114" t="s">
        <v>13</v>
      </c>
      <c r="D114" s="1">
        <v>5</v>
      </c>
      <c r="E114">
        <v>166.3</v>
      </c>
      <c r="F114">
        <v>16.100000000000001</v>
      </c>
      <c r="G114">
        <v>24</v>
      </c>
      <c r="H114">
        <v>3</v>
      </c>
      <c r="I114">
        <v>5</v>
      </c>
      <c r="J114">
        <v>2</v>
      </c>
      <c r="K114">
        <v>3</v>
      </c>
    </row>
    <row r="115" spans="1:11">
      <c r="A115">
        <v>114</v>
      </c>
      <c r="B115" t="s">
        <v>130</v>
      </c>
      <c r="C115" t="s">
        <v>44</v>
      </c>
      <c r="D115" s="1">
        <v>4</v>
      </c>
      <c r="E115">
        <v>299.79000000000002</v>
      </c>
      <c r="F115">
        <v>15.8</v>
      </c>
      <c r="G115">
        <v>24</v>
      </c>
      <c r="H115">
        <v>2</v>
      </c>
      <c r="I115">
        <v>9</v>
      </c>
      <c r="J115">
        <v>1.3</v>
      </c>
      <c r="K115">
        <v>4</v>
      </c>
    </row>
    <row r="116" spans="1:11">
      <c r="A116">
        <v>115</v>
      </c>
      <c r="B116" t="s">
        <v>131</v>
      </c>
      <c r="C116" t="s">
        <v>16</v>
      </c>
      <c r="D116" s="1">
        <v>4</v>
      </c>
      <c r="E116">
        <v>146.79</v>
      </c>
      <c r="F116">
        <v>15.3</v>
      </c>
      <c r="G116">
        <v>29</v>
      </c>
      <c r="H116">
        <v>8</v>
      </c>
      <c r="I116">
        <v>7</v>
      </c>
      <c r="J116">
        <v>2.8</v>
      </c>
      <c r="K116">
        <v>3</v>
      </c>
    </row>
    <row r="117" spans="1:11">
      <c r="A117">
        <v>116</v>
      </c>
      <c r="B117" t="s">
        <v>132</v>
      </c>
      <c r="C117" t="s">
        <v>30</v>
      </c>
      <c r="D117" s="1">
        <v>4</v>
      </c>
      <c r="E117">
        <v>151.79</v>
      </c>
      <c r="F117">
        <v>15.4</v>
      </c>
      <c r="G117">
        <v>29</v>
      </c>
      <c r="H117">
        <v>6</v>
      </c>
      <c r="I117">
        <v>5</v>
      </c>
      <c r="J117">
        <v>1.8</v>
      </c>
      <c r="K117">
        <v>3.3</v>
      </c>
    </row>
    <row r="118" spans="1:11">
      <c r="A118">
        <v>117</v>
      </c>
      <c r="B118" t="s">
        <v>133</v>
      </c>
      <c r="C118" t="s">
        <v>30</v>
      </c>
      <c r="D118" s="1">
        <v>4</v>
      </c>
      <c r="E118">
        <v>152.21</v>
      </c>
      <c r="F118">
        <v>15.8</v>
      </c>
      <c r="G118">
        <v>21</v>
      </c>
      <c r="H118" t="s">
        <v>38</v>
      </c>
      <c r="I118">
        <v>10</v>
      </c>
      <c r="J118">
        <v>2</v>
      </c>
      <c r="K118">
        <v>4.8</v>
      </c>
    </row>
    <row r="119" spans="1:11">
      <c r="A119">
        <v>118</v>
      </c>
      <c r="B119" t="s">
        <v>134</v>
      </c>
      <c r="C119" t="s">
        <v>13</v>
      </c>
      <c r="D119" s="1">
        <v>4</v>
      </c>
      <c r="E119">
        <v>162.96</v>
      </c>
      <c r="F119">
        <v>16.100000000000001</v>
      </c>
      <c r="G119">
        <v>26</v>
      </c>
      <c r="H119">
        <v>4</v>
      </c>
      <c r="I119">
        <v>12</v>
      </c>
    </row>
    <row r="120" spans="1:11">
      <c r="A120">
        <v>119</v>
      </c>
      <c r="B120" t="s">
        <v>135</v>
      </c>
      <c r="C120" t="s">
        <v>13</v>
      </c>
      <c r="D120" s="1">
        <v>4</v>
      </c>
      <c r="E120">
        <v>162.16</v>
      </c>
      <c r="F120">
        <v>16.100000000000001</v>
      </c>
      <c r="G120">
        <v>22</v>
      </c>
      <c r="H120" t="s">
        <v>38</v>
      </c>
      <c r="I120">
        <v>7</v>
      </c>
    </row>
    <row r="121" spans="1:11">
      <c r="A121">
        <v>120</v>
      </c>
      <c r="B121" t="s">
        <v>136</v>
      </c>
      <c r="C121" t="s">
        <v>13</v>
      </c>
      <c r="D121" s="1">
        <v>4</v>
      </c>
      <c r="E121">
        <v>160.19999999999999</v>
      </c>
      <c r="F121">
        <v>15.8</v>
      </c>
      <c r="G121">
        <v>28</v>
      </c>
      <c r="H121">
        <v>7</v>
      </c>
      <c r="I121">
        <v>12</v>
      </c>
    </row>
    <row r="122" spans="1:11">
      <c r="A122">
        <v>121</v>
      </c>
      <c r="B122" t="s">
        <v>137</v>
      </c>
      <c r="C122" t="s">
        <v>16</v>
      </c>
      <c r="D122" s="1">
        <v>4</v>
      </c>
      <c r="E122">
        <v>141.78</v>
      </c>
      <c r="F122">
        <v>15.3</v>
      </c>
      <c r="G122">
        <v>24</v>
      </c>
      <c r="H122">
        <v>2</v>
      </c>
      <c r="I122">
        <v>10</v>
      </c>
      <c r="J122">
        <v>2.5</v>
      </c>
      <c r="K122">
        <v>2.5</v>
      </c>
    </row>
    <row r="123" spans="1:11">
      <c r="A123">
        <v>122</v>
      </c>
      <c r="B123" t="s">
        <v>138</v>
      </c>
      <c r="C123" t="s">
        <v>16</v>
      </c>
      <c r="D123" s="1">
        <v>4</v>
      </c>
      <c r="E123">
        <v>141.01</v>
      </c>
      <c r="F123">
        <v>15.3</v>
      </c>
      <c r="G123">
        <v>23</v>
      </c>
      <c r="H123" t="s">
        <v>38</v>
      </c>
      <c r="I123">
        <v>6</v>
      </c>
      <c r="J123">
        <v>1.8</v>
      </c>
      <c r="K123">
        <v>3.8</v>
      </c>
    </row>
    <row r="124" spans="1:11">
      <c r="A124">
        <v>123</v>
      </c>
      <c r="B124" t="s">
        <v>139</v>
      </c>
      <c r="C124" t="s">
        <v>13</v>
      </c>
      <c r="D124" s="1">
        <v>3</v>
      </c>
      <c r="E124">
        <v>158.30000000000001</v>
      </c>
      <c r="F124">
        <v>16.100000000000001</v>
      </c>
      <c r="G124">
        <v>23</v>
      </c>
      <c r="H124">
        <v>2</v>
      </c>
      <c r="I124">
        <v>5</v>
      </c>
    </row>
    <row r="125" spans="1:11">
      <c r="A125">
        <v>124</v>
      </c>
      <c r="B125" t="s">
        <v>140</v>
      </c>
      <c r="C125" t="s">
        <v>44</v>
      </c>
      <c r="D125" s="1">
        <v>3</v>
      </c>
      <c r="E125">
        <v>297.64</v>
      </c>
      <c r="F125">
        <v>16.2</v>
      </c>
      <c r="G125">
        <v>24</v>
      </c>
      <c r="H125">
        <v>3</v>
      </c>
      <c r="I125">
        <v>12</v>
      </c>
      <c r="J125">
        <v>1.5</v>
      </c>
      <c r="K125">
        <v>3</v>
      </c>
    </row>
    <row r="126" spans="1:11">
      <c r="A126">
        <v>125</v>
      </c>
      <c r="B126" t="s">
        <v>141</v>
      </c>
      <c r="C126" t="s">
        <v>16</v>
      </c>
      <c r="D126" s="1">
        <v>3</v>
      </c>
      <c r="E126">
        <v>132.94999999999999</v>
      </c>
      <c r="F126">
        <v>15.3</v>
      </c>
      <c r="G126">
        <v>26</v>
      </c>
      <c r="H126">
        <v>4</v>
      </c>
      <c r="I126">
        <v>14</v>
      </c>
      <c r="J126">
        <v>2</v>
      </c>
      <c r="K126">
        <v>3.3</v>
      </c>
    </row>
    <row r="127" spans="1:11">
      <c r="A127">
        <v>126</v>
      </c>
      <c r="B127" t="s">
        <v>142</v>
      </c>
      <c r="C127" t="s">
        <v>13</v>
      </c>
      <c r="D127" s="1">
        <v>2</v>
      </c>
      <c r="E127">
        <v>156.52000000000001</v>
      </c>
      <c r="F127">
        <v>16.100000000000001</v>
      </c>
      <c r="G127">
        <v>21</v>
      </c>
      <c r="H127" t="s">
        <v>38</v>
      </c>
      <c r="I127">
        <v>12</v>
      </c>
    </row>
    <row r="128" spans="1:11">
      <c r="A128">
        <v>127</v>
      </c>
      <c r="B128" t="s">
        <v>143</v>
      </c>
      <c r="C128" t="s">
        <v>16</v>
      </c>
      <c r="D128" s="1">
        <v>2</v>
      </c>
      <c r="E128">
        <v>129.55000000000001</v>
      </c>
      <c r="F128">
        <v>15.3</v>
      </c>
      <c r="G128">
        <v>24</v>
      </c>
      <c r="H128">
        <v>2</v>
      </c>
      <c r="I128">
        <v>12</v>
      </c>
      <c r="J128">
        <v>1</v>
      </c>
      <c r="K128">
        <v>2.8</v>
      </c>
    </row>
    <row r="129" spans="1:11">
      <c r="A129">
        <v>128</v>
      </c>
      <c r="B129" t="s">
        <v>144</v>
      </c>
      <c r="C129" t="s">
        <v>30</v>
      </c>
      <c r="D129" s="1">
        <v>2</v>
      </c>
      <c r="E129">
        <v>142.51</v>
      </c>
      <c r="F129">
        <v>15.8</v>
      </c>
      <c r="G129">
        <v>28</v>
      </c>
      <c r="H129">
        <v>6</v>
      </c>
      <c r="I129">
        <v>14</v>
      </c>
      <c r="J129">
        <v>1.8</v>
      </c>
      <c r="K129">
        <v>3.3</v>
      </c>
    </row>
    <row r="130" spans="1:11">
      <c r="A130">
        <v>129</v>
      </c>
      <c r="B130" t="s">
        <v>145</v>
      </c>
      <c r="C130" t="s">
        <v>13</v>
      </c>
      <c r="D130" s="1">
        <v>2</v>
      </c>
      <c r="E130">
        <v>154.52000000000001</v>
      </c>
      <c r="F130">
        <v>16.100000000000001</v>
      </c>
      <c r="G130">
        <v>33</v>
      </c>
      <c r="H130">
        <v>11</v>
      </c>
      <c r="I130">
        <v>11</v>
      </c>
    </row>
    <row r="131" spans="1:11">
      <c r="A131">
        <v>130</v>
      </c>
      <c r="B131" t="s">
        <v>146</v>
      </c>
      <c r="C131" t="s">
        <v>44</v>
      </c>
      <c r="D131" s="1">
        <v>2</v>
      </c>
      <c r="E131">
        <v>289.74</v>
      </c>
      <c r="F131">
        <v>15.8</v>
      </c>
      <c r="G131">
        <v>26</v>
      </c>
      <c r="H131">
        <v>4</v>
      </c>
      <c r="I131">
        <v>6</v>
      </c>
      <c r="J131">
        <v>2</v>
      </c>
      <c r="K131">
        <v>3.5</v>
      </c>
    </row>
    <row r="132" spans="1:11">
      <c r="A132">
        <v>131</v>
      </c>
      <c r="B132" t="s">
        <v>147</v>
      </c>
      <c r="C132" t="s">
        <v>44</v>
      </c>
      <c r="D132" s="1">
        <v>2</v>
      </c>
      <c r="E132">
        <v>294.57</v>
      </c>
      <c r="F132">
        <v>16.2</v>
      </c>
      <c r="G132">
        <v>29</v>
      </c>
      <c r="H132">
        <v>8</v>
      </c>
      <c r="I132">
        <v>5</v>
      </c>
      <c r="J132">
        <v>2</v>
      </c>
      <c r="K132">
        <v>4.3</v>
      </c>
    </row>
    <row r="133" spans="1:11">
      <c r="A133">
        <v>132</v>
      </c>
      <c r="B133" t="s">
        <v>148</v>
      </c>
      <c r="C133" t="s">
        <v>16</v>
      </c>
      <c r="D133" s="1">
        <v>2</v>
      </c>
      <c r="E133">
        <v>124.6</v>
      </c>
      <c r="F133">
        <v>15.3</v>
      </c>
      <c r="G133">
        <v>25</v>
      </c>
      <c r="H133">
        <v>3</v>
      </c>
      <c r="I133">
        <v>11</v>
      </c>
      <c r="J133">
        <v>1.8</v>
      </c>
      <c r="K133">
        <v>3</v>
      </c>
    </row>
    <row r="134" spans="1:11">
      <c r="A134">
        <v>133</v>
      </c>
      <c r="B134" t="s">
        <v>149</v>
      </c>
      <c r="C134" t="s">
        <v>13</v>
      </c>
      <c r="D134" s="1">
        <v>2</v>
      </c>
      <c r="E134">
        <v>153.03</v>
      </c>
      <c r="F134">
        <v>16.100000000000001</v>
      </c>
      <c r="G134">
        <v>24</v>
      </c>
      <c r="H134">
        <v>2</v>
      </c>
      <c r="I134">
        <v>12</v>
      </c>
      <c r="J134">
        <v>1.5</v>
      </c>
      <c r="K134">
        <v>2.5</v>
      </c>
    </row>
    <row r="135" spans="1:11">
      <c r="A135">
        <v>134</v>
      </c>
      <c r="B135" t="s">
        <v>150</v>
      </c>
      <c r="C135" t="s">
        <v>30</v>
      </c>
      <c r="D135" s="1">
        <v>1</v>
      </c>
      <c r="E135">
        <v>138.35</v>
      </c>
      <c r="F135">
        <v>15.8</v>
      </c>
      <c r="G135">
        <v>25</v>
      </c>
      <c r="H135">
        <v>3</v>
      </c>
      <c r="I135">
        <v>9</v>
      </c>
      <c r="J135">
        <v>2.2999999999999998</v>
      </c>
      <c r="K135">
        <v>3.3</v>
      </c>
    </row>
    <row r="136" spans="1:11">
      <c r="A136">
        <v>135</v>
      </c>
      <c r="B136" t="s">
        <v>151</v>
      </c>
      <c r="C136" t="s">
        <v>44</v>
      </c>
      <c r="D136" s="1">
        <v>1</v>
      </c>
      <c r="E136">
        <v>287.64</v>
      </c>
      <c r="F136">
        <v>15.8</v>
      </c>
      <c r="G136">
        <v>22</v>
      </c>
      <c r="H136" t="s">
        <v>38</v>
      </c>
      <c r="I136">
        <v>7</v>
      </c>
      <c r="J136">
        <v>2.5</v>
      </c>
      <c r="K136">
        <v>4</v>
      </c>
    </row>
    <row r="137" spans="1:11">
      <c r="A137">
        <v>136</v>
      </c>
      <c r="B137" t="s">
        <v>152</v>
      </c>
      <c r="C137" t="s">
        <v>13</v>
      </c>
      <c r="D137" s="1">
        <v>1</v>
      </c>
      <c r="E137">
        <v>147.22999999999999</v>
      </c>
      <c r="F137">
        <v>15.3</v>
      </c>
      <c r="G137">
        <v>23</v>
      </c>
      <c r="H137">
        <v>1</v>
      </c>
      <c r="I137">
        <v>14</v>
      </c>
    </row>
    <row r="138" spans="1:11">
      <c r="A138">
        <v>137</v>
      </c>
      <c r="B138" t="s">
        <v>153</v>
      </c>
      <c r="C138" t="s">
        <v>13</v>
      </c>
      <c r="D138" s="1">
        <v>1</v>
      </c>
      <c r="E138">
        <v>151.08000000000001</v>
      </c>
      <c r="F138">
        <v>16.100000000000001</v>
      </c>
      <c r="G138">
        <v>24</v>
      </c>
      <c r="H138">
        <v>2</v>
      </c>
      <c r="I138">
        <v>14</v>
      </c>
    </row>
    <row r="139" spans="1:11">
      <c r="A139">
        <v>138</v>
      </c>
      <c r="B139" t="s">
        <v>154</v>
      </c>
      <c r="C139" t="s">
        <v>30</v>
      </c>
      <c r="D139" s="1">
        <v>1</v>
      </c>
      <c r="E139">
        <v>137.1</v>
      </c>
      <c r="F139">
        <v>16.100000000000001</v>
      </c>
      <c r="G139">
        <v>25</v>
      </c>
      <c r="H139">
        <v>4</v>
      </c>
      <c r="I139">
        <v>7</v>
      </c>
      <c r="J139">
        <v>2</v>
      </c>
      <c r="K139">
        <v>2.8</v>
      </c>
    </row>
    <row r="140" spans="1:11">
      <c r="A140">
        <v>139</v>
      </c>
      <c r="B140" t="s">
        <v>155</v>
      </c>
      <c r="C140" t="s">
        <v>13</v>
      </c>
      <c r="D140" s="1">
        <v>1</v>
      </c>
      <c r="E140">
        <v>147.55000000000001</v>
      </c>
      <c r="F140">
        <v>15.8</v>
      </c>
      <c r="G140">
        <v>24</v>
      </c>
      <c r="H140">
        <v>2</v>
      </c>
      <c r="I140">
        <v>10</v>
      </c>
      <c r="J140">
        <v>1</v>
      </c>
      <c r="K140">
        <v>3.5</v>
      </c>
    </row>
    <row r="141" spans="1:11">
      <c r="A141">
        <v>140</v>
      </c>
      <c r="B141" t="s">
        <v>156</v>
      </c>
      <c r="C141" t="s">
        <v>16</v>
      </c>
      <c r="D141" s="1">
        <v>1</v>
      </c>
      <c r="E141">
        <v>115.26</v>
      </c>
      <c r="F141">
        <v>15.3</v>
      </c>
      <c r="G141">
        <v>22</v>
      </c>
      <c r="H141" t="s">
        <v>38</v>
      </c>
      <c r="I141">
        <v>11</v>
      </c>
      <c r="J141">
        <v>1.5</v>
      </c>
      <c r="K141">
        <v>3.8</v>
      </c>
    </row>
    <row r="142" spans="1:11">
      <c r="A142">
        <v>141</v>
      </c>
      <c r="B142" t="s">
        <v>157</v>
      </c>
      <c r="C142" t="s">
        <v>16</v>
      </c>
      <c r="D142" s="1">
        <v>1</v>
      </c>
      <c r="E142">
        <v>115.35</v>
      </c>
      <c r="F142">
        <v>15.3</v>
      </c>
      <c r="G142">
        <v>26</v>
      </c>
      <c r="H142">
        <v>2</v>
      </c>
      <c r="I142">
        <v>6</v>
      </c>
      <c r="J142">
        <v>1.5</v>
      </c>
      <c r="K142">
        <v>3.3</v>
      </c>
    </row>
    <row r="143" spans="1:11">
      <c r="A143">
        <v>142</v>
      </c>
      <c r="B143" t="s">
        <v>158</v>
      </c>
      <c r="C143" t="s">
        <v>16</v>
      </c>
      <c r="D143" s="1">
        <v>1</v>
      </c>
      <c r="E143">
        <v>107.49</v>
      </c>
      <c r="F143">
        <v>14.6</v>
      </c>
      <c r="G143">
        <v>25</v>
      </c>
      <c r="H143">
        <v>4</v>
      </c>
      <c r="I143">
        <v>5</v>
      </c>
      <c r="J143">
        <v>3</v>
      </c>
      <c r="K143">
        <v>3.8</v>
      </c>
    </row>
    <row r="144" spans="1:11">
      <c r="A144">
        <v>143</v>
      </c>
      <c r="B144" t="s">
        <v>159</v>
      </c>
      <c r="C144" t="s">
        <v>30</v>
      </c>
      <c r="D144" s="1">
        <v>1</v>
      </c>
      <c r="E144">
        <v>130.61000000000001</v>
      </c>
      <c r="F144">
        <v>16.100000000000001</v>
      </c>
      <c r="G144">
        <v>29</v>
      </c>
      <c r="H144">
        <v>6</v>
      </c>
      <c r="I144">
        <v>12</v>
      </c>
      <c r="J144">
        <v>1.3</v>
      </c>
      <c r="K144">
        <v>2.8</v>
      </c>
    </row>
    <row r="145" spans="1:11">
      <c r="A145">
        <v>144</v>
      </c>
      <c r="B145" t="s">
        <v>160</v>
      </c>
      <c r="C145" t="s">
        <v>44</v>
      </c>
      <c r="D145" s="1">
        <v>1</v>
      </c>
      <c r="E145">
        <v>279.75</v>
      </c>
      <c r="F145">
        <v>15.8</v>
      </c>
      <c r="G145">
        <v>40</v>
      </c>
      <c r="H145">
        <v>19</v>
      </c>
      <c r="I145">
        <v>12</v>
      </c>
      <c r="J145">
        <v>2.5</v>
      </c>
      <c r="K145">
        <v>4.3</v>
      </c>
    </row>
    <row r="146" spans="1:11">
      <c r="A146">
        <v>145</v>
      </c>
      <c r="B146" t="s">
        <v>161</v>
      </c>
      <c r="C146" t="s">
        <v>13</v>
      </c>
      <c r="D146" s="1">
        <v>1</v>
      </c>
      <c r="E146">
        <v>143.59</v>
      </c>
      <c r="F146">
        <v>16.100000000000001</v>
      </c>
      <c r="G146">
        <v>25</v>
      </c>
      <c r="H146">
        <v>4</v>
      </c>
      <c r="I146">
        <v>12</v>
      </c>
    </row>
    <row r="147" spans="1:11">
      <c r="A147">
        <v>146</v>
      </c>
      <c r="B147" t="s">
        <v>162</v>
      </c>
      <c r="C147" t="s">
        <v>13</v>
      </c>
      <c r="D147" s="1">
        <v>1</v>
      </c>
      <c r="E147">
        <v>143.69999999999999</v>
      </c>
      <c r="F147">
        <v>16.100000000000001</v>
      </c>
      <c r="G147">
        <v>24</v>
      </c>
      <c r="H147">
        <v>1</v>
      </c>
      <c r="I147">
        <v>11</v>
      </c>
    </row>
    <row r="148" spans="1:11">
      <c r="A148">
        <v>147</v>
      </c>
      <c r="B148" t="s">
        <v>163</v>
      </c>
      <c r="C148" t="s">
        <v>30</v>
      </c>
      <c r="D148" s="1">
        <v>1</v>
      </c>
      <c r="E148">
        <v>126.86</v>
      </c>
      <c r="F148">
        <v>15.8</v>
      </c>
      <c r="G148">
        <v>29</v>
      </c>
      <c r="H148">
        <v>8</v>
      </c>
      <c r="I148">
        <v>14</v>
      </c>
      <c r="J148">
        <v>1.8</v>
      </c>
      <c r="K148">
        <v>3</v>
      </c>
    </row>
    <row r="149" spans="1:11">
      <c r="A149">
        <v>148</v>
      </c>
      <c r="B149" t="s">
        <v>164</v>
      </c>
      <c r="C149" t="s">
        <v>44</v>
      </c>
      <c r="D149" s="1">
        <v>1</v>
      </c>
      <c r="E149">
        <v>276.49</v>
      </c>
      <c r="F149">
        <v>15.6</v>
      </c>
      <c r="G149">
        <v>36</v>
      </c>
      <c r="H149">
        <v>12</v>
      </c>
      <c r="I149">
        <v>12</v>
      </c>
      <c r="J149">
        <v>2.5</v>
      </c>
      <c r="K149">
        <v>4</v>
      </c>
    </row>
    <row r="150" spans="1:11">
      <c r="A150">
        <v>149</v>
      </c>
      <c r="B150" t="s">
        <v>165</v>
      </c>
      <c r="C150" t="s">
        <v>16</v>
      </c>
      <c r="D150" s="1">
        <v>1</v>
      </c>
      <c r="E150">
        <v>103.2</v>
      </c>
      <c r="F150">
        <v>15.6</v>
      </c>
      <c r="G150">
        <v>26</v>
      </c>
      <c r="H150">
        <v>4</v>
      </c>
      <c r="I150">
        <v>7</v>
      </c>
      <c r="J150">
        <v>3.5</v>
      </c>
      <c r="K150">
        <v>4</v>
      </c>
    </row>
    <row r="151" spans="1:11">
      <c r="A151">
        <v>150</v>
      </c>
      <c r="B151" t="s">
        <v>166</v>
      </c>
      <c r="C151" t="s">
        <v>16</v>
      </c>
      <c r="D151" s="1">
        <v>1</v>
      </c>
      <c r="E151">
        <v>100.44</v>
      </c>
      <c r="F151">
        <v>15.3</v>
      </c>
      <c r="G151">
        <v>23</v>
      </c>
      <c r="H151">
        <v>1</v>
      </c>
      <c r="I151">
        <v>14</v>
      </c>
      <c r="J151">
        <v>1.8</v>
      </c>
      <c r="K151">
        <v>3.3</v>
      </c>
    </row>
    <row r="152" spans="1:11">
      <c r="A152">
        <v>151</v>
      </c>
      <c r="B152" t="s">
        <v>167</v>
      </c>
      <c r="C152" t="s">
        <v>13</v>
      </c>
      <c r="D152" s="1">
        <v>1</v>
      </c>
      <c r="E152">
        <v>138.77000000000001</v>
      </c>
      <c r="F152">
        <v>15.8</v>
      </c>
      <c r="G152">
        <v>23</v>
      </c>
      <c r="H152">
        <v>1</v>
      </c>
      <c r="I152">
        <v>14</v>
      </c>
    </row>
    <row r="153" spans="1:11">
      <c r="A153">
        <v>152</v>
      </c>
      <c r="B153" t="s">
        <v>168</v>
      </c>
      <c r="C153" t="s">
        <v>44</v>
      </c>
      <c r="D153" s="1">
        <v>1</v>
      </c>
      <c r="E153">
        <v>279.16000000000003</v>
      </c>
      <c r="F153">
        <v>16.2</v>
      </c>
      <c r="G153">
        <v>26</v>
      </c>
      <c r="H153">
        <v>4</v>
      </c>
      <c r="I153">
        <v>5</v>
      </c>
      <c r="J153">
        <v>2.8</v>
      </c>
      <c r="K153">
        <v>3.5</v>
      </c>
    </row>
    <row r="154" spans="1:11">
      <c r="A154">
        <v>153</v>
      </c>
      <c r="B154" t="s">
        <v>169</v>
      </c>
      <c r="C154" t="s">
        <v>13</v>
      </c>
      <c r="D154" s="1">
        <v>1</v>
      </c>
      <c r="E154">
        <v>137.21</v>
      </c>
      <c r="F154">
        <v>16.100000000000001</v>
      </c>
      <c r="G154">
        <v>23</v>
      </c>
      <c r="H154">
        <v>2</v>
      </c>
      <c r="I154">
        <v>11</v>
      </c>
    </row>
    <row r="155" spans="1:11">
      <c r="A155">
        <v>154</v>
      </c>
      <c r="B155" t="s">
        <v>170</v>
      </c>
      <c r="C155" t="s">
        <v>44</v>
      </c>
      <c r="D155" s="1">
        <v>1</v>
      </c>
      <c r="E155">
        <v>251.03</v>
      </c>
      <c r="F155">
        <v>13.7</v>
      </c>
      <c r="G155">
        <v>28</v>
      </c>
      <c r="H155">
        <v>7</v>
      </c>
      <c r="I155">
        <v>10</v>
      </c>
      <c r="J155">
        <v>2.8</v>
      </c>
      <c r="K155">
        <v>4</v>
      </c>
    </row>
    <row r="156" spans="1:11">
      <c r="A156">
        <v>155</v>
      </c>
      <c r="B156" t="s">
        <v>171</v>
      </c>
      <c r="C156" t="s">
        <v>13</v>
      </c>
      <c r="D156" s="1">
        <v>1</v>
      </c>
      <c r="E156">
        <v>136.33000000000001</v>
      </c>
      <c r="F156">
        <v>16.100000000000001</v>
      </c>
      <c r="G156">
        <v>21</v>
      </c>
      <c r="H156" t="s">
        <v>38</v>
      </c>
      <c r="I156">
        <v>14</v>
      </c>
    </row>
    <row r="157" spans="1:11">
      <c r="A157">
        <v>156</v>
      </c>
      <c r="B157" t="s">
        <v>172</v>
      </c>
      <c r="C157" t="s">
        <v>16</v>
      </c>
      <c r="D157" s="1">
        <v>1</v>
      </c>
      <c r="E157">
        <v>89.53</v>
      </c>
      <c r="F157">
        <v>14.9</v>
      </c>
      <c r="G157">
        <v>26</v>
      </c>
      <c r="H157">
        <v>3</v>
      </c>
      <c r="I157">
        <v>7</v>
      </c>
      <c r="J157">
        <v>2</v>
      </c>
      <c r="K157">
        <v>3.5</v>
      </c>
    </row>
    <row r="158" spans="1:11">
      <c r="A158">
        <v>157</v>
      </c>
      <c r="B158" t="s">
        <v>173</v>
      </c>
      <c r="C158" t="s">
        <v>16</v>
      </c>
      <c r="D158" s="1">
        <v>1</v>
      </c>
      <c r="E158">
        <v>90.53</v>
      </c>
      <c r="F158">
        <v>15.3</v>
      </c>
      <c r="G158">
        <v>23</v>
      </c>
      <c r="H158" t="s">
        <v>38</v>
      </c>
      <c r="I158">
        <v>10</v>
      </c>
      <c r="J158">
        <v>2.5</v>
      </c>
      <c r="K158">
        <v>4</v>
      </c>
    </row>
    <row r="159" spans="1:11">
      <c r="A159">
        <v>158</v>
      </c>
      <c r="B159" t="s">
        <v>174</v>
      </c>
      <c r="C159" t="s">
        <v>30</v>
      </c>
      <c r="D159" s="1">
        <v>1</v>
      </c>
      <c r="E159">
        <v>115.82</v>
      </c>
      <c r="F159">
        <v>16.100000000000001</v>
      </c>
      <c r="G159">
        <v>24</v>
      </c>
      <c r="H159">
        <v>2</v>
      </c>
      <c r="I159">
        <v>5</v>
      </c>
      <c r="J159">
        <v>1.8</v>
      </c>
      <c r="K159">
        <v>3.5</v>
      </c>
    </row>
    <row r="160" spans="1:11">
      <c r="A160">
        <v>159</v>
      </c>
      <c r="B160" t="s">
        <v>175</v>
      </c>
      <c r="C160" t="s">
        <v>30</v>
      </c>
      <c r="D160" s="1">
        <v>1</v>
      </c>
      <c r="E160">
        <v>112.35</v>
      </c>
      <c r="F160">
        <v>15.4</v>
      </c>
      <c r="G160">
        <v>27</v>
      </c>
      <c r="H160">
        <v>4</v>
      </c>
      <c r="I160">
        <v>12</v>
      </c>
      <c r="J160">
        <v>3</v>
      </c>
      <c r="K160">
        <v>3</v>
      </c>
    </row>
    <row r="161" spans="1:11">
      <c r="A161">
        <v>160</v>
      </c>
      <c r="B161" t="s">
        <v>176</v>
      </c>
      <c r="C161" t="s">
        <v>16</v>
      </c>
      <c r="D161" s="1">
        <v>1</v>
      </c>
      <c r="E161">
        <v>84.58</v>
      </c>
      <c r="F161">
        <v>14.9</v>
      </c>
      <c r="G161">
        <v>22</v>
      </c>
      <c r="H161">
        <v>1</v>
      </c>
      <c r="I161">
        <v>12</v>
      </c>
      <c r="J161">
        <v>1</v>
      </c>
      <c r="K161">
        <v>4</v>
      </c>
    </row>
    <row r="162" spans="1:11">
      <c r="A162">
        <v>161</v>
      </c>
      <c r="B162" t="s">
        <v>177</v>
      </c>
      <c r="C162" t="s">
        <v>13</v>
      </c>
      <c r="D162" s="1">
        <v>1</v>
      </c>
      <c r="E162">
        <v>131.22</v>
      </c>
      <c r="F162">
        <v>15.8</v>
      </c>
      <c r="G162">
        <v>24</v>
      </c>
      <c r="H162">
        <v>3</v>
      </c>
      <c r="I162">
        <v>14</v>
      </c>
    </row>
    <row r="163" spans="1:11">
      <c r="A163">
        <v>171</v>
      </c>
      <c r="B163" t="s">
        <v>178</v>
      </c>
      <c r="C163" t="s">
        <v>30</v>
      </c>
      <c r="D163" s="1">
        <v>1</v>
      </c>
      <c r="E163">
        <v>112.8</v>
      </c>
      <c r="F163">
        <v>16.100000000000001</v>
      </c>
      <c r="G163">
        <v>33</v>
      </c>
      <c r="H163">
        <v>7</v>
      </c>
      <c r="I163">
        <v>12</v>
      </c>
      <c r="J163">
        <v>2</v>
      </c>
      <c r="K163">
        <v>3.8</v>
      </c>
    </row>
    <row r="164" spans="1:11">
      <c r="A164">
        <v>172</v>
      </c>
      <c r="B164" t="s">
        <v>179</v>
      </c>
      <c r="C164" t="s">
        <v>16</v>
      </c>
      <c r="D164" s="1">
        <v>1</v>
      </c>
      <c r="E164">
        <v>81.290000000000006</v>
      </c>
      <c r="F164">
        <v>15.3</v>
      </c>
      <c r="G164">
        <v>23</v>
      </c>
      <c r="H164">
        <v>1</v>
      </c>
      <c r="I164">
        <v>7</v>
      </c>
      <c r="J164">
        <v>2.5</v>
      </c>
      <c r="K164">
        <v>3.5</v>
      </c>
    </row>
    <row r="165" spans="1:11">
      <c r="A165">
        <v>173</v>
      </c>
      <c r="B165" t="s">
        <v>180</v>
      </c>
      <c r="C165" t="s">
        <v>44</v>
      </c>
      <c r="D165" s="1">
        <v>1</v>
      </c>
      <c r="E165">
        <v>273.08999999999997</v>
      </c>
      <c r="F165">
        <v>16.2</v>
      </c>
      <c r="G165">
        <v>29</v>
      </c>
      <c r="H165">
        <v>6</v>
      </c>
      <c r="I165">
        <v>11</v>
      </c>
      <c r="J165">
        <v>1.5</v>
      </c>
      <c r="K165">
        <v>3.3</v>
      </c>
    </row>
    <row r="166" spans="1:11">
      <c r="A166">
        <v>175</v>
      </c>
      <c r="B166" t="s">
        <v>181</v>
      </c>
      <c r="C166" t="s">
        <v>30</v>
      </c>
      <c r="D166" s="1">
        <v>1</v>
      </c>
      <c r="E166">
        <v>110.64</v>
      </c>
      <c r="F166">
        <v>15.8</v>
      </c>
      <c r="G166">
        <v>23</v>
      </c>
      <c r="H166">
        <v>1</v>
      </c>
      <c r="I166">
        <v>10</v>
      </c>
      <c r="J166">
        <v>1.8</v>
      </c>
      <c r="K166">
        <v>3.3</v>
      </c>
    </row>
    <row r="167" spans="1:11">
      <c r="A167">
        <v>177</v>
      </c>
      <c r="B167" t="s">
        <v>182</v>
      </c>
      <c r="C167" t="s">
        <v>13</v>
      </c>
      <c r="D167" s="1">
        <v>1</v>
      </c>
      <c r="E167">
        <v>127.06</v>
      </c>
      <c r="F167">
        <v>15.4</v>
      </c>
      <c r="G167">
        <v>29</v>
      </c>
      <c r="H167">
        <v>8</v>
      </c>
      <c r="I167">
        <v>6</v>
      </c>
    </row>
    <row r="168" spans="1:11">
      <c r="A168">
        <v>178</v>
      </c>
      <c r="B168" t="s">
        <v>183</v>
      </c>
      <c r="C168" t="s">
        <v>30</v>
      </c>
      <c r="D168" s="1">
        <v>1</v>
      </c>
      <c r="E168">
        <v>112.04</v>
      </c>
      <c r="F168">
        <v>16.100000000000001</v>
      </c>
      <c r="G168">
        <v>25</v>
      </c>
      <c r="H168">
        <v>2</v>
      </c>
      <c r="I168">
        <v>11</v>
      </c>
      <c r="J168">
        <v>1.5</v>
      </c>
      <c r="K168">
        <v>3</v>
      </c>
    </row>
    <row r="169" spans="1:11">
      <c r="A169">
        <v>185</v>
      </c>
      <c r="B169" t="s">
        <v>184</v>
      </c>
      <c r="C169" t="s">
        <v>16</v>
      </c>
      <c r="D169" s="1">
        <v>1</v>
      </c>
      <c r="E169">
        <v>80.260000000000005</v>
      </c>
      <c r="F169">
        <v>15.3</v>
      </c>
      <c r="G169">
        <v>25</v>
      </c>
      <c r="H169">
        <v>3</v>
      </c>
      <c r="I169">
        <v>5</v>
      </c>
      <c r="J169">
        <v>3</v>
      </c>
      <c r="K169">
        <v>2.5</v>
      </c>
    </row>
    <row r="170" spans="1:11">
      <c r="A170">
        <v>193</v>
      </c>
      <c r="B170" t="s">
        <v>185</v>
      </c>
      <c r="C170" t="s">
        <v>13</v>
      </c>
      <c r="D170" s="1" t="s">
        <v>186</v>
      </c>
      <c r="E170">
        <v>127.68</v>
      </c>
      <c r="F170">
        <v>16.100000000000001</v>
      </c>
      <c r="G170">
        <v>22</v>
      </c>
      <c r="H170">
        <v>1</v>
      </c>
      <c r="I170">
        <v>14</v>
      </c>
    </row>
    <row r="171" spans="1:11">
      <c r="A171">
        <v>194</v>
      </c>
      <c r="B171" t="s">
        <v>187</v>
      </c>
      <c r="C171" t="s">
        <v>13</v>
      </c>
      <c r="D171" s="1" t="s">
        <v>186</v>
      </c>
      <c r="E171">
        <v>124.41</v>
      </c>
      <c r="F171">
        <v>16.100000000000001</v>
      </c>
      <c r="G171">
        <v>23</v>
      </c>
      <c r="H171" t="s">
        <v>38</v>
      </c>
      <c r="I171">
        <v>11</v>
      </c>
    </row>
    <row r="172" spans="1:11">
      <c r="A172">
        <v>195</v>
      </c>
      <c r="B172" t="s">
        <v>188</v>
      </c>
      <c r="C172" t="s">
        <v>13</v>
      </c>
      <c r="D172" s="1" t="s">
        <v>186</v>
      </c>
      <c r="E172">
        <v>119.2</v>
      </c>
      <c r="F172">
        <v>15.8</v>
      </c>
      <c r="G172">
        <v>23</v>
      </c>
      <c r="H172">
        <v>1</v>
      </c>
      <c r="I172">
        <v>10</v>
      </c>
    </row>
    <row r="173" spans="1:11">
      <c r="A173">
        <v>196</v>
      </c>
      <c r="B173" t="s">
        <v>189</v>
      </c>
      <c r="C173" t="s">
        <v>16</v>
      </c>
      <c r="D173" s="1" t="s">
        <v>186</v>
      </c>
      <c r="E173">
        <v>75.209999999999994</v>
      </c>
      <c r="F173">
        <v>14.9</v>
      </c>
      <c r="G173">
        <v>24</v>
      </c>
      <c r="H173">
        <v>2</v>
      </c>
      <c r="I173">
        <v>14</v>
      </c>
      <c r="J173">
        <v>2</v>
      </c>
      <c r="K173">
        <v>3</v>
      </c>
    </row>
    <row r="174" spans="1:11">
      <c r="A174">
        <v>197</v>
      </c>
      <c r="B174" t="s">
        <v>190</v>
      </c>
      <c r="C174" t="s">
        <v>13</v>
      </c>
      <c r="D174" s="1" t="s">
        <v>186</v>
      </c>
      <c r="E174">
        <v>113.01</v>
      </c>
      <c r="F174">
        <v>15.4</v>
      </c>
      <c r="G174">
        <v>29</v>
      </c>
      <c r="H174">
        <v>7</v>
      </c>
      <c r="I174">
        <v>14</v>
      </c>
    </row>
    <row r="175" spans="1:11">
      <c r="A175">
        <v>198</v>
      </c>
      <c r="B175" t="s">
        <v>191</v>
      </c>
      <c r="C175" t="s">
        <v>16</v>
      </c>
      <c r="D175" s="1" t="s">
        <v>186</v>
      </c>
      <c r="E175">
        <v>74.48</v>
      </c>
      <c r="F175">
        <v>15.3</v>
      </c>
      <c r="G175">
        <v>24</v>
      </c>
      <c r="H175" t="s">
        <v>38</v>
      </c>
      <c r="I175">
        <v>11</v>
      </c>
      <c r="J175">
        <v>2</v>
      </c>
      <c r="K175">
        <v>3</v>
      </c>
    </row>
    <row r="176" spans="1:11">
      <c r="A176">
        <v>199</v>
      </c>
      <c r="B176" t="s">
        <v>192</v>
      </c>
      <c r="C176" t="s">
        <v>16</v>
      </c>
      <c r="D176" s="1" t="s">
        <v>186</v>
      </c>
      <c r="E176">
        <v>73.44</v>
      </c>
      <c r="F176">
        <v>15.3</v>
      </c>
      <c r="G176">
        <v>24</v>
      </c>
      <c r="H176" t="s">
        <v>38</v>
      </c>
      <c r="I176">
        <v>12</v>
      </c>
      <c r="J176">
        <v>2</v>
      </c>
      <c r="K176">
        <v>3.5</v>
      </c>
    </row>
    <row r="177" spans="1:11">
      <c r="A177">
        <v>200</v>
      </c>
      <c r="B177" t="s">
        <v>193</v>
      </c>
      <c r="C177" t="s">
        <v>16</v>
      </c>
      <c r="D177" s="1" t="s">
        <v>186</v>
      </c>
      <c r="E177">
        <v>73.150000000000006</v>
      </c>
      <c r="F177">
        <v>15.3</v>
      </c>
      <c r="G177">
        <v>21</v>
      </c>
      <c r="H177" t="s">
        <v>38</v>
      </c>
      <c r="I177">
        <v>6</v>
      </c>
      <c r="J177">
        <v>1.5</v>
      </c>
      <c r="K177">
        <v>3.5</v>
      </c>
    </row>
    <row r="178" spans="1:11">
      <c r="A178">
        <v>201</v>
      </c>
      <c r="B178" t="s">
        <v>194</v>
      </c>
      <c r="C178" t="s">
        <v>13</v>
      </c>
      <c r="D178" s="1" t="s">
        <v>186</v>
      </c>
      <c r="E178">
        <v>111.62</v>
      </c>
      <c r="F178">
        <v>16.100000000000001</v>
      </c>
      <c r="G178">
        <v>23</v>
      </c>
      <c r="H178" t="s">
        <v>38</v>
      </c>
      <c r="I178">
        <v>14</v>
      </c>
    </row>
    <row r="179" spans="1:11">
      <c r="A179">
        <v>202</v>
      </c>
      <c r="B179" t="s">
        <v>195</v>
      </c>
      <c r="C179" t="s">
        <v>16</v>
      </c>
      <c r="D179" s="1" t="s">
        <v>186</v>
      </c>
      <c r="E179">
        <v>60.72</v>
      </c>
      <c r="F179">
        <v>11.7</v>
      </c>
      <c r="G179">
        <v>22</v>
      </c>
      <c r="H179">
        <v>1</v>
      </c>
      <c r="I179">
        <v>14</v>
      </c>
      <c r="J179">
        <v>2</v>
      </c>
      <c r="K179">
        <v>3.5</v>
      </c>
    </row>
    <row r="180" spans="1:11">
      <c r="A180">
        <v>203</v>
      </c>
      <c r="B180" t="s">
        <v>196</v>
      </c>
      <c r="C180" t="s">
        <v>16</v>
      </c>
      <c r="D180" s="1" t="s">
        <v>186</v>
      </c>
      <c r="E180">
        <v>68.709999999999994</v>
      </c>
      <c r="F180">
        <v>14.2</v>
      </c>
      <c r="G180">
        <v>26</v>
      </c>
      <c r="H180">
        <v>3</v>
      </c>
      <c r="I180">
        <v>9</v>
      </c>
      <c r="J180">
        <v>2.5</v>
      </c>
      <c r="K180">
        <v>4</v>
      </c>
    </row>
    <row r="181" spans="1:11">
      <c r="A181">
        <v>204</v>
      </c>
      <c r="B181" t="s">
        <v>197</v>
      </c>
      <c r="C181" t="s">
        <v>16</v>
      </c>
      <c r="D181" s="1" t="s">
        <v>186</v>
      </c>
      <c r="E181">
        <v>70.88</v>
      </c>
      <c r="F181">
        <v>14.9</v>
      </c>
      <c r="G181">
        <v>25</v>
      </c>
      <c r="H181">
        <v>4</v>
      </c>
      <c r="I181">
        <v>6</v>
      </c>
      <c r="J181">
        <v>1.8</v>
      </c>
      <c r="K181">
        <v>3</v>
      </c>
    </row>
    <row r="182" spans="1:11">
      <c r="A182">
        <v>205</v>
      </c>
      <c r="B182" t="s">
        <v>198</v>
      </c>
      <c r="C182" t="s">
        <v>13</v>
      </c>
      <c r="D182" s="1" t="s">
        <v>186</v>
      </c>
      <c r="E182">
        <v>105.51</v>
      </c>
      <c r="F182">
        <v>15.4</v>
      </c>
      <c r="G182">
        <v>29</v>
      </c>
      <c r="H182">
        <v>8</v>
      </c>
      <c r="I182">
        <v>5</v>
      </c>
    </row>
    <row r="183" spans="1:11">
      <c r="A183">
        <v>206</v>
      </c>
      <c r="B183" t="s">
        <v>199</v>
      </c>
      <c r="C183" t="s">
        <v>16</v>
      </c>
      <c r="D183" s="1" t="s">
        <v>186</v>
      </c>
      <c r="E183">
        <v>70.209999999999994</v>
      </c>
      <c r="F183">
        <v>15.3</v>
      </c>
      <c r="G183">
        <v>26</v>
      </c>
      <c r="H183">
        <v>5</v>
      </c>
      <c r="I183">
        <v>10</v>
      </c>
      <c r="J183">
        <v>2.5</v>
      </c>
      <c r="K183">
        <v>3</v>
      </c>
    </row>
    <row r="184" spans="1:11">
      <c r="A184">
        <v>207</v>
      </c>
      <c r="B184" t="s">
        <v>200</v>
      </c>
      <c r="C184" t="s">
        <v>16</v>
      </c>
      <c r="D184" s="1" t="s">
        <v>186</v>
      </c>
      <c r="E184">
        <v>69.739999999999995</v>
      </c>
      <c r="F184">
        <v>15.3</v>
      </c>
      <c r="G184">
        <v>20</v>
      </c>
      <c r="H184" t="s">
        <v>38</v>
      </c>
      <c r="I184">
        <v>12</v>
      </c>
      <c r="J184">
        <v>1.5</v>
      </c>
      <c r="K184">
        <v>4</v>
      </c>
    </row>
    <row r="185" spans="1:11">
      <c r="A185">
        <v>208</v>
      </c>
      <c r="B185" t="s">
        <v>201</v>
      </c>
      <c r="C185" t="s">
        <v>13</v>
      </c>
      <c r="D185" s="1" t="s">
        <v>186</v>
      </c>
      <c r="E185">
        <v>97.36</v>
      </c>
      <c r="F185">
        <v>14.4</v>
      </c>
      <c r="G185">
        <v>27</v>
      </c>
      <c r="H185">
        <v>6</v>
      </c>
      <c r="I185">
        <v>5</v>
      </c>
    </row>
    <row r="186" spans="1:11">
      <c r="A186">
        <v>209</v>
      </c>
      <c r="B186" t="s">
        <v>202</v>
      </c>
      <c r="C186" t="s">
        <v>16</v>
      </c>
      <c r="D186" s="1" t="s">
        <v>186</v>
      </c>
      <c r="E186">
        <v>68.11</v>
      </c>
      <c r="F186">
        <v>15.3</v>
      </c>
      <c r="G186">
        <v>21</v>
      </c>
      <c r="H186" t="s">
        <v>38</v>
      </c>
      <c r="I186">
        <v>11</v>
      </c>
      <c r="J186">
        <v>3</v>
      </c>
      <c r="K186">
        <v>3</v>
      </c>
    </row>
    <row r="187" spans="1:11">
      <c r="A187">
        <v>210</v>
      </c>
      <c r="B187" t="s">
        <v>203</v>
      </c>
      <c r="C187" t="s">
        <v>16</v>
      </c>
      <c r="D187" s="1" t="s">
        <v>186</v>
      </c>
      <c r="E187">
        <v>61.78</v>
      </c>
      <c r="F187">
        <v>13.5</v>
      </c>
      <c r="G187">
        <v>28</v>
      </c>
      <c r="H187">
        <v>7</v>
      </c>
      <c r="I187">
        <v>10</v>
      </c>
      <c r="J187">
        <v>2</v>
      </c>
      <c r="K187">
        <v>3.5</v>
      </c>
    </row>
    <row r="188" spans="1:11">
      <c r="A188">
        <v>211</v>
      </c>
      <c r="B188" t="s">
        <v>204</v>
      </c>
      <c r="C188" t="s">
        <v>44</v>
      </c>
      <c r="D188" s="1" t="s">
        <v>186</v>
      </c>
      <c r="E188">
        <v>262.26</v>
      </c>
      <c r="F188">
        <v>15.3</v>
      </c>
      <c r="G188">
        <v>36</v>
      </c>
      <c r="H188">
        <v>15</v>
      </c>
      <c r="I188">
        <v>6</v>
      </c>
      <c r="J188">
        <v>1</v>
      </c>
      <c r="K188">
        <v>4</v>
      </c>
    </row>
    <row r="189" spans="1:11">
      <c r="A189">
        <v>212</v>
      </c>
      <c r="B189" t="s">
        <v>205</v>
      </c>
      <c r="C189" t="s">
        <v>44</v>
      </c>
      <c r="D189" s="1" t="s">
        <v>186</v>
      </c>
      <c r="E189">
        <v>257.67</v>
      </c>
      <c r="F189">
        <v>15</v>
      </c>
      <c r="G189">
        <v>33</v>
      </c>
      <c r="H189">
        <v>11</v>
      </c>
      <c r="I189">
        <v>10</v>
      </c>
      <c r="J189">
        <v>2.5</v>
      </c>
      <c r="K189">
        <v>4</v>
      </c>
    </row>
    <row r="190" spans="1:11">
      <c r="A190">
        <v>213</v>
      </c>
      <c r="B190" t="s">
        <v>206</v>
      </c>
      <c r="C190" t="s">
        <v>13</v>
      </c>
      <c r="D190" s="1" t="s">
        <v>186</v>
      </c>
      <c r="E190">
        <v>100.09</v>
      </c>
      <c r="F190">
        <v>15.8</v>
      </c>
      <c r="G190">
        <v>25</v>
      </c>
      <c r="H190">
        <v>2</v>
      </c>
      <c r="I190">
        <v>7</v>
      </c>
    </row>
    <row r="191" spans="1:11">
      <c r="A191">
        <v>214</v>
      </c>
      <c r="B191" t="s">
        <v>207</v>
      </c>
      <c r="C191" t="s">
        <v>13</v>
      </c>
      <c r="D191" s="1" t="s">
        <v>186</v>
      </c>
      <c r="E191">
        <v>98.2</v>
      </c>
      <c r="F191">
        <v>15.4</v>
      </c>
      <c r="G191">
        <v>24</v>
      </c>
      <c r="H191">
        <v>3</v>
      </c>
      <c r="I191">
        <v>10</v>
      </c>
    </row>
    <row r="192" spans="1:11">
      <c r="A192">
        <v>215</v>
      </c>
      <c r="B192" t="s">
        <v>208</v>
      </c>
      <c r="C192" t="s">
        <v>13</v>
      </c>
      <c r="D192" s="1" t="s">
        <v>186</v>
      </c>
      <c r="E192">
        <v>98.12</v>
      </c>
      <c r="F192">
        <v>15.8</v>
      </c>
      <c r="G192">
        <v>23</v>
      </c>
      <c r="H192" t="s">
        <v>38</v>
      </c>
      <c r="I192">
        <v>9</v>
      </c>
    </row>
    <row r="193" spans="1:11">
      <c r="A193">
        <v>216</v>
      </c>
      <c r="B193" t="s">
        <v>209</v>
      </c>
      <c r="C193" t="s">
        <v>13</v>
      </c>
      <c r="D193" s="1" t="s">
        <v>186</v>
      </c>
      <c r="E193">
        <v>99.48</v>
      </c>
      <c r="F193">
        <v>16.100000000000001</v>
      </c>
      <c r="G193">
        <v>23</v>
      </c>
      <c r="H193" t="s">
        <v>38</v>
      </c>
      <c r="I193">
        <v>14</v>
      </c>
    </row>
    <row r="194" spans="1:11">
      <c r="A194">
        <v>217</v>
      </c>
      <c r="B194" t="s">
        <v>210</v>
      </c>
      <c r="C194" t="s">
        <v>13</v>
      </c>
      <c r="D194" s="1" t="s">
        <v>186</v>
      </c>
      <c r="E194">
        <v>91.37</v>
      </c>
      <c r="F194">
        <v>14.4</v>
      </c>
      <c r="G194">
        <v>31</v>
      </c>
      <c r="H194">
        <v>10</v>
      </c>
      <c r="I194">
        <v>6</v>
      </c>
    </row>
    <row r="195" spans="1:11">
      <c r="A195">
        <v>218</v>
      </c>
      <c r="B195" t="s">
        <v>211</v>
      </c>
      <c r="C195" t="s">
        <v>13</v>
      </c>
      <c r="D195" s="1" t="s">
        <v>186</v>
      </c>
      <c r="E195">
        <v>98.33</v>
      </c>
      <c r="F195">
        <v>16.100000000000001</v>
      </c>
      <c r="G195">
        <v>22</v>
      </c>
      <c r="H195">
        <v>1</v>
      </c>
      <c r="I195">
        <v>5</v>
      </c>
    </row>
    <row r="196" spans="1:11">
      <c r="A196">
        <v>219</v>
      </c>
      <c r="B196" t="s">
        <v>212</v>
      </c>
      <c r="C196" t="s">
        <v>13</v>
      </c>
      <c r="D196" s="1" t="s">
        <v>186</v>
      </c>
      <c r="E196">
        <v>96.62</v>
      </c>
      <c r="F196">
        <v>15.8</v>
      </c>
      <c r="G196">
        <v>27</v>
      </c>
      <c r="H196">
        <v>5</v>
      </c>
      <c r="I196">
        <v>11</v>
      </c>
    </row>
    <row r="197" spans="1:11">
      <c r="A197">
        <v>220</v>
      </c>
      <c r="B197" t="s">
        <v>213</v>
      </c>
      <c r="C197" t="s">
        <v>13</v>
      </c>
      <c r="D197" s="1" t="s">
        <v>186</v>
      </c>
      <c r="E197">
        <v>97.4</v>
      </c>
      <c r="F197">
        <v>16.100000000000001</v>
      </c>
      <c r="G197">
        <v>23</v>
      </c>
      <c r="H197" t="s">
        <v>38</v>
      </c>
      <c r="I197">
        <v>12</v>
      </c>
    </row>
    <row r="198" spans="1:11">
      <c r="A198">
        <v>221</v>
      </c>
      <c r="B198" t="s">
        <v>214</v>
      </c>
      <c r="C198" t="s">
        <v>13</v>
      </c>
      <c r="D198" s="1" t="s">
        <v>186</v>
      </c>
      <c r="E198">
        <v>93.87</v>
      </c>
      <c r="F198">
        <v>15.8</v>
      </c>
      <c r="G198">
        <v>22</v>
      </c>
      <c r="H198">
        <v>1</v>
      </c>
      <c r="I198">
        <v>11</v>
      </c>
    </row>
    <row r="199" spans="1:11">
      <c r="A199">
        <v>222</v>
      </c>
      <c r="B199" t="s">
        <v>215</v>
      </c>
      <c r="C199" t="s">
        <v>16</v>
      </c>
      <c r="D199" s="1" t="s">
        <v>186</v>
      </c>
      <c r="E199">
        <v>60.24</v>
      </c>
      <c r="F199">
        <v>14.9</v>
      </c>
      <c r="G199">
        <v>29</v>
      </c>
      <c r="H199">
        <v>7</v>
      </c>
      <c r="I199">
        <v>12</v>
      </c>
      <c r="J199">
        <v>3</v>
      </c>
      <c r="K199">
        <v>3.5</v>
      </c>
    </row>
    <row r="200" spans="1:11">
      <c r="A200">
        <v>223</v>
      </c>
      <c r="B200" t="s">
        <v>216</v>
      </c>
      <c r="C200" t="s">
        <v>16</v>
      </c>
      <c r="D200" s="1" t="s">
        <v>186</v>
      </c>
      <c r="E200">
        <v>61.1</v>
      </c>
      <c r="F200">
        <v>15.3</v>
      </c>
      <c r="G200">
        <v>22</v>
      </c>
      <c r="H200">
        <v>1</v>
      </c>
      <c r="I200">
        <v>7</v>
      </c>
      <c r="J200">
        <v>2</v>
      </c>
      <c r="K200">
        <v>3</v>
      </c>
    </row>
    <row r="201" spans="1:11">
      <c r="A201">
        <v>224</v>
      </c>
      <c r="B201" t="s">
        <v>217</v>
      </c>
      <c r="C201" t="s">
        <v>16</v>
      </c>
      <c r="D201" s="1" t="s">
        <v>186</v>
      </c>
      <c r="E201">
        <v>60.9</v>
      </c>
      <c r="F201">
        <v>15.3</v>
      </c>
      <c r="G201">
        <v>22</v>
      </c>
      <c r="H201">
        <v>1</v>
      </c>
      <c r="I201">
        <v>12</v>
      </c>
      <c r="J201">
        <v>2</v>
      </c>
      <c r="K201">
        <v>3.5</v>
      </c>
    </row>
    <row r="202" spans="1:11">
      <c r="A202">
        <v>225</v>
      </c>
      <c r="B202" t="s">
        <v>218</v>
      </c>
      <c r="C202" t="s">
        <v>44</v>
      </c>
      <c r="D202" s="1" t="s">
        <v>186</v>
      </c>
      <c r="E202">
        <v>248.65</v>
      </c>
      <c r="F202">
        <v>15.6</v>
      </c>
      <c r="G202">
        <v>25</v>
      </c>
      <c r="H202">
        <v>1</v>
      </c>
      <c r="I202">
        <v>5</v>
      </c>
      <c r="J202">
        <v>2.5</v>
      </c>
      <c r="K202">
        <v>3</v>
      </c>
    </row>
    <row r="203" spans="1:11">
      <c r="A203">
        <v>226</v>
      </c>
      <c r="B203" t="s">
        <v>219</v>
      </c>
      <c r="C203" t="s">
        <v>44</v>
      </c>
      <c r="D203" s="1" t="s">
        <v>186</v>
      </c>
      <c r="E203">
        <v>209.05</v>
      </c>
      <c r="F203">
        <v>12.3</v>
      </c>
      <c r="G203">
        <v>21</v>
      </c>
      <c r="H203" t="s">
        <v>38</v>
      </c>
      <c r="I203">
        <v>6</v>
      </c>
      <c r="J203">
        <v>2</v>
      </c>
      <c r="K203">
        <v>3.5</v>
      </c>
    </row>
    <row r="204" spans="1:11">
      <c r="A204">
        <v>227</v>
      </c>
      <c r="B204" t="s">
        <v>220</v>
      </c>
      <c r="C204" t="s">
        <v>13</v>
      </c>
      <c r="D204" s="1" t="s">
        <v>186</v>
      </c>
      <c r="E204">
        <v>92.01</v>
      </c>
      <c r="F204">
        <v>16.100000000000001</v>
      </c>
      <c r="G204">
        <v>30</v>
      </c>
      <c r="H204">
        <v>8</v>
      </c>
      <c r="I204">
        <v>5</v>
      </c>
    </row>
    <row r="205" spans="1:11">
      <c r="A205">
        <v>228</v>
      </c>
      <c r="B205" t="s">
        <v>221</v>
      </c>
      <c r="C205" t="s">
        <v>30</v>
      </c>
      <c r="D205" s="1" t="s">
        <v>186</v>
      </c>
      <c r="E205">
        <v>109.47</v>
      </c>
      <c r="F205">
        <v>15.8</v>
      </c>
      <c r="G205">
        <v>26</v>
      </c>
      <c r="H205">
        <v>5</v>
      </c>
      <c r="I205">
        <v>10</v>
      </c>
      <c r="J205">
        <v>2</v>
      </c>
      <c r="K205">
        <v>2.2999999999999998</v>
      </c>
    </row>
    <row r="206" spans="1:11">
      <c r="A206">
        <v>229</v>
      </c>
      <c r="B206" t="s">
        <v>222</v>
      </c>
      <c r="C206" t="s">
        <v>44</v>
      </c>
      <c r="D206" s="1" t="s">
        <v>186</v>
      </c>
      <c r="E206">
        <v>227.48</v>
      </c>
      <c r="F206">
        <v>14.1</v>
      </c>
      <c r="G206">
        <v>27</v>
      </c>
      <c r="H206">
        <v>5</v>
      </c>
      <c r="I206">
        <v>11</v>
      </c>
      <c r="J206">
        <v>2.5</v>
      </c>
      <c r="K206">
        <v>3.5</v>
      </c>
    </row>
    <row r="207" spans="1:11">
      <c r="A207">
        <v>230</v>
      </c>
      <c r="B207" t="s">
        <v>223</v>
      </c>
      <c r="C207" t="s">
        <v>16</v>
      </c>
      <c r="D207" s="1" t="s">
        <v>186</v>
      </c>
      <c r="E207">
        <v>52.26</v>
      </c>
      <c r="F207">
        <v>12.8</v>
      </c>
      <c r="G207">
        <v>28</v>
      </c>
      <c r="H207">
        <v>7</v>
      </c>
      <c r="I207">
        <v>14</v>
      </c>
      <c r="J207">
        <v>1</v>
      </c>
      <c r="K207">
        <v>3</v>
      </c>
    </row>
    <row r="208" spans="1:11">
      <c r="A208">
        <v>231</v>
      </c>
      <c r="B208" t="s">
        <v>224</v>
      </c>
      <c r="C208" t="s">
        <v>13</v>
      </c>
      <c r="D208" s="1" t="s">
        <v>186</v>
      </c>
      <c r="E208">
        <v>89.32</v>
      </c>
      <c r="F208">
        <v>15.8</v>
      </c>
      <c r="G208">
        <v>24</v>
      </c>
      <c r="H208">
        <v>1</v>
      </c>
      <c r="I208">
        <v>12</v>
      </c>
    </row>
    <row r="209" spans="1:11">
      <c r="A209">
        <v>232</v>
      </c>
      <c r="B209" t="s">
        <v>225</v>
      </c>
      <c r="C209" t="s">
        <v>13</v>
      </c>
      <c r="D209" s="1" t="s">
        <v>186</v>
      </c>
      <c r="E209">
        <v>88.57</v>
      </c>
      <c r="F209">
        <v>15.8</v>
      </c>
      <c r="G209">
        <v>22</v>
      </c>
      <c r="H209" t="s">
        <v>38</v>
      </c>
      <c r="I209">
        <v>11</v>
      </c>
    </row>
    <row r="210" spans="1:11">
      <c r="A210">
        <v>233</v>
      </c>
      <c r="B210" t="s">
        <v>226</v>
      </c>
      <c r="C210" t="s">
        <v>13</v>
      </c>
      <c r="D210" s="1" t="s">
        <v>186</v>
      </c>
      <c r="E210">
        <v>88.08</v>
      </c>
      <c r="F210">
        <v>15.8</v>
      </c>
      <c r="G210">
        <v>29</v>
      </c>
      <c r="H210">
        <v>7</v>
      </c>
      <c r="I210">
        <v>14</v>
      </c>
    </row>
    <row r="211" spans="1:11">
      <c r="A211">
        <v>234</v>
      </c>
      <c r="B211" t="s">
        <v>227</v>
      </c>
      <c r="C211" t="s">
        <v>44</v>
      </c>
      <c r="D211" s="1" t="s">
        <v>186</v>
      </c>
      <c r="E211">
        <v>240.4</v>
      </c>
      <c r="F211">
        <v>15.7</v>
      </c>
      <c r="G211">
        <v>23</v>
      </c>
      <c r="H211">
        <v>1</v>
      </c>
      <c r="I211">
        <v>11</v>
      </c>
      <c r="J211">
        <v>3</v>
      </c>
      <c r="K211">
        <v>3.5</v>
      </c>
    </row>
    <row r="212" spans="1:11">
      <c r="A212">
        <v>235</v>
      </c>
      <c r="B212" t="s">
        <v>228</v>
      </c>
      <c r="C212" t="s">
        <v>44</v>
      </c>
      <c r="D212" s="1" t="s">
        <v>186</v>
      </c>
      <c r="E212">
        <v>238.6</v>
      </c>
      <c r="F212">
        <v>15.6</v>
      </c>
      <c r="G212">
        <v>33</v>
      </c>
      <c r="H212">
        <v>10</v>
      </c>
      <c r="I212">
        <v>12</v>
      </c>
      <c r="J212">
        <v>1.8</v>
      </c>
      <c r="K212">
        <v>2</v>
      </c>
    </row>
    <row r="213" spans="1:11">
      <c r="A213">
        <v>236</v>
      </c>
      <c r="B213" t="s">
        <v>229</v>
      </c>
      <c r="C213" t="s">
        <v>44</v>
      </c>
      <c r="D213" s="1" t="s">
        <v>186</v>
      </c>
      <c r="E213">
        <v>237.12</v>
      </c>
      <c r="F213">
        <v>15.5</v>
      </c>
      <c r="G213">
        <v>24</v>
      </c>
      <c r="H213" t="s">
        <v>38</v>
      </c>
      <c r="I213">
        <v>14</v>
      </c>
      <c r="J213">
        <v>1.5</v>
      </c>
      <c r="K213">
        <v>3.5</v>
      </c>
    </row>
    <row r="214" spans="1:11">
      <c r="A214">
        <v>237</v>
      </c>
      <c r="B214" t="s">
        <v>230</v>
      </c>
      <c r="C214" t="s">
        <v>13</v>
      </c>
      <c r="D214" s="1" t="s">
        <v>186</v>
      </c>
      <c r="E214">
        <v>87.24</v>
      </c>
      <c r="F214">
        <v>16.100000000000001</v>
      </c>
      <c r="G214">
        <v>22</v>
      </c>
      <c r="H214" t="s">
        <v>38</v>
      </c>
      <c r="I214">
        <v>12</v>
      </c>
    </row>
    <row r="215" spans="1:11">
      <c r="A215">
        <v>238</v>
      </c>
      <c r="B215" t="s">
        <v>231</v>
      </c>
      <c r="C215" t="s">
        <v>13</v>
      </c>
      <c r="D215" s="1" t="s">
        <v>186</v>
      </c>
      <c r="E215">
        <v>87.32</v>
      </c>
      <c r="F215">
        <v>16.100000000000001</v>
      </c>
      <c r="G215">
        <v>26</v>
      </c>
      <c r="H215">
        <v>5</v>
      </c>
      <c r="I215">
        <v>11</v>
      </c>
    </row>
    <row r="216" spans="1:11">
      <c r="A216">
        <v>239</v>
      </c>
      <c r="B216" t="s">
        <v>232</v>
      </c>
      <c r="C216" t="s">
        <v>16</v>
      </c>
      <c r="D216" s="1" t="s">
        <v>186</v>
      </c>
      <c r="E216">
        <v>55.54</v>
      </c>
      <c r="F216">
        <v>15.3</v>
      </c>
      <c r="G216">
        <v>26</v>
      </c>
      <c r="H216">
        <v>4</v>
      </c>
      <c r="I216">
        <v>10</v>
      </c>
      <c r="J216">
        <v>2</v>
      </c>
      <c r="K216">
        <v>4</v>
      </c>
    </row>
    <row r="217" spans="1:11">
      <c r="A217">
        <v>240</v>
      </c>
      <c r="B217" t="s">
        <v>233</v>
      </c>
      <c r="C217" t="s">
        <v>44</v>
      </c>
      <c r="D217" s="1" t="s">
        <v>186</v>
      </c>
      <c r="E217">
        <v>198.23</v>
      </c>
      <c r="F217">
        <v>12.4</v>
      </c>
      <c r="G217">
        <v>35</v>
      </c>
      <c r="H217">
        <v>12</v>
      </c>
      <c r="I217">
        <v>9</v>
      </c>
      <c r="J217">
        <v>2.5</v>
      </c>
      <c r="K217">
        <v>4.5</v>
      </c>
    </row>
    <row r="218" spans="1:11">
      <c r="A218">
        <v>241</v>
      </c>
      <c r="B218" t="s">
        <v>234</v>
      </c>
      <c r="C218" t="s">
        <v>13</v>
      </c>
      <c r="D218" s="1" t="s">
        <v>186</v>
      </c>
      <c r="E218">
        <v>84.88</v>
      </c>
      <c r="F218">
        <v>16.100000000000001</v>
      </c>
      <c r="G218">
        <v>23</v>
      </c>
      <c r="H218">
        <v>1</v>
      </c>
      <c r="I218">
        <v>11</v>
      </c>
    </row>
    <row r="219" spans="1:11">
      <c r="A219">
        <v>242</v>
      </c>
      <c r="B219" t="s">
        <v>235</v>
      </c>
      <c r="C219" t="s">
        <v>30</v>
      </c>
      <c r="D219" s="1" t="s">
        <v>186</v>
      </c>
      <c r="E219">
        <v>96.97</v>
      </c>
      <c r="F219">
        <v>14.7</v>
      </c>
      <c r="G219">
        <v>33</v>
      </c>
      <c r="H219">
        <v>11</v>
      </c>
      <c r="I219">
        <v>14</v>
      </c>
      <c r="J219">
        <v>2.8</v>
      </c>
      <c r="K219">
        <v>2.5</v>
      </c>
    </row>
    <row r="220" spans="1:11">
      <c r="A220">
        <v>243</v>
      </c>
      <c r="B220" t="s">
        <v>236</v>
      </c>
      <c r="C220" t="s">
        <v>16</v>
      </c>
      <c r="D220" s="1" t="s">
        <v>186</v>
      </c>
      <c r="E220">
        <v>49.39</v>
      </c>
      <c r="F220">
        <v>13.5</v>
      </c>
      <c r="G220">
        <v>27</v>
      </c>
      <c r="H220">
        <v>5</v>
      </c>
      <c r="I220">
        <v>11</v>
      </c>
      <c r="J220">
        <v>3</v>
      </c>
      <c r="K220">
        <v>3</v>
      </c>
    </row>
    <row r="221" spans="1:11">
      <c r="A221">
        <v>244</v>
      </c>
      <c r="B221" t="s">
        <v>237</v>
      </c>
      <c r="C221" t="s">
        <v>16</v>
      </c>
      <c r="D221" s="1" t="s">
        <v>186</v>
      </c>
      <c r="E221">
        <v>53.67</v>
      </c>
      <c r="F221">
        <v>15.3</v>
      </c>
      <c r="G221">
        <v>22</v>
      </c>
      <c r="H221" t="s">
        <v>38</v>
      </c>
      <c r="I221">
        <v>5</v>
      </c>
      <c r="J221">
        <v>1.5</v>
      </c>
      <c r="K221">
        <v>3.5</v>
      </c>
    </row>
    <row r="222" spans="1:11">
      <c r="A222">
        <v>245</v>
      </c>
      <c r="B222" t="s">
        <v>238</v>
      </c>
      <c r="C222" t="s">
        <v>13</v>
      </c>
      <c r="D222" s="1" t="s">
        <v>186</v>
      </c>
      <c r="E222">
        <v>81.84</v>
      </c>
      <c r="F222">
        <v>16.100000000000001</v>
      </c>
      <c r="G222">
        <v>23</v>
      </c>
      <c r="H222">
        <v>1</v>
      </c>
      <c r="I222">
        <v>11</v>
      </c>
    </row>
    <row r="223" spans="1:11">
      <c r="A223">
        <v>246</v>
      </c>
      <c r="B223" t="s">
        <v>239</v>
      </c>
      <c r="C223" t="s">
        <v>16</v>
      </c>
      <c r="D223" s="1" t="s">
        <v>186</v>
      </c>
      <c r="E223">
        <v>48.15</v>
      </c>
      <c r="F223">
        <v>13.5</v>
      </c>
      <c r="G223">
        <v>24</v>
      </c>
      <c r="H223" t="s">
        <v>38</v>
      </c>
      <c r="I223">
        <v>10</v>
      </c>
      <c r="J223">
        <v>2</v>
      </c>
      <c r="K223">
        <v>3.5</v>
      </c>
    </row>
    <row r="224" spans="1:11">
      <c r="A224">
        <v>247</v>
      </c>
      <c r="B224" t="s">
        <v>240</v>
      </c>
      <c r="C224" t="s">
        <v>44</v>
      </c>
      <c r="D224" s="1" t="s">
        <v>186</v>
      </c>
      <c r="E224">
        <v>180.54</v>
      </c>
      <c r="F224">
        <v>11.5</v>
      </c>
      <c r="G224">
        <v>21</v>
      </c>
      <c r="H224" t="s">
        <v>38</v>
      </c>
      <c r="I224">
        <v>14</v>
      </c>
      <c r="J224">
        <v>3</v>
      </c>
      <c r="K224">
        <v>2.5</v>
      </c>
    </row>
    <row r="225" spans="1:11">
      <c r="A225">
        <v>248</v>
      </c>
      <c r="B225" t="s">
        <v>241</v>
      </c>
      <c r="C225" t="s">
        <v>13</v>
      </c>
      <c r="D225" s="1" t="s">
        <v>186</v>
      </c>
      <c r="E225">
        <v>78.430000000000007</v>
      </c>
      <c r="F225">
        <v>16.100000000000001</v>
      </c>
      <c r="G225">
        <v>23</v>
      </c>
      <c r="H225" t="s">
        <v>38</v>
      </c>
      <c r="I225">
        <v>9</v>
      </c>
    </row>
    <row r="226" spans="1:11">
      <c r="A226">
        <v>249</v>
      </c>
      <c r="B226" t="s">
        <v>242</v>
      </c>
      <c r="C226" t="s">
        <v>30</v>
      </c>
      <c r="D226" s="1" t="s">
        <v>186</v>
      </c>
      <c r="E226">
        <v>97.86</v>
      </c>
      <c r="F226">
        <v>16.100000000000001</v>
      </c>
      <c r="G226">
        <v>24</v>
      </c>
      <c r="H226">
        <v>2</v>
      </c>
      <c r="I226">
        <v>14</v>
      </c>
      <c r="J226">
        <v>2</v>
      </c>
      <c r="K226">
        <v>3</v>
      </c>
    </row>
    <row r="227" spans="1:11">
      <c r="A227">
        <v>250</v>
      </c>
      <c r="B227" t="s">
        <v>243</v>
      </c>
      <c r="C227" t="s">
        <v>16</v>
      </c>
      <c r="D227" s="1" t="s">
        <v>186</v>
      </c>
      <c r="E227">
        <v>50.33</v>
      </c>
      <c r="F227">
        <v>15.3</v>
      </c>
      <c r="G227">
        <v>20</v>
      </c>
      <c r="H227" t="s">
        <v>38</v>
      </c>
      <c r="I227">
        <v>14</v>
      </c>
      <c r="J227">
        <v>2.5</v>
      </c>
      <c r="K227">
        <v>3</v>
      </c>
    </row>
    <row r="228" spans="1:11">
      <c r="A228">
        <v>251</v>
      </c>
      <c r="B228" t="s">
        <v>244</v>
      </c>
      <c r="C228" t="s">
        <v>16</v>
      </c>
      <c r="D228" s="1" t="s">
        <v>186</v>
      </c>
      <c r="E228">
        <v>44.42</v>
      </c>
      <c r="F228">
        <v>12.8</v>
      </c>
      <c r="G228">
        <v>26</v>
      </c>
      <c r="H228">
        <v>5</v>
      </c>
      <c r="I228">
        <v>14</v>
      </c>
      <c r="J228">
        <v>1.5</v>
      </c>
      <c r="K228">
        <v>2.5</v>
      </c>
    </row>
    <row r="229" spans="1:11">
      <c r="A229">
        <v>252</v>
      </c>
      <c r="B229" t="s">
        <v>245</v>
      </c>
      <c r="C229" t="s">
        <v>13</v>
      </c>
      <c r="D229" s="1" t="s">
        <v>186</v>
      </c>
      <c r="E229">
        <v>74.900000000000006</v>
      </c>
      <c r="F229">
        <v>15.8</v>
      </c>
      <c r="G229">
        <v>25</v>
      </c>
      <c r="H229">
        <v>2</v>
      </c>
      <c r="I229">
        <v>9</v>
      </c>
    </row>
    <row r="230" spans="1:11">
      <c r="A230">
        <v>253</v>
      </c>
      <c r="B230" t="s">
        <v>246</v>
      </c>
      <c r="C230" t="s">
        <v>44</v>
      </c>
      <c r="D230" s="1" t="s">
        <v>186</v>
      </c>
      <c r="E230">
        <v>104.6</v>
      </c>
      <c r="F230">
        <v>5.8</v>
      </c>
      <c r="G230">
        <v>25</v>
      </c>
      <c r="H230">
        <v>3</v>
      </c>
      <c r="I230">
        <v>9</v>
      </c>
      <c r="J230">
        <v>1.5</v>
      </c>
      <c r="K230">
        <v>4.5</v>
      </c>
    </row>
    <row r="231" spans="1:11">
      <c r="A231">
        <v>254</v>
      </c>
      <c r="B231" t="s">
        <v>247</v>
      </c>
      <c r="C231" t="s">
        <v>13</v>
      </c>
      <c r="D231" s="1" t="s">
        <v>186</v>
      </c>
      <c r="E231">
        <v>69.23</v>
      </c>
      <c r="F231">
        <v>15.4</v>
      </c>
      <c r="G231">
        <v>28</v>
      </c>
      <c r="H231">
        <v>4</v>
      </c>
      <c r="I231">
        <v>9</v>
      </c>
    </row>
    <row r="232" spans="1:11">
      <c r="A232">
        <v>255</v>
      </c>
      <c r="B232" t="s">
        <v>248</v>
      </c>
      <c r="C232" t="s">
        <v>16</v>
      </c>
      <c r="D232" s="1" t="s">
        <v>186</v>
      </c>
      <c r="E232">
        <v>12.83</v>
      </c>
      <c r="F232">
        <v>2.9</v>
      </c>
      <c r="G232">
        <v>32</v>
      </c>
      <c r="H232">
        <v>10</v>
      </c>
      <c r="I232" t="s">
        <v>186</v>
      </c>
    </row>
    <row r="233" spans="1:11">
      <c r="A233">
        <v>256</v>
      </c>
      <c r="B233" t="s">
        <v>249</v>
      </c>
      <c r="C233" t="s">
        <v>13</v>
      </c>
      <c r="D233" s="1" t="s">
        <v>186</v>
      </c>
      <c r="E233">
        <v>65.59</v>
      </c>
      <c r="F233">
        <v>14.7</v>
      </c>
      <c r="G233">
        <v>27</v>
      </c>
      <c r="H233">
        <v>6</v>
      </c>
      <c r="I233">
        <v>12</v>
      </c>
    </row>
    <row r="234" spans="1:11">
      <c r="A234">
        <v>257</v>
      </c>
      <c r="B234" t="s">
        <v>250</v>
      </c>
      <c r="C234" t="s">
        <v>16</v>
      </c>
      <c r="D234" s="1" t="s">
        <v>186</v>
      </c>
      <c r="E234">
        <v>41.3</v>
      </c>
      <c r="F234">
        <v>13.5</v>
      </c>
      <c r="G234">
        <v>26</v>
      </c>
      <c r="H234">
        <v>5</v>
      </c>
      <c r="I234">
        <v>12</v>
      </c>
      <c r="J234">
        <v>1</v>
      </c>
      <c r="K234">
        <v>2</v>
      </c>
    </row>
    <row r="235" spans="1:11">
      <c r="A235">
        <v>258</v>
      </c>
      <c r="B235" t="s">
        <v>251</v>
      </c>
      <c r="C235" t="s">
        <v>30</v>
      </c>
      <c r="D235" s="1" t="s">
        <v>186</v>
      </c>
      <c r="E235">
        <v>87.95</v>
      </c>
      <c r="F235">
        <v>15.8</v>
      </c>
      <c r="G235">
        <v>28</v>
      </c>
      <c r="H235">
        <v>7</v>
      </c>
      <c r="I235">
        <v>6</v>
      </c>
    </row>
    <row r="236" spans="1:11">
      <c r="A236">
        <v>259</v>
      </c>
      <c r="B236" t="s">
        <v>252</v>
      </c>
      <c r="C236" t="s">
        <v>13</v>
      </c>
      <c r="D236" s="1" t="s">
        <v>186</v>
      </c>
      <c r="E236">
        <v>68.89</v>
      </c>
      <c r="F236">
        <v>16.100000000000001</v>
      </c>
      <c r="G236">
        <v>22</v>
      </c>
      <c r="H236" t="s">
        <v>38</v>
      </c>
      <c r="I236">
        <v>14</v>
      </c>
    </row>
    <row r="237" spans="1:11">
      <c r="A237">
        <v>260</v>
      </c>
      <c r="B237" t="s">
        <v>253</v>
      </c>
      <c r="C237" t="s">
        <v>16</v>
      </c>
      <c r="D237" s="1" t="s">
        <v>186</v>
      </c>
      <c r="E237">
        <v>42.19</v>
      </c>
      <c r="F237">
        <v>14.2</v>
      </c>
      <c r="G237">
        <v>33</v>
      </c>
      <c r="H237">
        <v>11</v>
      </c>
      <c r="I237">
        <v>9</v>
      </c>
      <c r="J237">
        <v>2.5</v>
      </c>
      <c r="K237">
        <v>4</v>
      </c>
    </row>
    <row r="238" spans="1:11">
      <c r="A238">
        <v>261</v>
      </c>
      <c r="B238" t="s">
        <v>254</v>
      </c>
      <c r="C238" t="s">
        <v>30</v>
      </c>
      <c r="D238" s="1" t="s">
        <v>186</v>
      </c>
      <c r="E238">
        <v>87.85</v>
      </c>
      <c r="F238">
        <v>15.8</v>
      </c>
      <c r="G238">
        <v>23</v>
      </c>
      <c r="H238">
        <v>1</v>
      </c>
      <c r="I238">
        <v>10</v>
      </c>
      <c r="J238">
        <v>2.5</v>
      </c>
      <c r="K238">
        <v>3</v>
      </c>
    </row>
    <row r="239" spans="1:11">
      <c r="A239">
        <v>262</v>
      </c>
      <c r="B239" t="s">
        <v>255</v>
      </c>
      <c r="C239" t="s">
        <v>16</v>
      </c>
      <c r="D239" s="1" t="s">
        <v>186</v>
      </c>
      <c r="E239">
        <v>44.12</v>
      </c>
      <c r="F239">
        <v>15.3</v>
      </c>
      <c r="G239">
        <v>28</v>
      </c>
      <c r="H239">
        <v>5</v>
      </c>
      <c r="I239">
        <v>12</v>
      </c>
      <c r="J239">
        <v>2</v>
      </c>
      <c r="K239">
        <v>3</v>
      </c>
    </row>
    <row r="240" spans="1:11">
      <c r="A240">
        <v>263</v>
      </c>
      <c r="B240" t="s">
        <v>256</v>
      </c>
      <c r="C240" t="s">
        <v>16</v>
      </c>
      <c r="D240" s="1" t="s">
        <v>186</v>
      </c>
      <c r="E240">
        <v>43.28</v>
      </c>
      <c r="F240">
        <v>15.3</v>
      </c>
      <c r="G240">
        <v>21</v>
      </c>
      <c r="H240" t="s">
        <v>38</v>
      </c>
      <c r="I240">
        <v>5</v>
      </c>
      <c r="J240">
        <v>2</v>
      </c>
      <c r="K240">
        <v>3</v>
      </c>
    </row>
    <row r="241" spans="1:11">
      <c r="A241">
        <v>264</v>
      </c>
      <c r="B241" t="s">
        <v>257</v>
      </c>
      <c r="C241" t="s">
        <v>13</v>
      </c>
      <c r="D241" s="1" t="s">
        <v>186</v>
      </c>
      <c r="E241">
        <v>66.12</v>
      </c>
      <c r="F241">
        <v>16.100000000000001</v>
      </c>
      <c r="G241">
        <v>23</v>
      </c>
      <c r="H241">
        <v>1</v>
      </c>
      <c r="I241">
        <v>12</v>
      </c>
    </row>
    <row r="242" spans="1:11">
      <c r="A242">
        <v>265</v>
      </c>
      <c r="B242" t="s">
        <v>258</v>
      </c>
      <c r="C242" t="s">
        <v>13</v>
      </c>
      <c r="D242" s="1" t="s">
        <v>186</v>
      </c>
      <c r="E242">
        <v>63.35</v>
      </c>
      <c r="F242">
        <v>15.4</v>
      </c>
      <c r="G242">
        <v>24</v>
      </c>
      <c r="H242">
        <v>3</v>
      </c>
      <c r="I242">
        <v>6</v>
      </c>
    </row>
    <row r="243" spans="1:11">
      <c r="A243">
        <v>266</v>
      </c>
      <c r="B243" t="s">
        <v>259</v>
      </c>
      <c r="C243" t="s">
        <v>44</v>
      </c>
      <c r="D243" s="1" t="s">
        <v>186</v>
      </c>
      <c r="E243">
        <v>128.80000000000001</v>
      </c>
      <c r="F243">
        <v>8.8000000000000007</v>
      </c>
      <c r="G243">
        <v>25</v>
      </c>
      <c r="H243">
        <v>1</v>
      </c>
      <c r="I243">
        <v>10</v>
      </c>
      <c r="J243">
        <v>2</v>
      </c>
      <c r="K243">
        <v>3.5</v>
      </c>
    </row>
    <row r="244" spans="1:11">
      <c r="A244">
        <v>267</v>
      </c>
      <c r="B244" t="s">
        <v>260</v>
      </c>
      <c r="C244" t="s">
        <v>16</v>
      </c>
      <c r="D244" s="1" t="s">
        <v>186</v>
      </c>
      <c r="E244">
        <v>11.77</v>
      </c>
      <c r="F244">
        <v>2.9</v>
      </c>
      <c r="G244">
        <v>29</v>
      </c>
      <c r="H244">
        <v>7</v>
      </c>
      <c r="I244" t="s">
        <v>186</v>
      </c>
    </row>
    <row r="245" spans="1:11">
      <c r="A245">
        <v>268</v>
      </c>
      <c r="B245" t="s">
        <v>261</v>
      </c>
      <c r="C245" t="s">
        <v>13</v>
      </c>
      <c r="D245" s="1" t="s">
        <v>186</v>
      </c>
      <c r="E245">
        <v>58.92</v>
      </c>
      <c r="F245">
        <v>14</v>
      </c>
      <c r="G245">
        <v>30</v>
      </c>
      <c r="H245">
        <v>7</v>
      </c>
      <c r="I245">
        <v>14</v>
      </c>
    </row>
    <row r="246" spans="1:11">
      <c r="A246">
        <v>269</v>
      </c>
      <c r="B246" t="s">
        <v>262</v>
      </c>
      <c r="C246" t="s">
        <v>13</v>
      </c>
      <c r="D246" s="1" t="s">
        <v>186</v>
      </c>
      <c r="E246">
        <v>63.12</v>
      </c>
      <c r="F246">
        <v>15.8</v>
      </c>
      <c r="G246">
        <v>23</v>
      </c>
      <c r="H246">
        <v>1</v>
      </c>
      <c r="I246">
        <v>10</v>
      </c>
    </row>
    <row r="247" spans="1:11">
      <c r="A247">
        <v>270</v>
      </c>
      <c r="B247" t="s">
        <v>263</v>
      </c>
      <c r="C247" t="s">
        <v>30</v>
      </c>
      <c r="D247" s="1" t="s">
        <v>186</v>
      </c>
      <c r="E247">
        <v>83.01</v>
      </c>
      <c r="F247">
        <v>16.100000000000001</v>
      </c>
      <c r="G247">
        <v>28</v>
      </c>
      <c r="H247">
        <v>6</v>
      </c>
      <c r="I247">
        <v>12</v>
      </c>
      <c r="J247">
        <v>1.8</v>
      </c>
      <c r="K247">
        <v>3.5</v>
      </c>
    </row>
    <row r="248" spans="1:11">
      <c r="A248">
        <v>271</v>
      </c>
      <c r="B248" t="s">
        <v>264</v>
      </c>
      <c r="C248" t="s">
        <v>44</v>
      </c>
      <c r="D248" s="1" t="s">
        <v>186</v>
      </c>
      <c r="E248">
        <v>120.41</v>
      </c>
      <c r="F248">
        <v>8.4</v>
      </c>
      <c r="G248">
        <v>28</v>
      </c>
      <c r="H248">
        <v>5</v>
      </c>
      <c r="I248">
        <v>10</v>
      </c>
      <c r="J248">
        <v>2</v>
      </c>
      <c r="K248">
        <v>3.5</v>
      </c>
    </row>
    <row r="249" spans="1:11">
      <c r="A249">
        <v>272</v>
      </c>
      <c r="B249" t="s">
        <v>265</v>
      </c>
      <c r="C249" t="s">
        <v>30</v>
      </c>
      <c r="D249" s="1" t="s">
        <v>186</v>
      </c>
      <c r="E249">
        <v>81.489999999999995</v>
      </c>
      <c r="F249">
        <v>15.8</v>
      </c>
      <c r="G249">
        <v>27</v>
      </c>
      <c r="H249">
        <v>5</v>
      </c>
      <c r="I249">
        <v>12</v>
      </c>
      <c r="J249">
        <v>1.5</v>
      </c>
      <c r="K249">
        <v>3.5</v>
      </c>
    </row>
    <row r="250" spans="1:11">
      <c r="A250">
        <v>273</v>
      </c>
      <c r="B250" t="s">
        <v>266</v>
      </c>
      <c r="C250" t="s">
        <v>30</v>
      </c>
      <c r="D250" s="1" t="s">
        <v>186</v>
      </c>
      <c r="E250">
        <v>73.97</v>
      </c>
      <c r="F250">
        <v>14</v>
      </c>
      <c r="G250">
        <v>31</v>
      </c>
      <c r="H250">
        <v>8</v>
      </c>
      <c r="I250">
        <v>6</v>
      </c>
      <c r="J250">
        <v>1.5</v>
      </c>
      <c r="K250">
        <v>3</v>
      </c>
    </row>
    <row r="251" spans="1:11">
      <c r="A251">
        <v>274</v>
      </c>
      <c r="B251" t="s">
        <v>267</v>
      </c>
      <c r="C251" t="s">
        <v>16</v>
      </c>
      <c r="D251" s="1" t="s">
        <v>186</v>
      </c>
      <c r="E251">
        <v>38.42</v>
      </c>
      <c r="F251">
        <v>14.9</v>
      </c>
      <c r="G251">
        <v>28</v>
      </c>
      <c r="H251">
        <v>6</v>
      </c>
      <c r="I251">
        <v>11</v>
      </c>
      <c r="J251">
        <v>2</v>
      </c>
      <c r="K251">
        <v>2.5</v>
      </c>
    </row>
    <row r="252" spans="1:11">
      <c r="A252">
        <v>275</v>
      </c>
      <c r="B252" t="s">
        <v>268</v>
      </c>
      <c r="C252" t="s">
        <v>30</v>
      </c>
      <c r="D252" s="1" t="s">
        <v>186</v>
      </c>
      <c r="E252">
        <v>79.88</v>
      </c>
      <c r="F252">
        <v>15.8</v>
      </c>
      <c r="G252">
        <v>23</v>
      </c>
      <c r="H252">
        <v>1</v>
      </c>
      <c r="I252">
        <v>10</v>
      </c>
      <c r="J252">
        <v>2</v>
      </c>
      <c r="K252">
        <v>3</v>
      </c>
    </row>
    <row r="253" spans="1:11">
      <c r="A253">
        <v>276</v>
      </c>
      <c r="B253" t="s">
        <v>269</v>
      </c>
      <c r="C253" t="s">
        <v>13</v>
      </c>
      <c r="D253" s="1" t="s">
        <v>186</v>
      </c>
      <c r="E253">
        <v>58.3</v>
      </c>
      <c r="F253">
        <v>15.4</v>
      </c>
      <c r="G253">
        <v>24</v>
      </c>
      <c r="H253">
        <v>2</v>
      </c>
      <c r="I253">
        <v>5</v>
      </c>
    </row>
    <row r="254" spans="1:11">
      <c r="A254">
        <v>277</v>
      </c>
      <c r="B254" t="s">
        <v>270</v>
      </c>
      <c r="C254" t="s">
        <v>13</v>
      </c>
      <c r="D254" s="1" t="s">
        <v>186</v>
      </c>
      <c r="E254">
        <v>58.36</v>
      </c>
      <c r="F254">
        <v>15.8</v>
      </c>
      <c r="G254">
        <v>21</v>
      </c>
      <c r="H254" t="s">
        <v>38</v>
      </c>
      <c r="I254">
        <v>14</v>
      </c>
    </row>
    <row r="255" spans="1:11">
      <c r="A255">
        <v>278</v>
      </c>
      <c r="B255" t="s">
        <v>271</v>
      </c>
      <c r="C255" t="s">
        <v>13</v>
      </c>
      <c r="D255" s="1" t="s">
        <v>186</v>
      </c>
      <c r="E255">
        <v>58.07</v>
      </c>
      <c r="F255">
        <v>15.8</v>
      </c>
      <c r="G255">
        <v>31</v>
      </c>
      <c r="H255">
        <v>9</v>
      </c>
      <c r="I255">
        <v>14</v>
      </c>
    </row>
    <row r="256" spans="1:11">
      <c r="A256">
        <v>279</v>
      </c>
      <c r="B256" t="s">
        <v>272</v>
      </c>
      <c r="C256" t="s">
        <v>13</v>
      </c>
      <c r="D256" s="1" t="s">
        <v>186</v>
      </c>
      <c r="E256">
        <v>58.1</v>
      </c>
      <c r="F256">
        <v>15.8</v>
      </c>
      <c r="G256">
        <v>29</v>
      </c>
      <c r="H256">
        <v>7</v>
      </c>
      <c r="I256">
        <v>11</v>
      </c>
    </row>
    <row r="257" spans="1:11">
      <c r="A257">
        <v>280</v>
      </c>
      <c r="B257" t="s">
        <v>273</v>
      </c>
      <c r="C257" t="s">
        <v>30</v>
      </c>
      <c r="D257" s="1" t="s">
        <v>186</v>
      </c>
      <c r="E257">
        <v>78.41</v>
      </c>
      <c r="F257">
        <v>15.8</v>
      </c>
      <c r="G257">
        <v>28</v>
      </c>
      <c r="H257">
        <v>6</v>
      </c>
      <c r="I257">
        <v>5</v>
      </c>
      <c r="J257">
        <v>2</v>
      </c>
      <c r="K257">
        <v>3.5</v>
      </c>
    </row>
    <row r="258" spans="1:11">
      <c r="A258">
        <v>281</v>
      </c>
      <c r="B258" t="s">
        <v>274</v>
      </c>
      <c r="C258" t="s">
        <v>44</v>
      </c>
      <c r="D258" s="1" t="s">
        <v>186</v>
      </c>
      <c r="E258">
        <v>81.37</v>
      </c>
      <c r="F258">
        <v>5.2</v>
      </c>
      <c r="G258">
        <v>27</v>
      </c>
      <c r="H258">
        <v>6</v>
      </c>
      <c r="I258">
        <v>6</v>
      </c>
      <c r="J258">
        <v>2.5</v>
      </c>
      <c r="K258">
        <v>3</v>
      </c>
    </row>
    <row r="259" spans="1:11">
      <c r="A259">
        <v>282</v>
      </c>
      <c r="B259" t="s">
        <v>275</v>
      </c>
      <c r="C259" t="s">
        <v>16</v>
      </c>
      <c r="D259" s="1" t="s">
        <v>186</v>
      </c>
      <c r="E259">
        <v>35.79</v>
      </c>
      <c r="F259">
        <v>14.2</v>
      </c>
      <c r="G259">
        <v>25</v>
      </c>
      <c r="H259">
        <v>3</v>
      </c>
      <c r="I259">
        <v>14</v>
      </c>
      <c r="J259">
        <v>2</v>
      </c>
      <c r="K259">
        <v>3.5</v>
      </c>
    </row>
    <row r="260" spans="1:11">
      <c r="A260">
        <v>283</v>
      </c>
      <c r="B260" t="s">
        <v>276</v>
      </c>
      <c r="C260" t="s">
        <v>16</v>
      </c>
      <c r="D260" s="1" t="s">
        <v>186</v>
      </c>
      <c r="E260">
        <v>31.35</v>
      </c>
      <c r="F260">
        <v>11.8</v>
      </c>
      <c r="G260">
        <v>24</v>
      </c>
      <c r="H260">
        <v>1</v>
      </c>
      <c r="I260">
        <v>6</v>
      </c>
      <c r="J260">
        <v>3</v>
      </c>
      <c r="K260">
        <v>1.5</v>
      </c>
    </row>
    <row r="261" spans="1:11">
      <c r="A261">
        <v>284</v>
      </c>
      <c r="B261" t="s">
        <v>277</v>
      </c>
      <c r="C261" t="s">
        <v>13</v>
      </c>
      <c r="D261" s="1" t="s">
        <v>186</v>
      </c>
      <c r="E261">
        <v>57.83</v>
      </c>
      <c r="F261">
        <v>16.100000000000001</v>
      </c>
      <c r="G261">
        <v>24</v>
      </c>
      <c r="H261">
        <v>1</v>
      </c>
      <c r="I261">
        <v>10</v>
      </c>
    </row>
    <row r="262" spans="1:11">
      <c r="A262">
        <v>285</v>
      </c>
      <c r="B262" t="s">
        <v>278</v>
      </c>
      <c r="C262" t="s">
        <v>16</v>
      </c>
      <c r="D262" s="1" t="s">
        <v>186</v>
      </c>
      <c r="E262">
        <v>33.56</v>
      </c>
      <c r="F262">
        <v>14.2</v>
      </c>
      <c r="G262">
        <v>25</v>
      </c>
      <c r="H262">
        <v>2</v>
      </c>
      <c r="I262">
        <v>9</v>
      </c>
      <c r="J262">
        <v>2.5</v>
      </c>
      <c r="K262">
        <v>3.5</v>
      </c>
    </row>
    <row r="263" spans="1:11">
      <c r="A263">
        <v>286</v>
      </c>
      <c r="B263" t="s">
        <v>279</v>
      </c>
      <c r="C263" t="s">
        <v>16</v>
      </c>
      <c r="D263" s="1" t="s">
        <v>186</v>
      </c>
      <c r="E263">
        <v>33.130000000000003</v>
      </c>
      <c r="F263">
        <v>14.2</v>
      </c>
      <c r="G263">
        <v>24</v>
      </c>
      <c r="H263">
        <v>1</v>
      </c>
      <c r="I263">
        <v>11</v>
      </c>
      <c r="J263">
        <v>2.5</v>
      </c>
      <c r="K263">
        <v>2.5</v>
      </c>
    </row>
    <row r="264" spans="1:11">
      <c r="A264">
        <v>287</v>
      </c>
      <c r="B264" t="s">
        <v>280</v>
      </c>
      <c r="C264" t="s">
        <v>13</v>
      </c>
      <c r="D264" s="1" t="s">
        <v>186</v>
      </c>
      <c r="E264">
        <v>51.8</v>
      </c>
      <c r="F264">
        <v>15.8</v>
      </c>
      <c r="G264">
        <v>24</v>
      </c>
      <c r="H264">
        <v>1</v>
      </c>
      <c r="I264">
        <v>12</v>
      </c>
    </row>
    <row r="265" spans="1:11">
      <c r="A265">
        <v>288</v>
      </c>
      <c r="B265" t="s">
        <v>281</v>
      </c>
      <c r="C265" t="s">
        <v>30</v>
      </c>
      <c r="D265" s="1" t="s">
        <v>186</v>
      </c>
      <c r="E265">
        <v>71.34</v>
      </c>
      <c r="F265">
        <v>15.8</v>
      </c>
      <c r="G265">
        <v>22</v>
      </c>
      <c r="H265" t="s">
        <v>38</v>
      </c>
      <c r="I265">
        <v>14</v>
      </c>
      <c r="J265">
        <v>2</v>
      </c>
      <c r="K265">
        <v>3</v>
      </c>
    </row>
    <row r="266" spans="1:11">
      <c r="A266">
        <v>289</v>
      </c>
      <c r="B266" t="s">
        <v>282</v>
      </c>
      <c r="C266" t="s">
        <v>30</v>
      </c>
      <c r="D266" s="1" t="s">
        <v>186</v>
      </c>
      <c r="E266">
        <v>72.28</v>
      </c>
      <c r="F266">
        <v>16.100000000000001</v>
      </c>
      <c r="G266">
        <v>23</v>
      </c>
      <c r="H266" t="s">
        <v>38</v>
      </c>
      <c r="I266">
        <v>11</v>
      </c>
    </row>
    <row r="267" spans="1:11">
      <c r="A267">
        <v>290</v>
      </c>
      <c r="B267" t="s">
        <v>283</v>
      </c>
      <c r="C267" t="s">
        <v>44</v>
      </c>
      <c r="D267" s="1" t="s">
        <v>186</v>
      </c>
      <c r="E267">
        <v>74.03</v>
      </c>
      <c r="F267">
        <v>5.2</v>
      </c>
      <c r="G267">
        <v>31</v>
      </c>
      <c r="H267">
        <v>8</v>
      </c>
      <c r="I267">
        <v>14</v>
      </c>
      <c r="J267">
        <v>1.5</v>
      </c>
      <c r="K267">
        <v>3</v>
      </c>
    </row>
    <row r="268" spans="1:11">
      <c r="A268">
        <v>291</v>
      </c>
      <c r="B268" t="s">
        <v>284</v>
      </c>
      <c r="C268" t="s">
        <v>13</v>
      </c>
      <c r="D268" s="1" t="s">
        <v>186</v>
      </c>
      <c r="E268">
        <v>50.45</v>
      </c>
      <c r="F268">
        <v>16.100000000000001</v>
      </c>
      <c r="G268">
        <v>24</v>
      </c>
      <c r="H268">
        <v>2</v>
      </c>
      <c r="I268">
        <v>14</v>
      </c>
    </row>
    <row r="269" spans="1:11">
      <c r="A269">
        <v>292</v>
      </c>
      <c r="B269" t="s">
        <v>285</v>
      </c>
      <c r="C269" t="s">
        <v>30</v>
      </c>
      <c r="D269" s="1" t="s">
        <v>186</v>
      </c>
      <c r="E269">
        <v>66.75</v>
      </c>
      <c r="F269">
        <v>14.7</v>
      </c>
      <c r="G269">
        <v>30</v>
      </c>
      <c r="H269">
        <v>6</v>
      </c>
      <c r="I269">
        <v>5</v>
      </c>
    </row>
    <row r="270" spans="1:11">
      <c r="A270">
        <v>293</v>
      </c>
      <c r="B270" t="s">
        <v>286</v>
      </c>
      <c r="C270" t="s">
        <v>13</v>
      </c>
      <c r="D270" s="1" t="s">
        <v>186</v>
      </c>
      <c r="E270">
        <v>47.21</v>
      </c>
      <c r="F270">
        <v>15.1</v>
      </c>
      <c r="G270">
        <v>28</v>
      </c>
      <c r="H270">
        <v>7</v>
      </c>
      <c r="I270">
        <v>14</v>
      </c>
    </row>
    <row r="271" spans="1:11">
      <c r="A271">
        <v>294</v>
      </c>
      <c r="B271" t="s">
        <v>287</v>
      </c>
      <c r="C271" t="s">
        <v>13</v>
      </c>
      <c r="D271" s="1" t="s">
        <v>186</v>
      </c>
      <c r="E271">
        <v>44.3</v>
      </c>
      <c r="F271">
        <v>14</v>
      </c>
      <c r="G271">
        <v>28</v>
      </c>
      <c r="H271">
        <v>5</v>
      </c>
      <c r="I271">
        <v>12</v>
      </c>
    </row>
    <row r="272" spans="1:11">
      <c r="A272">
        <v>295</v>
      </c>
      <c r="B272" t="s">
        <v>288</v>
      </c>
      <c r="C272" t="s">
        <v>16</v>
      </c>
      <c r="D272" s="1" t="s">
        <v>186</v>
      </c>
      <c r="E272">
        <v>25.28</v>
      </c>
      <c r="F272">
        <v>11.4</v>
      </c>
      <c r="G272">
        <v>28</v>
      </c>
      <c r="H272">
        <v>6</v>
      </c>
      <c r="I272">
        <v>7</v>
      </c>
      <c r="J272">
        <v>2.5</v>
      </c>
      <c r="K272">
        <v>3</v>
      </c>
    </row>
    <row r="273" spans="1:11">
      <c r="A273">
        <v>296</v>
      </c>
      <c r="B273" t="s">
        <v>289</v>
      </c>
      <c r="C273" t="s">
        <v>13</v>
      </c>
      <c r="D273" s="1" t="s">
        <v>186</v>
      </c>
      <c r="E273">
        <v>47.65</v>
      </c>
      <c r="F273">
        <v>15.8</v>
      </c>
      <c r="G273">
        <v>27</v>
      </c>
      <c r="H273">
        <v>2</v>
      </c>
      <c r="I273">
        <v>7</v>
      </c>
    </row>
    <row r="274" spans="1:11">
      <c r="A274">
        <v>297</v>
      </c>
      <c r="B274" t="s">
        <v>290</v>
      </c>
      <c r="C274" t="s">
        <v>44</v>
      </c>
      <c r="D274" s="1" t="s">
        <v>186</v>
      </c>
      <c r="E274">
        <v>46.37</v>
      </c>
      <c r="F274">
        <v>3.1</v>
      </c>
      <c r="G274">
        <v>27</v>
      </c>
      <c r="H274">
        <v>5</v>
      </c>
      <c r="I274">
        <v>11</v>
      </c>
    </row>
    <row r="275" spans="1:11">
      <c r="A275">
        <v>298</v>
      </c>
      <c r="B275" t="s">
        <v>291</v>
      </c>
      <c r="C275" t="s">
        <v>13</v>
      </c>
      <c r="D275" s="1" t="s">
        <v>186</v>
      </c>
      <c r="E275">
        <v>44.53</v>
      </c>
      <c r="F275">
        <v>14.4</v>
      </c>
      <c r="G275">
        <v>28</v>
      </c>
      <c r="H275">
        <v>6</v>
      </c>
      <c r="I275">
        <v>12</v>
      </c>
    </row>
    <row r="276" spans="1:11">
      <c r="A276">
        <v>299</v>
      </c>
      <c r="B276" t="s">
        <v>292</v>
      </c>
      <c r="C276" t="s">
        <v>13</v>
      </c>
      <c r="D276" s="1" t="s">
        <v>186</v>
      </c>
      <c r="E276">
        <v>47.35</v>
      </c>
      <c r="F276">
        <v>16.100000000000001</v>
      </c>
      <c r="G276">
        <v>28</v>
      </c>
      <c r="H276">
        <v>6</v>
      </c>
      <c r="I276">
        <v>6</v>
      </c>
    </row>
    <row r="277" spans="1:11">
      <c r="A277">
        <v>300</v>
      </c>
      <c r="B277" t="s">
        <v>293</v>
      </c>
      <c r="C277" t="s">
        <v>13</v>
      </c>
      <c r="D277" s="1" t="s">
        <v>186</v>
      </c>
      <c r="E277">
        <v>10.46</v>
      </c>
      <c r="F277">
        <v>2.2999999999999998</v>
      </c>
      <c r="G277">
        <v>24</v>
      </c>
      <c r="H277">
        <v>3</v>
      </c>
      <c r="I277">
        <v>12</v>
      </c>
    </row>
    <row r="278" spans="1:11">
      <c r="A278">
        <v>301</v>
      </c>
      <c r="B278" t="s">
        <v>294</v>
      </c>
      <c r="C278" t="s">
        <v>16</v>
      </c>
      <c r="D278" s="1" t="s">
        <v>186</v>
      </c>
      <c r="E278">
        <v>29.75</v>
      </c>
      <c r="F278">
        <v>15.3</v>
      </c>
      <c r="G278">
        <v>23</v>
      </c>
      <c r="H278">
        <v>1</v>
      </c>
      <c r="I278">
        <v>14</v>
      </c>
    </row>
    <row r="279" spans="1:11">
      <c r="A279">
        <v>302</v>
      </c>
      <c r="B279" t="s">
        <v>295</v>
      </c>
      <c r="C279" t="s">
        <v>16</v>
      </c>
      <c r="D279" s="1" t="s">
        <v>186</v>
      </c>
      <c r="E279">
        <v>21.59</v>
      </c>
      <c r="F279">
        <v>9.9</v>
      </c>
      <c r="G279">
        <v>25</v>
      </c>
      <c r="H279">
        <v>3</v>
      </c>
      <c r="I279">
        <v>11</v>
      </c>
      <c r="J279">
        <v>2.5</v>
      </c>
      <c r="K279">
        <v>3.5</v>
      </c>
    </row>
    <row r="280" spans="1:11">
      <c r="A280">
        <v>303</v>
      </c>
      <c r="B280" t="s">
        <v>296</v>
      </c>
      <c r="C280" t="s">
        <v>13</v>
      </c>
      <c r="D280" s="1" t="s">
        <v>186</v>
      </c>
      <c r="E280">
        <v>44.66</v>
      </c>
      <c r="F280">
        <v>15.8</v>
      </c>
      <c r="G280">
        <v>28</v>
      </c>
      <c r="H280">
        <v>6</v>
      </c>
      <c r="I280">
        <v>6</v>
      </c>
    </row>
    <row r="281" spans="1:11">
      <c r="A281">
        <v>304</v>
      </c>
      <c r="B281" t="s">
        <v>297</v>
      </c>
      <c r="C281" t="s">
        <v>13</v>
      </c>
      <c r="D281" s="1" t="s">
        <v>186</v>
      </c>
      <c r="E281">
        <v>45.43</v>
      </c>
      <c r="F281">
        <v>16.100000000000001</v>
      </c>
      <c r="G281">
        <v>23</v>
      </c>
      <c r="H281" t="s">
        <v>38</v>
      </c>
      <c r="I281">
        <v>14</v>
      </c>
    </row>
    <row r="282" spans="1:11">
      <c r="A282">
        <v>305</v>
      </c>
      <c r="B282" t="s">
        <v>298</v>
      </c>
      <c r="C282" t="s">
        <v>13</v>
      </c>
      <c r="D282" s="1" t="s">
        <v>186</v>
      </c>
      <c r="E282">
        <v>37.840000000000003</v>
      </c>
      <c r="F282">
        <v>12.4</v>
      </c>
      <c r="G282">
        <v>26</v>
      </c>
      <c r="H282">
        <v>1</v>
      </c>
      <c r="I282">
        <v>10</v>
      </c>
    </row>
    <row r="283" spans="1:11">
      <c r="A283">
        <v>306</v>
      </c>
      <c r="B283" t="s">
        <v>299</v>
      </c>
      <c r="C283" t="s">
        <v>30</v>
      </c>
      <c r="D283" s="1" t="s">
        <v>186</v>
      </c>
      <c r="E283">
        <v>64.790000000000006</v>
      </c>
      <c r="F283">
        <v>15.8</v>
      </c>
      <c r="G283">
        <v>23</v>
      </c>
      <c r="H283">
        <v>2</v>
      </c>
      <c r="I283">
        <v>11</v>
      </c>
      <c r="J283">
        <v>2</v>
      </c>
      <c r="K283">
        <v>2.5</v>
      </c>
    </row>
    <row r="284" spans="1:11">
      <c r="A284">
        <v>307</v>
      </c>
      <c r="B284" t="s">
        <v>300</v>
      </c>
      <c r="C284" t="s">
        <v>16</v>
      </c>
      <c r="D284" s="1" t="s">
        <v>186</v>
      </c>
      <c r="E284">
        <v>27.81</v>
      </c>
      <c r="F284">
        <v>15.3</v>
      </c>
      <c r="G284">
        <v>33</v>
      </c>
      <c r="H284">
        <v>11</v>
      </c>
      <c r="I284">
        <v>9</v>
      </c>
      <c r="J284">
        <v>3</v>
      </c>
      <c r="K284">
        <v>0.5</v>
      </c>
    </row>
    <row r="285" spans="1:11">
      <c r="A285">
        <v>308</v>
      </c>
      <c r="B285" t="s">
        <v>301</v>
      </c>
      <c r="C285" t="s">
        <v>13</v>
      </c>
      <c r="D285" s="1" t="s">
        <v>186</v>
      </c>
      <c r="E285">
        <v>31.55</v>
      </c>
      <c r="F285">
        <v>10.1</v>
      </c>
      <c r="G285">
        <v>25</v>
      </c>
      <c r="H285">
        <v>4</v>
      </c>
      <c r="I285">
        <v>5</v>
      </c>
    </row>
    <row r="286" spans="1:11">
      <c r="A286">
        <v>309</v>
      </c>
      <c r="B286" t="s">
        <v>302</v>
      </c>
      <c r="C286" t="s">
        <v>16</v>
      </c>
      <c r="D286" s="1" t="s">
        <v>186</v>
      </c>
      <c r="E286">
        <v>22.21</v>
      </c>
      <c r="F286">
        <v>11.4</v>
      </c>
      <c r="G286">
        <v>27</v>
      </c>
      <c r="H286">
        <v>6</v>
      </c>
      <c r="I286">
        <v>10</v>
      </c>
      <c r="J286">
        <v>2</v>
      </c>
      <c r="K286">
        <v>3.5</v>
      </c>
    </row>
    <row r="287" spans="1:11">
      <c r="A287">
        <v>310</v>
      </c>
      <c r="B287" t="s">
        <v>303</v>
      </c>
      <c r="C287" t="s">
        <v>13</v>
      </c>
      <c r="D287" s="1" t="s">
        <v>186</v>
      </c>
      <c r="E287">
        <v>17.61</v>
      </c>
      <c r="F287">
        <v>4.7</v>
      </c>
      <c r="G287">
        <v>27</v>
      </c>
      <c r="H287">
        <v>7</v>
      </c>
      <c r="I287" t="s">
        <v>186</v>
      </c>
    </row>
    <row r="288" spans="1:11">
      <c r="A288">
        <v>311</v>
      </c>
      <c r="B288" t="s">
        <v>304</v>
      </c>
      <c r="C288" t="s">
        <v>13</v>
      </c>
      <c r="D288" s="1" t="s">
        <v>186</v>
      </c>
      <c r="E288">
        <v>37.46</v>
      </c>
      <c r="F288">
        <v>13.3</v>
      </c>
      <c r="G288">
        <v>27</v>
      </c>
      <c r="H288">
        <v>5</v>
      </c>
      <c r="I288">
        <v>5</v>
      </c>
    </row>
    <row r="289" spans="1:11">
      <c r="A289">
        <v>312</v>
      </c>
      <c r="B289" t="s">
        <v>305</v>
      </c>
      <c r="C289" t="s">
        <v>13</v>
      </c>
      <c r="D289" s="1" t="s">
        <v>186</v>
      </c>
      <c r="E289">
        <v>41.42</v>
      </c>
      <c r="F289">
        <v>15.4</v>
      </c>
      <c r="G289">
        <v>27</v>
      </c>
      <c r="H289">
        <v>4</v>
      </c>
      <c r="I289">
        <v>9</v>
      </c>
    </row>
    <row r="290" spans="1:11">
      <c r="A290">
        <v>313</v>
      </c>
      <c r="B290" t="s">
        <v>306</v>
      </c>
      <c r="C290" t="s">
        <v>13</v>
      </c>
      <c r="D290" s="1" t="s">
        <v>186</v>
      </c>
      <c r="E290">
        <v>41.94</v>
      </c>
      <c r="F290">
        <v>15.8</v>
      </c>
      <c r="G290">
        <v>29</v>
      </c>
      <c r="H290">
        <v>6</v>
      </c>
      <c r="I290">
        <v>12</v>
      </c>
    </row>
    <row r="291" spans="1:11">
      <c r="A291">
        <v>314</v>
      </c>
      <c r="B291" t="s">
        <v>307</v>
      </c>
      <c r="C291" t="s">
        <v>44</v>
      </c>
      <c r="D291" s="1" t="s">
        <v>186</v>
      </c>
      <c r="E291">
        <v>30.95</v>
      </c>
      <c r="F291">
        <v>2.1</v>
      </c>
      <c r="G291">
        <v>23</v>
      </c>
      <c r="H291">
        <v>2</v>
      </c>
      <c r="I291">
        <v>10</v>
      </c>
    </row>
    <row r="292" spans="1:11">
      <c r="A292">
        <v>315</v>
      </c>
      <c r="B292" t="s">
        <v>308</v>
      </c>
      <c r="C292" t="s">
        <v>30</v>
      </c>
      <c r="D292" s="1" t="s">
        <v>186</v>
      </c>
      <c r="E292">
        <v>62.56</v>
      </c>
      <c r="F292">
        <v>15.8</v>
      </c>
      <c r="G292">
        <v>25</v>
      </c>
      <c r="H292">
        <v>2</v>
      </c>
      <c r="I292">
        <v>14</v>
      </c>
    </row>
    <row r="293" spans="1:11">
      <c r="A293">
        <v>316</v>
      </c>
      <c r="B293" t="s">
        <v>309</v>
      </c>
      <c r="C293" t="s">
        <v>44</v>
      </c>
      <c r="D293" s="1" t="s">
        <v>186</v>
      </c>
      <c r="E293">
        <v>46.06</v>
      </c>
      <c r="F293">
        <v>3.4</v>
      </c>
      <c r="G293">
        <v>30</v>
      </c>
      <c r="H293">
        <v>9</v>
      </c>
      <c r="I293">
        <v>10</v>
      </c>
      <c r="J293">
        <v>2</v>
      </c>
      <c r="K293">
        <v>3.5</v>
      </c>
    </row>
    <row r="294" spans="1:11">
      <c r="A294">
        <v>317</v>
      </c>
      <c r="B294" t="s">
        <v>310</v>
      </c>
      <c r="C294" t="s">
        <v>16</v>
      </c>
      <c r="D294" s="1" t="s">
        <v>186</v>
      </c>
      <c r="E294">
        <v>25.73</v>
      </c>
      <c r="F294">
        <v>15.3</v>
      </c>
      <c r="G294">
        <v>28</v>
      </c>
      <c r="H294">
        <v>5</v>
      </c>
      <c r="I294">
        <v>6</v>
      </c>
    </row>
    <row r="295" spans="1:11">
      <c r="A295">
        <v>318</v>
      </c>
      <c r="B295" t="s">
        <v>311</v>
      </c>
      <c r="C295" t="s">
        <v>30</v>
      </c>
      <c r="D295" s="1" t="s">
        <v>186</v>
      </c>
      <c r="E295">
        <v>59.3</v>
      </c>
      <c r="F295">
        <v>15.4</v>
      </c>
      <c r="G295">
        <v>25</v>
      </c>
      <c r="H295">
        <v>4</v>
      </c>
      <c r="I295">
        <v>6</v>
      </c>
      <c r="J295">
        <v>3</v>
      </c>
      <c r="K295">
        <v>2.5</v>
      </c>
    </row>
    <row r="296" spans="1:11">
      <c r="A296">
        <v>319</v>
      </c>
      <c r="B296" t="s">
        <v>312</v>
      </c>
      <c r="C296" t="s">
        <v>30</v>
      </c>
      <c r="D296" s="1" t="s">
        <v>186</v>
      </c>
      <c r="E296">
        <v>57.06</v>
      </c>
      <c r="F296">
        <v>14.7</v>
      </c>
      <c r="G296">
        <v>24</v>
      </c>
      <c r="H296">
        <v>2</v>
      </c>
      <c r="I296">
        <v>14</v>
      </c>
      <c r="J296">
        <v>2.5</v>
      </c>
      <c r="K296">
        <v>3.5</v>
      </c>
    </row>
    <row r="297" spans="1:11">
      <c r="A297">
        <v>320</v>
      </c>
      <c r="B297" t="s">
        <v>313</v>
      </c>
      <c r="C297" t="s">
        <v>13</v>
      </c>
      <c r="D297" s="1" t="s">
        <v>186</v>
      </c>
      <c r="E297">
        <v>38.19</v>
      </c>
      <c r="F297">
        <v>15.8</v>
      </c>
      <c r="G297">
        <v>22</v>
      </c>
      <c r="H297">
        <v>1</v>
      </c>
      <c r="I297">
        <v>12</v>
      </c>
    </row>
    <row r="298" spans="1:11">
      <c r="A298">
        <v>321</v>
      </c>
      <c r="B298" t="s">
        <v>314</v>
      </c>
      <c r="C298" t="s">
        <v>16</v>
      </c>
      <c r="D298" s="1" t="s">
        <v>186</v>
      </c>
      <c r="E298">
        <v>13.77</v>
      </c>
      <c r="F298">
        <v>6.7</v>
      </c>
      <c r="G298">
        <v>23</v>
      </c>
      <c r="H298">
        <v>2</v>
      </c>
      <c r="I298">
        <v>5</v>
      </c>
    </row>
    <row r="299" spans="1:11">
      <c r="A299">
        <v>322</v>
      </c>
      <c r="B299" t="s">
        <v>315</v>
      </c>
      <c r="C299" t="s">
        <v>16</v>
      </c>
      <c r="D299" s="1" t="s">
        <v>186</v>
      </c>
      <c r="E299">
        <v>22.29</v>
      </c>
      <c r="F299">
        <v>13.5</v>
      </c>
      <c r="G299">
        <v>21</v>
      </c>
      <c r="H299">
        <v>1</v>
      </c>
      <c r="I299">
        <v>12</v>
      </c>
    </row>
    <row r="300" spans="1:11">
      <c r="A300">
        <v>323</v>
      </c>
      <c r="B300" t="s">
        <v>316</v>
      </c>
      <c r="C300" t="s">
        <v>13</v>
      </c>
      <c r="D300" s="1" t="s">
        <v>186</v>
      </c>
      <c r="E300">
        <v>34.880000000000003</v>
      </c>
      <c r="F300">
        <v>14</v>
      </c>
      <c r="G300">
        <v>25</v>
      </c>
      <c r="H300">
        <v>3</v>
      </c>
      <c r="I300">
        <v>6</v>
      </c>
    </row>
    <row r="301" spans="1:11">
      <c r="A301">
        <v>324</v>
      </c>
      <c r="B301" t="s">
        <v>317</v>
      </c>
      <c r="C301" t="s">
        <v>30</v>
      </c>
      <c r="D301" s="1" t="s">
        <v>186</v>
      </c>
      <c r="E301">
        <v>58.92</v>
      </c>
      <c r="F301">
        <v>15.8</v>
      </c>
      <c r="G301">
        <v>26</v>
      </c>
      <c r="H301">
        <v>3</v>
      </c>
      <c r="I301">
        <v>14</v>
      </c>
      <c r="J301">
        <v>2.5</v>
      </c>
      <c r="K301">
        <v>2</v>
      </c>
    </row>
    <row r="302" spans="1:11">
      <c r="A302">
        <v>325</v>
      </c>
      <c r="B302" t="s">
        <v>318</v>
      </c>
      <c r="C302" t="s">
        <v>30</v>
      </c>
      <c r="D302" s="1" t="s">
        <v>186</v>
      </c>
      <c r="E302">
        <v>59.2</v>
      </c>
      <c r="F302">
        <v>16.100000000000001</v>
      </c>
      <c r="G302">
        <v>25</v>
      </c>
      <c r="H302">
        <v>3</v>
      </c>
      <c r="I302">
        <v>6</v>
      </c>
      <c r="J302">
        <v>2</v>
      </c>
      <c r="K302">
        <v>2.5</v>
      </c>
    </row>
    <row r="303" spans="1:11">
      <c r="A303">
        <v>326</v>
      </c>
      <c r="B303" t="s">
        <v>319</v>
      </c>
      <c r="C303" t="s">
        <v>13</v>
      </c>
      <c r="D303" s="1" t="s">
        <v>186</v>
      </c>
      <c r="E303">
        <v>34.729999999999997</v>
      </c>
      <c r="F303">
        <v>14.7</v>
      </c>
      <c r="G303">
        <v>25</v>
      </c>
      <c r="H303">
        <v>2</v>
      </c>
      <c r="I303">
        <v>6</v>
      </c>
    </row>
    <row r="304" spans="1:11">
      <c r="A304">
        <v>327</v>
      </c>
      <c r="B304" t="s">
        <v>320</v>
      </c>
      <c r="C304" t="s">
        <v>16</v>
      </c>
      <c r="D304" s="1" t="s">
        <v>186</v>
      </c>
      <c r="E304">
        <v>20.36</v>
      </c>
      <c r="F304">
        <v>12.8</v>
      </c>
      <c r="G304">
        <v>25</v>
      </c>
      <c r="H304">
        <v>2</v>
      </c>
      <c r="I304">
        <v>10</v>
      </c>
      <c r="J304">
        <v>2</v>
      </c>
      <c r="K304">
        <v>2</v>
      </c>
    </row>
    <row r="305" spans="1:11">
      <c r="A305">
        <v>328</v>
      </c>
      <c r="B305" t="s">
        <v>321</v>
      </c>
      <c r="C305" t="s">
        <v>13</v>
      </c>
      <c r="D305" s="1" t="s">
        <v>186</v>
      </c>
      <c r="E305">
        <v>27.13</v>
      </c>
      <c r="F305">
        <v>10.4</v>
      </c>
      <c r="G305">
        <v>23</v>
      </c>
      <c r="H305" t="s">
        <v>38</v>
      </c>
      <c r="I305">
        <v>6</v>
      </c>
    </row>
    <row r="306" spans="1:11">
      <c r="A306">
        <v>329</v>
      </c>
      <c r="B306" t="s">
        <v>322</v>
      </c>
      <c r="C306" t="s">
        <v>16</v>
      </c>
      <c r="D306" s="1" t="s">
        <v>186</v>
      </c>
      <c r="E306">
        <v>22.59</v>
      </c>
      <c r="F306">
        <v>15.3</v>
      </c>
      <c r="G306">
        <v>31</v>
      </c>
      <c r="H306">
        <v>9</v>
      </c>
      <c r="I306">
        <v>10</v>
      </c>
    </row>
    <row r="307" spans="1:11">
      <c r="A307">
        <v>330</v>
      </c>
      <c r="B307" t="s">
        <v>323</v>
      </c>
      <c r="C307" t="s">
        <v>16</v>
      </c>
      <c r="D307" s="1" t="s">
        <v>186</v>
      </c>
      <c r="E307">
        <v>22.69</v>
      </c>
      <c r="F307">
        <v>15.3</v>
      </c>
      <c r="G307">
        <v>25</v>
      </c>
      <c r="H307">
        <v>1</v>
      </c>
      <c r="I307">
        <v>11</v>
      </c>
      <c r="J307">
        <v>1</v>
      </c>
      <c r="K307">
        <v>3</v>
      </c>
    </row>
    <row r="308" spans="1:11">
      <c r="A308">
        <v>331</v>
      </c>
      <c r="B308" t="s">
        <v>324</v>
      </c>
      <c r="C308" t="s">
        <v>16</v>
      </c>
      <c r="D308" s="1" t="s">
        <v>186</v>
      </c>
      <c r="E308">
        <v>3.36</v>
      </c>
      <c r="F308">
        <v>1.4</v>
      </c>
      <c r="G308">
        <v>34</v>
      </c>
      <c r="H308">
        <v>11</v>
      </c>
      <c r="I308" t="s">
        <v>186</v>
      </c>
    </row>
    <row r="309" spans="1:11">
      <c r="A309">
        <v>332</v>
      </c>
      <c r="B309" t="s">
        <v>325</v>
      </c>
      <c r="C309" t="s">
        <v>30</v>
      </c>
      <c r="D309" s="1" t="s">
        <v>186</v>
      </c>
      <c r="E309">
        <v>56.62</v>
      </c>
      <c r="F309">
        <v>15.8</v>
      </c>
      <c r="G309">
        <v>30</v>
      </c>
      <c r="H309">
        <v>7</v>
      </c>
      <c r="I309">
        <v>7</v>
      </c>
      <c r="J309">
        <v>1.5</v>
      </c>
      <c r="K309">
        <v>3.5</v>
      </c>
    </row>
    <row r="310" spans="1:11">
      <c r="A310">
        <v>333</v>
      </c>
      <c r="B310" t="s">
        <v>326</v>
      </c>
      <c r="C310" t="s">
        <v>16</v>
      </c>
      <c r="D310" s="1" t="s">
        <v>186</v>
      </c>
      <c r="E310">
        <v>20.059999999999999</v>
      </c>
      <c r="F310">
        <v>13.5</v>
      </c>
      <c r="G310">
        <v>28</v>
      </c>
      <c r="H310">
        <v>5</v>
      </c>
      <c r="I310">
        <v>5</v>
      </c>
      <c r="J310">
        <v>2.5</v>
      </c>
      <c r="K310">
        <v>3</v>
      </c>
    </row>
    <row r="311" spans="1:11">
      <c r="A311">
        <v>334</v>
      </c>
      <c r="B311" t="s">
        <v>327</v>
      </c>
      <c r="C311" t="s">
        <v>16</v>
      </c>
      <c r="D311" s="1" t="s">
        <v>186</v>
      </c>
      <c r="E311">
        <v>14.17</v>
      </c>
      <c r="F311">
        <v>8.1</v>
      </c>
      <c r="G311">
        <v>23</v>
      </c>
      <c r="H311" t="s">
        <v>38</v>
      </c>
      <c r="I311">
        <v>14</v>
      </c>
      <c r="J311">
        <v>3</v>
      </c>
      <c r="K311">
        <v>1.5</v>
      </c>
    </row>
    <row r="312" spans="1:11">
      <c r="A312">
        <v>335</v>
      </c>
      <c r="B312" t="s">
        <v>328</v>
      </c>
      <c r="C312" t="s">
        <v>30</v>
      </c>
      <c r="D312" s="1" t="s">
        <v>186</v>
      </c>
      <c r="E312">
        <v>55.09</v>
      </c>
      <c r="F312">
        <v>15.4</v>
      </c>
      <c r="G312">
        <v>24</v>
      </c>
      <c r="H312">
        <v>3</v>
      </c>
      <c r="I312">
        <v>11</v>
      </c>
    </row>
    <row r="313" spans="1:11">
      <c r="A313">
        <v>336</v>
      </c>
      <c r="B313" t="s">
        <v>329</v>
      </c>
      <c r="C313" t="s">
        <v>16</v>
      </c>
      <c r="D313" s="1" t="s">
        <v>186</v>
      </c>
      <c r="E313">
        <v>21.7</v>
      </c>
      <c r="F313">
        <v>15.3</v>
      </c>
      <c r="G313">
        <v>24</v>
      </c>
      <c r="H313" t="s">
        <v>38</v>
      </c>
      <c r="I313">
        <v>9</v>
      </c>
    </row>
    <row r="314" spans="1:11">
      <c r="A314">
        <v>337</v>
      </c>
      <c r="B314" t="s">
        <v>330</v>
      </c>
      <c r="C314" t="s">
        <v>16</v>
      </c>
      <c r="D314" s="1" t="s">
        <v>186</v>
      </c>
      <c r="E314">
        <v>19.18</v>
      </c>
      <c r="F314">
        <v>13.1</v>
      </c>
      <c r="G314">
        <v>23</v>
      </c>
      <c r="H314">
        <v>1</v>
      </c>
      <c r="I314">
        <v>14</v>
      </c>
      <c r="J314">
        <v>2</v>
      </c>
      <c r="K314">
        <v>2.5</v>
      </c>
    </row>
    <row r="315" spans="1:11">
      <c r="A315">
        <v>338</v>
      </c>
      <c r="B315" t="s">
        <v>331</v>
      </c>
      <c r="C315" t="s">
        <v>13</v>
      </c>
      <c r="D315" s="1" t="s">
        <v>186</v>
      </c>
      <c r="E315">
        <v>32.72</v>
      </c>
      <c r="F315">
        <v>16.100000000000001</v>
      </c>
      <c r="G315">
        <v>27</v>
      </c>
      <c r="H315">
        <v>4</v>
      </c>
      <c r="I315">
        <v>14</v>
      </c>
    </row>
    <row r="316" spans="1:11">
      <c r="A316">
        <v>339</v>
      </c>
      <c r="B316" t="s">
        <v>332</v>
      </c>
      <c r="C316" t="s">
        <v>16</v>
      </c>
      <c r="D316" s="1" t="s">
        <v>186</v>
      </c>
      <c r="E316">
        <v>19.100000000000001</v>
      </c>
      <c r="F316">
        <v>14.2</v>
      </c>
      <c r="G316">
        <v>26</v>
      </c>
      <c r="H316">
        <v>5</v>
      </c>
      <c r="I316">
        <v>12</v>
      </c>
      <c r="J316">
        <v>2</v>
      </c>
      <c r="K316">
        <v>2</v>
      </c>
    </row>
    <row r="317" spans="1:11">
      <c r="A317">
        <v>340</v>
      </c>
      <c r="B317" t="s">
        <v>333</v>
      </c>
      <c r="C317" t="s">
        <v>16</v>
      </c>
      <c r="D317" s="1" t="s">
        <v>186</v>
      </c>
      <c r="E317">
        <v>4.8600000000000003</v>
      </c>
      <c r="F317">
        <v>2.4</v>
      </c>
      <c r="G317">
        <v>29</v>
      </c>
      <c r="H317">
        <v>7</v>
      </c>
      <c r="I317" t="s">
        <v>186</v>
      </c>
    </row>
    <row r="318" spans="1:11">
      <c r="A318">
        <v>342</v>
      </c>
      <c r="B318" t="s">
        <v>334</v>
      </c>
      <c r="C318" t="s">
        <v>16</v>
      </c>
      <c r="D318" s="1" t="s">
        <v>186</v>
      </c>
      <c r="E318">
        <v>16.559999999999999</v>
      </c>
      <c r="F318">
        <v>12.1</v>
      </c>
      <c r="G318">
        <v>22</v>
      </c>
      <c r="H318" t="s">
        <v>38</v>
      </c>
      <c r="I318">
        <v>12</v>
      </c>
      <c r="K318">
        <v>1</v>
      </c>
    </row>
    <row r="319" spans="1:11">
      <c r="A319">
        <v>352</v>
      </c>
      <c r="B319" t="s">
        <v>335</v>
      </c>
      <c r="C319" t="s">
        <v>16</v>
      </c>
      <c r="D319" s="1" t="s">
        <v>186</v>
      </c>
      <c r="E319">
        <v>17.96</v>
      </c>
      <c r="F319">
        <v>14.2</v>
      </c>
      <c r="G319">
        <v>23</v>
      </c>
      <c r="H319">
        <v>2</v>
      </c>
      <c r="I319">
        <v>14</v>
      </c>
      <c r="J319">
        <v>1</v>
      </c>
      <c r="K319">
        <v>3</v>
      </c>
    </row>
    <row r="320" spans="1:11">
      <c r="A320">
        <v>358</v>
      </c>
      <c r="B320" t="s">
        <v>336</v>
      </c>
      <c r="C320" t="s">
        <v>13</v>
      </c>
      <c r="D320" s="1" t="s">
        <v>186</v>
      </c>
      <c r="E320">
        <v>4.32</v>
      </c>
      <c r="F320">
        <v>1.4</v>
      </c>
      <c r="G320">
        <v>31</v>
      </c>
      <c r="H320">
        <v>8</v>
      </c>
      <c r="I320" t="s">
        <v>186</v>
      </c>
    </row>
    <row r="321" spans="1:11">
      <c r="A321">
        <v>361</v>
      </c>
      <c r="B321" t="s">
        <v>337</v>
      </c>
      <c r="C321" t="s">
        <v>44</v>
      </c>
      <c r="D321" s="1" t="s">
        <v>186</v>
      </c>
      <c r="E321">
        <v>26.43</v>
      </c>
      <c r="F321">
        <v>2.2000000000000002</v>
      </c>
      <c r="G321">
        <v>39</v>
      </c>
      <c r="H321">
        <v>16</v>
      </c>
      <c r="I321">
        <v>14</v>
      </c>
    </row>
    <row r="322" spans="1:11">
      <c r="A322">
        <v>362</v>
      </c>
      <c r="B322" t="s">
        <v>338</v>
      </c>
      <c r="C322" t="s">
        <v>13</v>
      </c>
      <c r="D322" s="1" t="s">
        <v>186</v>
      </c>
      <c r="E322">
        <v>27.87</v>
      </c>
      <c r="F322">
        <v>14.7</v>
      </c>
      <c r="G322">
        <v>30</v>
      </c>
      <c r="H322">
        <v>7</v>
      </c>
      <c r="I322">
        <v>12</v>
      </c>
    </row>
    <row r="323" spans="1:11">
      <c r="A323">
        <v>364</v>
      </c>
      <c r="B323" t="s">
        <v>339</v>
      </c>
      <c r="C323" t="s">
        <v>16</v>
      </c>
      <c r="D323" s="1" t="s">
        <v>186</v>
      </c>
      <c r="E323">
        <v>2.74</v>
      </c>
      <c r="F323">
        <v>1.4</v>
      </c>
      <c r="G323">
        <v>29</v>
      </c>
      <c r="H323">
        <v>7</v>
      </c>
      <c r="I323" t="s">
        <v>186</v>
      </c>
    </row>
    <row r="324" spans="1:11">
      <c r="A324">
        <v>365</v>
      </c>
      <c r="B324" t="s">
        <v>340</v>
      </c>
      <c r="C324" t="s">
        <v>13</v>
      </c>
      <c r="D324" s="1" t="s">
        <v>186</v>
      </c>
      <c r="E324">
        <v>14.88</v>
      </c>
      <c r="F324">
        <v>6.1</v>
      </c>
      <c r="G324">
        <v>23</v>
      </c>
      <c r="H324" t="s">
        <v>38</v>
      </c>
      <c r="I324">
        <v>12</v>
      </c>
    </row>
    <row r="325" spans="1:11">
      <c r="A325">
        <v>370</v>
      </c>
      <c r="B325" t="s">
        <v>341</v>
      </c>
      <c r="C325" t="s">
        <v>13</v>
      </c>
      <c r="D325" s="1" t="s">
        <v>186</v>
      </c>
      <c r="E325">
        <v>27.38</v>
      </c>
      <c r="F325">
        <v>14.7</v>
      </c>
      <c r="G325">
        <v>23</v>
      </c>
      <c r="H325" t="s">
        <v>38</v>
      </c>
      <c r="I325">
        <v>5</v>
      </c>
    </row>
    <row r="326" spans="1:11">
      <c r="A326">
        <v>371</v>
      </c>
      <c r="B326" t="s">
        <v>342</v>
      </c>
      <c r="C326" t="s">
        <v>13</v>
      </c>
      <c r="D326" s="1" t="s">
        <v>186</v>
      </c>
      <c r="E326">
        <v>10.92</v>
      </c>
      <c r="F326">
        <v>4.2</v>
      </c>
      <c r="G326">
        <v>31</v>
      </c>
      <c r="H326">
        <v>9</v>
      </c>
      <c r="I326" t="s">
        <v>186</v>
      </c>
    </row>
    <row r="327" spans="1:11">
      <c r="A327">
        <v>372</v>
      </c>
      <c r="B327" t="s">
        <v>343</v>
      </c>
      <c r="C327" t="s">
        <v>13</v>
      </c>
      <c r="D327" s="1" t="s">
        <v>186</v>
      </c>
      <c r="E327">
        <v>9.48</v>
      </c>
      <c r="F327">
        <v>3.6</v>
      </c>
      <c r="G327">
        <v>28</v>
      </c>
      <c r="H327">
        <v>6</v>
      </c>
      <c r="I327" t="s">
        <v>186</v>
      </c>
    </row>
    <row r="328" spans="1:11">
      <c r="A328">
        <v>373</v>
      </c>
      <c r="B328" t="s">
        <v>344</v>
      </c>
      <c r="C328" t="s">
        <v>13</v>
      </c>
      <c r="D328" s="1" t="s">
        <v>186</v>
      </c>
      <c r="E328">
        <v>4.2</v>
      </c>
      <c r="F328">
        <v>1.4</v>
      </c>
      <c r="G328">
        <v>28</v>
      </c>
      <c r="H328">
        <v>5</v>
      </c>
      <c r="I328" t="s">
        <v>186</v>
      </c>
    </row>
    <row r="329" spans="1:11">
      <c r="A329">
        <v>376</v>
      </c>
      <c r="B329" t="s">
        <v>345</v>
      </c>
      <c r="C329" t="s">
        <v>13</v>
      </c>
      <c r="D329" s="1" t="s">
        <v>186</v>
      </c>
      <c r="E329">
        <v>28.21</v>
      </c>
      <c r="F329">
        <v>15.8</v>
      </c>
      <c r="G329">
        <v>26</v>
      </c>
      <c r="H329">
        <v>4</v>
      </c>
      <c r="I329">
        <v>12</v>
      </c>
    </row>
    <row r="330" spans="1:11">
      <c r="A330">
        <v>385</v>
      </c>
      <c r="B330" t="s">
        <v>346</v>
      </c>
      <c r="C330" t="s">
        <v>13</v>
      </c>
      <c r="D330" s="1" t="s">
        <v>186</v>
      </c>
      <c r="E330">
        <v>25.4</v>
      </c>
      <c r="F330">
        <v>14</v>
      </c>
      <c r="G330">
        <v>26</v>
      </c>
      <c r="H330">
        <v>5</v>
      </c>
      <c r="I330">
        <v>6</v>
      </c>
    </row>
    <row r="331" spans="1:11">
      <c r="A331">
        <v>386</v>
      </c>
      <c r="B331" t="s">
        <v>347</v>
      </c>
      <c r="C331" t="s">
        <v>44</v>
      </c>
      <c r="D331" s="1" t="s">
        <v>186</v>
      </c>
      <c r="E331">
        <v>16.059999999999999</v>
      </c>
      <c r="F331">
        <v>1.3</v>
      </c>
      <c r="G331">
        <v>28</v>
      </c>
      <c r="H331">
        <v>5</v>
      </c>
      <c r="I331">
        <v>12</v>
      </c>
    </row>
    <row r="332" spans="1:11">
      <c r="A332">
        <v>388</v>
      </c>
      <c r="B332" t="s">
        <v>348</v>
      </c>
      <c r="C332" t="s">
        <v>30</v>
      </c>
      <c r="D332" s="1" t="s">
        <v>186</v>
      </c>
      <c r="E332">
        <v>50.05</v>
      </c>
      <c r="F332">
        <v>16.100000000000001</v>
      </c>
      <c r="G332">
        <v>21</v>
      </c>
      <c r="H332" t="s">
        <v>38</v>
      </c>
      <c r="I332">
        <v>11</v>
      </c>
      <c r="J332">
        <v>3</v>
      </c>
      <c r="K332">
        <v>3</v>
      </c>
    </row>
    <row r="333" spans="1:11">
      <c r="A333">
        <v>391</v>
      </c>
      <c r="B333" t="s">
        <v>349</v>
      </c>
      <c r="C333" t="s">
        <v>16</v>
      </c>
      <c r="D333" s="1" t="s">
        <v>186</v>
      </c>
      <c r="E333">
        <v>14.57</v>
      </c>
      <c r="F333">
        <v>12.8</v>
      </c>
      <c r="G333">
        <v>23</v>
      </c>
      <c r="H333">
        <v>2</v>
      </c>
      <c r="I333">
        <v>14</v>
      </c>
      <c r="J333">
        <v>2</v>
      </c>
      <c r="K333">
        <v>3</v>
      </c>
    </row>
    <row r="334" spans="1:11">
      <c r="A334">
        <v>393</v>
      </c>
      <c r="B334" t="s">
        <v>350</v>
      </c>
      <c r="C334" t="s">
        <v>13</v>
      </c>
      <c r="D334" s="1" t="s">
        <v>186</v>
      </c>
      <c r="E334">
        <v>23.97</v>
      </c>
      <c r="F334">
        <v>14</v>
      </c>
      <c r="G334">
        <v>29</v>
      </c>
      <c r="H334">
        <v>6</v>
      </c>
      <c r="I334">
        <v>12</v>
      </c>
    </row>
    <row r="335" spans="1:11">
      <c r="A335">
        <v>394</v>
      </c>
      <c r="B335" t="s">
        <v>351</v>
      </c>
      <c r="C335" t="s">
        <v>30</v>
      </c>
      <c r="D335" s="1" t="s">
        <v>186</v>
      </c>
      <c r="E335">
        <v>48.21</v>
      </c>
      <c r="F335">
        <v>15.8</v>
      </c>
      <c r="G335">
        <v>29</v>
      </c>
      <c r="H335">
        <v>8</v>
      </c>
      <c r="I335">
        <v>14</v>
      </c>
    </row>
    <row r="336" spans="1:11">
      <c r="A336">
        <v>395</v>
      </c>
      <c r="B336" t="s">
        <v>352</v>
      </c>
      <c r="C336" t="s">
        <v>13</v>
      </c>
      <c r="D336" s="1" t="s">
        <v>186</v>
      </c>
      <c r="E336">
        <v>25.85</v>
      </c>
      <c r="F336">
        <v>15.8</v>
      </c>
      <c r="G336">
        <v>27</v>
      </c>
      <c r="H336">
        <v>5</v>
      </c>
      <c r="I336">
        <v>14</v>
      </c>
    </row>
    <row r="337" spans="1:11">
      <c r="A337">
        <v>397</v>
      </c>
      <c r="B337" t="s">
        <v>353</v>
      </c>
      <c r="C337" t="s">
        <v>44</v>
      </c>
      <c r="D337" s="1" t="s">
        <v>186</v>
      </c>
      <c r="E337">
        <v>20.97</v>
      </c>
      <c r="F337">
        <v>1.9</v>
      </c>
      <c r="G337">
        <v>24</v>
      </c>
      <c r="H337" t="s">
        <v>38</v>
      </c>
      <c r="I337">
        <v>12</v>
      </c>
      <c r="J337">
        <v>2</v>
      </c>
      <c r="K337">
        <v>3.5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G271"/>
  <sheetViews>
    <sheetView workbookViewId="0">
      <selection activeCell="G2" sqref="G2"/>
    </sheetView>
  </sheetViews>
  <sheetFormatPr defaultRowHeight="14.25"/>
  <cols>
    <col min="1" max="1" width="19.625" customWidth="1"/>
  </cols>
  <sheetData>
    <row r="2" spans="1:7">
      <c r="A2" s="10" t="s">
        <v>170</v>
      </c>
      <c r="B2" s="4">
        <v>151</v>
      </c>
      <c r="C2" s="4" t="str">
        <f>RIGHT(A3,LEN(A3)-FIND("-",A3,1))</f>
        <v> QB</v>
      </c>
      <c r="D2" s="4"/>
      <c r="E2" s="11">
        <v>0.1</v>
      </c>
      <c r="F2" s="5">
        <v>1.1000000000000001</v>
      </c>
      <c r="G2" s="4">
        <v>1</v>
      </c>
    </row>
    <row r="3" spans="1:7" hidden="1">
      <c r="A3" s="12" t="s">
        <v>354</v>
      </c>
      <c r="B3" s="6"/>
      <c r="C3" s="4" t="e">
        <f t="shared" ref="C3:C67" si="0">RIGHT(A4,LEN(A4)-FIND("-",A4,1))</f>
        <v>#VALUE!</v>
      </c>
      <c r="D3" s="6"/>
      <c r="E3" s="6"/>
      <c r="F3" s="7"/>
      <c r="G3" s="6"/>
    </row>
    <row r="4" spans="1:7">
      <c r="A4" s="10" t="s">
        <v>355</v>
      </c>
      <c r="B4" s="4">
        <v>152</v>
      </c>
      <c r="C4" s="4" t="str">
        <f t="shared" si="0"/>
        <v> WR</v>
      </c>
      <c r="D4" s="4"/>
      <c r="E4" s="13" t="s">
        <v>186</v>
      </c>
      <c r="F4" s="14" t="s">
        <v>186</v>
      </c>
      <c r="G4" s="4">
        <v>1</v>
      </c>
    </row>
    <row r="5" spans="1:7" hidden="1">
      <c r="A5" s="12" t="s">
        <v>356</v>
      </c>
      <c r="B5" s="6"/>
      <c r="C5" s="4" t="e">
        <f t="shared" si="0"/>
        <v>#VALUE!</v>
      </c>
      <c r="D5" s="6"/>
      <c r="E5" s="6"/>
      <c r="F5" s="7"/>
      <c r="G5" s="6"/>
    </row>
    <row r="6" spans="1:7" hidden="1">
      <c r="A6" s="3"/>
      <c r="B6" s="6"/>
      <c r="C6" s="4" t="e">
        <f t="shared" si="0"/>
        <v>#VALUE!</v>
      </c>
      <c r="D6" s="6"/>
      <c r="E6" s="6"/>
      <c r="F6" s="7"/>
      <c r="G6" s="6"/>
    </row>
    <row r="7" spans="1:7">
      <c r="A7" s="10" t="s">
        <v>180</v>
      </c>
      <c r="B7" s="4">
        <v>153</v>
      </c>
      <c r="C7" s="4" t="str">
        <f t="shared" si="0"/>
        <v> QB</v>
      </c>
      <c r="D7" s="4"/>
      <c r="E7" s="11">
        <v>0.11</v>
      </c>
      <c r="F7" s="5">
        <v>1.3</v>
      </c>
      <c r="G7" s="4">
        <v>1</v>
      </c>
    </row>
    <row r="8" spans="1:7" hidden="1">
      <c r="A8" s="12" t="s">
        <v>357</v>
      </c>
      <c r="B8" s="6"/>
      <c r="C8" s="4" t="e">
        <f t="shared" si="0"/>
        <v>#VALUE!</v>
      </c>
      <c r="D8" s="6"/>
      <c r="E8" s="6"/>
      <c r="F8" s="7"/>
      <c r="G8" s="6"/>
    </row>
    <row r="9" spans="1:7" hidden="1">
      <c r="A9" s="3"/>
      <c r="B9" s="6"/>
      <c r="C9" s="4" t="e">
        <f t="shared" si="0"/>
        <v>#VALUE!</v>
      </c>
      <c r="D9" s="6"/>
      <c r="E9" s="6"/>
      <c r="F9" s="7"/>
      <c r="G9" s="6"/>
    </row>
    <row r="10" spans="1:7">
      <c r="A10" s="10" t="s">
        <v>358</v>
      </c>
      <c r="B10" s="4">
        <v>154</v>
      </c>
      <c r="C10" s="4" t="str">
        <f t="shared" si="0"/>
        <v> WR</v>
      </c>
      <c r="D10" s="4"/>
      <c r="E10" s="13" t="s">
        <v>186</v>
      </c>
      <c r="F10" s="14" t="s">
        <v>186</v>
      </c>
      <c r="G10" s="4">
        <v>1</v>
      </c>
    </row>
    <row r="11" spans="1:7" hidden="1">
      <c r="A11" s="12" t="s">
        <v>359</v>
      </c>
      <c r="B11" s="6"/>
      <c r="C11" s="4" t="e">
        <f t="shared" si="0"/>
        <v>#VALUE!</v>
      </c>
      <c r="D11" s="6"/>
      <c r="E11" s="6"/>
      <c r="F11" s="7"/>
      <c r="G11" s="6"/>
    </row>
    <row r="12" spans="1:7" hidden="1">
      <c r="A12" s="3"/>
      <c r="B12" s="6"/>
      <c r="C12" s="4" t="e">
        <f t="shared" si="0"/>
        <v>#VALUE!</v>
      </c>
      <c r="D12" s="6"/>
      <c r="E12" s="6"/>
      <c r="F12" s="7"/>
      <c r="G12" s="6"/>
    </row>
    <row r="13" spans="1:7">
      <c r="A13" s="10" t="s">
        <v>360</v>
      </c>
      <c r="B13" s="4">
        <v>155</v>
      </c>
      <c r="C13" s="4" t="str">
        <f t="shared" si="0"/>
        <v> DEF</v>
      </c>
      <c r="D13" s="4"/>
      <c r="E13" s="11">
        <v>1</v>
      </c>
      <c r="F13" s="5">
        <v>3.2</v>
      </c>
      <c r="G13" s="4">
        <v>1</v>
      </c>
    </row>
    <row r="14" spans="1:7" hidden="1">
      <c r="A14" s="12" t="s">
        <v>361</v>
      </c>
      <c r="B14" s="6"/>
      <c r="C14" s="4" t="e">
        <f t="shared" si="0"/>
        <v>#VALUE!</v>
      </c>
      <c r="D14" s="6"/>
      <c r="E14" s="6"/>
      <c r="F14" s="7"/>
      <c r="G14" s="6"/>
    </row>
    <row r="15" spans="1:7" hidden="1">
      <c r="A15" s="3"/>
      <c r="B15" s="6"/>
      <c r="C15" s="4" t="e">
        <f t="shared" si="0"/>
        <v>#VALUE!</v>
      </c>
      <c r="D15" s="6"/>
      <c r="E15" s="6"/>
      <c r="F15" s="7"/>
      <c r="G15" s="6"/>
    </row>
    <row r="16" spans="1:7">
      <c r="A16" s="10" t="s">
        <v>362</v>
      </c>
      <c r="B16" s="4">
        <v>156</v>
      </c>
      <c r="C16" s="4" t="str">
        <f t="shared" si="0"/>
        <v> WR</v>
      </c>
      <c r="D16" s="4"/>
      <c r="E16" s="13" t="s">
        <v>186</v>
      </c>
      <c r="F16" s="14" t="s">
        <v>186</v>
      </c>
      <c r="G16" s="4">
        <v>1</v>
      </c>
    </row>
    <row r="17" spans="1:7" hidden="1">
      <c r="A17" s="12" t="s">
        <v>363</v>
      </c>
      <c r="B17" s="6"/>
      <c r="C17" s="4" t="e">
        <f t="shared" si="0"/>
        <v>#VALUE!</v>
      </c>
      <c r="D17" s="6"/>
      <c r="E17" s="6"/>
      <c r="F17" s="7"/>
      <c r="G17" s="6"/>
    </row>
    <row r="18" spans="1:7" hidden="1">
      <c r="A18" s="3"/>
      <c r="B18" s="6"/>
      <c r="C18" s="4" t="e">
        <f t="shared" si="0"/>
        <v>#VALUE!</v>
      </c>
      <c r="D18" s="6"/>
      <c r="E18" s="6"/>
      <c r="F18" s="7"/>
      <c r="G18" s="6"/>
    </row>
    <row r="19" spans="1:7">
      <c r="A19" s="10" t="s">
        <v>364</v>
      </c>
      <c r="B19" s="4">
        <v>157</v>
      </c>
      <c r="C19" s="4" t="str">
        <f t="shared" si="0"/>
        <v> TE</v>
      </c>
      <c r="D19" s="4"/>
      <c r="E19" s="11">
        <v>0.91</v>
      </c>
      <c r="F19" s="5">
        <v>1.8</v>
      </c>
      <c r="G19" s="4">
        <v>1</v>
      </c>
    </row>
    <row r="20" spans="1:7" hidden="1">
      <c r="A20" s="12" t="s">
        <v>365</v>
      </c>
      <c r="B20" s="6"/>
      <c r="C20" s="4" t="e">
        <f t="shared" si="0"/>
        <v>#VALUE!</v>
      </c>
      <c r="D20" s="6"/>
      <c r="E20" s="6"/>
      <c r="F20" s="7"/>
      <c r="G20" s="6"/>
    </row>
    <row r="21" spans="1:7" hidden="1">
      <c r="A21" s="3"/>
      <c r="B21" s="6"/>
      <c r="C21" s="4" t="e">
        <f t="shared" si="0"/>
        <v>#VALUE!</v>
      </c>
      <c r="D21" s="6"/>
      <c r="E21" s="6"/>
      <c r="F21" s="7"/>
      <c r="G21" s="6"/>
    </row>
    <row r="22" spans="1:7">
      <c r="A22" s="10" t="s">
        <v>366</v>
      </c>
      <c r="B22" s="4">
        <v>158</v>
      </c>
      <c r="C22" s="4" t="str">
        <f t="shared" si="0"/>
        <v> WR</v>
      </c>
      <c r="D22" s="4"/>
      <c r="E22" s="11">
        <v>0.02</v>
      </c>
      <c r="F22" s="5">
        <v>1.5</v>
      </c>
      <c r="G22" s="4">
        <v>1</v>
      </c>
    </row>
    <row r="23" spans="1:7" hidden="1">
      <c r="A23" s="12" t="s">
        <v>367</v>
      </c>
      <c r="B23" s="6"/>
      <c r="C23" s="4" t="e">
        <f t="shared" si="0"/>
        <v>#VALUE!</v>
      </c>
      <c r="D23" s="6"/>
      <c r="E23" s="6"/>
      <c r="F23" s="7"/>
      <c r="G23" s="6"/>
    </row>
    <row r="24" spans="1:7" hidden="1">
      <c r="A24" s="3"/>
      <c r="B24" s="6"/>
      <c r="C24" s="4" t="e">
        <f t="shared" si="0"/>
        <v>#VALUE!</v>
      </c>
      <c r="D24" s="6"/>
      <c r="E24" s="6"/>
      <c r="F24" s="7"/>
      <c r="G24" s="6"/>
    </row>
    <row r="25" spans="1:7">
      <c r="A25" s="10" t="s">
        <v>368</v>
      </c>
      <c r="B25" s="4">
        <v>159</v>
      </c>
      <c r="C25" s="4" t="str">
        <f t="shared" si="0"/>
        <v> DEF</v>
      </c>
      <c r="D25" s="4"/>
      <c r="E25" s="11">
        <v>1</v>
      </c>
      <c r="F25" s="5">
        <v>2.2999999999999998</v>
      </c>
      <c r="G25" s="4">
        <v>1</v>
      </c>
    </row>
    <row r="26" spans="1:7" hidden="1">
      <c r="A26" s="12" t="s">
        <v>369</v>
      </c>
      <c r="B26" s="6"/>
      <c r="C26" s="4" t="e">
        <f t="shared" si="0"/>
        <v>#VALUE!</v>
      </c>
      <c r="D26" s="6"/>
      <c r="E26" s="6"/>
      <c r="F26" s="7"/>
      <c r="G26" s="6"/>
    </row>
    <row r="27" spans="1:7" hidden="1">
      <c r="A27" s="3"/>
      <c r="B27" s="6"/>
      <c r="C27" s="4" t="e">
        <f t="shared" si="0"/>
        <v>#VALUE!</v>
      </c>
      <c r="D27" s="6"/>
      <c r="E27" s="6"/>
      <c r="F27" s="7"/>
      <c r="G27" s="6"/>
    </row>
    <row r="28" spans="1:7">
      <c r="A28" s="10" t="s">
        <v>163</v>
      </c>
      <c r="B28" s="4">
        <v>160</v>
      </c>
      <c r="C28" s="4" t="str">
        <f t="shared" si="0"/>
        <v> TE</v>
      </c>
      <c r="D28" s="4"/>
      <c r="E28" s="11">
        <v>0.2</v>
      </c>
      <c r="F28" s="5">
        <v>1</v>
      </c>
      <c r="G28" s="4">
        <v>1</v>
      </c>
    </row>
    <row r="29" spans="1:7" hidden="1">
      <c r="A29" s="12" t="s">
        <v>370</v>
      </c>
      <c r="B29" s="6"/>
      <c r="C29" s="4" t="e">
        <f t="shared" si="0"/>
        <v>#VALUE!</v>
      </c>
      <c r="D29" s="6"/>
      <c r="E29" s="6"/>
      <c r="F29" s="7"/>
      <c r="G29" s="6"/>
    </row>
    <row r="30" spans="1:7" hidden="1">
      <c r="A30" s="3"/>
      <c r="B30" s="6"/>
      <c r="C30" s="4" t="e">
        <f t="shared" si="0"/>
        <v>#VALUE!</v>
      </c>
      <c r="D30" s="6"/>
      <c r="E30" s="6"/>
      <c r="F30" s="7"/>
      <c r="G30" s="6"/>
    </row>
    <row r="31" spans="1:7">
      <c r="A31" s="10" t="s">
        <v>128</v>
      </c>
      <c r="B31" s="4">
        <v>161</v>
      </c>
      <c r="C31" s="4" t="str">
        <f t="shared" si="0"/>
        <v> WR</v>
      </c>
      <c r="D31" s="4"/>
      <c r="E31" s="11">
        <v>0.08</v>
      </c>
      <c r="F31" s="5">
        <v>1.1000000000000001</v>
      </c>
      <c r="G31" s="4">
        <v>1</v>
      </c>
    </row>
    <row r="32" spans="1:7" hidden="1">
      <c r="A32" s="12" t="s">
        <v>371</v>
      </c>
      <c r="B32" s="6"/>
      <c r="C32" s="4" t="e">
        <f t="shared" si="0"/>
        <v>#VALUE!</v>
      </c>
      <c r="D32" s="6"/>
      <c r="E32" s="6"/>
      <c r="F32" s="7"/>
      <c r="G32" s="6"/>
    </row>
    <row r="33" spans="1:7" hidden="1">
      <c r="A33" s="3"/>
      <c r="B33" s="6"/>
      <c r="C33" s="4" t="e">
        <f t="shared" si="0"/>
        <v>#VALUE!</v>
      </c>
      <c r="D33" s="6"/>
      <c r="E33" s="6"/>
      <c r="F33" s="7"/>
      <c r="G33" s="6"/>
    </row>
    <row r="34" spans="1:7">
      <c r="A34" s="10" t="s">
        <v>183</v>
      </c>
      <c r="B34" s="4">
        <v>162</v>
      </c>
      <c r="C34" s="4" t="str">
        <f t="shared" si="0"/>
        <v> TE</v>
      </c>
      <c r="D34" s="4"/>
      <c r="E34" s="11">
        <v>0.17</v>
      </c>
      <c r="F34" s="5">
        <v>1</v>
      </c>
      <c r="G34" s="4">
        <v>1</v>
      </c>
    </row>
    <row r="35" spans="1:7" hidden="1">
      <c r="A35" s="12" t="s">
        <v>372</v>
      </c>
      <c r="B35" s="6"/>
      <c r="C35" s="4" t="e">
        <f t="shared" si="0"/>
        <v>#VALUE!</v>
      </c>
      <c r="D35" s="6"/>
      <c r="E35" s="6"/>
      <c r="F35" s="7"/>
      <c r="G35" s="6"/>
    </row>
    <row r="36" spans="1:7" hidden="1">
      <c r="A36" s="3"/>
      <c r="B36" s="6"/>
      <c r="C36" s="4" t="e">
        <f t="shared" si="0"/>
        <v>#VALUE!</v>
      </c>
      <c r="D36" s="6"/>
      <c r="E36" s="6"/>
      <c r="F36" s="7"/>
      <c r="G36" s="6"/>
    </row>
    <row r="37" spans="1:7">
      <c r="A37" s="10" t="s">
        <v>373</v>
      </c>
      <c r="B37" s="4">
        <v>163</v>
      </c>
      <c r="C37" s="4" t="str">
        <f t="shared" si="0"/>
        <v> DEF</v>
      </c>
      <c r="D37" s="4"/>
      <c r="E37" s="11">
        <v>1</v>
      </c>
      <c r="F37" s="5">
        <v>2.1</v>
      </c>
      <c r="G37" s="4">
        <v>1</v>
      </c>
    </row>
    <row r="38" spans="1:7" hidden="1">
      <c r="A38" s="12" t="s">
        <v>374</v>
      </c>
      <c r="B38" s="6"/>
      <c r="C38" s="4" t="e">
        <f t="shared" si="0"/>
        <v>#VALUE!</v>
      </c>
      <c r="D38" s="6"/>
      <c r="E38" s="6"/>
      <c r="F38" s="7"/>
      <c r="G38" s="6"/>
    </row>
    <row r="39" spans="1:7" hidden="1">
      <c r="A39" s="3"/>
      <c r="B39" s="6"/>
      <c r="C39" s="4" t="e">
        <f t="shared" si="0"/>
        <v>#VALUE!</v>
      </c>
      <c r="D39" s="6"/>
      <c r="E39" s="6"/>
      <c r="F39" s="7"/>
      <c r="G39" s="6"/>
    </row>
    <row r="40" spans="1:7">
      <c r="A40" s="10" t="s">
        <v>145</v>
      </c>
      <c r="B40" s="4">
        <v>164</v>
      </c>
      <c r="C40" s="4" t="str">
        <f t="shared" si="0"/>
        <v> WR</v>
      </c>
      <c r="D40" s="4"/>
      <c r="E40" s="11">
        <v>0.06</v>
      </c>
      <c r="F40" s="5">
        <v>1.1000000000000001</v>
      </c>
      <c r="G40" s="4">
        <v>1</v>
      </c>
    </row>
    <row r="41" spans="1:7" hidden="1">
      <c r="A41" s="12" t="s">
        <v>375</v>
      </c>
      <c r="B41" s="6"/>
      <c r="C41" s="4" t="e">
        <f t="shared" si="0"/>
        <v>#VALUE!</v>
      </c>
      <c r="D41" s="6"/>
      <c r="E41" s="6"/>
      <c r="F41" s="7"/>
      <c r="G41" s="6"/>
    </row>
    <row r="42" spans="1:7" hidden="1">
      <c r="A42" s="3"/>
      <c r="B42" s="6"/>
      <c r="C42" s="4" t="e">
        <f t="shared" si="0"/>
        <v>#VALUE!</v>
      </c>
      <c r="D42" s="6"/>
      <c r="E42" s="6"/>
      <c r="F42" s="7"/>
      <c r="G42" s="6"/>
    </row>
    <row r="43" spans="1:7">
      <c r="A43" s="10" t="s">
        <v>221</v>
      </c>
      <c r="B43" s="4">
        <v>165</v>
      </c>
      <c r="C43" s="4" t="str">
        <f t="shared" si="0"/>
        <v> TE</v>
      </c>
      <c r="D43" s="4"/>
      <c r="E43" s="11">
        <v>0.19</v>
      </c>
      <c r="F43" s="5">
        <v>1</v>
      </c>
      <c r="G43" s="4">
        <v>1</v>
      </c>
    </row>
    <row r="44" spans="1:7" hidden="1">
      <c r="A44" s="12" t="s">
        <v>376</v>
      </c>
      <c r="B44" s="6"/>
      <c r="C44" s="4" t="e">
        <f t="shared" si="0"/>
        <v>#VALUE!</v>
      </c>
      <c r="D44" s="6"/>
      <c r="E44" s="6"/>
      <c r="F44" s="7"/>
      <c r="G44" s="6"/>
    </row>
    <row r="45" spans="1:7" hidden="1">
      <c r="A45" s="3"/>
      <c r="B45" s="6"/>
      <c r="C45" s="4" t="e">
        <f t="shared" si="0"/>
        <v>#VALUE!</v>
      </c>
      <c r="D45" s="6"/>
      <c r="E45" s="6"/>
      <c r="F45" s="7"/>
      <c r="G45" s="6"/>
    </row>
    <row r="46" spans="1:7">
      <c r="A46" s="10" t="s">
        <v>377</v>
      </c>
      <c r="B46" s="4">
        <v>166</v>
      </c>
      <c r="C46" s="4" t="str">
        <f t="shared" si="0"/>
        <v> DEF</v>
      </c>
      <c r="D46" s="4"/>
      <c r="E46" s="11">
        <v>1</v>
      </c>
      <c r="F46" s="5">
        <v>2.4</v>
      </c>
      <c r="G46" s="4">
        <v>1</v>
      </c>
    </row>
    <row r="47" spans="1:7" hidden="1">
      <c r="A47" s="12" t="s">
        <v>378</v>
      </c>
      <c r="B47" s="6"/>
      <c r="C47" s="4" t="e">
        <f t="shared" si="0"/>
        <v>#VALUE!</v>
      </c>
      <c r="D47" s="6"/>
      <c r="E47" s="6"/>
      <c r="F47" s="7"/>
      <c r="G47" s="6"/>
    </row>
    <row r="48" spans="1:7" hidden="1">
      <c r="A48" s="3"/>
      <c r="B48" s="6"/>
      <c r="C48" s="4" t="e">
        <f t="shared" si="0"/>
        <v>#VALUE!</v>
      </c>
      <c r="D48" s="6"/>
      <c r="E48" s="6"/>
      <c r="F48" s="7"/>
      <c r="G48" s="6"/>
    </row>
    <row r="49" spans="1:7">
      <c r="A49" s="10" t="s">
        <v>379</v>
      </c>
      <c r="B49" s="4">
        <v>167</v>
      </c>
      <c r="C49" s="4" t="str">
        <f t="shared" si="0"/>
        <v> DEF</v>
      </c>
      <c r="D49" s="4"/>
      <c r="E49" s="11">
        <v>1</v>
      </c>
      <c r="F49" s="5">
        <v>1.4</v>
      </c>
      <c r="G49" s="4">
        <v>1</v>
      </c>
    </row>
    <row r="50" spans="1:7" hidden="1">
      <c r="A50" s="12" t="s">
        <v>380</v>
      </c>
      <c r="B50" s="6"/>
      <c r="C50" s="4" t="e">
        <f t="shared" si="0"/>
        <v>#VALUE!</v>
      </c>
      <c r="D50" s="6"/>
      <c r="E50" s="6"/>
      <c r="F50" s="7"/>
      <c r="G50" s="6"/>
    </row>
    <row r="51" spans="1:7" hidden="1">
      <c r="A51" s="3"/>
      <c r="B51" s="6"/>
      <c r="C51" s="4" t="e">
        <f t="shared" si="0"/>
        <v>#VALUE!</v>
      </c>
      <c r="D51" s="6"/>
      <c r="E51" s="6"/>
      <c r="F51" s="7"/>
      <c r="G51" s="6"/>
    </row>
    <row r="52" spans="1:7">
      <c r="A52" s="10" t="s">
        <v>174</v>
      </c>
      <c r="B52" s="4">
        <v>168</v>
      </c>
      <c r="C52" s="4" t="str">
        <f t="shared" si="0"/>
        <v> TE</v>
      </c>
      <c r="D52" s="4"/>
      <c r="E52" s="11">
        <v>0.17</v>
      </c>
      <c r="F52" s="5">
        <v>1</v>
      </c>
      <c r="G52" s="4">
        <v>1</v>
      </c>
    </row>
    <row r="53" spans="1:7" hidden="1">
      <c r="A53" s="12" t="s">
        <v>381</v>
      </c>
      <c r="B53" s="6"/>
      <c r="C53" s="4" t="e">
        <f t="shared" si="0"/>
        <v>#VALUE!</v>
      </c>
      <c r="D53" s="6"/>
      <c r="E53" s="6"/>
      <c r="F53" s="7"/>
      <c r="G53" s="6"/>
    </row>
    <row r="54" spans="1:7" hidden="1">
      <c r="A54" s="3"/>
      <c r="B54" s="6"/>
      <c r="C54" s="4" t="e">
        <f t="shared" si="0"/>
        <v>#VALUE!</v>
      </c>
      <c r="D54" s="6"/>
      <c r="E54" s="6"/>
      <c r="F54" s="7"/>
      <c r="G54" s="6"/>
    </row>
    <row r="55" spans="1:7">
      <c r="A55" s="10" t="s">
        <v>218</v>
      </c>
      <c r="B55" s="4">
        <v>169</v>
      </c>
      <c r="C55" s="4" t="str">
        <f t="shared" si="0"/>
        <v> QB</v>
      </c>
      <c r="D55" s="4"/>
      <c r="E55" s="11">
        <v>0.03</v>
      </c>
      <c r="F55" s="5">
        <v>1.1000000000000001</v>
      </c>
      <c r="G55" s="4">
        <v>1</v>
      </c>
    </row>
    <row r="56" spans="1:7" hidden="1">
      <c r="A56" s="12" t="s">
        <v>382</v>
      </c>
      <c r="B56" s="6"/>
      <c r="C56" s="4" t="e">
        <f t="shared" si="0"/>
        <v>#VALUE!</v>
      </c>
      <c r="D56" s="6"/>
      <c r="E56" s="6"/>
      <c r="F56" s="7"/>
      <c r="G56" s="6"/>
    </row>
    <row r="57" spans="1:7" hidden="1">
      <c r="A57" s="3"/>
      <c r="B57" s="6"/>
      <c r="C57" s="4" t="e">
        <f t="shared" si="0"/>
        <v>#VALUE!</v>
      </c>
      <c r="D57" s="6"/>
      <c r="E57" s="6"/>
      <c r="F57" s="7"/>
      <c r="G57" s="6"/>
    </row>
    <row r="58" spans="1:7">
      <c r="A58" s="10" t="s">
        <v>383</v>
      </c>
      <c r="B58" s="4">
        <v>170</v>
      </c>
      <c r="C58" s="4" t="str">
        <f t="shared" si="0"/>
        <v> WR</v>
      </c>
      <c r="D58" s="4"/>
      <c r="E58" s="13" t="s">
        <v>186</v>
      </c>
      <c r="F58" s="14" t="s">
        <v>186</v>
      </c>
      <c r="G58" s="4">
        <v>1</v>
      </c>
    </row>
    <row r="59" spans="1:7" hidden="1">
      <c r="A59" s="12" t="s">
        <v>363</v>
      </c>
      <c r="B59" s="6"/>
      <c r="C59" s="4" t="e">
        <f t="shared" si="0"/>
        <v>#VALUE!</v>
      </c>
      <c r="D59" s="6"/>
      <c r="E59" s="6"/>
      <c r="F59" s="7"/>
      <c r="G59" s="6"/>
    </row>
    <row r="60" spans="1:7" hidden="1">
      <c r="A60" s="3"/>
      <c r="B60" s="6"/>
      <c r="C60" s="4" t="e">
        <f t="shared" si="0"/>
        <v>#VALUE!</v>
      </c>
      <c r="D60" s="6"/>
      <c r="E60" s="6"/>
      <c r="F60" s="7"/>
      <c r="G60" s="6"/>
    </row>
    <row r="61" spans="1:7">
      <c r="A61" s="10" t="s">
        <v>384</v>
      </c>
      <c r="B61" s="4">
        <v>171</v>
      </c>
      <c r="C61" s="4" t="str">
        <f t="shared" si="0"/>
        <v> RB</v>
      </c>
      <c r="D61" s="4"/>
      <c r="E61" s="11">
        <v>0.03</v>
      </c>
      <c r="F61" s="5">
        <v>1.2</v>
      </c>
      <c r="G61" s="4">
        <v>1</v>
      </c>
    </row>
    <row r="62" spans="1:7" hidden="1">
      <c r="A62" s="12" t="s">
        <v>385</v>
      </c>
      <c r="B62" s="6"/>
      <c r="C62" s="4" t="e">
        <f t="shared" si="0"/>
        <v>#VALUE!</v>
      </c>
      <c r="D62" s="6"/>
      <c r="E62" s="6"/>
      <c r="F62" s="7"/>
      <c r="G62" s="6"/>
    </row>
    <row r="63" spans="1:7" hidden="1">
      <c r="A63" s="3"/>
      <c r="B63" s="6"/>
      <c r="C63" s="4" t="e">
        <f t="shared" si="0"/>
        <v>#VALUE!</v>
      </c>
      <c r="D63" s="6"/>
      <c r="E63" s="6"/>
      <c r="F63" s="7"/>
      <c r="G63" s="6"/>
    </row>
    <row r="64" spans="1:7">
      <c r="A64" s="10" t="s">
        <v>228</v>
      </c>
      <c r="B64" s="4">
        <v>172</v>
      </c>
      <c r="C64" s="4" t="str">
        <f t="shared" si="0"/>
        <v> QB</v>
      </c>
      <c r="D64" s="4"/>
      <c r="E64" s="13" t="s">
        <v>186</v>
      </c>
      <c r="F64" s="14" t="s">
        <v>186</v>
      </c>
      <c r="G64" s="4">
        <v>1</v>
      </c>
    </row>
    <row r="65" spans="1:7" hidden="1">
      <c r="A65" s="12" t="s">
        <v>386</v>
      </c>
      <c r="B65" s="6"/>
      <c r="C65" s="4" t="e">
        <f t="shared" si="0"/>
        <v>#VALUE!</v>
      </c>
      <c r="D65" s="6"/>
      <c r="E65" s="6"/>
      <c r="F65" s="7"/>
      <c r="G65" s="6"/>
    </row>
    <row r="66" spans="1:7" hidden="1">
      <c r="A66" s="3"/>
      <c r="B66" s="6"/>
      <c r="C66" s="4" t="e">
        <f t="shared" si="0"/>
        <v>#VALUE!</v>
      </c>
      <c r="D66" s="6"/>
      <c r="E66" s="6"/>
      <c r="F66" s="7"/>
      <c r="G66" s="6"/>
    </row>
    <row r="67" spans="1:7">
      <c r="A67" s="10" t="s">
        <v>387</v>
      </c>
      <c r="B67" s="4">
        <v>173</v>
      </c>
      <c r="C67" s="4" t="str">
        <f t="shared" si="0"/>
        <v> K</v>
      </c>
      <c r="D67" s="4"/>
      <c r="E67" s="11">
        <v>1</v>
      </c>
      <c r="F67" s="5">
        <v>3.5</v>
      </c>
      <c r="G67" s="4">
        <v>1</v>
      </c>
    </row>
    <row r="68" spans="1:7" hidden="1">
      <c r="A68" s="12" t="s">
        <v>388</v>
      </c>
      <c r="B68" s="6"/>
      <c r="C68" s="4" t="e">
        <f t="shared" ref="C68:C131" si="1">RIGHT(A69,LEN(A69)-FIND("-",A69,1))</f>
        <v>#VALUE!</v>
      </c>
      <c r="D68" s="6"/>
      <c r="E68" s="6"/>
      <c r="F68" s="7"/>
      <c r="G68" s="6"/>
    </row>
    <row r="69" spans="1:7" hidden="1">
      <c r="A69" s="3"/>
      <c r="B69" s="6"/>
      <c r="C69" s="4" t="e">
        <f t="shared" si="1"/>
        <v>#VALUE!</v>
      </c>
      <c r="D69" s="6"/>
      <c r="E69" s="6"/>
      <c r="F69" s="7"/>
      <c r="G69" s="6"/>
    </row>
    <row r="70" spans="1:7">
      <c r="A70" s="10" t="s">
        <v>389</v>
      </c>
      <c r="B70" s="4">
        <v>174</v>
      </c>
      <c r="C70" s="4" t="str">
        <f t="shared" si="1"/>
        <v> K</v>
      </c>
      <c r="D70" s="4"/>
      <c r="E70" s="11">
        <v>1</v>
      </c>
      <c r="F70" s="5">
        <v>2.1</v>
      </c>
      <c r="G70" s="4">
        <v>1</v>
      </c>
    </row>
    <row r="71" spans="1:7" hidden="1">
      <c r="A71" s="12" t="s">
        <v>390</v>
      </c>
      <c r="B71" s="6"/>
      <c r="C71" s="4" t="e">
        <f t="shared" si="1"/>
        <v>#VALUE!</v>
      </c>
      <c r="D71" s="6"/>
      <c r="E71" s="6"/>
      <c r="F71" s="7"/>
      <c r="G71" s="6"/>
    </row>
    <row r="72" spans="1:7" hidden="1">
      <c r="A72" s="3"/>
      <c r="B72" s="6"/>
      <c r="C72" s="4" t="e">
        <f t="shared" si="1"/>
        <v>#VALUE!</v>
      </c>
      <c r="D72" s="6"/>
      <c r="E72" s="6"/>
      <c r="F72" s="7"/>
      <c r="G72" s="6"/>
    </row>
    <row r="73" spans="1:7">
      <c r="A73" s="10" t="s">
        <v>179</v>
      </c>
      <c r="B73" s="4">
        <v>175</v>
      </c>
      <c r="C73" s="4" t="str">
        <f t="shared" si="1"/>
        <v> RB</v>
      </c>
      <c r="D73" s="4"/>
      <c r="E73" s="13" t="s">
        <v>186</v>
      </c>
      <c r="F73" s="14" t="s">
        <v>186</v>
      </c>
      <c r="G73" s="4">
        <v>1</v>
      </c>
    </row>
    <row r="74" spans="1:7" hidden="1">
      <c r="A74" s="12" t="s">
        <v>391</v>
      </c>
      <c r="B74" s="6"/>
      <c r="C74" s="4" t="e">
        <f t="shared" si="1"/>
        <v>#VALUE!</v>
      </c>
      <c r="D74" s="6"/>
      <c r="E74" s="6"/>
      <c r="F74" s="7"/>
      <c r="G74" s="6"/>
    </row>
    <row r="75" spans="1:7" hidden="1">
      <c r="A75" s="3"/>
      <c r="B75" s="6"/>
      <c r="C75" s="4" t="e">
        <f t="shared" si="1"/>
        <v>#VALUE!</v>
      </c>
      <c r="D75" s="6"/>
      <c r="E75" s="6"/>
      <c r="F75" s="7"/>
      <c r="G75" s="6"/>
    </row>
    <row r="76" spans="1:7">
      <c r="A76" s="10" t="s">
        <v>392</v>
      </c>
      <c r="B76" s="4">
        <v>176</v>
      </c>
      <c r="C76" s="4" t="str">
        <f t="shared" si="1"/>
        <v> WR</v>
      </c>
      <c r="D76" s="4"/>
      <c r="E76" s="13" t="s">
        <v>186</v>
      </c>
      <c r="F76" s="14" t="s">
        <v>186</v>
      </c>
      <c r="G76" s="4">
        <v>1</v>
      </c>
    </row>
    <row r="77" spans="1:7" hidden="1">
      <c r="A77" s="12" t="s">
        <v>393</v>
      </c>
      <c r="B77" s="6"/>
      <c r="C77" s="4" t="e">
        <f t="shared" si="1"/>
        <v>#VALUE!</v>
      </c>
      <c r="D77" s="6"/>
      <c r="E77" s="6"/>
      <c r="F77" s="7"/>
      <c r="G77" s="6"/>
    </row>
    <row r="78" spans="1:7" hidden="1">
      <c r="A78" s="3"/>
      <c r="B78" s="6"/>
      <c r="C78" s="4" t="e">
        <f t="shared" si="1"/>
        <v>#VALUE!</v>
      </c>
      <c r="D78" s="6"/>
      <c r="E78" s="6"/>
      <c r="F78" s="7"/>
      <c r="G78" s="6"/>
    </row>
    <row r="79" spans="1:7">
      <c r="A79" s="10" t="s">
        <v>394</v>
      </c>
      <c r="B79" s="4">
        <v>177</v>
      </c>
      <c r="C79" s="4" t="str">
        <f t="shared" si="1"/>
        <v> RB</v>
      </c>
      <c r="D79" s="4"/>
      <c r="E79" s="11">
        <v>0.03</v>
      </c>
      <c r="F79" s="5">
        <v>1.1000000000000001</v>
      </c>
      <c r="G79" s="4">
        <v>1</v>
      </c>
    </row>
    <row r="80" spans="1:7" hidden="1">
      <c r="A80" s="12" t="s">
        <v>395</v>
      </c>
      <c r="B80" s="6"/>
      <c r="C80" s="4" t="e">
        <f t="shared" si="1"/>
        <v>#VALUE!</v>
      </c>
      <c r="D80" s="6"/>
      <c r="E80" s="6"/>
      <c r="F80" s="7"/>
      <c r="G80" s="6"/>
    </row>
    <row r="81" spans="1:7" hidden="1">
      <c r="A81" s="3"/>
      <c r="B81" s="6"/>
      <c r="C81" s="4" t="e">
        <f t="shared" si="1"/>
        <v>#VALUE!</v>
      </c>
      <c r="D81" s="6"/>
      <c r="E81" s="6"/>
      <c r="F81" s="7"/>
      <c r="G81" s="6"/>
    </row>
    <row r="82" spans="1:7">
      <c r="A82" s="10" t="s">
        <v>396</v>
      </c>
      <c r="B82" s="4">
        <v>178</v>
      </c>
      <c r="C82" s="4" t="str">
        <f t="shared" si="1"/>
        <v> RB</v>
      </c>
      <c r="D82" s="4"/>
      <c r="E82" s="13" t="s">
        <v>186</v>
      </c>
      <c r="F82" s="14" t="s">
        <v>186</v>
      </c>
      <c r="G82" s="4">
        <v>1</v>
      </c>
    </row>
    <row r="83" spans="1:7" hidden="1">
      <c r="A83" s="12" t="s">
        <v>397</v>
      </c>
      <c r="B83" s="6"/>
      <c r="C83" s="4" t="e">
        <f t="shared" si="1"/>
        <v>#VALUE!</v>
      </c>
      <c r="D83" s="6"/>
      <c r="E83" s="6"/>
      <c r="F83" s="7"/>
      <c r="G83" s="6"/>
    </row>
    <row r="84" spans="1:7" hidden="1">
      <c r="A84" s="3"/>
      <c r="B84" s="6"/>
      <c r="C84" s="4" t="e">
        <f t="shared" si="1"/>
        <v>#VALUE!</v>
      </c>
      <c r="D84" s="6"/>
      <c r="E84" s="6"/>
      <c r="F84" s="7"/>
      <c r="G84" s="6"/>
    </row>
    <row r="85" spans="1:7">
      <c r="A85" s="10" t="s">
        <v>185</v>
      </c>
      <c r="B85" s="4">
        <v>179</v>
      </c>
      <c r="C85" s="4" t="str">
        <f t="shared" si="1"/>
        <v> WR</v>
      </c>
      <c r="D85" s="4"/>
      <c r="E85" s="13" t="s">
        <v>186</v>
      </c>
      <c r="F85" s="14" t="s">
        <v>186</v>
      </c>
      <c r="G85" s="4">
        <v>1</v>
      </c>
    </row>
    <row r="86" spans="1:7" hidden="1">
      <c r="A86" s="12" t="s">
        <v>393</v>
      </c>
      <c r="B86" s="6"/>
      <c r="C86" s="4" t="e">
        <f t="shared" si="1"/>
        <v>#VALUE!</v>
      </c>
      <c r="D86" s="6"/>
      <c r="E86" s="6"/>
      <c r="F86" s="7"/>
      <c r="G86" s="6"/>
    </row>
    <row r="87" spans="1:7" hidden="1">
      <c r="A87" s="3"/>
      <c r="B87" s="6"/>
      <c r="C87" s="4" t="e">
        <f t="shared" si="1"/>
        <v>#VALUE!</v>
      </c>
      <c r="D87" s="6"/>
      <c r="E87" s="6"/>
      <c r="F87" s="7"/>
      <c r="G87" s="6"/>
    </row>
    <row r="88" spans="1:7">
      <c r="A88" s="10" t="s">
        <v>398</v>
      </c>
      <c r="B88" s="4">
        <v>180</v>
      </c>
      <c r="C88" s="4" t="str">
        <f t="shared" si="1"/>
        <v> WR</v>
      </c>
      <c r="D88" s="4"/>
      <c r="E88" s="13" t="s">
        <v>186</v>
      </c>
      <c r="F88" s="14" t="s">
        <v>186</v>
      </c>
      <c r="G88" s="4">
        <v>1</v>
      </c>
    </row>
    <row r="89" spans="1:7" hidden="1">
      <c r="A89" s="12" t="s">
        <v>399</v>
      </c>
      <c r="B89" s="6"/>
      <c r="C89" s="4" t="e">
        <f t="shared" si="1"/>
        <v>#VALUE!</v>
      </c>
      <c r="D89" s="6"/>
      <c r="E89" s="6"/>
      <c r="F89" s="7"/>
      <c r="G89" s="6"/>
    </row>
    <row r="90" spans="1:7" hidden="1">
      <c r="A90" s="3"/>
      <c r="B90" s="6"/>
      <c r="C90" s="4" t="e">
        <f t="shared" si="1"/>
        <v>#VALUE!</v>
      </c>
      <c r="D90" s="6"/>
      <c r="E90" s="6"/>
      <c r="F90" s="7"/>
      <c r="G90" s="6"/>
    </row>
    <row r="91" spans="1:7">
      <c r="A91" s="10" t="s">
        <v>134</v>
      </c>
      <c r="B91" s="4">
        <v>181</v>
      </c>
      <c r="C91" s="4" t="str">
        <f t="shared" si="1"/>
        <v> WR</v>
      </c>
      <c r="D91" s="4"/>
      <c r="E91" s="13" t="s">
        <v>186</v>
      </c>
      <c r="F91" s="14" t="s">
        <v>186</v>
      </c>
      <c r="G91" s="4">
        <v>1</v>
      </c>
    </row>
    <row r="92" spans="1:7" hidden="1">
      <c r="A92" s="12" t="s">
        <v>400</v>
      </c>
      <c r="B92" s="6"/>
      <c r="C92" s="4" t="e">
        <f t="shared" si="1"/>
        <v>#VALUE!</v>
      </c>
      <c r="D92" s="6"/>
      <c r="E92" s="6"/>
      <c r="F92" s="7"/>
      <c r="G92" s="6"/>
    </row>
    <row r="93" spans="1:7" hidden="1">
      <c r="A93" s="3"/>
      <c r="B93" s="6"/>
      <c r="C93" s="4" t="e">
        <f t="shared" si="1"/>
        <v>#VALUE!</v>
      </c>
      <c r="D93" s="6"/>
      <c r="E93" s="6"/>
      <c r="F93" s="7"/>
      <c r="G93" s="6"/>
    </row>
    <row r="94" spans="1:7">
      <c r="A94" s="10" t="s">
        <v>401</v>
      </c>
      <c r="B94" s="4">
        <v>182</v>
      </c>
      <c r="C94" s="4" t="str">
        <f t="shared" si="1"/>
        <v> DEF</v>
      </c>
      <c r="D94" s="4"/>
      <c r="E94" s="11">
        <v>1</v>
      </c>
      <c r="F94" s="5">
        <v>1.2</v>
      </c>
      <c r="G94" s="4">
        <v>1</v>
      </c>
    </row>
    <row r="95" spans="1:7" hidden="1">
      <c r="A95" s="12" t="s">
        <v>402</v>
      </c>
      <c r="B95" s="6"/>
      <c r="C95" s="4" t="e">
        <f t="shared" si="1"/>
        <v>#VALUE!</v>
      </c>
      <c r="D95" s="6"/>
      <c r="E95" s="6"/>
      <c r="F95" s="7"/>
      <c r="G95" s="6"/>
    </row>
    <row r="96" spans="1:7" hidden="1">
      <c r="A96" s="3"/>
      <c r="B96" s="6"/>
      <c r="C96" s="4" t="e">
        <f t="shared" si="1"/>
        <v>#VALUE!</v>
      </c>
      <c r="D96" s="6"/>
      <c r="E96" s="6"/>
      <c r="F96" s="7"/>
      <c r="G96" s="6"/>
    </row>
    <row r="97" spans="1:7">
      <c r="A97" s="10" t="s">
        <v>403</v>
      </c>
      <c r="B97" s="4">
        <v>183</v>
      </c>
      <c r="C97" s="4" t="str">
        <f t="shared" si="1"/>
        <v> WR</v>
      </c>
      <c r="D97" s="4"/>
      <c r="E97" s="13" t="s">
        <v>186</v>
      </c>
      <c r="F97" s="14" t="s">
        <v>186</v>
      </c>
      <c r="G97" s="4">
        <v>1</v>
      </c>
    </row>
    <row r="98" spans="1:7" hidden="1">
      <c r="A98" s="12" t="s">
        <v>404</v>
      </c>
      <c r="B98" s="6"/>
      <c r="C98" s="4" t="e">
        <f t="shared" si="1"/>
        <v>#VALUE!</v>
      </c>
      <c r="D98" s="6"/>
      <c r="E98" s="6"/>
      <c r="F98" s="7"/>
      <c r="G98" s="6"/>
    </row>
    <row r="99" spans="1:7" hidden="1">
      <c r="A99" s="3"/>
      <c r="B99" s="6"/>
      <c r="C99" s="4" t="e">
        <f t="shared" si="1"/>
        <v>#VALUE!</v>
      </c>
      <c r="D99" s="6"/>
      <c r="E99" s="6"/>
      <c r="F99" s="7"/>
      <c r="G99" s="6"/>
    </row>
    <row r="100" spans="1:7">
      <c r="A100" s="10" t="s">
        <v>405</v>
      </c>
      <c r="B100" s="4">
        <v>184</v>
      </c>
      <c r="C100" s="4" t="str">
        <f t="shared" si="1"/>
        <v> TE</v>
      </c>
      <c r="D100" s="4"/>
      <c r="E100" s="11">
        <v>7.0000000000000007E-2</v>
      </c>
      <c r="F100" s="5">
        <v>1</v>
      </c>
      <c r="G100" s="4">
        <v>1</v>
      </c>
    </row>
    <row r="101" spans="1:7" hidden="1">
      <c r="A101" s="12" t="s">
        <v>406</v>
      </c>
      <c r="B101" s="6"/>
      <c r="C101" s="4" t="e">
        <f t="shared" si="1"/>
        <v>#VALUE!</v>
      </c>
      <c r="D101" s="6"/>
      <c r="E101" s="6"/>
      <c r="F101" s="7"/>
      <c r="G101" s="6"/>
    </row>
    <row r="102" spans="1:7" hidden="1">
      <c r="A102" s="3"/>
      <c r="B102" s="6"/>
      <c r="C102" s="4" t="e">
        <f t="shared" si="1"/>
        <v>#VALUE!</v>
      </c>
      <c r="D102" s="6"/>
      <c r="E102" s="6"/>
      <c r="F102" s="7"/>
      <c r="G102" s="6"/>
    </row>
    <row r="103" spans="1:7">
      <c r="A103" s="10" t="s">
        <v>407</v>
      </c>
      <c r="B103" s="4">
        <v>185</v>
      </c>
      <c r="C103" s="4" t="str">
        <f t="shared" si="1"/>
        <v> RB</v>
      </c>
      <c r="D103" s="4"/>
      <c r="E103" s="13" t="s">
        <v>186</v>
      </c>
      <c r="F103" s="14" t="s">
        <v>186</v>
      </c>
      <c r="G103" s="4">
        <v>1</v>
      </c>
    </row>
    <row r="104" spans="1:7" hidden="1">
      <c r="A104" s="12" t="s">
        <v>408</v>
      </c>
      <c r="B104" s="6"/>
      <c r="C104" s="4" t="e">
        <f t="shared" si="1"/>
        <v>#VALUE!</v>
      </c>
      <c r="D104" s="6"/>
      <c r="E104" s="6"/>
      <c r="F104" s="7"/>
      <c r="G104" s="6"/>
    </row>
    <row r="105" spans="1:7" hidden="1">
      <c r="A105" s="3"/>
      <c r="B105" s="6"/>
      <c r="C105" s="4" t="e">
        <f t="shared" si="1"/>
        <v>#VALUE!</v>
      </c>
      <c r="D105" s="6"/>
      <c r="E105" s="6"/>
      <c r="F105" s="7"/>
      <c r="G105" s="6"/>
    </row>
    <row r="106" spans="1:7">
      <c r="A106" s="10" t="s">
        <v>178</v>
      </c>
      <c r="B106" s="4">
        <v>186</v>
      </c>
      <c r="C106" s="4" t="str">
        <f t="shared" si="1"/>
        <v> QB</v>
      </c>
      <c r="D106" s="4"/>
      <c r="E106" s="13" t="s">
        <v>186</v>
      </c>
      <c r="F106" s="14" t="s">
        <v>186</v>
      </c>
      <c r="G106" s="4">
        <v>1</v>
      </c>
    </row>
    <row r="107" spans="1:7" hidden="1">
      <c r="A107" s="12" t="s">
        <v>386</v>
      </c>
      <c r="B107" s="6"/>
      <c r="C107" s="4" t="e">
        <f t="shared" si="1"/>
        <v>#VALUE!</v>
      </c>
      <c r="D107" s="6"/>
      <c r="E107" s="6"/>
      <c r="F107" s="7"/>
      <c r="G107" s="6"/>
    </row>
    <row r="108" spans="1:7" hidden="1">
      <c r="A108" s="3"/>
      <c r="B108" s="6"/>
      <c r="C108" s="4" t="e">
        <f t="shared" si="1"/>
        <v>#VALUE!</v>
      </c>
      <c r="D108" s="6"/>
      <c r="E108" s="6"/>
      <c r="F108" s="7"/>
      <c r="G108" s="6"/>
    </row>
    <row r="109" spans="1:7">
      <c r="A109" s="10" t="s">
        <v>409</v>
      </c>
      <c r="B109" s="4">
        <v>187</v>
      </c>
      <c r="C109" s="4" t="str">
        <f t="shared" si="1"/>
        <v> WR</v>
      </c>
      <c r="D109" s="4"/>
      <c r="E109" s="11">
        <v>0.02</v>
      </c>
      <c r="F109" s="5">
        <v>1.4</v>
      </c>
      <c r="G109" s="4">
        <v>1</v>
      </c>
    </row>
    <row r="110" spans="1:7" hidden="1">
      <c r="A110" s="12" t="s">
        <v>410</v>
      </c>
      <c r="B110" s="6"/>
      <c r="C110" s="4" t="e">
        <f t="shared" si="1"/>
        <v>#VALUE!</v>
      </c>
      <c r="D110" s="6"/>
      <c r="E110" s="6"/>
      <c r="F110" s="7"/>
      <c r="G110" s="6"/>
    </row>
    <row r="111" spans="1:7" hidden="1">
      <c r="A111" s="3"/>
      <c r="B111" s="6"/>
      <c r="C111" s="4" t="e">
        <f t="shared" si="1"/>
        <v>#VALUE!</v>
      </c>
      <c r="D111" s="6"/>
      <c r="E111" s="6"/>
      <c r="F111" s="7"/>
      <c r="G111" s="6"/>
    </row>
    <row r="112" spans="1:7">
      <c r="A112" s="10" t="s">
        <v>182</v>
      </c>
      <c r="B112" s="4">
        <v>188</v>
      </c>
      <c r="C112" s="4" t="str">
        <f t="shared" si="1"/>
        <v> WR</v>
      </c>
      <c r="D112" s="4"/>
      <c r="E112" s="13" t="s">
        <v>186</v>
      </c>
      <c r="F112" s="14" t="s">
        <v>186</v>
      </c>
      <c r="G112" s="4">
        <v>1</v>
      </c>
    </row>
    <row r="113" spans="1:7" hidden="1">
      <c r="A113" s="12" t="s">
        <v>411</v>
      </c>
      <c r="B113" s="6"/>
      <c r="C113" s="4" t="e">
        <f t="shared" si="1"/>
        <v>#VALUE!</v>
      </c>
      <c r="D113" s="6"/>
      <c r="E113" s="6"/>
      <c r="F113" s="7"/>
      <c r="G113" s="6"/>
    </row>
    <row r="114" spans="1:7" hidden="1">
      <c r="A114" s="3"/>
      <c r="B114" s="6"/>
      <c r="C114" s="4" t="e">
        <f t="shared" si="1"/>
        <v>#VALUE!</v>
      </c>
      <c r="D114" s="6"/>
      <c r="E114" s="6"/>
      <c r="F114" s="7"/>
      <c r="G114" s="6"/>
    </row>
    <row r="115" spans="1:7">
      <c r="A115" s="10" t="s">
        <v>412</v>
      </c>
      <c r="B115" s="4">
        <v>189</v>
      </c>
      <c r="C115" s="4" t="str">
        <f t="shared" si="1"/>
        <v> K</v>
      </c>
      <c r="D115" s="4"/>
      <c r="E115" s="11">
        <v>1</v>
      </c>
      <c r="F115" s="5">
        <v>1.8</v>
      </c>
      <c r="G115" s="4">
        <v>1</v>
      </c>
    </row>
    <row r="116" spans="1:7" hidden="1">
      <c r="A116" s="12" t="s">
        <v>413</v>
      </c>
      <c r="B116" s="6"/>
      <c r="C116" s="4" t="e">
        <f t="shared" si="1"/>
        <v>#VALUE!</v>
      </c>
      <c r="D116" s="6"/>
      <c r="E116" s="6"/>
      <c r="F116" s="7"/>
      <c r="G116" s="6"/>
    </row>
    <row r="117" spans="1:7" hidden="1">
      <c r="A117" s="3"/>
      <c r="B117" s="6"/>
      <c r="C117" s="4" t="e">
        <f t="shared" si="1"/>
        <v>#VALUE!</v>
      </c>
      <c r="D117" s="6"/>
      <c r="E117" s="6"/>
      <c r="F117" s="7"/>
      <c r="G117" s="6"/>
    </row>
    <row r="118" spans="1:7">
      <c r="A118" s="10" t="s">
        <v>414</v>
      </c>
      <c r="B118" s="4">
        <v>190</v>
      </c>
      <c r="C118" s="4" t="str">
        <f t="shared" si="1"/>
        <v> DEF</v>
      </c>
      <c r="D118" s="4"/>
      <c r="E118" s="11">
        <v>0.99</v>
      </c>
      <c r="F118" s="5">
        <v>1.3</v>
      </c>
      <c r="G118" s="4">
        <v>1</v>
      </c>
    </row>
    <row r="119" spans="1:7" hidden="1">
      <c r="A119" s="12" t="s">
        <v>415</v>
      </c>
      <c r="B119" s="6"/>
      <c r="C119" s="4" t="e">
        <f t="shared" si="1"/>
        <v>#VALUE!</v>
      </c>
      <c r="D119" s="6"/>
      <c r="E119" s="6"/>
      <c r="F119" s="7"/>
      <c r="G119" s="6"/>
    </row>
    <row r="120" spans="1:7" hidden="1">
      <c r="A120" s="3"/>
      <c r="B120" s="6"/>
      <c r="C120" s="4" t="e">
        <f t="shared" si="1"/>
        <v>#VALUE!</v>
      </c>
      <c r="D120" s="6"/>
      <c r="E120" s="6"/>
      <c r="F120" s="7"/>
      <c r="G120" s="6"/>
    </row>
    <row r="121" spans="1:7">
      <c r="A121" s="10" t="s">
        <v>416</v>
      </c>
      <c r="B121" s="4">
        <v>191</v>
      </c>
      <c r="C121" s="4" t="str">
        <f t="shared" si="1"/>
        <v> WR</v>
      </c>
      <c r="D121" s="4"/>
      <c r="E121" s="13" t="s">
        <v>186</v>
      </c>
      <c r="F121" s="14" t="s">
        <v>186</v>
      </c>
      <c r="G121" s="4">
        <v>1</v>
      </c>
    </row>
    <row r="122" spans="1:7" hidden="1">
      <c r="A122" s="12" t="s">
        <v>417</v>
      </c>
      <c r="B122" s="6"/>
      <c r="C122" s="4" t="e">
        <f t="shared" si="1"/>
        <v>#VALUE!</v>
      </c>
      <c r="D122" s="6"/>
      <c r="E122" s="6"/>
      <c r="F122" s="7"/>
      <c r="G122" s="6"/>
    </row>
    <row r="123" spans="1:7" hidden="1">
      <c r="A123" s="3"/>
      <c r="B123" s="6"/>
      <c r="C123" s="4" t="e">
        <f t="shared" si="1"/>
        <v>#VALUE!</v>
      </c>
      <c r="D123" s="6"/>
      <c r="E123" s="6"/>
      <c r="F123" s="7"/>
      <c r="G123" s="6"/>
    </row>
    <row r="124" spans="1:7">
      <c r="A124" s="10" t="s">
        <v>189</v>
      </c>
      <c r="B124" s="4">
        <v>192</v>
      </c>
      <c r="C124" s="4" t="str">
        <f t="shared" si="1"/>
        <v> RB</v>
      </c>
      <c r="D124" s="4"/>
      <c r="E124" s="11">
        <v>0.02</v>
      </c>
      <c r="F124" s="5">
        <v>1.1000000000000001</v>
      </c>
      <c r="G124" s="4">
        <v>1</v>
      </c>
    </row>
    <row r="125" spans="1:7" hidden="1">
      <c r="A125" s="12" t="s">
        <v>418</v>
      </c>
      <c r="B125" s="6"/>
      <c r="C125" s="4" t="e">
        <f t="shared" si="1"/>
        <v>#VALUE!</v>
      </c>
      <c r="D125" s="6"/>
      <c r="E125" s="6"/>
      <c r="F125" s="7"/>
      <c r="G125" s="6"/>
    </row>
    <row r="126" spans="1:7" hidden="1">
      <c r="A126" s="3"/>
      <c r="B126" s="6"/>
      <c r="C126" s="4" t="e">
        <f t="shared" si="1"/>
        <v>#VALUE!</v>
      </c>
      <c r="D126" s="6"/>
      <c r="E126" s="6"/>
      <c r="F126" s="7"/>
      <c r="G126" s="6"/>
    </row>
    <row r="127" spans="1:7">
      <c r="A127" s="10" t="s">
        <v>419</v>
      </c>
      <c r="B127" s="4">
        <v>193</v>
      </c>
      <c r="C127" s="4" t="str">
        <f t="shared" si="1"/>
        <v> QB</v>
      </c>
      <c r="D127" s="4"/>
      <c r="E127" s="13" t="s">
        <v>186</v>
      </c>
      <c r="F127" s="14" t="s">
        <v>186</v>
      </c>
      <c r="G127" s="4">
        <v>1</v>
      </c>
    </row>
    <row r="128" spans="1:7" hidden="1">
      <c r="A128" s="12" t="s">
        <v>420</v>
      </c>
      <c r="B128" s="6"/>
      <c r="C128" s="4" t="e">
        <f t="shared" si="1"/>
        <v>#VALUE!</v>
      </c>
      <c r="D128" s="6"/>
      <c r="E128" s="6"/>
      <c r="F128" s="7"/>
      <c r="G128" s="6"/>
    </row>
    <row r="129" spans="1:7" hidden="1">
      <c r="A129" s="3"/>
      <c r="B129" s="6"/>
      <c r="C129" s="4" t="e">
        <f t="shared" si="1"/>
        <v>#VALUE!</v>
      </c>
      <c r="D129" s="6"/>
      <c r="E129" s="6"/>
      <c r="F129" s="7"/>
      <c r="G129" s="6"/>
    </row>
    <row r="130" spans="1:7">
      <c r="A130" s="10" t="s">
        <v>421</v>
      </c>
      <c r="B130" s="4">
        <v>194</v>
      </c>
      <c r="C130" s="4" t="str">
        <f t="shared" si="1"/>
        <v> RB</v>
      </c>
      <c r="D130" s="4"/>
      <c r="E130" s="11">
        <v>0.03</v>
      </c>
      <c r="F130" s="5">
        <v>1.2</v>
      </c>
      <c r="G130" s="4">
        <v>1</v>
      </c>
    </row>
    <row r="131" spans="1:7" hidden="1">
      <c r="A131" s="12" t="s">
        <v>422</v>
      </c>
      <c r="B131" s="6"/>
      <c r="C131" s="4" t="e">
        <f t="shared" si="1"/>
        <v>#VALUE!</v>
      </c>
      <c r="D131" s="6"/>
      <c r="E131" s="6"/>
      <c r="F131" s="7"/>
      <c r="G131" s="6"/>
    </row>
    <row r="132" spans="1:7" hidden="1">
      <c r="A132" s="3"/>
      <c r="B132" s="6"/>
      <c r="C132" s="4" t="e">
        <f t="shared" ref="C132:C195" si="2">RIGHT(A133,LEN(A133)-FIND("-",A133,1))</f>
        <v>#VALUE!</v>
      </c>
      <c r="D132" s="6"/>
      <c r="E132" s="6"/>
      <c r="F132" s="7"/>
      <c r="G132" s="6"/>
    </row>
    <row r="133" spans="1:7">
      <c r="A133" s="10" t="s">
        <v>169</v>
      </c>
      <c r="B133" s="4">
        <v>195</v>
      </c>
      <c r="C133" s="4" t="str">
        <f t="shared" si="2"/>
        <v> WR</v>
      </c>
      <c r="D133" s="4"/>
      <c r="E133" s="13" t="s">
        <v>186</v>
      </c>
      <c r="F133" s="14" t="s">
        <v>186</v>
      </c>
      <c r="G133" s="4">
        <v>1</v>
      </c>
    </row>
    <row r="134" spans="1:7" hidden="1">
      <c r="A134" s="12" t="s">
        <v>423</v>
      </c>
      <c r="B134" s="6"/>
      <c r="C134" s="4" t="e">
        <f t="shared" si="2"/>
        <v>#VALUE!</v>
      </c>
      <c r="D134" s="6"/>
      <c r="E134" s="6"/>
      <c r="F134" s="7"/>
      <c r="G134" s="6"/>
    </row>
    <row r="135" spans="1:7" hidden="1">
      <c r="A135" s="3"/>
      <c r="B135" s="6"/>
      <c r="C135" s="4" t="e">
        <f t="shared" si="2"/>
        <v>#VALUE!</v>
      </c>
      <c r="D135" s="6"/>
      <c r="E135" s="6"/>
      <c r="F135" s="7"/>
      <c r="G135" s="6"/>
    </row>
    <row r="136" spans="1:7">
      <c r="A136" s="10" t="s">
        <v>424</v>
      </c>
      <c r="B136" s="4">
        <v>196</v>
      </c>
      <c r="C136" s="4" t="str">
        <f t="shared" si="2"/>
        <v> WR</v>
      </c>
      <c r="D136" s="4"/>
      <c r="E136" s="13" t="s">
        <v>186</v>
      </c>
      <c r="F136" s="14" t="s">
        <v>186</v>
      </c>
      <c r="G136" s="4">
        <v>1</v>
      </c>
    </row>
    <row r="137" spans="1:7" hidden="1">
      <c r="A137" s="12" t="s">
        <v>425</v>
      </c>
      <c r="B137" s="6"/>
      <c r="C137" s="4" t="e">
        <f t="shared" si="2"/>
        <v>#VALUE!</v>
      </c>
      <c r="D137" s="6"/>
      <c r="E137" s="6"/>
      <c r="F137" s="7"/>
      <c r="G137" s="6"/>
    </row>
    <row r="138" spans="1:7" hidden="1">
      <c r="A138" s="3"/>
      <c r="B138" s="6"/>
      <c r="C138" s="4" t="e">
        <f t="shared" si="2"/>
        <v>#VALUE!</v>
      </c>
      <c r="D138" s="6"/>
      <c r="E138" s="6"/>
      <c r="F138" s="7"/>
      <c r="G138" s="6"/>
    </row>
    <row r="139" spans="1:7">
      <c r="A139" s="10" t="s">
        <v>426</v>
      </c>
      <c r="B139" s="4">
        <v>197</v>
      </c>
      <c r="C139" s="4" t="str">
        <f t="shared" si="2"/>
        <v> TE</v>
      </c>
      <c r="D139" s="4"/>
      <c r="E139" s="11">
        <v>0.02</v>
      </c>
      <c r="F139" s="5">
        <v>1.2</v>
      </c>
      <c r="G139" s="4">
        <v>0</v>
      </c>
    </row>
    <row r="140" spans="1:7" hidden="1">
      <c r="A140" s="12" t="s">
        <v>427</v>
      </c>
      <c r="B140" s="6"/>
      <c r="C140" s="4" t="e">
        <f t="shared" si="2"/>
        <v>#VALUE!</v>
      </c>
      <c r="D140" s="6"/>
      <c r="E140" s="6"/>
      <c r="F140" s="7"/>
      <c r="G140" s="6"/>
    </row>
    <row r="141" spans="1:7" hidden="1">
      <c r="A141" s="3"/>
      <c r="B141" s="6"/>
      <c r="C141" s="4" t="e">
        <f t="shared" si="2"/>
        <v>#VALUE!</v>
      </c>
      <c r="D141" s="6"/>
      <c r="E141" s="6"/>
      <c r="F141" s="7"/>
      <c r="G141" s="6"/>
    </row>
    <row r="142" spans="1:7">
      <c r="A142" s="10" t="s">
        <v>428</v>
      </c>
      <c r="B142" s="4">
        <v>198</v>
      </c>
      <c r="C142" s="4" t="str">
        <f t="shared" si="2"/>
        <v> WR</v>
      </c>
      <c r="D142" s="4"/>
      <c r="E142" s="13" t="s">
        <v>186</v>
      </c>
      <c r="F142" s="14" t="s">
        <v>186</v>
      </c>
      <c r="G142" s="4">
        <v>1</v>
      </c>
    </row>
    <row r="143" spans="1:7" hidden="1">
      <c r="A143" s="12" t="s">
        <v>363</v>
      </c>
      <c r="B143" s="6"/>
      <c r="C143" s="4" t="e">
        <f t="shared" si="2"/>
        <v>#VALUE!</v>
      </c>
      <c r="D143" s="6"/>
      <c r="E143" s="6"/>
      <c r="F143" s="7"/>
      <c r="G143" s="6"/>
    </row>
    <row r="144" spans="1:7" hidden="1">
      <c r="A144" s="3"/>
      <c r="B144" s="6"/>
      <c r="C144" s="4" t="e">
        <f t="shared" si="2"/>
        <v>#VALUE!</v>
      </c>
      <c r="D144" s="6"/>
      <c r="E144" s="6"/>
      <c r="F144" s="7"/>
      <c r="G144" s="6"/>
    </row>
    <row r="145" spans="1:7">
      <c r="A145" s="10" t="s">
        <v>232</v>
      </c>
      <c r="B145" s="4">
        <v>199</v>
      </c>
      <c r="C145" s="4" t="str">
        <f t="shared" si="2"/>
        <v> RB</v>
      </c>
      <c r="D145" s="4"/>
      <c r="E145" s="11">
        <v>0.03</v>
      </c>
      <c r="F145" s="5">
        <v>1.1000000000000001</v>
      </c>
      <c r="G145" s="4">
        <v>1</v>
      </c>
    </row>
    <row r="146" spans="1:7" hidden="1">
      <c r="A146" s="12" t="s">
        <v>429</v>
      </c>
      <c r="B146" s="6"/>
      <c r="C146" s="4" t="e">
        <f t="shared" si="2"/>
        <v>#VALUE!</v>
      </c>
      <c r="D146" s="6"/>
      <c r="E146" s="6"/>
      <c r="F146" s="7"/>
      <c r="G146" s="6"/>
    </row>
    <row r="147" spans="1:7" hidden="1">
      <c r="A147" s="3"/>
      <c r="B147" s="6"/>
      <c r="C147" s="4" t="e">
        <f t="shared" si="2"/>
        <v>#VALUE!</v>
      </c>
      <c r="D147" s="6"/>
      <c r="E147" s="6"/>
      <c r="F147" s="7"/>
      <c r="G147" s="6"/>
    </row>
    <row r="148" spans="1:7">
      <c r="A148" s="10" t="s">
        <v>430</v>
      </c>
      <c r="B148" s="4">
        <v>200</v>
      </c>
      <c r="C148" s="4" t="str">
        <f t="shared" si="2"/>
        <v> RB</v>
      </c>
      <c r="D148" s="4"/>
      <c r="E148" s="13" t="s">
        <v>186</v>
      </c>
      <c r="F148" s="14" t="s">
        <v>186</v>
      </c>
      <c r="G148" s="4">
        <v>1</v>
      </c>
    </row>
    <row r="149" spans="1:7" hidden="1">
      <c r="A149" s="12" t="s">
        <v>431</v>
      </c>
      <c r="B149" s="6"/>
      <c r="C149" s="4" t="e">
        <f t="shared" si="2"/>
        <v>#VALUE!</v>
      </c>
      <c r="D149" s="6"/>
      <c r="E149" s="6"/>
      <c r="F149" s="7"/>
      <c r="G149" s="6"/>
    </row>
    <row r="150" spans="1:7" hidden="1">
      <c r="A150" s="3"/>
      <c r="B150" s="6"/>
      <c r="C150" s="4" t="e">
        <f t="shared" si="2"/>
        <v>#VALUE!</v>
      </c>
      <c r="D150" s="6"/>
      <c r="E150" s="6"/>
      <c r="F150" s="7"/>
      <c r="G150" s="6"/>
    </row>
    <row r="151" spans="1:7">
      <c r="A151" s="10" t="s">
        <v>432</v>
      </c>
      <c r="B151" s="4">
        <v>201</v>
      </c>
      <c r="C151" s="4" t="str">
        <f t="shared" si="2"/>
        <v> RB</v>
      </c>
      <c r="D151" s="4"/>
      <c r="E151" s="11">
        <v>0.03</v>
      </c>
      <c r="F151" s="5">
        <v>1.3</v>
      </c>
      <c r="G151" s="4">
        <v>1</v>
      </c>
    </row>
    <row r="152" spans="1:7" hidden="1">
      <c r="A152" s="12" t="s">
        <v>433</v>
      </c>
      <c r="B152" s="6"/>
      <c r="C152" s="4" t="e">
        <f t="shared" si="2"/>
        <v>#VALUE!</v>
      </c>
      <c r="D152" s="6"/>
      <c r="E152" s="6"/>
      <c r="F152" s="7"/>
      <c r="G152" s="6"/>
    </row>
    <row r="153" spans="1:7" hidden="1">
      <c r="A153" s="3"/>
      <c r="B153" s="6"/>
      <c r="C153" s="4" t="e">
        <f t="shared" si="2"/>
        <v>#VALUE!</v>
      </c>
      <c r="D153" s="6"/>
      <c r="E153" s="6"/>
      <c r="F153" s="7"/>
      <c r="G153" s="6"/>
    </row>
    <row r="154" spans="1:7">
      <c r="A154" s="10" t="s">
        <v>434</v>
      </c>
      <c r="B154" s="4">
        <v>202</v>
      </c>
      <c r="C154" s="4" t="str">
        <f t="shared" si="2"/>
        <v> WR</v>
      </c>
      <c r="D154" s="4"/>
      <c r="E154" s="11">
        <v>0.02</v>
      </c>
      <c r="F154" s="5">
        <v>1.2</v>
      </c>
      <c r="G154" s="4">
        <v>1</v>
      </c>
    </row>
    <row r="155" spans="1:7" hidden="1">
      <c r="A155" s="12" t="s">
        <v>375</v>
      </c>
      <c r="B155" s="6"/>
      <c r="C155" s="4" t="e">
        <f t="shared" si="2"/>
        <v>#VALUE!</v>
      </c>
      <c r="D155" s="6"/>
      <c r="E155" s="6"/>
      <c r="F155" s="7"/>
      <c r="G155" s="6"/>
    </row>
    <row r="156" spans="1:7" hidden="1">
      <c r="A156" s="3"/>
      <c r="B156" s="6"/>
      <c r="C156" s="4" t="e">
        <f t="shared" si="2"/>
        <v>#VALUE!</v>
      </c>
      <c r="D156" s="6"/>
      <c r="E156" s="6"/>
      <c r="F156" s="7"/>
      <c r="G156" s="6"/>
    </row>
    <row r="157" spans="1:7">
      <c r="A157" s="10" t="s">
        <v>435</v>
      </c>
      <c r="B157" s="4">
        <v>203</v>
      </c>
      <c r="C157" s="4" t="str">
        <f t="shared" si="2"/>
        <v> DEF</v>
      </c>
      <c r="D157" s="4"/>
      <c r="E157" s="11">
        <v>0.97</v>
      </c>
      <c r="F157" s="5">
        <v>1.1000000000000001</v>
      </c>
      <c r="G157" s="4">
        <v>1</v>
      </c>
    </row>
    <row r="158" spans="1:7" hidden="1">
      <c r="A158" s="12" t="s">
        <v>436</v>
      </c>
      <c r="B158" s="6"/>
      <c r="C158" s="4" t="e">
        <f t="shared" si="2"/>
        <v>#VALUE!</v>
      </c>
      <c r="D158" s="6"/>
      <c r="E158" s="6"/>
      <c r="F158" s="7"/>
      <c r="G158" s="6"/>
    </row>
    <row r="159" spans="1:7" hidden="1">
      <c r="A159" s="3"/>
      <c r="B159" s="6"/>
      <c r="C159" s="4" t="e">
        <f t="shared" si="2"/>
        <v>#VALUE!</v>
      </c>
      <c r="D159" s="6"/>
      <c r="E159" s="6"/>
      <c r="F159" s="7"/>
      <c r="G159" s="6"/>
    </row>
    <row r="160" spans="1:7">
      <c r="A160" s="10" t="s">
        <v>437</v>
      </c>
      <c r="B160" s="4">
        <v>204</v>
      </c>
      <c r="C160" s="4" t="str">
        <f t="shared" si="2"/>
        <v> DEF</v>
      </c>
      <c r="D160" s="4"/>
      <c r="E160" s="11">
        <v>0.94</v>
      </c>
      <c r="F160" s="5">
        <v>1.2</v>
      </c>
      <c r="G160" s="4">
        <v>1</v>
      </c>
    </row>
    <row r="161" spans="1:7" hidden="1">
      <c r="A161" s="12" t="s">
        <v>438</v>
      </c>
      <c r="B161" s="6"/>
      <c r="C161" s="4" t="e">
        <f t="shared" si="2"/>
        <v>#VALUE!</v>
      </c>
      <c r="D161" s="6"/>
      <c r="E161" s="6"/>
      <c r="F161" s="7"/>
      <c r="G161" s="6"/>
    </row>
    <row r="162" spans="1:7" hidden="1">
      <c r="A162" s="3"/>
      <c r="B162" s="6"/>
      <c r="C162" s="4" t="e">
        <f t="shared" si="2"/>
        <v>#VALUE!</v>
      </c>
      <c r="D162" s="6"/>
      <c r="E162" s="6"/>
      <c r="F162" s="7"/>
      <c r="G162" s="6"/>
    </row>
    <row r="163" spans="1:7">
      <c r="A163" s="10" t="s">
        <v>227</v>
      </c>
      <c r="B163" s="4">
        <v>205</v>
      </c>
      <c r="C163" s="4" t="str">
        <f t="shared" si="2"/>
        <v> QB</v>
      </c>
      <c r="D163" s="4"/>
      <c r="E163" s="13" t="s">
        <v>186</v>
      </c>
      <c r="F163" s="14" t="s">
        <v>186</v>
      </c>
      <c r="G163" s="4">
        <v>1</v>
      </c>
    </row>
    <row r="164" spans="1:7" hidden="1">
      <c r="A164" s="12" t="s">
        <v>439</v>
      </c>
      <c r="B164" s="6"/>
      <c r="C164" s="4" t="e">
        <f t="shared" si="2"/>
        <v>#VALUE!</v>
      </c>
      <c r="D164" s="6"/>
      <c r="E164" s="6"/>
      <c r="F164" s="7"/>
      <c r="G164" s="6"/>
    </row>
    <row r="165" spans="1:7" hidden="1">
      <c r="A165" s="3"/>
      <c r="B165" s="6"/>
      <c r="C165" s="4" t="e">
        <f t="shared" si="2"/>
        <v>#VALUE!</v>
      </c>
      <c r="D165" s="6"/>
      <c r="E165" s="6"/>
      <c r="F165" s="7"/>
      <c r="G165" s="6"/>
    </row>
    <row r="166" spans="1:7">
      <c r="A166" s="10" t="s">
        <v>236</v>
      </c>
      <c r="B166" s="4">
        <v>206</v>
      </c>
      <c r="C166" s="4" t="str">
        <f t="shared" si="2"/>
        <v> RB</v>
      </c>
      <c r="D166" s="4"/>
      <c r="E166" s="13" t="s">
        <v>186</v>
      </c>
      <c r="F166" s="14" t="s">
        <v>186</v>
      </c>
      <c r="G166" s="4">
        <v>1</v>
      </c>
    </row>
    <row r="167" spans="1:7" hidden="1">
      <c r="A167" s="12" t="s">
        <v>440</v>
      </c>
      <c r="B167" s="6"/>
      <c r="C167" s="4" t="e">
        <f t="shared" si="2"/>
        <v>#VALUE!</v>
      </c>
      <c r="D167" s="6"/>
      <c r="E167" s="6"/>
      <c r="F167" s="7"/>
      <c r="G167" s="6"/>
    </row>
    <row r="168" spans="1:7" hidden="1">
      <c r="A168" s="3"/>
      <c r="B168" s="6"/>
      <c r="C168" s="4" t="e">
        <f t="shared" si="2"/>
        <v>#VALUE!</v>
      </c>
      <c r="D168" s="6"/>
      <c r="E168" s="6"/>
      <c r="F168" s="7"/>
      <c r="G168" s="6"/>
    </row>
    <row r="169" spans="1:7">
      <c r="A169" s="10" t="s">
        <v>190</v>
      </c>
      <c r="B169" s="4">
        <v>207</v>
      </c>
      <c r="C169" s="4" t="str">
        <f t="shared" si="2"/>
        <v> WR</v>
      </c>
      <c r="D169" s="4"/>
      <c r="E169" s="13" t="s">
        <v>186</v>
      </c>
      <c r="F169" s="14" t="s">
        <v>186</v>
      </c>
      <c r="G169" s="4">
        <v>1</v>
      </c>
    </row>
    <row r="170" spans="1:7" hidden="1">
      <c r="A170" s="12" t="s">
        <v>363</v>
      </c>
      <c r="B170" s="6"/>
      <c r="C170" s="4" t="e">
        <f t="shared" si="2"/>
        <v>#VALUE!</v>
      </c>
      <c r="D170" s="6"/>
      <c r="E170" s="6"/>
      <c r="F170" s="7"/>
      <c r="G170" s="6"/>
    </row>
    <row r="171" spans="1:7" hidden="1">
      <c r="A171" s="3"/>
      <c r="B171" s="6"/>
      <c r="C171" s="4" t="e">
        <f t="shared" si="2"/>
        <v>#VALUE!</v>
      </c>
      <c r="D171" s="6"/>
      <c r="E171" s="6"/>
      <c r="F171" s="7"/>
      <c r="G171" s="6"/>
    </row>
    <row r="172" spans="1:7">
      <c r="A172" s="10" t="s">
        <v>441</v>
      </c>
      <c r="B172" s="4">
        <v>208</v>
      </c>
      <c r="C172" s="4" t="str">
        <f t="shared" si="2"/>
        <v> QB</v>
      </c>
      <c r="D172" s="4"/>
      <c r="E172" s="11">
        <v>0.02</v>
      </c>
      <c r="F172" s="5">
        <v>1.8</v>
      </c>
      <c r="G172" s="4">
        <v>1</v>
      </c>
    </row>
    <row r="173" spans="1:7" hidden="1">
      <c r="A173" s="12" t="s">
        <v>442</v>
      </c>
      <c r="B173" s="6"/>
      <c r="C173" s="4" t="e">
        <f t="shared" si="2"/>
        <v>#VALUE!</v>
      </c>
      <c r="D173" s="6"/>
      <c r="E173" s="6"/>
      <c r="F173" s="7"/>
      <c r="G173" s="6"/>
    </row>
    <row r="174" spans="1:7" hidden="1">
      <c r="A174" s="3"/>
      <c r="B174" s="6"/>
      <c r="C174" s="4" t="e">
        <f t="shared" si="2"/>
        <v>#VALUE!</v>
      </c>
      <c r="D174" s="6"/>
      <c r="E174" s="6"/>
      <c r="F174" s="7"/>
      <c r="G174" s="6"/>
    </row>
    <row r="175" spans="1:7">
      <c r="A175" s="10" t="s">
        <v>443</v>
      </c>
      <c r="B175" s="4">
        <v>209</v>
      </c>
      <c r="C175" s="4" t="str">
        <f t="shared" si="2"/>
        <v> DEF</v>
      </c>
      <c r="D175" s="4"/>
      <c r="E175" s="11">
        <v>0.64</v>
      </c>
      <c r="F175" s="5">
        <v>1</v>
      </c>
      <c r="G175" s="4">
        <v>1</v>
      </c>
    </row>
    <row r="176" spans="1:7" hidden="1">
      <c r="A176" s="12" t="s">
        <v>444</v>
      </c>
      <c r="B176" s="6"/>
      <c r="C176" s="4" t="e">
        <f t="shared" si="2"/>
        <v>#VALUE!</v>
      </c>
      <c r="D176" s="6"/>
      <c r="E176" s="6"/>
      <c r="F176" s="7"/>
      <c r="G176" s="6"/>
    </row>
    <row r="177" spans="1:7" hidden="1">
      <c r="A177" s="3"/>
      <c r="B177" s="6"/>
      <c r="C177" s="4" t="e">
        <f t="shared" si="2"/>
        <v>#VALUE!</v>
      </c>
      <c r="D177" s="6"/>
      <c r="E177" s="6"/>
      <c r="F177" s="7"/>
      <c r="G177" s="6"/>
    </row>
    <row r="178" spans="1:7">
      <c r="A178" s="10" t="s">
        <v>184</v>
      </c>
      <c r="B178" s="4">
        <v>210</v>
      </c>
      <c r="C178" s="4" t="str">
        <f t="shared" si="2"/>
        <v> RB</v>
      </c>
      <c r="D178" s="4"/>
      <c r="E178" s="13" t="s">
        <v>186</v>
      </c>
      <c r="F178" s="14" t="s">
        <v>186</v>
      </c>
      <c r="G178" s="4">
        <v>1</v>
      </c>
    </row>
    <row r="179" spans="1:7" hidden="1">
      <c r="A179" s="12" t="s">
        <v>445</v>
      </c>
      <c r="B179" s="6"/>
      <c r="C179" s="4" t="e">
        <f t="shared" si="2"/>
        <v>#VALUE!</v>
      </c>
      <c r="D179" s="6"/>
      <c r="E179" s="6"/>
      <c r="F179" s="7"/>
      <c r="G179" s="6"/>
    </row>
    <row r="180" spans="1:7" hidden="1">
      <c r="B180" s="6"/>
      <c r="C180" s="4" t="e">
        <f t="shared" si="2"/>
        <v>#VALUE!</v>
      </c>
      <c r="D180" s="6"/>
      <c r="E180" s="6"/>
      <c r="F180" s="7"/>
      <c r="G180" s="6"/>
    </row>
    <row r="181" spans="1:7" hidden="1">
      <c r="C181" s="4" t="e">
        <f t="shared" si="2"/>
        <v>#VALUE!</v>
      </c>
    </row>
    <row r="182" spans="1:7">
      <c r="A182" s="10" t="s">
        <v>207</v>
      </c>
      <c r="B182" s="4">
        <v>211</v>
      </c>
      <c r="C182" s="4" t="str">
        <f t="shared" si="2"/>
        <v> WR</v>
      </c>
      <c r="D182" s="4"/>
      <c r="E182" s="13" t="s">
        <v>186</v>
      </c>
      <c r="F182" s="14" t="s">
        <v>186</v>
      </c>
      <c r="G182" s="4">
        <v>1</v>
      </c>
    </row>
    <row r="183" spans="1:7" hidden="1">
      <c r="A183" s="12" t="s">
        <v>371</v>
      </c>
      <c r="B183" s="6"/>
      <c r="C183" s="4" t="e">
        <f t="shared" si="2"/>
        <v>#VALUE!</v>
      </c>
      <c r="D183" s="6"/>
      <c r="E183" s="6"/>
      <c r="F183" s="7"/>
      <c r="G183" s="6"/>
    </row>
    <row r="184" spans="1:7" hidden="1">
      <c r="A184" s="3"/>
      <c r="B184" s="6"/>
      <c r="C184" s="4" t="e">
        <f t="shared" si="2"/>
        <v>#VALUE!</v>
      </c>
      <c r="D184" s="6"/>
      <c r="E184" s="6"/>
      <c r="F184" s="7"/>
      <c r="G184" s="6"/>
    </row>
    <row r="185" spans="1:7">
      <c r="A185" s="10" t="s">
        <v>446</v>
      </c>
      <c r="B185" s="4">
        <v>212</v>
      </c>
      <c r="C185" s="4" t="str">
        <f t="shared" si="2"/>
        <v> WR</v>
      </c>
      <c r="D185" s="4"/>
      <c r="E185" s="13" t="s">
        <v>186</v>
      </c>
      <c r="F185" s="14" t="s">
        <v>186</v>
      </c>
      <c r="G185" s="4">
        <v>1</v>
      </c>
    </row>
    <row r="186" spans="1:7" hidden="1">
      <c r="A186" s="12" t="s">
        <v>404</v>
      </c>
      <c r="B186" s="6"/>
      <c r="C186" s="4" t="e">
        <f t="shared" si="2"/>
        <v>#VALUE!</v>
      </c>
      <c r="D186" s="6"/>
      <c r="E186" s="6"/>
      <c r="F186" s="7"/>
      <c r="G186" s="6"/>
    </row>
    <row r="187" spans="1:7" hidden="1">
      <c r="A187" s="3"/>
      <c r="B187" s="6"/>
      <c r="C187" s="4" t="e">
        <f t="shared" si="2"/>
        <v>#VALUE!</v>
      </c>
      <c r="D187" s="6"/>
      <c r="E187" s="6"/>
      <c r="F187" s="7"/>
      <c r="G187" s="6"/>
    </row>
    <row r="188" spans="1:7">
      <c r="A188" s="10" t="s">
        <v>311</v>
      </c>
      <c r="B188" s="4">
        <v>213</v>
      </c>
      <c r="C188" s="4" t="str">
        <f t="shared" si="2"/>
        <v> TE</v>
      </c>
      <c r="D188" s="4"/>
      <c r="E188" s="13" t="s">
        <v>186</v>
      </c>
      <c r="F188" s="14" t="s">
        <v>186</v>
      </c>
      <c r="G188" s="4">
        <v>0</v>
      </c>
    </row>
    <row r="189" spans="1:7" hidden="1">
      <c r="A189" s="12" t="s">
        <v>447</v>
      </c>
      <c r="B189" s="6"/>
      <c r="C189" s="4" t="e">
        <f t="shared" si="2"/>
        <v>#VALUE!</v>
      </c>
      <c r="D189" s="6"/>
      <c r="E189" s="6"/>
      <c r="F189" s="7"/>
      <c r="G189" s="6"/>
    </row>
    <row r="190" spans="1:7" hidden="1">
      <c r="A190" s="3"/>
      <c r="B190" s="6"/>
      <c r="C190" s="4" t="e">
        <f t="shared" si="2"/>
        <v>#VALUE!</v>
      </c>
      <c r="D190" s="6"/>
      <c r="E190" s="6"/>
      <c r="F190" s="7"/>
      <c r="G190" s="6"/>
    </row>
    <row r="191" spans="1:7">
      <c r="A191" s="10" t="s">
        <v>448</v>
      </c>
      <c r="B191" s="4">
        <v>214</v>
      </c>
      <c r="C191" s="4" t="str">
        <f t="shared" si="2"/>
        <v> DEF</v>
      </c>
      <c r="D191" s="4"/>
      <c r="E191" s="11">
        <v>0.89</v>
      </c>
      <c r="F191" s="5">
        <v>1.1000000000000001</v>
      </c>
      <c r="G191" s="4">
        <v>1</v>
      </c>
    </row>
    <row r="192" spans="1:7" hidden="1">
      <c r="A192" s="12" t="s">
        <v>449</v>
      </c>
      <c r="B192" s="6"/>
      <c r="C192" s="4" t="e">
        <f t="shared" si="2"/>
        <v>#VALUE!</v>
      </c>
      <c r="D192" s="6"/>
      <c r="E192" s="6"/>
      <c r="F192" s="7"/>
      <c r="G192" s="6"/>
    </row>
    <row r="193" spans="1:7" hidden="1">
      <c r="A193" s="3"/>
      <c r="B193" s="6"/>
      <c r="C193" s="4" t="e">
        <f t="shared" si="2"/>
        <v>#VALUE!</v>
      </c>
      <c r="D193" s="6"/>
      <c r="E193" s="6"/>
      <c r="F193" s="7"/>
      <c r="G193" s="6"/>
    </row>
    <row r="194" spans="1:7">
      <c r="A194" s="10" t="s">
        <v>450</v>
      </c>
      <c r="B194" s="4">
        <v>215</v>
      </c>
      <c r="C194" s="4" t="str">
        <f t="shared" si="2"/>
        <v> TE</v>
      </c>
      <c r="D194" s="4"/>
      <c r="E194" s="13" t="s">
        <v>186</v>
      </c>
      <c r="F194" s="14" t="s">
        <v>186</v>
      </c>
      <c r="G194" s="4">
        <v>1</v>
      </c>
    </row>
    <row r="195" spans="1:7" hidden="1">
      <c r="A195" s="12" t="s">
        <v>451</v>
      </c>
      <c r="B195" s="6"/>
      <c r="C195" s="4" t="e">
        <f t="shared" si="2"/>
        <v>#VALUE!</v>
      </c>
      <c r="D195" s="6"/>
      <c r="E195" s="6"/>
      <c r="F195" s="7"/>
      <c r="G195" s="6"/>
    </row>
    <row r="196" spans="1:7" hidden="1">
      <c r="A196" s="3"/>
      <c r="B196" s="6"/>
      <c r="C196" s="4" t="e">
        <f t="shared" ref="C196:C259" si="3">RIGHT(A197,LEN(A197)-FIND("-",A197,1))</f>
        <v>#VALUE!</v>
      </c>
      <c r="D196" s="6"/>
      <c r="E196" s="6"/>
      <c r="F196" s="7"/>
      <c r="G196" s="6"/>
    </row>
    <row r="197" spans="1:7">
      <c r="A197" s="10" t="s">
        <v>452</v>
      </c>
      <c r="B197" s="4">
        <v>216</v>
      </c>
      <c r="C197" s="4" t="str">
        <f t="shared" si="3"/>
        <v> K</v>
      </c>
      <c r="D197" s="4"/>
      <c r="E197" s="11">
        <v>0.97</v>
      </c>
      <c r="F197" s="5">
        <v>1.1000000000000001</v>
      </c>
      <c r="G197" s="4">
        <v>1</v>
      </c>
    </row>
    <row r="198" spans="1:7" hidden="1">
      <c r="A198" s="12" t="s">
        <v>453</v>
      </c>
      <c r="B198" s="6"/>
      <c r="C198" s="4" t="e">
        <f t="shared" si="3"/>
        <v>#VALUE!</v>
      </c>
      <c r="D198" s="6"/>
      <c r="E198" s="6"/>
      <c r="F198" s="7"/>
      <c r="G198" s="6"/>
    </row>
    <row r="199" spans="1:7" hidden="1">
      <c r="A199" s="3"/>
      <c r="B199" s="6"/>
      <c r="C199" s="4" t="e">
        <f t="shared" si="3"/>
        <v>#VALUE!</v>
      </c>
      <c r="D199" s="6"/>
      <c r="E199" s="6"/>
      <c r="F199" s="7"/>
      <c r="G199" s="6"/>
    </row>
    <row r="200" spans="1:7">
      <c r="A200" s="10" t="s">
        <v>454</v>
      </c>
      <c r="B200" s="4">
        <v>217</v>
      </c>
      <c r="C200" s="4" t="str">
        <f t="shared" si="3"/>
        <v> RB</v>
      </c>
      <c r="D200" s="4"/>
      <c r="E200" s="13" t="s">
        <v>186</v>
      </c>
      <c r="F200" s="14" t="s">
        <v>186</v>
      </c>
      <c r="G200" s="4">
        <v>1</v>
      </c>
    </row>
    <row r="201" spans="1:7" hidden="1">
      <c r="A201" s="12" t="s">
        <v>455</v>
      </c>
      <c r="B201" s="6"/>
      <c r="C201" s="4" t="e">
        <f t="shared" si="3"/>
        <v>#VALUE!</v>
      </c>
      <c r="D201" s="6"/>
      <c r="E201" s="6"/>
      <c r="F201" s="7"/>
      <c r="G201" s="6"/>
    </row>
    <row r="202" spans="1:7" hidden="1">
      <c r="A202" s="3"/>
      <c r="B202" s="6"/>
      <c r="C202" s="4" t="e">
        <f t="shared" si="3"/>
        <v>#VALUE!</v>
      </c>
      <c r="D202" s="6"/>
      <c r="E202" s="6"/>
      <c r="F202" s="7"/>
      <c r="G202" s="6"/>
    </row>
    <row r="203" spans="1:7">
      <c r="A203" s="10" t="s">
        <v>199</v>
      </c>
      <c r="B203" s="4">
        <v>218</v>
      </c>
      <c r="C203" s="4" t="str">
        <f t="shared" si="3"/>
        <v> RB</v>
      </c>
      <c r="D203" s="4"/>
      <c r="E203" s="13" t="s">
        <v>186</v>
      </c>
      <c r="F203" s="14" t="s">
        <v>186</v>
      </c>
      <c r="G203" s="4">
        <v>1</v>
      </c>
    </row>
    <row r="204" spans="1:7" hidden="1">
      <c r="A204" s="12" t="s">
        <v>456</v>
      </c>
      <c r="B204" s="6"/>
      <c r="C204" s="4" t="e">
        <f t="shared" si="3"/>
        <v>#VALUE!</v>
      </c>
      <c r="D204" s="6"/>
      <c r="E204" s="6"/>
      <c r="F204" s="7"/>
      <c r="G204" s="6"/>
    </row>
    <row r="205" spans="1:7" hidden="1">
      <c r="A205" s="3"/>
      <c r="B205" s="6"/>
      <c r="C205" s="4" t="e">
        <f t="shared" si="3"/>
        <v>#VALUE!</v>
      </c>
      <c r="D205" s="6"/>
      <c r="E205" s="6"/>
      <c r="F205" s="7"/>
      <c r="G205" s="6"/>
    </row>
    <row r="206" spans="1:7">
      <c r="A206" s="10" t="s">
        <v>457</v>
      </c>
      <c r="B206" s="4">
        <v>219</v>
      </c>
      <c r="C206" s="4" t="str">
        <f t="shared" si="3"/>
        <v> QB</v>
      </c>
      <c r="D206" s="4"/>
      <c r="E206" s="11">
        <v>0.03</v>
      </c>
      <c r="F206" s="5">
        <v>1.2</v>
      </c>
      <c r="G206" s="4">
        <v>1</v>
      </c>
    </row>
    <row r="207" spans="1:7" hidden="1">
      <c r="A207" s="12" t="s">
        <v>458</v>
      </c>
      <c r="B207" s="6"/>
      <c r="C207" s="4" t="e">
        <f t="shared" si="3"/>
        <v>#VALUE!</v>
      </c>
      <c r="D207" s="6"/>
      <c r="E207" s="6"/>
      <c r="F207" s="7"/>
      <c r="G207" s="6"/>
    </row>
    <row r="208" spans="1:7" hidden="1">
      <c r="A208" s="3"/>
      <c r="B208" s="6"/>
      <c r="C208" s="4" t="e">
        <f t="shared" si="3"/>
        <v>#VALUE!</v>
      </c>
      <c r="D208" s="6"/>
      <c r="E208" s="6"/>
      <c r="F208" s="7"/>
      <c r="G208" s="6"/>
    </row>
    <row r="209" spans="1:7">
      <c r="A209" s="10" t="s">
        <v>459</v>
      </c>
      <c r="B209" s="4">
        <v>220</v>
      </c>
      <c r="C209" s="4" t="str">
        <f t="shared" si="3"/>
        <v> DEF</v>
      </c>
      <c r="D209" s="4"/>
      <c r="E209" s="11">
        <v>0.74</v>
      </c>
      <c r="F209" s="5">
        <v>1.1000000000000001</v>
      </c>
      <c r="G209" s="4">
        <v>1</v>
      </c>
    </row>
    <row r="210" spans="1:7" hidden="1">
      <c r="A210" s="12" t="s">
        <v>460</v>
      </c>
      <c r="B210" s="6"/>
      <c r="C210" s="4" t="e">
        <f t="shared" si="3"/>
        <v>#VALUE!</v>
      </c>
      <c r="D210" s="6"/>
      <c r="E210" s="6"/>
      <c r="F210" s="7"/>
      <c r="G210" s="6"/>
    </row>
    <row r="211" spans="1:7" hidden="1">
      <c r="A211" s="3"/>
      <c r="B211" s="6"/>
      <c r="C211" s="4" t="e">
        <f t="shared" si="3"/>
        <v>#VALUE!</v>
      </c>
      <c r="D211" s="6"/>
      <c r="E211" s="6"/>
      <c r="F211" s="7"/>
      <c r="G211" s="6"/>
    </row>
    <row r="212" spans="1:7">
      <c r="A212" s="10" t="s">
        <v>461</v>
      </c>
      <c r="B212" s="4">
        <v>221</v>
      </c>
      <c r="C212" s="4" t="str">
        <f t="shared" si="3"/>
        <v> K</v>
      </c>
      <c r="D212" s="4"/>
      <c r="E212" s="11">
        <v>0.72</v>
      </c>
      <c r="F212" s="5">
        <v>1</v>
      </c>
      <c r="G212" s="4">
        <v>1</v>
      </c>
    </row>
    <row r="213" spans="1:7" hidden="1">
      <c r="A213" s="12" t="s">
        <v>462</v>
      </c>
      <c r="B213" s="6"/>
      <c r="C213" s="4" t="e">
        <f t="shared" si="3"/>
        <v>#VALUE!</v>
      </c>
      <c r="D213" s="6"/>
      <c r="E213" s="6"/>
      <c r="F213" s="7"/>
      <c r="G213" s="6"/>
    </row>
    <row r="214" spans="1:7" hidden="1">
      <c r="A214" s="3"/>
      <c r="B214" s="6"/>
      <c r="C214" s="4" t="e">
        <f t="shared" si="3"/>
        <v>#VALUE!</v>
      </c>
      <c r="D214" s="6"/>
      <c r="E214" s="6"/>
      <c r="F214" s="7"/>
      <c r="G214" s="6"/>
    </row>
    <row r="215" spans="1:7">
      <c r="A215" s="10" t="s">
        <v>463</v>
      </c>
      <c r="B215" s="4">
        <v>222</v>
      </c>
      <c r="C215" s="4" t="str">
        <f t="shared" si="3"/>
        <v> K</v>
      </c>
      <c r="D215" s="4"/>
      <c r="E215" s="11">
        <v>0.95</v>
      </c>
      <c r="F215" s="5">
        <v>1.2</v>
      </c>
      <c r="G215" s="4">
        <v>1</v>
      </c>
    </row>
    <row r="216" spans="1:7" hidden="1">
      <c r="A216" s="12" t="s">
        <v>464</v>
      </c>
      <c r="B216" s="6"/>
      <c r="C216" s="4" t="e">
        <f t="shared" si="3"/>
        <v>#VALUE!</v>
      </c>
      <c r="D216" s="6"/>
      <c r="E216" s="6"/>
      <c r="F216" s="7"/>
      <c r="G216" s="6"/>
    </row>
    <row r="217" spans="1:7" hidden="1">
      <c r="A217" s="3"/>
      <c r="B217" s="6"/>
      <c r="C217" s="4" t="e">
        <f t="shared" si="3"/>
        <v>#VALUE!</v>
      </c>
      <c r="D217" s="6"/>
      <c r="E217" s="6"/>
      <c r="F217" s="7"/>
      <c r="G217" s="6"/>
    </row>
    <row r="218" spans="1:7">
      <c r="A218" s="10" t="s">
        <v>465</v>
      </c>
      <c r="B218" s="4">
        <v>223</v>
      </c>
      <c r="C218" s="4" t="str">
        <f t="shared" si="3"/>
        <v> RB</v>
      </c>
      <c r="D218" s="4"/>
      <c r="E218" s="13" t="s">
        <v>186</v>
      </c>
      <c r="F218" s="14" t="s">
        <v>186</v>
      </c>
      <c r="G218" s="4">
        <v>1</v>
      </c>
    </row>
    <row r="219" spans="1:7" hidden="1">
      <c r="A219" s="12" t="s">
        <v>466</v>
      </c>
      <c r="B219" s="6"/>
      <c r="C219" s="4" t="e">
        <f t="shared" si="3"/>
        <v>#VALUE!</v>
      </c>
      <c r="D219" s="6"/>
      <c r="E219" s="6"/>
      <c r="F219" s="7"/>
      <c r="G219" s="6"/>
    </row>
    <row r="220" spans="1:7" hidden="1">
      <c r="A220" s="3"/>
      <c r="B220" s="6"/>
      <c r="C220" s="4" t="e">
        <f t="shared" si="3"/>
        <v>#VALUE!</v>
      </c>
      <c r="D220" s="6"/>
      <c r="E220" s="6"/>
      <c r="F220" s="7"/>
      <c r="G220" s="6"/>
    </row>
    <row r="221" spans="1:7">
      <c r="A221" s="10" t="s">
        <v>203</v>
      </c>
      <c r="B221" s="4">
        <v>224</v>
      </c>
      <c r="C221" s="4" t="str">
        <f t="shared" si="3"/>
        <v> RB</v>
      </c>
      <c r="D221" s="4"/>
      <c r="E221" s="13" t="s">
        <v>186</v>
      </c>
      <c r="F221" s="14" t="s">
        <v>186</v>
      </c>
      <c r="G221" s="4">
        <v>1</v>
      </c>
    </row>
    <row r="222" spans="1:7" hidden="1">
      <c r="A222" s="12" t="s">
        <v>467</v>
      </c>
      <c r="B222" s="6"/>
      <c r="C222" s="4" t="e">
        <f t="shared" si="3"/>
        <v>#VALUE!</v>
      </c>
      <c r="D222" s="6"/>
      <c r="E222" s="6"/>
      <c r="F222" s="7"/>
      <c r="G222" s="6"/>
    </row>
    <row r="223" spans="1:7" hidden="1">
      <c r="A223" s="3"/>
      <c r="B223" s="6"/>
      <c r="C223" s="4" t="e">
        <f t="shared" si="3"/>
        <v>#VALUE!</v>
      </c>
      <c r="D223" s="6"/>
      <c r="E223" s="6"/>
      <c r="F223" s="7"/>
      <c r="G223" s="6"/>
    </row>
    <row r="224" spans="1:7">
      <c r="A224" s="10" t="s">
        <v>468</v>
      </c>
      <c r="B224" s="4">
        <v>225</v>
      </c>
      <c r="C224" s="4" t="str">
        <f t="shared" si="3"/>
        <v> DEF</v>
      </c>
      <c r="D224" s="4"/>
      <c r="E224" s="11">
        <v>0.57999999999999996</v>
      </c>
      <c r="F224" s="5">
        <v>1.1000000000000001</v>
      </c>
      <c r="G224" s="4">
        <v>1</v>
      </c>
    </row>
    <row r="225" spans="1:7" hidden="1">
      <c r="A225" s="12" t="s">
        <v>469</v>
      </c>
      <c r="B225" s="6"/>
      <c r="C225" s="4" t="e">
        <f t="shared" si="3"/>
        <v>#VALUE!</v>
      </c>
      <c r="D225" s="6"/>
      <c r="E225" s="6"/>
      <c r="F225" s="7"/>
      <c r="G225" s="6"/>
    </row>
    <row r="226" spans="1:7" hidden="1">
      <c r="A226" s="3"/>
      <c r="B226" s="6"/>
      <c r="C226" s="4" t="e">
        <f t="shared" si="3"/>
        <v>#VALUE!</v>
      </c>
      <c r="D226" s="6"/>
      <c r="E226" s="6"/>
      <c r="F226" s="7"/>
      <c r="G226" s="6"/>
    </row>
    <row r="227" spans="1:7">
      <c r="A227" s="10" t="s">
        <v>268</v>
      </c>
      <c r="B227" s="4">
        <v>226</v>
      </c>
      <c r="C227" s="4" t="str">
        <f t="shared" si="3"/>
        <v> TE</v>
      </c>
      <c r="D227" s="4"/>
      <c r="E227" s="13" t="s">
        <v>186</v>
      </c>
      <c r="F227" s="14" t="s">
        <v>186</v>
      </c>
      <c r="G227" s="4">
        <v>1</v>
      </c>
    </row>
    <row r="228" spans="1:7" hidden="1">
      <c r="A228" s="12" t="s">
        <v>470</v>
      </c>
      <c r="B228" s="6"/>
      <c r="C228" s="4" t="e">
        <f t="shared" si="3"/>
        <v>#VALUE!</v>
      </c>
      <c r="D228" s="6"/>
      <c r="E228" s="6"/>
      <c r="F228" s="7"/>
      <c r="G228" s="6"/>
    </row>
    <row r="229" spans="1:7" hidden="1">
      <c r="A229" s="3"/>
      <c r="B229" s="6"/>
      <c r="C229" s="4" t="e">
        <f t="shared" si="3"/>
        <v>#VALUE!</v>
      </c>
      <c r="D229" s="6"/>
      <c r="E229" s="6"/>
      <c r="F229" s="7"/>
      <c r="G229" s="6"/>
    </row>
    <row r="230" spans="1:7">
      <c r="A230" s="10" t="s">
        <v>471</v>
      </c>
      <c r="B230" s="4">
        <v>227</v>
      </c>
      <c r="C230" s="4" t="str">
        <f t="shared" si="3"/>
        <v> RB</v>
      </c>
      <c r="D230" s="4"/>
      <c r="E230" s="13" t="s">
        <v>186</v>
      </c>
      <c r="F230" s="14" t="s">
        <v>186</v>
      </c>
      <c r="G230" s="4">
        <v>0</v>
      </c>
    </row>
    <row r="231" spans="1:7" hidden="1">
      <c r="A231" s="12" t="s">
        <v>472</v>
      </c>
      <c r="B231" s="6"/>
      <c r="C231" s="4" t="e">
        <f t="shared" si="3"/>
        <v>#VALUE!</v>
      </c>
      <c r="D231" s="6"/>
      <c r="E231" s="6"/>
      <c r="F231" s="7"/>
      <c r="G231" s="6"/>
    </row>
    <row r="232" spans="1:7" hidden="1">
      <c r="A232" s="3"/>
      <c r="B232" s="6"/>
      <c r="C232" s="4" t="e">
        <f t="shared" si="3"/>
        <v>#VALUE!</v>
      </c>
      <c r="D232" s="6"/>
      <c r="E232" s="6"/>
      <c r="F232" s="7"/>
      <c r="G232" s="6"/>
    </row>
    <row r="233" spans="1:7">
      <c r="A233" s="10" t="s">
        <v>473</v>
      </c>
      <c r="B233" s="4">
        <v>228</v>
      </c>
      <c r="C233" s="4" t="str">
        <f t="shared" si="3"/>
        <v> K</v>
      </c>
      <c r="D233" s="4"/>
      <c r="E233" s="11">
        <v>0.96</v>
      </c>
      <c r="F233" s="5">
        <v>1.3</v>
      </c>
      <c r="G233" s="4">
        <v>1</v>
      </c>
    </row>
    <row r="234" spans="1:7" hidden="1">
      <c r="A234" s="12" t="s">
        <v>474</v>
      </c>
      <c r="B234" s="6"/>
      <c r="C234" s="4" t="e">
        <f t="shared" si="3"/>
        <v>#VALUE!</v>
      </c>
      <c r="D234" s="6"/>
      <c r="E234" s="6"/>
      <c r="F234" s="7"/>
      <c r="G234" s="6"/>
    </row>
    <row r="235" spans="1:7" hidden="1">
      <c r="A235" s="3"/>
      <c r="B235" s="6"/>
      <c r="C235" s="4" t="e">
        <f t="shared" si="3"/>
        <v>#VALUE!</v>
      </c>
      <c r="D235" s="6"/>
      <c r="E235" s="6"/>
      <c r="F235" s="7"/>
      <c r="G235" s="6"/>
    </row>
    <row r="236" spans="1:7">
      <c r="A236" s="10" t="s">
        <v>475</v>
      </c>
      <c r="B236" s="4">
        <v>229</v>
      </c>
      <c r="C236" s="4" t="str">
        <f t="shared" si="3"/>
        <v> TE</v>
      </c>
      <c r="D236" s="4"/>
      <c r="E236" s="11">
        <v>0.02</v>
      </c>
      <c r="F236" s="5">
        <v>1</v>
      </c>
      <c r="G236" s="4">
        <v>0</v>
      </c>
    </row>
    <row r="237" spans="1:7" hidden="1">
      <c r="A237" s="12" t="s">
        <v>476</v>
      </c>
      <c r="B237" s="6"/>
      <c r="C237" s="4" t="e">
        <f t="shared" si="3"/>
        <v>#VALUE!</v>
      </c>
      <c r="D237" s="6"/>
      <c r="E237" s="6"/>
      <c r="F237" s="7"/>
      <c r="G237" s="6"/>
    </row>
    <row r="238" spans="1:7" hidden="1">
      <c r="A238" s="3"/>
      <c r="B238" s="6"/>
      <c r="C238" s="4" t="e">
        <f t="shared" si="3"/>
        <v>#VALUE!</v>
      </c>
      <c r="D238" s="6"/>
      <c r="E238" s="6"/>
      <c r="F238" s="7"/>
      <c r="G238" s="6"/>
    </row>
    <row r="239" spans="1:7">
      <c r="A239" s="10" t="s">
        <v>477</v>
      </c>
      <c r="B239" s="4">
        <v>230</v>
      </c>
      <c r="C239" s="4" t="str">
        <f t="shared" si="3"/>
        <v> DEF</v>
      </c>
      <c r="D239" s="4"/>
      <c r="E239" s="11">
        <v>0.71</v>
      </c>
      <c r="F239" s="5">
        <v>1.1000000000000001</v>
      </c>
      <c r="G239" s="4">
        <v>1</v>
      </c>
    </row>
    <row r="240" spans="1:7" hidden="1">
      <c r="A240" s="12" t="s">
        <v>478</v>
      </c>
      <c r="B240" s="6"/>
      <c r="C240" s="4" t="e">
        <f t="shared" si="3"/>
        <v>#VALUE!</v>
      </c>
      <c r="D240" s="6"/>
      <c r="E240" s="6"/>
      <c r="F240" s="7"/>
      <c r="G240" s="6"/>
    </row>
    <row r="241" spans="1:7" hidden="1">
      <c r="A241" s="3"/>
      <c r="B241" s="6"/>
      <c r="C241" s="4" t="e">
        <f t="shared" si="3"/>
        <v>#VALUE!</v>
      </c>
      <c r="D241" s="6"/>
      <c r="E241" s="6"/>
      <c r="F241" s="7"/>
      <c r="G241" s="6"/>
    </row>
    <row r="242" spans="1:7">
      <c r="A242" s="10" t="s">
        <v>479</v>
      </c>
      <c r="B242" s="4">
        <v>231</v>
      </c>
      <c r="C242" s="4" t="str">
        <f t="shared" si="3"/>
        <v> QB</v>
      </c>
      <c r="D242" s="4"/>
      <c r="E242" s="11">
        <v>0.02</v>
      </c>
      <c r="F242" s="5">
        <v>1.5</v>
      </c>
      <c r="G242" s="4">
        <v>1</v>
      </c>
    </row>
    <row r="243" spans="1:7" hidden="1">
      <c r="A243" s="12" t="s">
        <v>458</v>
      </c>
      <c r="B243" s="6"/>
      <c r="C243" s="4" t="e">
        <f t="shared" si="3"/>
        <v>#VALUE!</v>
      </c>
      <c r="D243" s="6"/>
      <c r="E243" s="6"/>
      <c r="F243" s="7"/>
      <c r="G243" s="6"/>
    </row>
    <row r="244" spans="1:7" hidden="1">
      <c r="A244" s="3"/>
      <c r="B244" s="6"/>
      <c r="C244" s="4" t="e">
        <f t="shared" si="3"/>
        <v>#VALUE!</v>
      </c>
      <c r="D244" s="6"/>
      <c r="E244" s="6"/>
      <c r="F244" s="7"/>
      <c r="G244" s="6"/>
    </row>
    <row r="245" spans="1:7">
      <c r="A245" s="10" t="s">
        <v>280</v>
      </c>
      <c r="B245" s="4">
        <v>232</v>
      </c>
      <c r="C245" s="4" t="str">
        <f t="shared" si="3"/>
        <v> WR</v>
      </c>
      <c r="D245" s="4"/>
      <c r="E245" s="13" t="s">
        <v>186</v>
      </c>
      <c r="F245" s="14" t="s">
        <v>186</v>
      </c>
      <c r="G245" s="4">
        <v>1</v>
      </c>
    </row>
    <row r="246" spans="1:7" hidden="1">
      <c r="A246" s="12" t="s">
        <v>480</v>
      </c>
      <c r="B246" s="6"/>
      <c r="C246" s="4" t="e">
        <f t="shared" si="3"/>
        <v>#VALUE!</v>
      </c>
      <c r="D246" s="6"/>
      <c r="E246" s="6"/>
      <c r="F246" s="7"/>
      <c r="G246" s="6"/>
    </row>
    <row r="247" spans="1:7" hidden="1">
      <c r="A247" s="3"/>
      <c r="B247" s="6"/>
      <c r="C247" s="4" t="e">
        <f t="shared" si="3"/>
        <v>#VALUE!</v>
      </c>
      <c r="D247" s="6"/>
      <c r="E247" s="6"/>
      <c r="F247" s="7"/>
      <c r="G247" s="6"/>
    </row>
    <row r="248" spans="1:7">
      <c r="A248" s="10" t="s">
        <v>481</v>
      </c>
      <c r="B248" s="4">
        <v>233</v>
      </c>
      <c r="C248" s="4" t="str">
        <f t="shared" si="3"/>
        <v> TE</v>
      </c>
      <c r="D248" s="4"/>
      <c r="E248" s="13" t="s">
        <v>186</v>
      </c>
      <c r="F248" s="14" t="s">
        <v>186</v>
      </c>
      <c r="G248" s="4">
        <v>1</v>
      </c>
    </row>
    <row r="249" spans="1:7" hidden="1">
      <c r="A249" s="12" t="s">
        <v>482</v>
      </c>
      <c r="B249" s="6"/>
      <c r="C249" s="4" t="e">
        <f t="shared" si="3"/>
        <v>#VALUE!</v>
      </c>
      <c r="D249" s="6"/>
      <c r="E249" s="6"/>
      <c r="F249" s="7"/>
      <c r="G249" s="6"/>
    </row>
    <row r="250" spans="1:7" hidden="1">
      <c r="A250" s="3"/>
      <c r="B250" s="6"/>
      <c r="C250" s="4" t="e">
        <f t="shared" si="3"/>
        <v>#VALUE!</v>
      </c>
      <c r="D250" s="6"/>
      <c r="E250" s="6"/>
      <c r="F250" s="7"/>
      <c r="G250" s="6"/>
    </row>
    <row r="251" spans="1:7">
      <c r="A251" s="10" t="s">
        <v>483</v>
      </c>
      <c r="B251" s="4">
        <v>234</v>
      </c>
      <c r="C251" s="4" t="str">
        <f t="shared" si="3"/>
        <v> RB</v>
      </c>
      <c r="D251" s="4"/>
      <c r="E251" s="13" t="s">
        <v>186</v>
      </c>
      <c r="F251" s="14" t="s">
        <v>186</v>
      </c>
      <c r="G251" s="4">
        <v>1</v>
      </c>
    </row>
    <row r="252" spans="1:7" hidden="1">
      <c r="A252" s="12" t="s">
        <v>445</v>
      </c>
      <c r="B252" s="6"/>
      <c r="C252" s="4" t="e">
        <f t="shared" si="3"/>
        <v>#VALUE!</v>
      </c>
      <c r="D252" s="6"/>
      <c r="E252" s="6"/>
      <c r="F252" s="7"/>
      <c r="G252" s="6"/>
    </row>
    <row r="253" spans="1:7" hidden="1">
      <c r="A253" s="3"/>
      <c r="B253" s="6"/>
      <c r="C253" s="4" t="e">
        <f t="shared" si="3"/>
        <v>#VALUE!</v>
      </c>
      <c r="D253" s="6"/>
      <c r="E253" s="6"/>
      <c r="F253" s="7"/>
      <c r="G253" s="6"/>
    </row>
    <row r="254" spans="1:7">
      <c r="A254" s="10" t="s">
        <v>484</v>
      </c>
      <c r="B254" s="4">
        <v>235</v>
      </c>
      <c r="C254" s="4" t="str">
        <f t="shared" si="3"/>
        <v> RB</v>
      </c>
      <c r="D254" s="4"/>
      <c r="E254" s="13" t="s">
        <v>186</v>
      </c>
      <c r="F254" s="14" t="s">
        <v>186</v>
      </c>
      <c r="G254" s="4">
        <v>0</v>
      </c>
    </row>
    <row r="255" spans="1:7" hidden="1">
      <c r="A255" s="12" t="s">
        <v>485</v>
      </c>
      <c r="B255" s="6"/>
      <c r="C255" s="4" t="e">
        <f t="shared" si="3"/>
        <v>#VALUE!</v>
      </c>
      <c r="D255" s="6"/>
      <c r="E255" s="6"/>
      <c r="F255" s="7"/>
      <c r="G255" s="6"/>
    </row>
    <row r="256" spans="1:7" hidden="1">
      <c r="A256" s="3"/>
      <c r="B256" s="6"/>
      <c r="C256" s="4" t="e">
        <f t="shared" si="3"/>
        <v>#VALUE!</v>
      </c>
      <c r="D256" s="6"/>
      <c r="E256" s="6"/>
      <c r="F256" s="7"/>
      <c r="G256" s="6"/>
    </row>
    <row r="257" spans="1:7">
      <c r="A257" s="10" t="s">
        <v>273</v>
      </c>
      <c r="B257" s="4">
        <v>236</v>
      </c>
      <c r="C257" s="4" t="str">
        <f t="shared" si="3"/>
        <v> TE</v>
      </c>
      <c r="D257" s="4"/>
      <c r="E257" s="13" t="s">
        <v>186</v>
      </c>
      <c r="F257" s="14" t="s">
        <v>186</v>
      </c>
      <c r="G257" s="4">
        <v>0</v>
      </c>
    </row>
    <row r="258" spans="1:7" hidden="1">
      <c r="A258" s="12" t="s">
        <v>486</v>
      </c>
      <c r="B258" s="6"/>
      <c r="C258" s="4" t="e">
        <f t="shared" si="3"/>
        <v>#VALUE!</v>
      </c>
      <c r="D258" s="6"/>
      <c r="E258" s="6"/>
      <c r="F258" s="7"/>
      <c r="G258" s="6"/>
    </row>
    <row r="259" spans="1:7" hidden="1">
      <c r="A259" s="3"/>
      <c r="B259" s="6"/>
      <c r="C259" s="4" t="e">
        <f t="shared" si="3"/>
        <v>#VALUE!</v>
      </c>
      <c r="D259" s="6"/>
      <c r="E259" s="6"/>
      <c r="F259" s="7"/>
      <c r="G259" s="6"/>
    </row>
    <row r="260" spans="1:7">
      <c r="A260" s="10" t="s">
        <v>487</v>
      </c>
      <c r="B260" s="4">
        <v>237</v>
      </c>
      <c r="C260" s="4" t="str">
        <f t="shared" ref="C260:C269" si="4">RIGHT(A261,LEN(A261)-FIND("-",A261,1))</f>
        <v> WR</v>
      </c>
      <c r="D260" s="4"/>
      <c r="E260" s="13" t="s">
        <v>186</v>
      </c>
      <c r="F260" s="14" t="s">
        <v>186</v>
      </c>
      <c r="G260" s="4">
        <v>1</v>
      </c>
    </row>
    <row r="261" spans="1:7" hidden="1">
      <c r="A261" s="12" t="s">
        <v>375</v>
      </c>
      <c r="B261" s="6"/>
      <c r="C261" s="4" t="e">
        <f t="shared" si="4"/>
        <v>#VALUE!</v>
      </c>
      <c r="D261" s="6"/>
      <c r="E261" s="6"/>
      <c r="F261" s="7"/>
      <c r="G261" s="6"/>
    </row>
    <row r="262" spans="1:7" hidden="1">
      <c r="A262" s="3"/>
      <c r="B262" s="6"/>
      <c r="C262" s="4" t="e">
        <f t="shared" si="4"/>
        <v>#VALUE!</v>
      </c>
      <c r="D262" s="6"/>
      <c r="E262" s="6"/>
      <c r="F262" s="7"/>
      <c r="G262" s="6"/>
    </row>
    <row r="263" spans="1:7">
      <c r="A263" s="10" t="s">
        <v>488</v>
      </c>
      <c r="B263" s="4">
        <v>238</v>
      </c>
      <c r="C263" s="4" t="str">
        <f t="shared" si="4"/>
        <v> K</v>
      </c>
      <c r="D263" s="4"/>
      <c r="E263" s="11">
        <v>0.63</v>
      </c>
      <c r="F263" s="5">
        <v>1</v>
      </c>
      <c r="G263" s="4">
        <v>1</v>
      </c>
    </row>
    <row r="264" spans="1:7" hidden="1">
      <c r="A264" s="12" t="s">
        <v>489</v>
      </c>
      <c r="B264" s="6"/>
      <c r="C264" s="4" t="e">
        <f t="shared" si="4"/>
        <v>#VALUE!</v>
      </c>
      <c r="D264" s="6"/>
      <c r="E264" s="6"/>
      <c r="F264" s="7"/>
      <c r="G264" s="6"/>
    </row>
    <row r="265" spans="1:7" hidden="1">
      <c r="A265" s="3"/>
      <c r="B265" s="6"/>
      <c r="C265" s="4" t="e">
        <f t="shared" si="4"/>
        <v>#VALUE!</v>
      </c>
      <c r="D265" s="6"/>
      <c r="E265" s="6"/>
      <c r="F265" s="7"/>
      <c r="G265" s="6"/>
    </row>
    <row r="266" spans="1:7">
      <c r="A266" s="10" t="s">
        <v>490</v>
      </c>
      <c r="B266" s="4">
        <v>239</v>
      </c>
      <c r="C266" s="4" t="str">
        <f t="shared" si="4"/>
        <v> K</v>
      </c>
      <c r="D266" s="4"/>
      <c r="E266" s="11">
        <v>0.9</v>
      </c>
      <c r="F266" s="5">
        <v>1.3</v>
      </c>
      <c r="G266" s="4">
        <v>1</v>
      </c>
    </row>
    <row r="267" spans="1:7" hidden="1">
      <c r="A267" s="12" t="s">
        <v>491</v>
      </c>
      <c r="B267" s="6"/>
      <c r="C267" s="4" t="e">
        <f t="shared" si="4"/>
        <v>#VALUE!</v>
      </c>
      <c r="D267" s="6"/>
      <c r="E267" s="6"/>
      <c r="F267" s="7"/>
      <c r="G267" s="6"/>
    </row>
    <row r="268" spans="1:7" hidden="1">
      <c r="A268" s="3"/>
      <c r="B268" s="6"/>
      <c r="C268" s="4" t="e">
        <f t="shared" si="4"/>
        <v>#VALUE!</v>
      </c>
      <c r="D268" s="6"/>
      <c r="E268" s="6"/>
      <c r="F268" s="7"/>
      <c r="G268" s="6"/>
    </row>
    <row r="269" spans="1:7">
      <c r="A269" s="10" t="s">
        <v>492</v>
      </c>
      <c r="B269" s="4">
        <v>240</v>
      </c>
      <c r="C269" s="4" t="str">
        <f t="shared" si="4"/>
        <v> K</v>
      </c>
      <c r="D269" s="4"/>
      <c r="E269" s="11">
        <v>0.36</v>
      </c>
      <c r="F269" s="5">
        <v>1</v>
      </c>
      <c r="G269" s="4">
        <v>0</v>
      </c>
    </row>
    <row r="270" spans="1:7" hidden="1">
      <c r="A270" s="12" t="s">
        <v>493</v>
      </c>
      <c r="B270" s="6"/>
      <c r="C270" s="6"/>
      <c r="D270" s="6"/>
      <c r="E270" s="6"/>
      <c r="F270" s="7"/>
      <c r="G270" s="6"/>
    </row>
    <row r="271" spans="1:7">
      <c r="B271" s="6"/>
      <c r="C271" s="6"/>
      <c r="D271" s="6"/>
      <c r="E271" s="6"/>
      <c r="F271" s="7"/>
      <c r="G271" s="6"/>
    </row>
  </sheetData>
  <autoFilter ref="A1:G270">
    <filterColumn colId="5">
      <filters>
        <filter val="-"/>
        <filter val="1"/>
        <filter val="1.1"/>
        <filter val="1.2"/>
        <filter val="1.3"/>
        <filter val="1.4"/>
        <filter val="1.5"/>
        <filter val="1.8"/>
        <filter val="2.1"/>
        <filter val="2.3"/>
        <filter val="2.4"/>
        <filter val="3.2"/>
        <filter val="3.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1"/>
  <sheetViews>
    <sheetView workbookViewId="0">
      <selection activeCell="B39" sqref="B39"/>
    </sheetView>
  </sheetViews>
  <sheetFormatPr defaultRowHeight="14.25"/>
  <cols>
    <col min="2" max="2" width="20.75" bestFit="1" customWidth="1"/>
    <col min="5" max="5" width="11.125" style="1" bestFit="1" customWidth="1"/>
    <col min="6" max="8" width="11.375" style="1" customWidth="1"/>
    <col min="9" max="10" width="11.25" style="1" customWidth="1"/>
    <col min="11" max="11" width="11.25" style="8" customWidth="1"/>
    <col min="12" max="17" width="9" customWidth="1"/>
  </cols>
  <sheetData>
    <row r="1" spans="1:27">
      <c r="B1" t="s">
        <v>1</v>
      </c>
      <c r="C1" t="s">
        <v>0</v>
      </c>
      <c r="D1" t="s">
        <v>2</v>
      </c>
      <c r="E1" t="s">
        <v>494</v>
      </c>
      <c r="F1" t="s">
        <v>495</v>
      </c>
      <c r="G1" t="s">
        <v>496</v>
      </c>
      <c r="H1" t="s">
        <v>497</v>
      </c>
      <c r="I1" t="s">
        <v>498</v>
      </c>
      <c r="J1" t="s">
        <v>499</v>
      </c>
      <c r="K1" s="8" t="s">
        <v>500</v>
      </c>
      <c r="L1" t="s">
        <v>6</v>
      </c>
      <c r="M1" t="s">
        <v>501</v>
      </c>
      <c r="N1" t="s">
        <v>8</v>
      </c>
      <c r="O1" t="s">
        <v>9</v>
      </c>
      <c r="P1" t="s">
        <v>10</v>
      </c>
      <c r="Q1" t="s">
        <v>502</v>
      </c>
      <c r="R1" s="18" t="s">
        <v>523</v>
      </c>
      <c r="S1" s="18" t="s">
        <v>524</v>
      </c>
      <c r="T1" s="18" t="s">
        <v>525</v>
      </c>
      <c r="U1" t="s">
        <v>527</v>
      </c>
      <c r="V1" t="s">
        <v>528</v>
      </c>
      <c r="W1" t="s">
        <v>529</v>
      </c>
      <c r="X1" t="s">
        <v>530</v>
      </c>
      <c r="Y1" t="s">
        <v>531</v>
      </c>
      <c r="Z1" t="s">
        <v>526</v>
      </c>
      <c r="AA1" t="s">
        <v>526</v>
      </c>
    </row>
    <row r="2" spans="1:27">
      <c r="A2" s="1">
        <f>AVERAGE(I2:I13)</f>
        <v>60.916666666666664</v>
      </c>
      <c r="B2" s="23" t="s">
        <v>15</v>
      </c>
      <c r="C2" s="23">
        <v>1</v>
      </c>
      <c r="D2" t="str">
        <f>VLOOKUP(Table1[[#This Row],[Player]],Players[[Player]:[consider]],2,FALSE)</f>
        <v>RB</v>
      </c>
      <c r="E2" s="1">
        <v>77.900000000000006</v>
      </c>
      <c r="F2" s="1">
        <v>68</v>
      </c>
      <c r="G2" s="1">
        <f>VLOOKUP(Table1[[#This Row],[Player]],Players[[Player]:[consider]],3,FALSE)</f>
        <v>77.900000000000006</v>
      </c>
      <c r="H2" s="1">
        <f>MIN(Table1[[#This Row],[Avg Yahoo Cost]:[Other Cost]])</f>
        <v>68</v>
      </c>
      <c r="I2" s="1">
        <f>MAX(Table1[[#This Row],[Avg Yahoo Cost]:[Other Cost]])</f>
        <v>77.900000000000006</v>
      </c>
      <c r="J2" s="1">
        <f>Table1[[#This Row],[Max Cost]]-Table1[[#This Row],[Min Cost]]</f>
        <v>9.9000000000000057</v>
      </c>
      <c r="K2" s="8">
        <f>VLOOKUP(Table1[[#This Row],[Player]],Players[[Player]:[consider]],4,FALSE)</f>
        <v>339.82</v>
      </c>
      <c r="L2">
        <f>VLOOKUP(Table1[[#This Row],[Player]],Players[[Player]:[consider]],6,FALSE)</f>
        <v>28</v>
      </c>
      <c r="M2" s="9">
        <f>VLOOKUP(Table1[[#This Row],[Player]],Players[[Player]:[consider]],7,FALSE)</f>
        <v>7</v>
      </c>
      <c r="N2">
        <f>VLOOKUP(Table1[[#This Row],[Player]],Players[[Player]:[consider]],8,FALSE)</f>
        <v>9</v>
      </c>
      <c r="O2">
        <f>VLOOKUP(Table1[[#This Row],[Player]],Players[[Player]:[consider]],9,FALSE)</f>
        <v>1.5</v>
      </c>
      <c r="P2">
        <f>VLOOKUP(Table1[[#This Row],[Player]],Players[[Player]:[consider]],10,FALSE)</f>
        <v>1.5</v>
      </c>
      <c r="R2" s="15" t="b">
        <f>VLOOKUP(Table1[[#This Row],[Player]],'sim results'!$G$2:$J$581,2,FALSE)&gt;$Z$2</f>
        <v>1</v>
      </c>
      <c r="S2" s="15" t="b">
        <f>VLOOKUP(Table1[[#This Row],[Player]],'sim results'!$G$2:$J$581,2,FALSE)&gt;$Z$3</f>
        <v>1</v>
      </c>
      <c r="T2" s="15" t="b">
        <f>VLOOKUP(Table1[[#This Row],[Player]],'sim results'!$G$2:$J$581,2,FALSE)&gt;$Z$4</f>
        <v>1</v>
      </c>
      <c r="U2" s="15" t="b">
        <f>VLOOKUP(Table1[[#This Row],[Player]],'sim results'!$M$2:$P$564,2,FALSE)&gt;$AA$2</f>
        <v>1</v>
      </c>
      <c r="V2" s="15" t="b">
        <f>VLOOKUP(Table1[[#This Row],[Player]],'sim results'!$M$2:$P$564,2,FALSE)&gt;$AA$3</f>
        <v>1</v>
      </c>
      <c r="W2" s="15" t="b">
        <f>VLOOKUP(Table1[[#This Row],[Player]],'sim results'!$M$2:$P$564,2,FALSE)&gt;$AA$4</f>
        <v>1</v>
      </c>
      <c r="X2" s="15" t="b">
        <f>VLOOKUP(Table1[[#This Row],[Player]],'sim results'!$M$2:$P$564,2,FALSE)&gt;$AA$5</f>
        <v>1</v>
      </c>
      <c r="Y2" s="15" t="b">
        <f>VLOOKUP(Table1[[#This Row],[Player]],'sim results'!$M$2:$P$564,2,FALSE)&gt;$AA$6</f>
        <v>1</v>
      </c>
      <c r="Z2">
        <v>10</v>
      </c>
      <c r="AA2">
        <v>10</v>
      </c>
    </row>
    <row r="3" spans="1:27">
      <c r="A3" s="8">
        <f>AVERAGE(K2:K13)</f>
        <v>301.64583333333343</v>
      </c>
      <c r="B3" s="23" t="s">
        <v>12</v>
      </c>
      <c r="C3" s="23">
        <v>2</v>
      </c>
      <c r="D3" t="str">
        <f>VLOOKUP(Table1[[#This Row],[Player]],Players[[Player]:[consider]],2,FALSE)</f>
        <v>WR</v>
      </c>
      <c r="E3" s="1">
        <v>67.7</v>
      </c>
      <c r="F3" s="1">
        <v>60</v>
      </c>
      <c r="G3" s="1">
        <f>VLOOKUP(Table1[[#This Row],[Player]],Players[[Player]:[consider]],3,FALSE)</f>
        <v>74</v>
      </c>
      <c r="H3" s="1">
        <f>MIN(Table1[[#This Row],[Avg Yahoo Cost]:[Other Cost]])</f>
        <v>60</v>
      </c>
      <c r="I3" s="1">
        <f>MAX(Table1[[#This Row],[Avg Yahoo Cost]:[Other Cost]])</f>
        <v>74</v>
      </c>
      <c r="J3" s="1">
        <f>Table1[[#This Row],[Max Cost]]-Table1[[#This Row],[Min Cost]]</f>
        <v>14</v>
      </c>
      <c r="K3" s="8">
        <f>VLOOKUP(Table1[[#This Row],[Player]],Players[[Player]:[consider]],4,FALSE)</f>
        <v>353.1</v>
      </c>
      <c r="L3">
        <f>VLOOKUP(Table1[[#This Row],[Player]],Players[[Player]:[consider]],6,FALSE)</f>
        <v>25</v>
      </c>
      <c r="M3" s="9">
        <f>VLOOKUP(Table1[[#This Row],[Player]],Players[[Player]:[consider]],7,FALSE)</f>
        <v>4</v>
      </c>
      <c r="N3">
        <f>VLOOKUP(Table1[[#This Row],[Player]],Players[[Player]:[consider]],8,FALSE)</f>
        <v>7</v>
      </c>
      <c r="O3">
        <f>VLOOKUP(Table1[[#This Row],[Player]],Players[[Player]:[consider]],9,FALSE)</f>
        <v>2</v>
      </c>
      <c r="P3">
        <f>VLOOKUP(Table1[[#This Row],[Player]],Players[[Player]:[consider]],10,FALSE)</f>
        <v>1.5</v>
      </c>
      <c r="R3" s="15" t="b">
        <f>VLOOKUP(Table1[[#This Row],[Player]],'sim results'!$G$2:$J$581,2,FALSE)&gt;$Z$2</f>
        <v>1</v>
      </c>
      <c r="S3" s="15" t="b">
        <f>VLOOKUP(Table1[[#This Row],[Player]],'sim results'!$G$2:$J$581,2,FALSE)&gt;$Z$3</f>
        <v>1</v>
      </c>
      <c r="T3" s="15" t="b">
        <f>VLOOKUP(Table1[[#This Row],[Player]],'sim results'!$G$2:$J$581,2,FALSE)&gt;$Z$4</f>
        <v>1</v>
      </c>
      <c r="U3" s="15" t="b">
        <f>VLOOKUP(Table1[[#This Row],[Player]],'sim results'!$M$2:$P$564,2,FALSE)&gt;$AA$2</f>
        <v>1</v>
      </c>
      <c r="V3" s="15" t="b">
        <f>VLOOKUP(Table1[[#This Row],[Player]],'sim results'!$M$2:$P$564,2,FALSE)&gt;$AA$3</f>
        <v>1</v>
      </c>
      <c r="W3" s="15" t="b">
        <f>VLOOKUP(Table1[[#This Row],[Player]],'sim results'!$M$2:$P$564,2,FALSE)&gt;$AA$4</f>
        <v>1</v>
      </c>
      <c r="X3" s="15" t="b">
        <f>VLOOKUP(Table1[[#This Row],[Player]],'sim results'!$M$2:$P$564,2,FALSE)&gt;$AA$5</f>
        <v>1</v>
      </c>
      <c r="Y3" s="15" t="b">
        <f>VLOOKUP(Table1[[#This Row],[Player]],'sim results'!$M$2:$P$564,2,FALSE)&gt;$AA$6</f>
        <v>1</v>
      </c>
      <c r="Z3">
        <v>50</v>
      </c>
      <c r="AA3">
        <v>20</v>
      </c>
    </row>
    <row r="4" spans="1:27">
      <c r="B4" s="23" t="s">
        <v>17</v>
      </c>
      <c r="C4" s="23">
        <v>3</v>
      </c>
      <c r="D4" t="str">
        <f>VLOOKUP(Table1[[#This Row],[Player]],Players[[Player]:[consider]],2,FALSE)</f>
        <v>WR</v>
      </c>
      <c r="E4" s="1">
        <v>67.8</v>
      </c>
      <c r="F4" s="1">
        <v>60</v>
      </c>
      <c r="G4" s="1">
        <f>VLOOKUP(Table1[[#This Row],[Player]],Players[[Player]:[consider]],3,FALSE)</f>
        <v>67.7</v>
      </c>
      <c r="H4" s="1">
        <f>MIN(Table1[[#This Row],[Avg Yahoo Cost]:[Other Cost]])</f>
        <v>60</v>
      </c>
      <c r="I4" s="1">
        <f>MAX(Table1[[#This Row],[Avg Yahoo Cost]:[Other Cost]])</f>
        <v>67.8</v>
      </c>
      <c r="J4" s="1">
        <f>Table1[[#This Row],[Max Cost]]-Table1[[#This Row],[Min Cost]]</f>
        <v>7.7999999999999972</v>
      </c>
      <c r="K4" s="8">
        <f>VLOOKUP(Table1[[#This Row],[Player]],Players[[Player]:[consider]],4,FALSE)</f>
        <v>334.57</v>
      </c>
      <c r="L4">
        <f>VLOOKUP(Table1[[#This Row],[Player]],Players[[Player]:[consider]],6,FALSE)</f>
        <v>30</v>
      </c>
      <c r="M4" s="9">
        <f>VLOOKUP(Table1[[#This Row],[Player]],Players[[Player]:[consider]],7,FALSE)</f>
        <v>8</v>
      </c>
      <c r="N4">
        <f>VLOOKUP(Table1[[#This Row],[Player]],Players[[Player]:[consider]],8,FALSE)</f>
        <v>6</v>
      </c>
      <c r="O4">
        <f>VLOOKUP(Table1[[#This Row],[Player]],Players[[Player]:[consider]],9,FALSE)</f>
        <v>2.5</v>
      </c>
      <c r="P4">
        <f>VLOOKUP(Table1[[#This Row],[Player]],Players[[Player]:[consider]],10,FALSE)</f>
        <v>2</v>
      </c>
      <c r="R4" s="15" t="b">
        <f>VLOOKUP(Table1[[#This Row],[Player]],'sim results'!$G$2:$J$581,2,FALSE)&gt;$Z$2</f>
        <v>1</v>
      </c>
      <c r="S4" s="15" t="b">
        <f>VLOOKUP(Table1[[#This Row],[Player]],'sim results'!$G$2:$J$581,2,FALSE)&gt;$Z$3</f>
        <v>1</v>
      </c>
      <c r="T4" s="15" t="b">
        <f>VLOOKUP(Table1[[#This Row],[Player]],'sim results'!$G$2:$J$581,2,FALSE)&gt;$Z$4</f>
        <v>1</v>
      </c>
      <c r="U4" s="15" t="b">
        <f>VLOOKUP(Table1[[#This Row],[Player]],'sim results'!$M$2:$P$564,2,FALSE)&gt;$AA$2</f>
        <v>1</v>
      </c>
      <c r="V4" s="15" t="b">
        <f>VLOOKUP(Table1[[#This Row],[Player]],'sim results'!$M$2:$P$564,2,FALSE)&gt;$AA$3</f>
        <v>1</v>
      </c>
      <c r="W4" s="15" t="b">
        <f>VLOOKUP(Table1[[#This Row],[Player]],'sim results'!$M$2:$P$564,2,FALSE)&gt;$AA$4</f>
        <v>1</v>
      </c>
      <c r="X4" s="15" t="b">
        <f>VLOOKUP(Table1[[#This Row],[Player]],'sim results'!$M$2:$P$564,2,FALSE)&gt;$AA$5</f>
        <v>1</v>
      </c>
      <c r="Y4" s="15" t="b">
        <f>VLOOKUP(Table1[[#This Row],[Player]],'sim results'!$M$2:$P$564,2,FALSE)&gt;$AA$6</f>
        <v>1</v>
      </c>
      <c r="Z4">
        <v>100</v>
      </c>
      <c r="AA4">
        <v>30</v>
      </c>
    </row>
    <row r="5" spans="1:27">
      <c r="B5" s="23" t="s">
        <v>20</v>
      </c>
      <c r="C5" s="23">
        <v>4</v>
      </c>
      <c r="D5" t="str">
        <f>VLOOKUP(Table1[[#This Row],[Player]],Players[[Player]:[consider]],2,FALSE)</f>
        <v>RB</v>
      </c>
      <c r="E5" s="1">
        <v>64.5</v>
      </c>
      <c r="F5" s="1">
        <v>59</v>
      </c>
      <c r="G5" s="1">
        <f>VLOOKUP(Table1[[#This Row],[Player]],Players[[Player]:[consider]],3,FALSE)</f>
        <v>49</v>
      </c>
      <c r="H5" s="1">
        <f>MIN(Table1[[#This Row],[Avg Yahoo Cost]:[Other Cost]])</f>
        <v>49</v>
      </c>
      <c r="I5" s="1">
        <f>MAX(Table1[[#This Row],[Avg Yahoo Cost]:[Other Cost]])</f>
        <v>64.5</v>
      </c>
      <c r="J5" s="1">
        <f>Table1[[#This Row],[Max Cost]]-Table1[[#This Row],[Min Cost]]</f>
        <v>15.5</v>
      </c>
      <c r="K5" s="8">
        <f>VLOOKUP(Table1[[#This Row],[Player]],Players[[Player]:[consider]],4,FALSE)</f>
        <v>295.89</v>
      </c>
      <c r="L5">
        <f>VLOOKUP(Table1[[#This Row],[Player]],Players[[Player]:[consider]],6,FALSE)</f>
        <v>23</v>
      </c>
      <c r="M5" s="9">
        <f>VLOOKUP(Table1[[#This Row],[Player]],Players[[Player]:[consider]],7,FALSE)</f>
        <v>2</v>
      </c>
      <c r="N5">
        <f>VLOOKUP(Table1[[#This Row],[Player]],Players[[Player]:[consider]],8,FALSE)</f>
        <v>12</v>
      </c>
      <c r="O5">
        <f>VLOOKUP(Table1[[#This Row],[Player]],Players[[Player]:[consider]],9,FALSE)</f>
        <v>2</v>
      </c>
      <c r="P5">
        <f>VLOOKUP(Table1[[#This Row],[Player]],Players[[Player]:[consider]],10,FALSE)</f>
        <v>2.8</v>
      </c>
      <c r="Q5" t="s">
        <v>14</v>
      </c>
      <c r="R5" s="15" t="b">
        <f>VLOOKUP(Table1[[#This Row],[Player]],'sim results'!$G$2:$J$581,2,FALSE)&gt;$Z$2</f>
        <v>1</v>
      </c>
      <c r="S5" s="15" t="b">
        <f>VLOOKUP(Table1[[#This Row],[Player]],'sim results'!$G$2:$J$581,2,FALSE)&gt;$Z$3</f>
        <v>1</v>
      </c>
      <c r="T5" s="15" t="b">
        <f>VLOOKUP(Table1[[#This Row],[Player]],'sim results'!$G$2:$J$581,2,FALSE)&gt;$Z$4</f>
        <v>1</v>
      </c>
      <c r="U5" s="15" t="b">
        <f>VLOOKUP(Table1[[#This Row],[Player]],'sim results'!$M$2:$P$564,2,FALSE)&gt;$AA$2</f>
        <v>1</v>
      </c>
      <c r="V5" s="15" t="b">
        <f>VLOOKUP(Table1[[#This Row],[Player]],'sim results'!$M$2:$P$564,2,FALSE)&gt;$AA$3</f>
        <v>1</v>
      </c>
      <c r="W5" s="15" t="b">
        <f>VLOOKUP(Table1[[#This Row],[Player]],'sim results'!$M$2:$P$564,2,FALSE)&gt;$AA$4</f>
        <v>1</v>
      </c>
      <c r="X5" s="15" t="b">
        <f>VLOOKUP(Table1[[#This Row],[Player]],'sim results'!$M$2:$P$564,2,FALSE)&gt;$AA$5</f>
        <v>1</v>
      </c>
      <c r="Y5" s="15" t="b">
        <f>VLOOKUP(Table1[[#This Row],[Player]],'sim results'!$M$2:$P$564,2,FALSE)&gt;$AA$6</f>
        <v>0</v>
      </c>
      <c r="AA5">
        <v>50</v>
      </c>
    </row>
    <row r="6" spans="1:27">
      <c r="B6" s="23" t="s">
        <v>19</v>
      </c>
      <c r="C6" s="23">
        <v>5</v>
      </c>
      <c r="D6" t="str">
        <f>VLOOKUP(Table1[[#This Row],[Player]],Players[[Player]:[consider]],2,FALSE)</f>
        <v>WR</v>
      </c>
      <c r="E6" s="1">
        <v>61.9</v>
      </c>
      <c r="F6" s="1">
        <v>58</v>
      </c>
      <c r="G6" s="1">
        <f>VLOOKUP(Table1[[#This Row],[Player]],Players[[Player]:[consider]],3,FALSE)</f>
        <v>61.9</v>
      </c>
      <c r="H6" s="1">
        <f>MIN(Table1[[#This Row],[Avg Yahoo Cost]:[Other Cost]])</f>
        <v>58</v>
      </c>
      <c r="I6" s="1">
        <f>MAX(Table1[[#This Row],[Avg Yahoo Cost]:[Other Cost]])</f>
        <v>61.9</v>
      </c>
      <c r="J6" s="1">
        <f>Table1[[#This Row],[Max Cost]]-Table1[[#This Row],[Min Cost]]</f>
        <v>3.8999999999999986</v>
      </c>
      <c r="K6" s="8">
        <f>VLOOKUP(Table1[[#This Row],[Player]],Players[[Player]:[consider]],4,FALSE)</f>
        <v>311.72000000000003</v>
      </c>
      <c r="L6">
        <f>VLOOKUP(Table1[[#This Row],[Player]],Players[[Player]:[consider]],6,FALSE)</f>
        <v>24</v>
      </c>
      <c r="M6" s="9">
        <f>VLOOKUP(Table1[[#This Row],[Player]],Players[[Player]:[consider]],7,FALSE)</f>
        <v>3</v>
      </c>
      <c r="N6">
        <f>VLOOKUP(Table1[[#This Row],[Player]],Players[[Player]:[consider]],8,FALSE)</f>
        <v>12</v>
      </c>
      <c r="O6">
        <f>VLOOKUP(Table1[[#This Row],[Player]],Players[[Player]:[consider]],9,FALSE)</f>
        <v>2</v>
      </c>
      <c r="P6">
        <f>VLOOKUP(Table1[[#This Row],[Player]],Players[[Player]:[consider]],10,FALSE)</f>
        <v>3</v>
      </c>
      <c r="R6" s="15" t="b">
        <f>VLOOKUP(Table1[[#This Row],[Player]],'sim results'!$G$2:$J$581,2,FALSE)&gt;$Z$2</f>
        <v>1</v>
      </c>
      <c r="S6" s="15" t="b">
        <f>VLOOKUP(Table1[[#This Row],[Player]],'sim results'!$G$2:$J$581,2,FALSE)&gt;$Z$3</f>
        <v>1</v>
      </c>
      <c r="T6" s="15" t="b">
        <f>VLOOKUP(Table1[[#This Row],[Player]],'sim results'!$G$2:$J$581,2,FALSE)&gt;$Z$4</f>
        <v>0</v>
      </c>
      <c r="U6" s="15" t="b">
        <f>VLOOKUP(Table1[[#This Row],[Player]],'sim results'!$M$2:$P$564,2,FALSE)&gt;$AA$2</f>
        <v>1</v>
      </c>
      <c r="V6" s="15" t="b">
        <f>VLOOKUP(Table1[[#This Row],[Player]],'sim results'!$M$2:$P$564,2,FALSE)&gt;$AA$3</f>
        <v>1</v>
      </c>
      <c r="W6" s="15" t="b">
        <f>VLOOKUP(Table1[[#This Row],[Player]],'sim results'!$M$2:$P$564,2,FALSE)&gt;$AA$4</f>
        <v>0</v>
      </c>
      <c r="X6" s="15" t="b">
        <f>VLOOKUP(Table1[[#This Row],[Player]],'sim results'!$M$2:$P$564,2,FALSE)&gt;$AA$5</f>
        <v>0</v>
      </c>
      <c r="Y6" s="15" t="b">
        <f>VLOOKUP(Table1[[#This Row],[Player]],'sim results'!$M$2:$P$564,2,FALSE)&gt;$AA$6</f>
        <v>0</v>
      </c>
      <c r="AA6">
        <v>100</v>
      </c>
    </row>
    <row r="7" spans="1:27">
      <c r="B7" s="23" t="s">
        <v>21</v>
      </c>
      <c r="C7" s="23">
        <v>6</v>
      </c>
      <c r="D7" t="str">
        <f>VLOOKUP(Table1[[#This Row],[Player]],Players[[Player]:[consider]],2,FALSE)</f>
        <v>RB</v>
      </c>
      <c r="E7" s="1">
        <v>64.5</v>
      </c>
      <c r="F7" s="1">
        <v>58</v>
      </c>
      <c r="G7" s="1">
        <f>VLOOKUP(Table1[[#This Row],[Player]],Players[[Player]:[consider]],3,FALSE)</f>
        <v>64.5</v>
      </c>
      <c r="H7" s="1">
        <f>MIN(Table1[[#This Row],[Avg Yahoo Cost]:[Other Cost]])</f>
        <v>58</v>
      </c>
      <c r="I7" s="1">
        <f>MAX(Table1[[#This Row],[Avg Yahoo Cost]:[Other Cost]])</f>
        <v>64.5</v>
      </c>
      <c r="J7" s="1">
        <f>Table1[[#This Row],[Max Cost]]-Table1[[#This Row],[Min Cost]]</f>
        <v>6.5</v>
      </c>
      <c r="K7" s="8">
        <f>VLOOKUP(Table1[[#This Row],[Player]],Players[[Player]:[consider]],4,FALSE)</f>
        <v>292.89</v>
      </c>
      <c r="L7">
        <f>VLOOKUP(Table1[[#This Row],[Player]],Players[[Player]:[consider]],6,FALSE)</f>
        <v>22</v>
      </c>
      <c r="M7" s="9">
        <f>VLOOKUP(Table1[[#This Row],[Player]],Players[[Player]:[consider]],7,FALSE)</f>
        <v>1</v>
      </c>
      <c r="N7">
        <f>VLOOKUP(Table1[[#This Row],[Player]],Players[[Player]:[consider]],8,FALSE)</f>
        <v>12</v>
      </c>
      <c r="O7">
        <f>VLOOKUP(Table1[[#This Row],[Player]],Players[[Player]:[consider]],9,FALSE)</f>
        <v>1.5</v>
      </c>
      <c r="P7">
        <f>VLOOKUP(Table1[[#This Row],[Player]],Players[[Player]:[consider]],10,FALSE)</f>
        <v>2.8</v>
      </c>
      <c r="Q7" t="s">
        <v>14</v>
      </c>
      <c r="R7" s="15" t="b">
        <f>VLOOKUP(Table1[[#This Row],[Player]],'sim results'!$G$2:$J$581,2,FALSE)&gt;$Z$2</f>
        <v>1</v>
      </c>
      <c r="S7" s="15" t="b">
        <f>VLOOKUP(Table1[[#This Row],[Player]],'sim results'!$G$2:$J$581,2,FALSE)&gt;$Z$3</f>
        <v>1</v>
      </c>
      <c r="T7" s="15" t="b">
        <f>VLOOKUP(Table1[[#This Row],[Player]],'sim results'!$G$2:$J$581,2,FALSE)&gt;$Z$4</f>
        <v>1</v>
      </c>
      <c r="U7" s="15" t="b">
        <f>VLOOKUP(Table1[[#This Row],[Player]],'sim results'!$M$2:$P$564,2,FALSE)&gt;$AA$2</f>
        <v>1</v>
      </c>
      <c r="V7" s="15" t="b">
        <f>VLOOKUP(Table1[[#This Row],[Player]],'sim results'!$M$2:$P$564,2,FALSE)&gt;$AA$3</f>
        <v>1</v>
      </c>
      <c r="W7" s="15" t="b">
        <f>VLOOKUP(Table1[[#This Row],[Player]],'sim results'!$M$2:$P$564,2,FALSE)&gt;$AA$4</f>
        <v>1</v>
      </c>
      <c r="X7" s="15" t="b">
        <f>VLOOKUP(Table1[[#This Row],[Player]],'sim results'!$M$2:$P$564,2,FALSE)&gt;$AA$5</f>
        <v>1</v>
      </c>
      <c r="Y7" s="15" t="b">
        <f>VLOOKUP(Table1[[#This Row],[Player]],'sim results'!$M$2:$P$564,2,FALSE)&gt;$AA$6</f>
        <v>0</v>
      </c>
    </row>
    <row r="8" spans="1:27">
      <c r="B8" s="23" t="s">
        <v>18</v>
      </c>
      <c r="C8" s="23">
        <v>7</v>
      </c>
      <c r="D8" t="str">
        <f>VLOOKUP(Table1[[#This Row],[Player]],Players[[Player]:[consider]],2,FALSE)</f>
        <v>WR</v>
      </c>
      <c r="E8" s="1">
        <v>61</v>
      </c>
      <c r="F8" s="1">
        <v>58</v>
      </c>
      <c r="G8" s="1">
        <f>VLOOKUP(Table1[[#This Row],[Player]],Players[[Player]:[consider]],3,FALSE)</f>
        <v>61</v>
      </c>
      <c r="H8" s="1">
        <f>MIN(Table1[[#This Row],[Avg Yahoo Cost]:[Other Cost]])</f>
        <v>58</v>
      </c>
      <c r="I8" s="1">
        <f>MAX(Table1[[#This Row],[Avg Yahoo Cost]:[Other Cost]])</f>
        <v>61</v>
      </c>
      <c r="J8" s="1">
        <f>Table1[[#This Row],[Max Cost]]-Table1[[#This Row],[Min Cost]]</f>
        <v>3</v>
      </c>
      <c r="K8" s="8">
        <f>VLOOKUP(Table1[[#This Row],[Player]],Players[[Player]:[consider]],4,FALSE)</f>
        <v>319.92</v>
      </c>
      <c r="L8">
        <f>VLOOKUP(Table1[[#This Row],[Player]],Players[[Player]:[consider]],6,FALSE)</f>
        <v>25</v>
      </c>
      <c r="M8" s="9">
        <f>VLOOKUP(Table1[[#This Row],[Player]],Players[[Player]:[consider]],7,FALSE)</f>
        <v>4</v>
      </c>
      <c r="N8">
        <f>VLOOKUP(Table1[[#This Row],[Player]],Players[[Player]:[consider]],8,FALSE)</f>
        <v>6</v>
      </c>
      <c r="O8">
        <f>VLOOKUP(Table1[[#This Row],[Player]],Players[[Player]:[consider]],9,FALSE)</f>
        <v>3</v>
      </c>
      <c r="P8">
        <f>VLOOKUP(Table1[[#This Row],[Player]],Players[[Player]:[consider]],10,FALSE)</f>
        <v>2.5</v>
      </c>
      <c r="R8" s="15" t="b">
        <f>VLOOKUP(Table1[[#This Row],[Player]],'sim results'!$G$2:$J$581,2,FALSE)&gt;$Z$2</f>
        <v>1</v>
      </c>
      <c r="S8" s="15" t="b">
        <f>VLOOKUP(Table1[[#This Row],[Player]],'sim results'!$G$2:$J$581,2,FALSE)&gt;$Z$3</f>
        <v>0</v>
      </c>
      <c r="T8" s="15" t="b">
        <f>VLOOKUP(Table1[[#This Row],[Player]],'sim results'!$G$2:$J$581,2,FALSE)&gt;$Z$4</f>
        <v>0</v>
      </c>
      <c r="U8" s="15" t="b">
        <f>VLOOKUP(Table1[[#This Row],[Player]],'sim results'!$M$2:$P$564,2,FALSE)&gt;$AA$2</f>
        <v>1</v>
      </c>
      <c r="V8" s="15" t="b">
        <f>VLOOKUP(Table1[[#This Row],[Player]],'sim results'!$M$2:$P$564,2,FALSE)&gt;$AA$3</f>
        <v>0</v>
      </c>
      <c r="W8" s="15" t="b">
        <f>VLOOKUP(Table1[[#This Row],[Player]],'sim results'!$M$2:$P$564,2,FALSE)&gt;$AA$4</f>
        <v>0</v>
      </c>
      <c r="X8" s="15" t="b">
        <f>VLOOKUP(Table1[[#This Row],[Player]],'sim results'!$M$2:$P$564,2,FALSE)&gt;$AA$5</f>
        <v>0</v>
      </c>
      <c r="Y8" s="15" t="b">
        <f>VLOOKUP(Table1[[#This Row],[Player]],'sim results'!$M$2:$P$564,2,FALSE)&gt;$AA$6</f>
        <v>0</v>
      </c>
    </row>
    <row r="9" spans="1:27">
      <c r="B9" s="23" t="s">
        <v>22</v>
      </c>
      <c r="C9" s="23">
        <v>8</v>
      </c>
      <c r="D9" t="str">
        <f>VLOOKUP(Table1[[#This Row],[Player]],Players[[Player]:[consider]],2,FALSE)</f>
        <v>WR</v>
      </c>
      <c r="E9" s="1">
        <v>59</v>
      </c>
      <c r="F9" s="1">
        <v>57</v>
      </c>
      <c r="G9" s="1">
        <f>VLOOKUP(Table1[[#This Row],[Player]],Players[[Player]:[consider]],3,FALSE)</f>
        <v>59</v>
      </c>
      <c r="H9" s="1">
        <f>MIN(Table1[[#This Row],[Avg Yahoo Cost]:[Other Cost]])</f>
        <v>57</v>
      </c>
      <c r="I9" s="1">
        <f>MAX(Table1[[#This Row],[Avg Yahoo Cost]:[Other Cost]])</f>
        <v>59</v>
      </c>
      <c r="J9" s="1">
        <f>Table1[[#This Row],[Max Cost]]-Table1[[#This Row],[Min Cost]]</f>
        <v>2</v>
      </c>
      <c r="K9" s="8">
        <f>VLOOKUP(Table1[[#This Row],[Player]],Players[[Player]:[consider]],4,FALSE)</f>
        <v>305.54000000000002</v>
      </c>
      <c r="L9">
        <f>VLOOKUP(Table1[[#This Row],[Player]],Players[[Player]:[consider]],6,FALSE)</f>
        <v>24</v>
      </c>
      <c r="M9" s="9">
        <f>VLOOKUP(Table1[[#This Row],[Player]],Players[[Player]:[consider]],7,FALSE)</f>
        <v>3</v>
      </c>
      <c r="N9">
        <f>VLOOKUP(Table1[[#This Row],[Player]],Players[[Player]:[consider]],8,FALSE)</f>
        <v>5</v>
      </c>
      <c r="O9">
        <f>VLOOKUP(Table1[[#This Row],[Player]],Players[[Player]:[consider]],9,FALSE)</f>
        <v>1.5</v>
      </c>
      <c r="P9">
        <f>VLOOKUP(Table1[[#This Row],[Player]],Players[[Player]:[consider]],10,FALSE)</f>
        <v>2.5</v>
      </c>
      <c r="R9" s="15" t="b">
        <f>VLOOKUP(Table1[[#This Row],[Player]],'sim results'!$G$2:$J$581,2,FALSE)&gt;$Z$2</f>
        <v>1</v>
      </c>
      <c r="S9" s="15" t="b">
        <f>VLOOKUP(Table1[[#This Row],[Player]],'sim results'!$G$2:$J$581,2,FALSE)&gt;$Z$3</f>
        <v>1</v>
      </c>
      <c r="T9" s="15" t="b">
        <f>VLOOKUP(Table1[[#This Row],[Player]],'sim results'!$G$2:$J$581,2,FALSE)&gt;$Z$4</f>
        <v>0</v>
      </c>
      <c r="U9" s="15" t="b">
        <f>VLOOKUP(Table1[[#This Row],[Player]],'sim results'!$M$2:$P$564,2,FALSE)&gt;$AA$2</f>
        <v>1</v>
      </c>
      <c r="V9" s="15" t="b">
        <f>VLOOKUP(Table1[[#This Row],[Player]],'sim results'!$M$2:$P$564,2,FALSE)&gt;$AA$3</f>
        <v>1</v>
      </c>
      <c r="W9" s="15" t="b">
        <f>VLOOKUP(Table1[[#This Row],[Player]],'sim results'!$M$2:$P$564,2,FALSE)&gt;$AA$4</f>
        <v>0</v>
      </c>
      <c r="X9" s="15" t="b">
        <f>VLOOKUP(Table1[[#This Row],[Player]],'sim results'!$M$2:$P$564,2,FALSE)&gt;$AA$5</f>
        <v>0</v>
      </c>
      <c r="Y9" s="15" t="b">
        <f>VLOOKUP(Table1[[#This Row],[Player]],'sim results'!$M$2:$P$564,2,FALSE)&gt;$AA$6</f>
        <v>0</v>
      </c>
    </row>
    <row r="10" spans="1:27">
      <c r="B10" s="23" t="s">
        <v>23</v>
      </c>
      <c r="C10" s="23">
        <v>9</v>
      </c>
      <c r="D10" t="str">
        <f>VLOOKUP(Table1[[#This Row],[Player]],Players[[Player]:[consider]],2,FALSE)</f>
        <v>WR</v>
      </c>
      <c r="E10" s="1">
        <v>50</v>
      </c>
      <c r="F10" s="1">
        <v>48</v>
      </c>
      <c r="G10" s="1">
        <f>VLOOKUP(Table1[[#This Row],[Player]],Players[[Player]:[consider]],3,FALSE)</f>
        <v>50</v>
      </c>
      <c r="H10" s="1">
        <f>MIN(Table1[[#This Row],[Avg Yahoo Cost]:[Other Cost]])</f>
        <v>48</v>
      </c>
      <c r="I10" s="1">
        <f>MAX(Table1[[#This Row],[Avg Yahoo Cost]:[Other Cost]])</f>
        <v>50</v>
      </c>
      <c r="J10" s="1">
        <f>Table1[[#This Row],[Max Cost]]-Table1[[#This Row],[Min Cost]]</f>
        <v>2</v>
      </c>
      <c r="K10" s="8">
        <f>VLOOKUP(Table1[[#This Row],[Player]],Players[[Player]:[consider]],4,FALSE)</f>
        <v>276.92</v>
      </c>
      <c r="L10">
        <f>VLOOKUP(Table1[[#This Row],[Player]],Players[[Player]:[consider]],6,FALSE)</f>
        <v>27</v>
      </c>
      <c r="M10" s="9">
        <f>VLOOKUP(Table1[[#This Row],[Player]],Players[[Player]:[consider]],7,FALSE)</f>
        <v>5</v>
      </c>
      <c r="N10">
        <f>VLOOKUP(Table1[[#This Row],[Player]],Players[[Player]:[consider]],8,FALSE)</f>
        <v>5</v>
      </c>
      <c r="O10">
        <f>VLOOKUP(Table1[[#This Row],[Player]],Players[[Player]:[consider]],9,FALSE)</f>
        <v>2</v>
      </c>
      <c r="P10">
        <f>VLOOKUP(Table1[[#This Row],[Player]],Players[[Player]:[consider]],10,FALSE)</f>
        <v>3</v>
      </c>
      <c r="Q10" t="s">
        <v>14</v>
      </c>
      <c r="R10" s="15" t="b">
        <f>VLOOKUP(Table1[[#This Row],[Player]],'sim results'!$G$2:$J$581,2,FALSE)&gt;$Z$2</f>
        <v>1</v>
      </c>
      <c r="S10" s="15" t="b">
        <f>VLOOKUP(Table1[[#This Row],[Player]],'sim results'!$G$2:$J$581,2,FALSE)&gt;$Z$3</f>
        <v>1</v>
      </c>
      <c r="T10" s="15" t="b">
        <f>VLOOKUP(Table1[[#This Row],[Player]],'sim results'!$G$2:$J$581,2,FALSE)&gt;$Z$4</f>
        <v>1</v>
      </c>
      <c r="U10" s="15" t="b">
        <f>VLOOKUP(Table1[[#This Row],[Player]],'sim results'!$M$2:$P$564,2,FALSE)&gt;$AA$2</f>
        <v>1</v>
      </c>
      <c r="V10" s="15" t="b">
        <f>VLOOKUP(Table1[[#This Row],[Player]],'sim results'!$M$2:$P$564,2,FALSE)&gt;$AA$3</f>
        <v>1</v>
      </c>
      <c r="W10" s="15" t="b">
        <f>VLOOKUP(Table1[[#This Row],[Player]],'sim results'!$M$2:$P$564,2,FALSE)&gt;$AA$4</f>
        <v>1</v>
      </c>
      <c r="X10" s="15" t="b">
        <f>VLOOKUP(Table1[[#This Row],[Player]],'sim results'!$M$2:$P$564,2,FALSE)&gt;$AA$5</f>
        <v>1</v>
      </c>
      <c r="Y10" s="15" t="b">
        <f>VLOOKUP(Table1[[#This Row],[Player]],'sim results'!$M$2:$P$564,2,FALSE)&gt;$AA$6</f>
        <v>0</v>
      </c>
    </row>
    <row r="11" spans="1:27">
      <c r="B11" s="23" t="s">
        <v>27</v>
      </c>
      <c r="C11" s="23">
        <v>10</v>
      </c>
      <c r="D11" t="str">
        <f>VLOOKUP(Table1[[#This Row],[Player]],Players[[Player]:[consider]],2,FALSE)</f>
        <v>RB</v>
      </c>
      <c r="E11" s="1">
        <v>53.4</v>
      </c>
      <c r="F11" s="1">
        <v>49</v>
      </c>
      <c r="G11" s="1">
        <f>VLOOKUP(Table1[[#This Row],[Player]],Players[[Player]:[consider]],3,FALSE)</f>
        <v>53.5</v>
      </c>
      <c r="H11" s="1">
        <f>MIN(Table1[[#This Row],[Avg Yahoo Cost]:[Other Cost]])</f>
        <v>49</v>
      </c>
      <c r="I11" s="1">
        <f>MAX(Table1[[#This Row],[Avg Yahoo Cost]:[Other Cost]])</f>
        <v>53.5</v>
      </c>
      <c r="J11" s="1">
        <f>Table1[[#This Row],[Max Cost]]-Table1[[#This Row],[Min Cost]]</f>
        <v>4.5</v>
      </c>
      <c r="K11" s="8">
        <f>VLOOKUP(Table1[[#This Row],[Player]],Players[[Player]:[consider]],4,FALSE)</f>
        <v>255.92</v>
      </c>
      <c r="L11">
        <f>VLOOKUP(Table1[[#This Row],[Player]],Players[[Player]:[consider]],6,FALSE)</f>
        <v>25</v>
      </c>
      <c r="M11" s="9">
        <f>VLOOKUP(Table1[[#This Row],[Player]],Players[[Player]:[consider]],7,FALSE)</f>
        <v>4</v>
      </c>
      <c r="N11">
        <f>VLOOKUP(Table1[[#This Row],[Player]],Players[[Player]:[consider]],8,FALSE)</f>
        <v>14</v>
      </c>
      <c r="O11">
        <f>VLOOKUP(Table1[[#This Row],[Player]],Players[[Player]:[consider]],9,FALSE)</f>
        <v>1.8</v>
      </c>
      <c r="P11">
        <f>VLOOKUP(Table1[[#This Row],[Player]],Players[[Player]:[consider]],10,FALSE)</f>
        <v>3.5</v>
      </c>
      <c r="Q11" t="s">
        <v>14</v>
      </c>
      <c r="R11" s="15" t="b">
        <f>VLOOKUP(Table1[[#This Row],[Player]],'sim results'!$G$2:$J$581,2,FALSE)&gt;$Z$2</f>
        <v>1</v>
      </c>
      <c r="S11" s="15" t="b">
        <f>VLOOKUP(Table1[[#This Row],[Player]],'sim results'!$G$2:$J$581,2,FALSE)&gt;$Z$3</f>
        <v>1</v>
      </c>
      <c r="T11" s="15" t="b">
        <f>VLOOKUP(Table1[[#This Row],[Player]],'sim results'!$G$2:$J$581,2,FALSE)&gt;$Z$4</f>
        <v>1</v>
      </c>
      <c r="U11" s="15" t="b">
        <f>VLOOKUP(Table1[[#This Row],[Player]],'sim results'!$M$2:$P$564,2,FALSE)&gt;$AA$2</f>
        <v>1</v>
      </c>
      <c r="V11" s="15" t="b">
        <f>VLOOKUP(Table1[[#This Row],[Player]],'sim results'!$M$2:$P$564,2,FALSE)&gt;$AA$3</f>
        <v>1</v>
      </c>
      <c r="W11" s="15" t="b">
        <f>VLOOKUP(Table1[[#This Row],[Player]],'sim results'!$M$2:$P$564,2,FALSE)&gt;$AA$4</f>
        <v>1</v>
      </c>
      <c r="X11" s="15" t="b">
        <f>VLOOKUP(Table1[[#This Row],[Player]],'sim results'!$M$2:$P$564,2,FALSE)&gt;$AA$5</f>
        <v>1</v>
      </c>
      <c r="Y11" s="15" t="b">
        <f>VLOOKUP(Table1[[#This Row],[Player]],'sim results'!$M$2:$P$564,2,FALSE)&gt;$AA$6</f>
        <v>0</v>
      </c>
    </row>
    <row r="12" spans="1:27">
      <c r="B12" s="23" t="s">
        <v>24</v>
      </c>
      <c r="C12" s="23">
        <v>11</v>
      </c>
      <c r="D12" t="str">
        <f>VLOOKUP(Table1[[#This Row],[Player]],Players[[Player]:[consider]],2,FALSE)</f>
        <v>WR</v>
      </c>
      <c r="E12" s="1">
        <v>48.2</v>
      </c>
      <c r="F12" s="1">
        <v>48</v>
      </c>
      <c r="G12" s="1">
        <f>VLOOKUP(Table1[[#This Row],[Player]],Players[[Player]:[consider]],3,FALSE)</f>
        <v>34</v>
      </c>
      <c r="H12" s="1">
        <f>MIN(Table1[[#This Row],[Avg Yahoo Cost]:[Other Cost]])</f>
        <v>34</v>
      </c>
      <c r="I12" s="1">
        <f>MAX(Table1[[#This Row],[Avg Yahoo Cost]:[Other Cost]])</f>
        <v>48.2</v>
      </c>
      <c r="J12" s="1">
        <f>Table1[[#This Row],[Max Cost]]-Table1[[#This Row],[Min Cost]]</f>
        <v>14.200000000000003</v>
      </c>
      <c r="K12" s="8">
        <f>VLOOKUP(Table1[[#This Row],[Player]],Players[[Player]:[consider]],4,FALSE)</f>
        <v>273.74</v>
      </c>
      <c r="L12">
        <f>VLOOKUP(Table1[[#This Row],[Player]],Players[[Player]:[consider]],6,FALSE)</f>
        <v>24</v>
      </c>
      <c r="M12" s="9">
        <f>VLOOKUP(Table1[[#This Row],[Player]],Players[[Player]:[consider]],7,FALSE)</f>
        <v>2</v>
      </c>
      <c r="N12">
        <f>VLOOKUP(Table1[[#This Row],[Player]],Players[[Player]:[consider]],8,FALSE)</f>
        <v>12</v>
      </c>
      <c r="O12">
        <f>VLOOKUP(Table1[[#This Row],[Player]],Players[[Player]:[consider]],9,FALSE)</f>
        <v>2</v>
      </c>
      <c r="P12">
        <f>VLOOKUP(Table1[[#This Row],[Player]],Players[[Player]:[consider]],10,FALSE)</f>
        <v>3</v>
      </c>
      <c r="R12" s="15" t="b">
        <f>VLOOKUP(Table1[[#This Row],[Player]],'sim results'!$G$2:$J$581,2,FALSE)&gt;$Z$2</f>
        <v>1</v>
      </c>
      <c r="S12" s="15" t="b">
        <f>VLOOKUP(Table1[[#This Row],[Player]],'sim results'!$G$2:$J$581,2,FALSE)&gt;$Z$3</f>
        <v>0</v>
      </c>
      <c r="T12" s="15" t="b">
        <f>VLOOKUP(Table1[[#This Row],[Player]],'sim results'!$G$2:$J$581,2,FALSE)&gt;$Z$4</f>
        <v>0</v>
      </c>
      <c r="U12" s="15" t="b">
        <f>VLOOKUP(Table1[[#This Row],[Player]],'sim results'!$M$2:$P$564,2,FALSE)&gt;$AA$2</f>
        <v>1</v>
      </c>
      <c r="V12" s="15" t="b">
        <f>VLOOKUP(Table1[[#This Row],[Player]],'sim results'!$M$2:$P$564,2,FALSE)&gt;$AA$3</f>
        <v>0</v>
      </c>
      <c r="W12" s="15" t="b">
        <f>VLOOKUP(Table1[[#This Row],[Player]],'sim results'!$M$2:$P$564,2,FALSE)&gt;$AA$4</f>
        <v>0</v>
      </c>
      <c r="X12" s="15" t="b">
        <f>VLOOKUP(Table1[[#This Row],[Player]],'sim results'!$M$2:$P$564,2,FALSE)&gt;$AA$5</f>
        <v>0</v>
      </c>
      <c r="Y12" s="15" t="b">
        <f>VLOOKUP(Table1[[#This Row],[Player]],'sim results'!$M$2:$P$564,2,FALSE)&gt;$AA$6</f>
        <v>0</v>
      </c>
    </row>
    <row r="13" spans="1:27">
      <c r="B13" s="23" t="s">
        <v>25</v>
      </c>
      <c r="C13" s="23">
        <v>12</v>
      </c>
      <c r="D13" t="str">
        <f>VLOOKUP(Table1[[#This Row],[Player]],Players[[Player]:[consider]],2,FALSE)</f>
        <v>RB</v>
      </c>
      <c r="E13" s="1">
        <v>48.7</v>
      </c>
      <c r="F13" s="1">
        <v>46</v>
      </c>
      <c r="G13" s="1">
        <f>VLOOKUP(Table1[[#This Row],[Player]],Players[[Player]:[consider]],3,FALSE)</f>
        <v>34</v>
      </c>
      <c r="H13" s="1">
        <f>MIN(Table1[[#This Row],[Avg Yahoo Cost]:[Other Cost]])</f>
        <v>34</v>
      </c>
      <c r="I13" s="1">
        <f>MAX(Table1[[#This Row],[Avg Yahoo Cost]:[Other Cost]])</f>
        <v>48.7</v>
      </c>
      <c r="J13" s="1">
        <f>Table1[[#This Row],[Max Cost]]-Table1[[#This Row],[Min Cost]]</f>
        <v>14.700000000000003</v>
      </c>
      <c r="K13" s="8">
        <f>VLOOKUP(Table1[[#This Row],[Player]],Players[[Player]:[consider]],4,FALSE)</f>
        <v>259.72000000000003</v>
      </c>
      <c r="L13">
        <f>VLOOKUP(Table1[[#This Row],[Player]],Players[[Player]:[consider]],6,FALSE)</f>
        <v>22</v>
      </c>
      <c r="M13" s="9">
        <f>VLOOKUP(Table1[[#This Row],[Player]],Players[[Player]:[consider]],7,FALSE)</f>
        <v>1</v>
      </c>
      <c r="N13">
        <f>VLOOKUP(Table1[[#This Row],[Player]],Players[[Player]:[consider]],8,FALSE)</f>
        <v>5</v>
      </c>
      <c r="O13">
        <f>VLOOKUP(Table1[[#This Row],[Player]],Players[[Player]:[consider]],9,FALSE)</f>
        <v>1.8</v>
      </c>
      <c r="P13">
        <f>VLOOKUP(Table1[[#This Row],[Player]],Players[[Player]:[consider]],10,FALSE)</f>
        <v>2.2999999999999998</v>
      </c>
      <c r="R13" s="15" t="b">
        <f>VLOOKUP(Table1[[#This Row],[Player]],'sim results'!$G$2:$J$581,2,FALSE)&gt;$Z$2</f>
        <v>1</v>
      </c>
      <c r="S13" s="15" t="b">
        <f>VLOOKUP(Table1[[#This Row],[Player]],'sim results'!$G$2:$J$581,2,FALSE)&gt;$Z$3</f>
        <v>1</v>
      </c>
      <c r="T13" s="15" t="b">
        <f>VLOOKUP(Table1[[#This Row],[Player]],'sim results'!$G$2:$J$581,2,FALSE)&gt;$Z$4</f>
        <v>0</v>
      </c>
      <c r="U13" s="15" t="b">
        <f>VLOOKUP(Table1[[#This Row],[Player]],'sim results'!$M$2:$P$564,2,FALSE)&gt;$AA$2</f>
        <v>1</v>
      </c>
      <c r="V13" s="15" t="b">
        <f>VLOOKUP(Table1[[#This Row],[Player]],'sim results'!$M$2:$P$564,2,FALSE)&gt;$AA$3</f>
        <v>1</v>
      </c>
      <c r="W13" s="15" t="b">
        <f>VLOOKUP(Table1[[#This Row],[Player]],'sim results'!$M$2:$P$564,2,FALSE)&gt;$AA$4</f>
        <v>0</v>
      </c>
      <c r="X13" s="15" t="b">
        <f>VLOOKUP(Table1[[#This Row],[Player]],'sim results'!$M$2:$P$564,2,FALSE)&gt;$AA$5</f>
        <v>0</v>
      </c>
      <c r="Y13" s="15" t="b">
        <f>VLOOKUP(Table1[[#This Row],[Player]],'sim results'!$M$2:$P$564,2,FALSE)&gt;$AA$6</f>
        <v>0</v>
      </c>
    </row>
    <row r="14" spans="1:27">
      <c r="A14" s="1">
        <f>AVERAGE(I14:I25)</f>
        <v>38.133333333333333</v>
      </c>
      <c r="B14" s="20" t="s">
        <v>28</v>
      </c>
      <c r="C14" s="20">
        <v>13</v>
      </c>
      <c r="D14" t="str">
        <f>VLOOKUP(Table1[[#This Row],[Player]],Players[[Player]:[consider]],2,FALSE)</f>
        <v>WR</v>
      </c>
      <c r="E14" s="1">
        <v>44.7</v>
      </c>
      <c r="F14" s="1">
        <v>44</v>
      </c>
      <c r="G14" s="1">
        <f>VLOOKUP(Table1[[#This Row],[Player]],Players[[Player]:[consider]],3,FALSE)</f>
        <v>31</v>
      </c>
      <c r="H14" s="1">
        <f>MIN(Table1[[#This Row],[Avg Yahoo Cost]:[Other Cost]])</f>
        <v>31</v>
      </c>
      <c r="I14" s="1">
        <f>MAX(Table1[[#This Row],[Avg Yahoo Cost]:[Other Cost]])</f>
        <v>44.7</v>
      </c>
      <c r="J14" s="1">
        <f>Table1[[#This Row],[Max Cost]]-Table1[[#This Row],[Min Cost]]</f>
        <v>13.700000000000003</v>
      </c>
      <c r="K14" s="8">
        <f>VLOOKUP(Table1[[#This Row],[Player]],Players[[Player]:[consider]],4,FALSE)</f>
        <v>262.94</v>
      </c>
      <c r="L14">
        <f>VLOOKUP(Table1[[#This Row],[Player]],Players[[Player]:[consider]],6,FALSE)</f>
        <v>23</v>
      </c>
      <c r="M14" s="9">
        <f>VLOOKUP(Table1[[#This Row],[Player]],Players[[Player]:[consider]],7,FALSE)</f>
        <v>1</v>
      </c>
      <c r="N14">
        <f>VLOOKUP(Table1[[#This Row],[Player]],Players[[Player]:[consider]],8,FALSE)</f>
        <v>6</v>
      </c>
      <c r="O14">
        <f>VLOOKUP(Table1[[#This Row],[Player]],Players[[Player]:[consider]],9,FALSE)</f>
        <v>2.5</v>
      </c>
      <c r="P14">
        <f>VLOOKUP(Table1[[#This Row],[Player]],Players[[Player]:[consider]],10,FALSE)</f>
        <v>3</v>
      </c>
      <c r="Q14" t="s">
        <v>14</v>
      </c>
      <c r="R14" s="15" t="b">
        <f>VLOOKUP(Table1[[#This Row],[Player]],'sim results'!$G$2:$J$581,2,FALSE)&gt;$Z$2</f>
        <v>1</v>
      </c>
      <c r="S14" s="15" t="b">
        <f>VLOOKUP(Table1[[#This Row],[Player]],'sim results'!$G$2:$J$581,2,FALSE)&gt;$Z$3</f>
        <v>1</v>
      </c>
      <c r="T14" s="15" t="b">
        <f>VLOOKUP(Table1[[#This Row],[Player]],'sim results'!$G$2:$J$581,2,FALSE)&gt;$Z$4</f>
        <v>1</v>
      </c>
      <c r="U14" s="15" t="b">
        <f>VLOOKUP(Table1[[#This Row],[Player]],'sim results'!$M$2:$P$564,2,FALSE)&gt;$AA$2</f>
        <v>1</v>
      </c>
      <c r="V14" s="15" t="b">
        <f>VLOOKUP(Table1[[#This Row],[Player]],'sim results'!$M$2:$P$564,2,FALSE)&gt;$AA$3</f>
        <v>1</v>
      </c>
      <c r="W14" s="15" t="b">
        <f>VLOOKUP(Table1[[#This Row],[Player]],'sim results'!$M$2:$P$564,2,FALSE)&gt;$AA$4</f>
        <v>1</v>
      </c>
      <c r="X14" s="15" t="b">
        <f>VLOOKUP(Table1[[#This Row],[Player]],'sim results'!$M$2:$P$564,2,FALSE)&gt;$AA$5</f>
        <v>1</v>
      </c>
      <c r="Y14" s="15" t="b">
        <f>VLOOKUP(Table1[[#This Row],[Player]],'sim results'!$M$2:$P$564,2,FALSE)&gt;$AA$6</f>
        <v>0</v>
      </c>
    </row>
    <row r="15" spans="1:27">
      <c r="A15" s="8">
        <f>AVERAGE(K14:K25)</f>
        <v>243.34083333333334</v>
      </c>
      <c r="B15" s="20" t="s">
        <v>47</v>
      </c>
      <c r="C15" s="20">
        <v>14</v>
      </c>
      <c r="D15" t="str">
        <f>VLOOKUP(Table1[[#This Row],[Player]],Players[[Player]:[consider]],2,FALSE)</f>
        <v>RB</v>
      </c>
      <c r="E15" s="1">
        <v>41.8</v>
      </c>
      <c r="F15" s="1">
        <v>43</v>
      </c>
      <c r="G15" s="1">
        <f>VLOOKUP(Table1[[#This Row],[Player]],Players[[Player]:[consider]],3,FALSE)</f>
        <v>23</v>
      </c>
      <c r="H15" s="1">
        <f>MIN(Table1[[#This Row],[Avg Yahoo Cost]:[Other Cost]])</f>
        <v>23</v>
      </c>
      <c r="I15" s="1">
        <f>MAX(Table1[[#This Row],[Avg Yahoo Cost]:[Other Cost]])</f>
        <v>43</v>
      </c>
      <c r="J15" s="1">
        <f>Table1[[#This Row],[Max Cost]]-Table1[[#This Row],[Min Cost]]</f>
        <v>20</v>
      </c>
      <c r="K15" s="8">
        <f>VLOOKUP(Table1[[#This Row],[Player]],Players[[Player]:[consider]],4,FALSE)</f>
        <v>225.98</v>
      </c>
      <c r="L15">
        <f>VLOOKUP(Table1[[#This Row],[Player]],Players[[Player]:[consider]],6,FALSE)</f>
        <v>30</v>
      </c>
      <c r="M15" s="9">
        <f>VLOOKUP(Table1[[#This Row],[Player]],Players[[Player]:[consider]],7,FALSE)</f>
        <v>8</v>
      </c>
      <c r="N15">
        <f>VLOOKUP(Table1[[#This Row],[Player]],Players[[Player]:[consider]],8,FALSE)</f>
        <v>14</v>
      </c>
      <c r="O15">
        <f>VLOOKUP(Table1[[#This Row],[Player]],Players[[Player]:[consider]],9,FALSE)</f>
        <v>2.2999999999999998</v>
      </c>
      <c r="P15">
        <f>VLOOKUP(Table1[[#This Row],[Player]],Players[[Player]:[consider]],10,FALSE)</f>
        <v>4.5</v>
      </c>
      <c r="R15" s="15" t="b">
        <f>VLOOKUP(Table1[[#This Row],[Player]],'sim results'!$G$2:$J$581,2,FALSE)&gt;$Z$2</f>
        <v>1</v>
      </c>
      <c r="S15" s="15" t="b">
        <f>VLOOKUP(Table1[[#This Row],[Player]],'sim results'!$G$2:$J$581,2,FALSE)&gt;$Z$3</f>
        <v>1</v>
      </c>
      <c r="T15" s="15" t="b">
        <f>VLOOKUP(Table1[[#This Row],[Player]],'sim results'!$G$2:$J$581,2,FALSE)&gt;$Z$4</f>
        <v>0</v>
      </c>
      <c r="U15" s="15" t="b">
        <f>VLOOKUP(Table1[[#This Row],[Player]],'sim results'!$M$2:$P$564,2,FALSE)&gt;$AA$2</f>
        <v>1</v>
      </c>
      <c r="V15" s="15" t="b">
        <f>VLOOKUP(Table1[[#This Row],[Player]],'sim results'!$M$2:$P$564,2,FALSE)&gt;$AA$3</f>
        <v>1</v>
      </c>
      <c r="W15" s="15" t="b">
        <f>VLOOKUP(Table1[[#This Row],[Player]],'sim results'!$M$2:$P$564,2,FALSE)&gt;$AA$4</f>
        <v>1</v>
      </c>
      <c r="X15" s="15" t="b">
        <f>VLOOKUP(Table1[[#This Row],[Player]],'sim results'!$M$2:$P$564,2,FALSE)&gt;$AA$5</f>
        <v>0</v>
      </c>
      <c r="Y15" s="15" t="b">
        <f>VLOOKUP(Table1[[#This Row],[Player]],'sim results'!$M$2:$P$564,2,FALSE)&gt;$AA$6</f>
        <v>0</v>
      </c>
    </row>
    <row r="16" spans="1:27">
      <c r="B16" s="20" t="s">
        <v>26</v>
      </c>
      <c r="C16" s="20">
        <v>15</v>
      </c>
      <c r="D16" t="str">
        <f>VLOOKUP(Table1[[#This Row],[Player]],Players[[Player]:[consider]],2,FALSE)</f>
        <v>RB</v>
      </c>
      <c r="E16" s="1">
        <v>47.8</v>
      </c>
      <c r="F16" s="1">
        <v>42</v>
      </c>
      <c r="G16" s="1">
        <f>VLOOKUP(Table1[[#This Row],[Player]],Players[[Player]:[consider]],3,FALSE)</f>
        <v>33</v>
      </c>
      <c r="H16" s="1">
        <f>MIN(Table1[[#This Row],[Avg Yahoo Cost]:[Other Cost]])</f>
        <v>33</v>
      </c>
      <c r="I16" s="1">
        <f>MAX(Table1[[#This Row],[Avg Yahoo Cost]:[Other Cost]])</f>
        <v>47.8</v>
      </c>
      <c r="J16" s="1">
        <f>Table1[[#This Row],[Max Cost]]-Table1[[#This Row],[Min Cost]]</f>
        <v>14.799999999999997</v>
      </c>
      <c r="K16" s="8">
        <f>VLOOKUP(Table1[[#This Row],[Player]],Players[[Player]:[consider]],4,FALSE)</f>
        <v>257.16000000000003</v>
      </c>
      <c r="L16">
        <f>VLOOKUP(Table1[[#This Row],[Player]],Players[[Player]:[consider]],6,FALSE)</f>
        <v>27</v>
      </c>
      <c r="M16" s="9">
        <f>VLOOKUP(Table1[[#This Row],[Player]],Players[[Player]:[consider]],7,FALSE)</f>
        <v>6</v>
      </c>
      <c r="N16">
        <f>VLOOKUP(Table1[[#This Row],[Player]],Players[[Player]:[consider]],8,FALSE)</f>
        <v>5</v>
      </c>
      <c r="O16">
        <f>VLOOKUP(Table1[[#This Row],[Player]],Players[[Player]:[consider]],9,FALSE)</f>
        <v>1.8</v>
      </c>
      <c r="P16">
        <f>VLOOKUP(Table1[[#This Row],[Player]],Players[[Player]:[consider]],10,FALSE)</f>
        <v>3.3</v>
      </c>
      <c r="Q16" t="s">
        <v>14</v>
      </c>
      <c r="R16" s="15" t="b">
        <f>VLOOKUP(Table1[[#This Row],[Player]],'sim results'!$G$2:$J$581,2,FALSE)&gt;$Z$2</f>
        <v>1</v>
      </c>
      <c r="S16" s="15" t="b">
        <f>VLOOKUP(Table1[[#This Row],[Player]],'sim results'!$G$2:$J$581,2,FALSE)&gt;$Z$3</f>
        <v>1</v>
      </c>
      <c r="T16" s="15" t="b">
        <f>VLOOKUP(Table1[[#This Row],[Player]],'sim results'!$G$2:$J$581,2,FALSE)&gt;$Z$4</f>
        <v>1</v>
      </c>
      <c r="U16" s="15" t="b">
        <f>VLOOKUP(Table1[[#This Row],[Player]],'sim results'!$M$2:$P$564,2,FALSE)&gt;$AA$2</f>
        <v>1</v>
      </c>
      <c r="V16" s="15" t="b">
        <f>VLOOKUP(Table1[[#This Row],[Player]],'sim results'!$M$2:$P$564,2,FALSE)&gt;$AA$3</f>
        <v>1</v>
      </c>
      <c r="W16" s="15" t="b">
        <f>VLOOKUP(Table1[[#This Row],[Player]],'sim results'!$M$2:$P$564,2,FALSE)&gt;$AA$4</f>
        <v>1</v>
      </c>
      <c r="X16" s="15" t="b">
        <f>VLOOKUP(Table1[[#This Row],[Player]],'sim results'!$M$2:$P$564,2,FALSE)&gt;$AA$5</f>
        <v>1</v>
      </c>
      <c r="Y16" s="15" t="b">
        <f>VLOOKUP(Table1[[#This Row],[Player]],'sim results'!$M$2:$P$564,2,FALSE)&gt;$AA$6</f>
        <v>1</v>
      </c>
    </row>
    <row r="17" spans="1:25">
      <c r="B17" s="20" t="s">
        <v>37</v>
      </c>
      <c r="C17" s="20">
        <v>16</v>
      </c>
      <c r="D17" t="str">
        <f>VLOOKUP(Table1[[#This Row],[Player]],Players[[Player]:[consider]],2,FALSE)</f>
        <v>WR</v>
      </c>
      <c r="E17" s="1">
        <v>40.5</v>
      </c>
      <c r="F17" s="1">
        <v>42</v>
      </c>
      <c r="G17" s="1">
        <f>VLOOKUP(Table1[[#This Row],[Player]],Players[[Player]:[consider]],3,FALSE)</f>
        <v>26</v>
      </c>
      <c r="H17" s="1">
        <f>MIN(Table1[[#This Row],[Avg Yahoo Cost]:[Other Cost]])</f>
        <v>26</v>
      </c>
      <c r="I17" s="1">
        <f>MAX(Table1[[#This Row],[Avg Yahoo Cost]:[Other Cost]])</f>
        <v>42</v>
      </c>
      <c r="J17" s="1">
        <f>Table1[[#This Row],[Max Cost]]-Table1[[#This Row],[Min Cost]]</f>
        <v>16</v>
      </c>
      <c r="K17" s="8">
        <f>VLOOKUP(Table1[[#This Row],[Player]],Players[[Player]:[consider]],4,FALSE)</f>
        <v>247.19</v>
      </c>
      <c r="L17">
        <f>VLOOKUP(Table1[[#This Row],[Player]],Players[[Player]:[consider]],6,FALSE)</f>
        <v>22</v>
      </c>
      <c r="M17" s="9" t="str">
        <f>VLOOKUP(Table1[[#This Row],[Player]],Players[[Player]:[consider]],7,FALSE)</f>
        <v>R</v>
      </c>
      <c r="N17">
        <f>VLOOKUP(Table1[[#This Row],[Player]],Players[[Player]:[consider]],8,FALSE)</f>
        <v>11</v>
      </c>
      <c r="O17">
        <f>VLOOKUP(Table1[[#This Row],[Player]],Players[[Player]:[consider]],9,FALSE)</f>
        <v>2</v>
      </c>
      <c r="P17">
        <f>VLOOKUP(Table1[[#This Row],[Player]],Players[[Player]:[consider]],10,FALSE)</f>
        <v>5</v>
      </c>
      <c r="R17" s="15" t="b">
        <f>VLOOKUP(Table1[[#This Row],[Player]],'sim results'!$G$2:$J$581,2,FALSE)&gt;$Z$2</f>
        <v>1</v>
      </c>
      <c r="S17" s="15" t="b">
        <f>VLOOKUP(Table1[[#This Row],[Player]],'sim results'!$G$2:$J$581,2,FALSE)&gt;$Z$3</f>
        <v>0</v>
      </c>
      <c r="T17" s="15" t="b">
        <f>VLOOKUP(Table1[[#This Row],[Player]],'sim results'!$G$2:$J$581,2,FALSE)&gt;$Z$4</f>
        <v>0</v>
      </c>
      <c r="U17" s="15" t="b">
        <f>VLOOKUP(Table1[[#This Row],[Player]],'sim results'!$M$2:$P$564,2,FALSE)&gt;$AA$2</f>
        <v>0</v>
      </c>
      <c r="V17" s="15" t="b">
        <f>VLOOKUP(Table1[[#This Row],[Player]],'sim results'!$M$2:$P$564,2,FALSE)&gt;$AA$3</f>
        <v>0</v>
      </c>
      <c r="W17" s="15" t="b">
        <f>VLOOKUP(Table1[[#This Row],[Player]],'sim results'!$M$2:$P$564,2,FALSE)&gt;$AA$4</f>
        <v>0</v>
      </c>
      <c r="X17" s="15" t="b">
        <f>VLOOKUP(Table1[[#This Row],[Player]],'sim results'!$M$2:$P$564,2,FALSE)&gt;$AA$5</f>
        <v>0</v>
      </c>
      <c r="Y17" s="15" t="b">
        <f>VLOOKUP(Table1[[#This Row],[Player]],'sim results'!$M$2:$P$564,2,FALSE)&gt;$AA$6</f>
        <v>0</v>
      </c>
    </row>
    <row r="18" spans="1:25">
      <c r="B18" s="20" t="s">
        <v>41</v>
      </c>
      <c r="C18" s="20">
        <v>17</v>
      </c>
      <c r="D18" t="str">
        <f>VLOOKUP(Table1[[#This Row],[Player]],Players[[Player]:[consider]],2,FALSE)</f>
        <v>RB</v>
      </c>
      <c r="E18" s="1">
        <v>43.4</v>
      </c>
      <c r="F18" s="1">
        <v>41</v>
      </c>
      <c r="G18" s="1">
        <f>VLOOKUP(Table1[[#This Row],[Player]],Players[[Player]:[consider]],3,FALSE)</f>
        <v>24</v>
      </c>
      <c r="H18" s="1">
        <f>MIN(Table1[[#This Row],[Avg Yahoo Cost]:[Other Cost]])</f>
        <v>24</v>
      </c>
      <c r="I18" s="1">
        <f>MAX(Table1[[#This Row],[Avg Yahoo Cost]:[Other Cost]])</f>
        <v>43.4</v>
      </c>
      <c r="J18" s="1">
        <f>Table1[[#This Row],[Max Cost]]-Table1[[#This Row],[Min Cost]]</f>
        <v>19.399999999999999</v>
      </c>
      <c r="K18" s="8">
        <f>VLOOKUP(Table1[[#This Row],[Player]],Players[[Player]:[consider]],4,FALSE)</f>
        <v>227.53</v>
      </c>
      <c r="L18">
        <f>VLOOKUP(Table1[[#This Row],[Player]],Players[[Player]:[consider]],6,FALSE)</f>
        <v>23</v>
      </c>
      <c r="M18" s="9">
        <f>VLOOKUP(Table1[[#This Row],[Player]],Players[[Player]:[consider]],7,FALSE)</f>
        <v>2</v>
      </c>
      <c r="N18">
        <f>VLOOKUP(Table1[[#This Row],[Player]],Players[[Player]:[consider]],8,FALSE)</f>
        <v>6</v>
      </c>
      <c r="O18">
        <f>VLOOKUP(Table1[[#This Row],[Player]],Players[[Player]:[consider]],9,FALSE)</f>
        <v>3</v>
      </c>
      <c r="P18">
        <f>VLOOKUP(Table1[[#This Row],[Player]],Players[[Player]:[consider]],10,FALSE)</f>
        <v>4</v>
      </c>
      <c r="Q18" t="s">
        <v>14</v>
      </c>
      <c r="R18" s="15" t="b">
        <f>VLOOKUP(Table1[[#This Row],[Player]],'sim results'!$G$2:$J$581,2,FALSE)&gt;$Z$2</f>
        <v>1</v>
      </c>
      <c r="S18" s="15" t="b">
        <f>VLOOKUP(Table1[[#This Row],[Player]],'sim results'!$G$2:$J$581,2,FALSE)&gt;$Z$3</f>
        <v>1</v>
      </c>
      <c r="T18" s="15" t="b">
        <f>VLOOKUP(Table1[[#This Row],[Player]],'sim results'!$G$2:$J$581,2,FALSE)&gt;$Z$4</f>
        <v>1</v>
      </c>
      <c r="U18" s="15" t="b">
        <f>VLOOKUP(Table1[[#This Row],[Player]],'sim results'!$M$2:$P$564,2,FALSE)&gt;$AA$2</f>
        <v>1</v>
      </c>
      <c r="V18" s="15" t="b">
        <f>VLOOKUP(Table1[[#This Row],[Player]],'sim results'!$M$2:$P$564,2,FALSE)&gt;$AA$3</f>
        <v>1</v>
      </c>
      <c r="W18" s="15" t="b">
        <f>VLOOKUP(Table1[[#This Row],[Player]],'sim results'!$M$2:$P$564,2,FALSE)&gt;$AA$4</f>
        <v>1</v>
      </c>
      <c r="X18" s="15" t="b">
        <f>VLOOKUP(Table1[[#This Row],[Player]],'sim results'!$M$2:$P$564,2,FALSE)&gt;$AA$5</f>
        <v>1</v>
      </c>
      <c r="Y18" s="15" t="b">
        <f>VLOOKUP(Table1[[#This Row],[Player]],'sim results'!$M$2:$P$564,2,FALSE)&gt;$AA$6</f>
        <v>0</v>
      </c>
    </row>
    <row r="19" spans="1:25">
      <c r="B19" s="20" t="s">
        <v>40</v>
      </c>
      <c r="C19" s="20">
        <v>18</v>
      </c>
      <c r="D19" t="str">
        <f>VLOOKUP(Table1[[#This Row],[Player]],Players[[Player]:[consider]],2,FALSE)</f>
        <v>RB</v>
      </c>
      <c r="E19" s="1">
        <v>33.9</v>
      </c>
      <c r="F19" s="1">
        <v>34</v>
      </c>
      <c r="G19" s="1">
        <f>VLOOKUP(Table1[[#This Row],[Player]],Players[[Player]:[consider]],3,FALSE)</f>
        <v>25</v>
      </c>
      <c r="H19" s="1">
        <f>MIN(Table1[[#This Row],[Avg Yahoo Cost]:[Other Cost]])</f>
        <v>25</v>
      </c>
      <c r="I19" s="1">
        <f>MAX(Table1[[#This Row],[Avg Yahoo Cost]:[Other Cost]])</f>
        <v>34</v>
      </c>
      <c r="J19" s="1">
        <f>Table1[[#This Row],[Max Cost]]-Table1[[#This Row],[Min Cost]]</f>
        <v>9</v>
      </c>
      <c r="K19" s="8">
        <f>VLOOKUP(Table1[[#This Row],[Player]],Players[[Player]:[consider]],4,FALSE)</f>
        <v>232.52</v>
      </c>
      <c r="L19">
        <f>VLOOKUP(Table1[[#This Row],[Player]],Players[[Player]:[consider]],6,FALSE)</f>
        <v>25</v>
      </c>
      <c r="M19" s="9">
        <f>VLOOKUP(Table1[[#This Row],[Player]],Players[[Player]:[consider]],7,FALSE)</f>
        <v>2</v>
      </c>
      <c r="N19">
        <f>VLOOKUP(Table1[[#This Row],[Player]],Players[[Player]:[consider]],8,FALSE)</f>
        <v>6</v>
      </c>
      <c r="O19">
        <f>VLOOKUP(Table1[[#This Row],[Player]],Players[[Player]:[consider]],9,FALSE)</f>
        <v>1.3</v>
      </c>
      <c r="P19">
        <f>VLOOKUP(Table1[[#This Row],[Player]],Players[[Player]:[consider]],10,FALSE)</f>
        <v>3</v>
      </c>
      <c r="R19" s="15" t="b">
        <f>VLOOKUP(Table1[[#This Row],[Player]],'sim results'!$G$2:$J$581,2,FALSE)&gt;$Z$2</f>
        <v>1</v>
      </c>
      <c r="S19" s="15" t="b">
        <f>VLOOKUP(Table1[[#This Row],[Player]],'sim results'!$G$2:$J$581,2,FALSE)&gt;$Z$3</f>
        <v>1</v>
      </c>
      <c r="T19" s="15" t="b">
        <f>VLOOKUP(Table1[[#This Row],[Player]],'sim results'!$G$2:$J$581,2,FALSE)&gt;$Z$4</f>
        <v>1</v>
      </c>
      <c r="U19" s="15" t="b">
        <f>VLOOKUP(Table1[[#This Row],[Player]],'sim results'!$M$2:$P$564,2,FALSE)&gt;$AA$2</f>
        <v>1</v>
      </c>
      <c r="V19" s="15" t="b">
        <f>VLOOKUP(Table1[[#This Row],[Player]],'sim results'!$M$2:$P$564,2,FALSE)&gt;$AA$3</f>
        <v>1</v>
      </c>
      <c r="W19" s="15" t="b">
        <f>VLOOKUP(Table1[[#This Row],[Player]],'sim results'!$M$2:$P$564,2,FALSE)&gt;$AA$4</f>
        <v>1</v>
      </c>
      <c r="X19" s="15" t="b">
        <f>VLOOKUP(Table1[[#This Row],[Player]],'sim results'!$M$2:$P$564,2,FALSE)&gt;$AA$5</f>
        <v>1</v>
      </c>
      <c r="Y19" s="15" t="b">
        <f>VLOOKUP(Table1[[#This Row],[Player]],'sim results'!$M$2:$P$564,2,FALSE)&gt;$AA$6</f>
        <v>0</v>
      </c>
    </row>
    <row r="20" spans="1:25">
      <c r="B20" s="20" t="s">
        <v>33</v>
      </c>
      <c r="C20" s="20">
        <v>19</v>
      </c>
      <c r="D20" t="str">
        <f>VLOOKUP(Table1[[#This Row],[Player]],Players[[Player]:[consider]],2,FALSE)</f>
        <v>WR</v>
      </c>
      <c r="E20" s="1">
        <v>33.1</v>
      </c>
      <c r="F20" s="1">
        <v>38</v>
      </c>
      <c r="G20" s="1">
        <f>VLOOKUP(Table1[[#This Row],[Player]],Players[[Player]:[consider]],3,FALSE)</f>
        <v>28</v>
      </c>
      <c r="H20" s="1">
        <f>MIN(Table1[[#This Row],[Avg Yahoo Cost]:[Other Cost]])</f>
        <v>28</v>
      </c>
      <c r="I20" s="1">
        <f>MAX(Table1[[#This Row],[Avg Yahoo Cost]:[Other Cost]])</f>
        <v>38</v>
      </c>
      <c r="J20" s="1">
        <f>Table1[[#This Row],[Max Cost]]-Table1[[#This Row],[Min Cost]]</f>
        <v>10</v>
      </c>
      <c r="K20" s="8">
        <f>VLOOKUP(Table1[[#This Row],[Player]],Players[[Player]:[consider]],4,FALSE)</f>
        <v>255.12</v>
      </c>
      <c r="L20">
        <f>VLOOKUP(Table1[[#This Row],[Player]],Players[[Player]:[consider]],6,FALSE)</f>
        <v>31</v>
      </c>
      <c r="M20" s="9">
        <f>VLOOKUP(Table1[[#This Row],[Player]],Players[[Player]:[consider]],7,FALSE)</f>
        <v>10</v>
      </c>
      <c r="N20">
        <f>VLOOKUP(Table1[[#This Row],[Player]],Players[[Player]:[consider]],8,FALSE)</f>
        <v>10</v>
      </c>
      <c r="O20">
        <f>VLOOKUP(Table1[[#This Row],[Player]],Players[[Player]:[consider]],9,FALSE)</f>
        <v>2.5</v>
      </c>
      <c r="P20">
        <f>VLOOKUP(Table1[[#This Row],[Player]],Players[[Player]:[consider]],10,FALSE)</f>
        <v>4</v>
      </c>
      <c r="R20" s="15" t="b">
        <f>VLOOKUP(Table1[[#This Row],[Player]],'sim results'!$G$2:$J$581,2,FALSE)&gt;$Z$2</f>
        <v>1</v>
      </c>
      <c r="S20" s="15" t="b">
        <f>VLOOKUP(Table1[[#This Row],[Player]],'sim results'!$G$2:$J$581,2,FALSE)&gt;$Z$3</f>
        <v>0</v>
      </c>
      <c r="T20" s="15" t="b">
        <f>VLOOKUP(Table1[[#This Row],[Player]],'sim results'!$G$2:$J$581,2,FALSE)&gt;$Z$4</f>
        <v>0</v>
      </c>
      <c r="U20" s="15" t="b">
        <f>VLOOKUP(Table1[[#This Row],[Player]],'sim results'!$M$2:$P$564,2,FALSE)&gt;$AA$2</f>
        <v>1</v>
      </c>
      <c r="V20" s="15" t="b">
        <f>VLOOKUP(Table1[[#This Row],[Player]],'sim results'!$M$2:$P$564,2,FALSE)&gt;$AA$3</f>
        <v>0</v>
      </c>
      <c r="W20" s="15" t="b">
        <f>VLOOKUP(Table1[[#This Row],[Player]],'sim results'!$M$2:$P$564,2,FALSE)&gt;$AA$4</f>
        <v>0</v>
      </c>
      <c r="X20" s="15" t="b">
        <f>VLOOKUP(Table1[[#This Row],[Player]],'sim results'!$M$2:$P$564,2,FALSE)&gt;$AA$5</f>
        <v>0</v>
      </c>
      <c r="Y20" s="15" t="b">
        <f>VLOOKUP(Table1[[#This Row],[Player]],'sim results'!$M$2:$P$564,2,FALSE)&gt;$AA$6</f>
        <v>0</v>
      </c>
    </row>
    <row r="21" spans="1:25">
      <c r="B21" s="20" t="s">
        <v>36</v>
      </c>
      <c r="C21" s="20">
        <v>20</v>
      </c>
      <c r="D21" t="str">
        <f>VLOOKUP(Table1[[#This Row],[Player]],Players[[Player]:[consider]],2,FALSE)</f>
        <v>WR</v>
      </c>
      <c r="E21" s="1">
        <v>29</v>
      </c>
      <c r="F21" s="1">
        <v>37</v>
      </c>
      <c r="G21" s="1">
        <f>VLOOKUP(Table1[[#This Row],[Player]],Players[[Player]:[consider]],3,FALSE)</f>
        <v>26</v>
      </c>
      <c r="H21" s="1">
        <f>MIN(Table1[[#This Row],[Avg Yahoo Cost]:[Other Cost]])</f>
        <v>26</v>
      </c>
      <c r="I21" s="1">
        <f>MAX(Table1[[#This Row],[Avg Yahoo Cost]:[Other Cost]])</f>
        <v>37</v>
      </c>
      <c r="J21" s="1">
        <f>Table1[[#This Row],[Max Cost]]-Table1[[#This Row],[Min Cost]]</f>
        <v>11</v>
      </c>
      <c r="K21" s="8">
        <f>VLOOKUP(Table1[[#This Row],[Player]],Players[[Player]:[consider]],4,FALSE)</f>
        <v>247.76</v>
      </c>
      <c r="L21">
        <f>VLOOKUP(Table1[[#This Row],[Player]],Players[[Player]:[consider]],6,FALSE)</f>
        <v>30</v>
      </c>
      <c r="M21" s="9">
        <f>VLOOKUP(Table1[[#This Row],[Player]],Players[[Player]:[consider]],7,FALSE)</f>
        <v>10</v>
      </c>
      <c r="N21">
        <f>VLOOKUP(Table1[[#This Row],[Player]],Players[[Player]:[consider]],8,FALSE)</f>
        <v>11</v>
      </c>
      <c r="O21">
        <f>VLOOKUP(Table1[[#This Row],[Player]],Players[[Player]:[consider]],9,FALSE)</f>
        <v>2</v>
      </c>
      <c r="P21">
        <f>VLOOKUP(Table1[[#This Row],[Player]],Players[[Player]:[consider]],10,FALSE)</f>
        <v>3.5</v>
      </c>
      <c r="R21" s="15" t="b">
        <f>VLOOKUP(Table1[[#This Row],[Player]],'sim results'!$G$2:$J$581,2,FALSE)&gt;$Z$2</f>
        <v>1</v>
      </c>
      <c r="S21" s="15" t="b">
        <f>VLOOKUP(Table1[[#This Row],[Player]],'sim results'!$G$2:$J$581,2,FALSE)&gt;$Z$3</f>
        <v>0</v>
      </c>
      <c r="T21" s="15" t="b">
        <f>VLOOKUP(Table1[[#This Row],[Player]],'sim results'!$G$2:$J$581,2,FALSE)&gt;$Z$4</f>
        <v>0</v>
      </c>
      <c r="U21" s="15" t="b">
        <f>VLOOKUP(Table1[[#This Row],[Player]],'sim results'!$M$2:$P$564,2,FALSE)&gt;$AA$2</f>
        <v>1</v>
      </c>
      <c r="V21" s="15" t="b">
        <f>VLOOKUP(Table1[[#This Row],[Player]],'sim results'!$M$2:$P$564,2,FALSE)&gt;$AA$3</f>
        <v>0</v>
      </c>
      <c r="W21" s="15" t="b">
        <f>VLOOKUP(Table1[[#This Row],[Player]],'sim results'!$M$2:$P$564,2,FALSE)&gt;$AA$4</f>
        <v>0</v>
      </c>
      <c r="X21" s="15" t="b">
        <f>VLOOKUP(Table1[[#This Row],[Player]],'sim results'!$M$2:$P$564,2,FALSE)&gt;$AA$5</f>
        <v>0</v>
      </c>
      <c r="Y21" s="15" t="b">
        <f>VLOOKUP(Table1[[#This Row],[Player]],'sim results'!$M$2:$P$564,2,FALSE)&gt;$AA$6</f>
        <v>0</v>
      </c>
    </row>
    <row r="22" spans="1:25">
      <c r="B22" s="20" t="s">
        <v>34</v>
      </c>
      <c r="C22" s="20">
        <v>21</v>
      </c>
      <c r="D22" t="str">
        <f>VLOOKUP(Table1[[#This Row],[Player]],Players[[Player]:[consider]],2,FALSE)</f>
        <v>RB</v>
      </c>
      <c r="E22" s="1">
        <v>33.700000000000003</v>
      </c>
      <c r="F22" s="1">
        <v>33</v>
      </c>
      <c r="G22" s="1">
        <f>VLOOKUP(Table1[[#This Row],[Player]],Players[[Player]:[consider]],3,FALSE)</f>
        <v>28</v>
      </c>
      <c r="H22" s="1">
        <f>MIN(Table1[[#This Row],[Avg Yahoo Cost]:[Other Cost]])</f>
        <v>28</v>
      </c>
      <c r="I22" s="1">
        <f>MAX(Table1[[#This Row],[Avg Yahoo Cost]:[Other Cost]])</f>
        <v>33.700000000000003</v>
      </c>
      <c r="J22" s="1">
        <f>Table1[[#This Row],[Max Cost]]-Table1[[#This Row],[Min Cost]]</f>
        <v>5.7000000000000028</v>
      </c>
      <c r="K22" s="8">
        <f>VLOOKUP(Table1[[#This Row],[Player]],Players[[Player]:[consider]],4,FALSE)</f>
        <v>242.56</v>
      </c>
      <c r="L22">
        <f>VLOOKUP(Table1[[#This Row],[Player]],Players[[Player]:[consider]],6,FALSE)</f>
        <v>25</v>
      </c>
      <c r="M22" s="9">
        <f>VLOOKUP(Table1[[#This Row],[Player]],Players[[Player]:[consider]],7,FALSE)</f>
        <v>3</v>
      </c>
      <c r="N22">
        <f>VLOOKUP(Table1[[#This Row],[Player]],Players[[Player]:[consider]],8,FALSE)</f>
        <v>12</v>
      </c>
      <c r="O22">
        <f>VLOOKUP(Table1[[#This Row],[Player]],Players[[Player]:[consider]],9,FALSE)</f>
        <v>2.2999999999999998</v>
      </c>
      <c r="P22">
        <f>VLOOKUP(Table1[[#This Row],[Player]],Players[[Player]:[consider]],10,FALSE)</f>
        <v>3.3</v>
      </c>
      <c r="Q22" t="s">
        <v>14</v>
      </c>
      <c r="R22" s="15" t="b">
        <f>VLOOKUP(Table1[[#This Row],[Player]],'sim results'!$G$2:$J$581,2,FALSE)&gt;$Z$2</f>
        <v>1</v>
      </c>
      <c r="S22" s="15" t="b">
        <f>VLOOKUP(Table1[[#This Row],[Player]],'sim results'!$G$2:$J$581,2,FALSE)&gt;$Z$3</f>
        <v>1</v>
      </c>
      <c r="T22" s="15" t="b">
        <f>VLOOKUP(Table1[[#This Row],[Player]],'sim results'!$G$2:$J$581,2,FALSE)&gt;$Z$4</f>
        <v>1</v>
      </c>
      <c r="U22" s="15" t="b">
        <f>VLOOKUP(Table1[[#This Row],[Player]],'sim results'!$M$2:$P$564,2,FALSE)&gt;$AA$2</f>
        <v>1</v>
      </c>
      <c r="V22" s="15" t="b">
        <f>VLOOKUP(Table1[[#This Row],[Player]],'sim results'!$M$2:$P$564,2,FALSE)&gt;$AA$3</f>
        <v>1</v>
      </c>
      <c r="W22" s="15" t="b">
        <f>VLOOKUP(Table1[[#This Row],[Player]],'sim results'!$M$2:$P$564,2,FALSE)&gt;$AA$4</f>
        <v>1</v>
      </c>
      <c r="X22" s="15" t="b">
        <f>VLOOKUP(Table1[[#This Row],[Player]],'sim results'!$M$2:$P$564,2,FALSE)&gt;$AA$5</f>
        <v>1</v>
      </c>
      <c r="Y22" s="15" t="b">
        <f>VLOOKUP(Table1[[#This Row],[Player]],'sim results'!$M$2:$P$564,2,FALSE)&gt;$AA$6</f>
        <v>0</v>
      </c>
    </row>
    <row r="23" spans="1:25">
      <c r="B23" s="20" t="s">
        <v>59</v>
      </c>
      <c r="C23" s="20">
        <v>22</v>
      </c>
      <c r="D23" t="str">
        <f>VLOOKUP(Table1[[#This Row],[Player]],Players[[Player]:[consider]],2,FALSE)</f>
        <v>RB</v>
      </c>
      <c r="E23" s="1">
        <v>25.8</v>
      </c>
      <c r="F23" s="1">
        <v>27</v>
      </c>
      <c r="G23" s="1">
        <f>VLOOKUP(Table1[[#This Row],[Player]],Players[[Player]:[consider]],3,FALSE)</f>
        <v>20</v>
      </c>
      <c r="H23" s="1">
        <f>MIN(Table1[[#This Row],[Avg Yahoo Cost]:[Other Cost]])</f>
        <v>20</v>
      </c>
      <c r="I23" s="1">
        <f>MAX(Table1[[#This Row],[Avg Yahoo Cost]:[Other Cost]])</f>
        <v>27</v>
      </c>
      <c r="J23" s="1">
        <f>Table1[[#This Row],[Max Cost]]-Table1[[#This Row],[Min Cost]]</f>
        <v>7</v>
      </c>
      <c r="K23" s="8">
        <f>VLOOKUP(Table1[[#This Row],[Player]],Players[[Player]:[consider]],4,FALSE)</f>
        <v>214.18</v>
      </c>
      <c r="L23">
        <f>VLOOKUP(Table1[[#This Row],[Player]],Players[[Player]:[consider]],6,FALSE)</f>
        <v>22</v>
      </c>
      <c r="M23" s="9">
        <f>VLOOKUP(Table1[[#This Row],[Player]],Players[[Player]:[consider]],7,FALSE)</f>
        <v>1</v>
      </c>
      <c r="N23">
        <f>VLOOKUP(Table1[[#This Row],[Player]],Players[[Player]:[consider]],8,FALSE)</f>
        <v>6</v>
      </c>
      <c r="O23">
        <f>VLOOKUP(Table1[[#This Row],[Player]],Players[[Player]:[consider]],9,FALSE)</f>
        <v>2.2999999999999998</v>
      </c>
      <c r="P23">
        <f>VLOOKUP(Table1[[#This Row],[Player]],Players[[Player]:[consider]],10,FALSE)</f>
        <v>3.8</v>
      </c>
      <c r="Q23" t="s">
        <v>14</v>
      </c>
      <c r="R23" s="15" t="b">
        <f>VLOOKUP(Table1[[#This Row],[Player]],'sim results'!$G$2:$J$581,2,FALSE)&gt;$Z$2</f>
        <v>1</v>
      </c>
      <c r="S23" s="15" t="b">
        <f>VLOOKUP(Table1[[#This Row],[Player]],'sim results'!$G$2:$J$581,2,FALSE)&gt;$Z$3</f>
        <v>1</v>
      </c>
      <c r="T23" s="15" t="b">
        <f>VLOOKUP(Table1[[#This Row],[Player]],'sim results'!$G$2:$J$581,2,FALSE)&gt;$Z$4</f>
        <v>1</v>
      </c>
      <c r="U23" s="15" t="b">
        <f>VLOOKUP(Table1[[#This Row],[Player]],'sim results'!$M$2:$P$564,2,FALSE)&gt;$AA$2</f>
        <v>1</v>
      </c>
      <c r="V23" s="15" t="b">
        <f>VLOOKUP(Table1[[#This Row],[Player]],'sim results'!$M$2:$P$564,2,FALSE)&gt;$AA$3</f>
        <v>1</v>
      </c>
      <c r="W23" s="15" t="b">
        <f>VLOOKUP(Table1[[#This Row],[Player]],'sim results'!$M$2:$P$564,2,FALSE)&gt;$AA$4</f>
        <v>1</v>
      </c>
      <c r="X23" s="15" t="b">
        <f>VLOOKUP(Table1[[#This Row],[Player]],'sim results'!$M$2:$P$564,2,FALSE)&gt;$AA$5</f>
        <v>1</v>
      </c>
      <c r="Y23" s="15" t="b">
        <f>VLOOKUP(Table1[[#This Row],[Player]],'sim results'!$M$2:$P$564,2,FALSE)&gt;$AA$6</f>
        <v>1</v>
      </c>
    </row>
    <row r="24" spans="1:25">
      <c r="B24" s="20" t="s">
        <v>32</v>
      </c>
      <c r="C24" s="20">
        <v>23</v>
      </c>
      <c r="D24" t="str">
        <f>VLOOKUP(Table1[[#This Row],[Player]],Players[[Player]:[consider]],2,FALSE)</f>
        <v>WR</v>
      </c>
      <c r="E24" s="1">
        <v>26.1</v>
      </c>
      <c r="F24" s="1">
        <v>32</v>
      </c>
      <c r="G24" s="1">
        <f>VLOOKUP(Table1[[#This Row],[Player]],Players[[Player]:[consider]],3,FALSE)</f>
        <v>29</v>
      </c>
      <c r="H24" s="1">
        <f>MIN(Table1[[#This Row],[Avg Yahoo Cost]:[Other Cost]])</f>
        <v>26.1</v>
      </c>
      <c r="I24" s="1">
        <f>MAX(Table1[[#This Row],[Avg Yahoo Cost]:[Other Cost]])</f>
        <v>32</v>
      </c>
      <c r="J24" s="1">
        <f>Table1[[#This Row],[Max Cost]]-Table1[[#This Row],[Min Cost]]</f>
        <v>5.8999999999999986</v>
      </c>
      <c r="K24" s="8">
        <f>VLOOKUP(Table1[[#This Row],[Player]],Players[[Player]:[consider]],4,FALSE)</f>
        <v>257.14999999999998</v>
      </c>
      <c r="L24">
        <f>VLOOKUP(Table1[[#This Row],[Player]],Players[[Player]:[consider]],6,FALSE)</f>
        <v>23</v>
      </c>
      <c r="M24" s="9">
        <f>VLOOKUP(Table1[[#This Row],[Player]],Players[[Player]:[consider]],7,FALSE)</f>
        <v>2</v>
      </c>
      <c r="N24">
        <f>VLOOKUP(Table1[[#This Row],[Player]],Players[[Player]:[consider]],8,FALSE)</f>
        <v>12</v>
      </c>
      <c r="O24">
        <f>VLOOKUP(Table1[[#This Row],[Player]],Players[[Player]:[consider]],9,FALSE)</f>
        <v>3</v>
      </c>
      <c r="P24">
        <f>VLOOKUP(Table1[[#This Row],[Player]],Players[[Player]:[consider]],10,FALSE)</f>
        <v>3.5</v>
      </c>
      <c r="R24" s="15" t="b">
        <f>VLOOKUP(Table1[[#This Row],[Player]],'sim results'!$G$2:$J$581,2,FALSE)&gt;$Z$2</f>
        <v>1</v>
      </c>
      <c r="S24" s="15" t="b">
        <f>VLOOKUP(Table1[[#This Row],[Player]],'sim results'!$G$2:$J$581,2,FALSE)&gt;$Z$3</f>
        <v>1</v>
      </c>
      <c r="T24" s="15" t="b">
        <f>VLOOKUP(Table1[[#This Row],[Player]],'sim results'!$G$2:$J$581,2,FALSE)&gt;$Z$4</f>
        <v>0</v>
      </c>
      <c r="U24" s="15" t="b">
        <f>VLOOKUP(Table1[[#This Row],[Player]],'sim results'!$M$2:$P$564,2,FALSE)&gt;$AA$2</f>
        <v>1</v>
      </c>
      <c r="V24" s="15" t="b">
        <f>VLOOKUP(Table1[[#This Row],[Player]],'sim results'!$M$2:$P$564,2,FALSE)&gt;$AA$3</f>
        <v>1</v>
      </c>
      <c r="W24" s="15" t="b">
        <f>VLOOKUP(Table1[[#This Row],[Player]],'sim results'!$M$2:$P$564,2,FALSE)&gt;$AA$4</f>
        <v>1</v>
      </c>
      <c r="X24" s="15" t="b">
        <f>VLOOKUP(Table1[[#This Row],[Player]],'sim results'!$M$2:$P$564,2,FALSE)&gt;$AA$5</f>
        <v>0</v>
      </c>
      <c r="Y24" s="15" t="b">
        <f>VLOOKUP(Table1[[#This Row],[Player]],'sim results'!$M$2:$P$564,2,FALSE)&gt;$AA$6</f>
        <v>0</v>
      </c>
    </row>
    <row r="25" spans="1:25">
      <c r="B25" s="20" t="s">
        <v>35</v>
      </c>
      <c r="C25" s="20">
        <v>24</v>
      </c>
      <c r="D25" t="str">
        <f>VLOOKUP(Table1[[#This Row],[Player]],Players[[Player]:[consider]],2,FALSE)</f>
        <v>WR</v>
      </c>
      <c r="E25" s="1">
        <v>32</v>
      </c>
      <c r="F25" s="1">
        <v>35</v>
      </c>
      <c r="G25" s="1">
        <f>VLOOKUP(Table1[[#This Row],[Player]],Players[[Player]:[consider]],3,FALSE)</f>
        <v>27</v>
      </c>
      <c r="H25" s="1">
        <f>MIN(Table1[[#This Row],[Avg Yahoo Cost]:[Other Cost]])</f>
        <v>27</v>
      </c>
      <c r="I25" s="1">
        <f>MAX(Table1[[#This Row],[Avg Yahoo Cost]:[Other Cost]])</f>
        <v>35</v>
      </c>
      <c r="J25" s="1">
        <f>Table1[[#This Row],[Max Cost]]-Table1[[#This Row],[Min Cost]]</f>
        <v>8</v>
      </c>
      <c r="K25" s="8">
        <f>VLOOKUP(Table1[[#This Row],[Player]],Players[[Player]:[consider]],4,FALSE)</f>
        <v>250</v>
      </c>
      <c r="L25">
        <f>VLOOKUP(Table1[[#This Row],[Player]],Players[[Player]:[consider]],6,FALSE)</f>
        <v>24</v>
      </c>
      <c r="M25" s="9">
        <f>VLOOKUP(Table1[[#This Row],[Player]],Players[[Player]:[consider]],7,FALSE)</f>
        <v>2</v>
      </c>
      <c r="N25">
        <f>VLOOKUP(Table1[[#This Row],[Player]],Players[[Player]:[consider]],8,FALSE)</f>
        <v>12</v>
      </c>
      <c r="O25">
        <f>VLOOKUP(Table1[[#This Row],[Player]],Players[[Player]:[consider]],9,FALSE)</f>
        <v>3</v>
      </c>
      <c r="P25">
        <f>VLOOKUP(Table1[[#This Row],[Player]],Players[[Player]:[consider]],10,FALSE)</f>
        <v>3</v>
      </c>
      <c r="R25" s="15" t="b">
        <f>VLOOKUP(Table1[[#This Row],[Player]],'sim results'!$G$2:$J$581,2,FALSE)&gt;$Z$2</f>
        <v>1</v>
      </c>
      <c r="S25" s="15" t="b">
        <f>VLOOKUP(Table1[[#This Row],[Player]],'sim results'!$G$2:$J$581,2,FALSE)&gt;$Z$3</f>
        <v>1</v>
      </c>
      <c r="T25" s="15" t="b">
        <f>VLOOKUP(Table1[[#This Row],[Player]],'sim results'!$G$2:$J$581,2,FALSE)&gt;$Z$4</f>
        <v>0</v>
      </c>
      <c r="U25" s="15" t="b">
        <f>VLOOKUP(Table1[[#This Row],[Player]],'sim results'!$M$2:$P$564,2,FALSE)&gt;$AA$2</f>
        <v>1</v>
      </c>
      <c r="V25" s="15" t="b">
        <f>VLOOKUP(Table1[[#This Row],[Player]],'sim results'!$M$2:$P$564,2,FALSE)&gt;$AA$3</f>
        <v>1</v>
      </c>
      <c r="W25" s="15" t="b">
        <f>VLOOKUP(Table1[[#This Row],[Player]],'sim results'!$M$2:$P$564,2,FALSE)&gt;$AA$4</f>
        <v>1</v>
      </c>
      <c r="X25" s="15" t="b">
        <f>VLOOKUP(Table1[[#This Row],[Player]],'sim results'!$M$2:$P$564,2,FALSE)&gt;$AA$5</f>
        <v>0</v>
      </c>
      <c r="Y25" s="15" t="b">
        <f>VLOOKUP(Table1[[#This Row],[Player]],'sim results'!$M$2:$P$564,2,FALSE)&gt;$AA$6</f>
        <v>0</v>
      </c>
    </row>
    <row r="26" spans="1:25">
      <c r="A26" s="1">
        <f>AVERAGE(I26:I37)</f>
        <v>28.683333333333334</v>
      </c>
      <c r="B26" s="21" t="s">
        <v>50</v>
      </c>
      <c r="C26" s="21">
        <v>25</v>
      </c>
      <c r="D26" t="str">
        <f>VLOOKUP(Table1[[#This Row],[Player]],Players[[Player]:[consider]],2,FALSE)</f>
        <v>WR</v>
      </c>
      <c r="E26" s="1">
        <v>30.5</v>
      </c>
      <c r="F26" s="1">
        <v>36</v>
      </c>
      <c r="G26" s="1">
        <f>VLOOKUP(Table1[[#This Row],[Player]],Players[[Player]:[consider]],3,FALSE)</f>
        <v>23</v>
      </c>
      <c r="H26" s="1">
        <f>MIN(Table1[[#This Row],[Avg Yahoo Cost]:[Other Cost]])</f>
        <v>23</v>
      </c>
      <c r="I26" s="1">
        <f>MAX(Table1[[#This Row],[Avg Yahoo Cost]:[Other Cost]])</f>
        <v>36</v>
      </c>
      <c r="J26" s="1">
        <f>Table1[[#This Row],[Max Cost]]-Table1[[#This Row],[Min Cost]]</f>
        <v>13</v>
      </c>
      <c r="K26" s="8">
        <f>VLOOKUP(Table1[[#This Row],[Player]],Players[[Player]:[consider]],4,FALSE)</f>
        <v>236.65</v>
      </c>
      <c r="L26">
        <f>VLOOKUP(Table1[[#This Row],[Player]],Players[[Player]:[consider]],6,FALSE)</f>
        <v>26</v>
      </c>
      <c r="M26" s="9">
        <f>VLOOKUP(Table1[[#This Row],[Player]],Players[[Player]:[consider]],7,FALSE)</f>
        <v>4</v>
      </c>
      <c r="N26">
        <f>VLOOKUP(Table1[[#This Row],[Player]],Players[[Player]:[consider]],8,FALSE)</f>
        <v>9</v>
      </c>
      <c r="O26">
        <f>VLOOKUP(Table1[[#This Row],[Player]],Players[[Player]:[consider]],9,FALSE)</f>
        <v>3</v>
      </c>
      <c r="P26">
        <f>VLOOKUP(Table1[[#This Row],[Player]],Players[[Player]:[consider]],10,FALSE)</f>
        <v>2.5</v>
      </c>
      <c r="Q26" t="s">
        <v>14</v>
      </c>
      <c r="R26" s="15" t="b">
        <f>VLOOKUP(Table1[[#This Row],[Player]],'sim results'!$G$2:$J$581,2,FALSE)&gt;$Z$2</f>
        <v>1</v>
      </c>
      <c r="S26" s="15" t="b">
        <f>VLOOKUP(Table1[[#This Row],[Player]],'sim results'!$G$2:$J$581,2,FALSE)&gt;$Z$3</f>
        <v>1</v>
      </c>
      <c r="T26" s="15" t="b">
        <f>VLOOKUP(Table1[[#This Row],[Player]],'sim results'!$G$2:$J$581,2,FALSE)&gt;$Z$4</f>
        <v>1</v>
      </c>
      <c r="U26" s="15" t="b">
        <f>VLOOKUP(Table1[[#This Row],[Player]],'sim results'!$M$2:$P$564,2,FALSE)&gt;$AA$2</f>
        <v>1</v>
      </c>
      <c r="V26" s="15" t="b">
        <f>VLOOKUP(Table1[[#This Row],[Player]],'sim results'!$M$2:$P$564,2,FALSE)&gt;$AA$3</f>
        <v>0</v>
      </c>
      <c r="W26" s="15" t="b">
        <f>VLOOKUP(Table1[[#This Row],[Player]],'sim results'!$M$2:$P$564,2,FALSE)&gt;$AA$4</f>
        <v>0</v>
      </c>
      <c r="X26" s="15" t="b">
        <f>VLOOKUP(Table1[[#This Row],[Player]],'sim results'!$M$2:$P$564,2,FALSE)&gt;$AA$5</f>
        <v>0</v>
      </c>
      <c r="Y26" s="15" t="b">
        <f>VLOOKUP(Table1[[#This Row],[Player]],'sim results'!$M$2:$P$564,2,FALSE)&gt;$AA$6</f>
        <v>0</v>
      </c>
    </row>
    <row r="27" spans="1:25">
      <c r="A27" s="8">
        <f>AVERAGE(K26:K37)</f>
        <v>242.88750000000005</v>
      </c>
      <c r="B27" s="21" t="s">
        <v>29</v>
      </c>
      <c r="C27" s="21">
        <v>26</v>
      </c>
      <c r="D27" t="str">
        <f>VLOOKUP(Table1[[#This Row],[Player]],Players[[Player]:[consider]],2,FALSE)</f>
        <v>TE</v>
      </c>
      <c r="E27" s="1">
        <v>26.9</v>
      </c>
      <c r="F27" s="1">
        <v>26</v>
      </c>
      <c r="G27" s="1">
        <f>VLOOKUP(Table1[[#This Row],[Player]],Players[[Player]:[consider]],3,FALSE)</f>
        <v>29</v>
      </c>
      <c r="H27" s="1">
        <f>MIN(Table1[[#This Row],[Avg Yahoo Cost]:[Other Cost]])</f>
        <v>26</v>
      </c>
      <c r="I27" s="1">
        <f>MAX(Table1[[#This Row],[Avg Yahoo Cost]:[Other Cost]])</f>
        <v>29</v>
      </c>
      <c r="J27" s="1">
        <f>Table1[[#This Row],[Max Cost]]-Table1[[#This Row],[Min Cost]]</f>
        <v>3</v>
      </c>
      <c r="K27" s="8">
        <f>VLOOKUP(Table1[[#This Row],[Player]],Players[[Player]:[consider]],4,FALSE)</f>
        <v>226.57</v>
      </c>
      <c r="L27">
        <f>VLOOKUP(Table1[[#This Row],[Player]],Players[[Player]:[consider]],6,FALSE)</f>
        <v>34</v>
      </c>
      <c r="M27" s="9">
        <f>VLOOKUP(Table1[[#This Row],[Player]],Players[[Player]:[consider]],7,FALSE)</f>
        <v>11</v>
      </c>
      <c r="N27">
        <f>VLOOKUP(Table1[[#This Row],[Player]],Players[[Player]:[consider]],8,FALSE)</f>
        <v>6</v>
      </c>
      <c r="O27">
        <f>VLOOKUP(Table1[[#This Row],[Player]],Players[[Player]:[consider]],9,FALSE)</f>
        <v>2.2999999999999998</v>
      </c>
      <c r="P27">
        <f>VLOOKUP(Table1[[#This Row],[Player]],Players[[Player]:[consider]],10,FALSE)</f>
        <v>1.8</v>
      </c>
      <c r="R27" s="15" t="b">
        <f>VLOOKUP(Table1[[#This Row],[Player]],'sim results'!$G$2:$J$581,2,FALSE)&gt;$Z$2</f>
        <v>1</v>
      </c>
      <c r="S27" s="15" t="b">
        <f>VLOOKUP(Table1[[#This Row],[Player]],'sim results'!$G$2:$J$581,2,FALSE)&gt;$Z$3</f>
        <v>1</v>
      </c>
      <c r="T27" s="15" t="b">
        <f>VLOOKUP(Table1[[#This Row],[Player]],'sim results'!$G$2:$J$581,2,FALSE)&gt;$Z$4</f>
        <v>1</v>
      </c>
      <c r="U27" s="15" t="b">
        <f>VLOOKUP(Table1[[#This Row],[Player]],'sim results'!$M$2:$P$564,2,FALSE)&gt;$AA$2</f>
        <v>1</v>
      </c>
      <c r="V27" s="15" t="b">
        <f>VLOOKUP(Table1[[#This Row],[Player]],'sim results'!$M$2:$P$564,2,FALSE)&gt;$AA$3</f>
        <v>1</v>
      </c>
      <c r="W27" s="15" t="b">
        <f>VLOOKUP(Table1[[#This Row],[Player]],'sim results'!$M$2:$P$564,2,FALSE)&gt;$AA$4</f>
        <v>1</v>
      </c>
      <c r="X27" s="15" t="b">
        <f>VLOOKUP(Table1[[#This Row],[Player]],'sim results'!$M$2:$P$564,2,FALSE)&gt;$AA$5</f>
        <v>1</v>
      </c>
      <c r="Y27" s="15" t="b">
        <f>VLOOKUP(Table1[[#This Row],[Player]],'sim results'!$M$2:$P$564,2,FALSE)&gt;$AA$6</f>
        <v>1</v>
      </c>
    </row>
    <row r="28" spans="1:25">
      <c r="B28" s="21" t="s">
        <v>39</v>
      </c>
      <c r="C28" s="21">
        <v>27</v>
      </c>
      <c r="D28" t="str">
        <f>VLOOKUP(Table1[[#This Row],[Player]],Players[[Player]:[consider]],2,FALSE)</f>
        <v>WR</v>
      </c>
      <c r="E28" s="1">
        <v>18.3</v>
      </c>
      <c r="F28" s="1">
        <v>20</v>
      </c>
      <c r="G28" s="1">
        <f>VLOOKUP(Table1[[#This Row],[Player]],Players[[Player]:[consider]],3,FALSE)</f>
        <v>26</v>
      </c>
      <c r="H28" s="1">
        <f>MIN(Table1[[#This Row],[Avg Yahoo Cost]:[Other Cost]])</f>
        <v>18.3</v>
      </c>
      <c r="I28" s="1">
        <f>MAX(Table1[[#This Row],[Avg Yahoo Cost]:[Other Cost]])</f>
        <v>26</v>
      </c>
      <c r="J28" s="1">
        <f>Table1[[#This Row],[Max Cost]]-Table1[[#This Row],[Min Cost]]</f>
        <v>7.6999999999999993</v>
      </c>
      <c r="K28" s="8">
        <f>VLOOKUP(Table1[[#This Row],[Player]],Players[[Player]:[consider]],4,FALSE)</f>
        <v>243.19</v>
      </c>
      <c r="L28">
        <f>VLOOKUP(Table1[[#This Row],[Player]],Players[[Player]:[consider]],6,FALSE)</f>
        <v>31</v>
      </c>
      <c r="M28" s="9">
        <f>VLOOKUP(Table1[[#This Row],[Player]],Players[[Player]:[consider]],7,FALSE)</f>
        <v>7</v>
      </c>
      <c r="N28">
        <f>VLOOKUP(Table1[[#This Row],[Player]],Players[[Player]:[consider]],8,FALSE)</f>
        <v>6</v>
      </c>
      <c r="O28">
        <f>VLOOKUP(Table1[[#This Row],[Player]],Players[[Player]:[consider]],9,FALSE)</f>
        <v>3</v>
      </c>
      <c r="P28">
        <f>VLOOKUP(Table1[[#This Row],[Player]],Players[[Player]:[consider]],10,FALSE)</f>
        <v>4.5</v>
      </c>
      <c r="Q28" t="s">
        <v>14</v>
      </c>
      <c r="R28" s="15" t="b">
        <f>VLOOKUP(Table1[[#This Row],[Player]],'sim results'!$G$2:$J$581,2,FALSE)&gt;$Z$2</f>
        <v>1</v>
      </c>
      <c r="S28" s="15" t="b">
        <f>VLOOKUP(Table1[[#This Row],[Player]],'sim results'!$G$2:$J$581,2,FALSE)&gt;$Z$3</f>
        <v>1</v>
      </c>
      <c r="T28" s="15" t="b">
        <f>VLOOKUP(Table1[[#This Row],[Player]],'sim results'!$G$2:$J$581,2,FALSE)&gt;$Z$4</f>
        <v>1</v>
      </c>
      <c r="U28" s="15" t="b">
        <f>VLOOKUP(Table1[[#This Row],[Player]],'sim results'!$M$2:$P$564,2,FALSE)&gt;$AA$2</f>
        <v>1</v>
      </c>
      <c r="V28" s="15" t="b">
        <f>VLOOKUP(Table1[[#This Row],[Player]],'sim results'!$M$2:$P$564,2,FALSE)&gt;$AA$3</f>
        <v>1</v>
      </c>
      <c r="W28" s="15" t="b">
        <f>VLOOKUP(Table1[[#This Row],[Player]],'sim results'!$M$2:$P$564,2,FALSE)&gt;$AA$4</f>
        <v>1</v>
      </c>
      <c r="X28" s="15" t="b">
        <f>VLOOKUP(Table1[[#This Row],[Player]],'sim results'!$M$2:$P$564,2,FALSE)&gt;$AA$5</f>
        <v>1</v>
      </c>
      <c r="Y28" s="15" t="b">
        <f>VLOOKUP(Table1[[#This Row],[Player]],'sim results'!$M$2:$P$564,2,FALSE)&gt;$AA$6</f>
        <v>0</v>
      </c>
    </row>
    <row r="29" spans="1:25">
      <c r="B29" s="21" t="s">
        <v>56</v>
      </c>
      <c r="C29" s="21">
        <v>28</v>
      </c>
      <c r="D29" t="str">
        <f>VLOOKUP(Table1[[#This Row],[Player]],Players[[Player]:[consider]],2,FALSE)</f>
        <v>WR</v>
      </c>
      <c r="E29" s="1">
        <v>26.3</v>
      </c>
      <c r="F29" s="1">
        <v>29</v>
      </c>
      <c r="G29" s="1">
        <f>VLOOKUP(Table1[[#This Row],[Player]],Players[[Player]:[consider]],3,FALSE)</f>
        <v>22</v>
      </c>
      <c r="H29" s="1">
        <f>MIN(Table1[[#This Row],[Avg Yahoo Cost]:[Other Cost]])</f>
        <v>22</v>
      </c>
      <c r="I29" s="1">
        <f>MAX(Table1[[#This Row],[Avg Yahoo Cost]:[Other Cost]])</f>
        <v>29</v>
      </c>
      <c r="J29" s="1">
        <f>Table1[[#This Row],[Max Cost]]-Table1[[#This Row],[Min Cost]]</f>
        <v>7</v>
      </c>
      <c r="K29" s="8">
        <f>VLOOKUP(Table1[[#This Row],[Player]],Players[[Player]:[consider]],4,FALSE)</f>
        <v>230.45</v>
      </c>
      <c r="L29">
        <f>VLOOKUP(Table1[[#This Row],[Player]],Players[[Player]:[consider]],6,FALSE)</f>
        <v>28</v>
      </c>
      <c r="M29" s="9">
        <f>VLOOKUP(Table1[[#This Row],[Player]],Players[[Player]:[consider]],7,FALSE)</f>
        <v>5</v>
      </c>
      <c r="N29">
        <f>VLOOKUP(Table1[[#This Row],[Player]],Players[[Player]:[consider]],8,FALSE)</f>
        <v>9</v>
      </c>
      <c r="O29">
        <f>VLOOKUP(Table1[[#This Row],[Player]],Players[[Player]:[consider]],9,FALSE)</f>
        <v>2.5</v>
      </c>
      <c r="P29">
        <f>VLOOKUP(Table1[[#This Row],[Player]],Players[[Player]:[consider]],10,FALSE)</f>
        <v>4</v>
      </c>
      <c r="Q29" t="s">
        <v>14</v>
      </c>
      <c r="R29" s="15" t="b">
        <f>VLOOKUP(Table1[[#This Row],[Player]],'sim results'!$G$2:$J$581,2,FALSE)&gt;$Z$2</f>
        <v>1</v>
      </c>
      <c r="S29" s="15" t="b">
        <f>VLOOKUP(Table1[[#This Row],[Player]],'sim results'!$G$2:$J$581,2,FALSE)&gt;$Z$3</f>
        <v>1</v>
      </c>
      <c r="T29" s="15" t="b">
        <f>VLOOKUP(Table1[[#This Row],[Player]],'sim results'!$G$2:$J$581,2,FALSE)&gt;$Z$4</f>
        <v>0</v>
      </c>
      <c r="U29" s="15" t="b">
        <f>VLOOKUP(Table1[[#This Row],[Player]],'sim results'!$M$2:$P$564,2,FALSE)&gt;$AA$2</f>
        <v>1</v>
      </c>
      <c r="V29" s="15" t="b">
        <f>VLOOKUP(Table1[[#This Row],[Player]],'sim results'!$M$2:$P$564,2,FALSE)&gt;$AA$3</f>
        <v>1</v>
      </c>
      <c r="W29" s="15" t="b">
        <f>VLOOKUP(Table1[[#This Row],[Player]],'sim results'!$M$2:$P$564,2,FALSE)&gt;$AA$4</f>
        <v>1</v>
      </c>
      <c r="X29" s="15" t="b">
        <f>VLOOKUP(Table1[[#This Row],[Player]],'sim results'!$M$2:$P$564,2,FALSE)&gt;$AA$5</f>
        <v>1</v>
      </c>
      <c r="Y29" s="15" t="b">
        <f>VLOOKUP(Table1[[#This Row],[Player]],'sim results'!$M$2:$P$564,2,FALSE)&gt;$AA$6</f>
        <v>0</v>
      </c>
    </row>
    <row r="30" spans="1:25">
      <c r="B30" s="21" t="s">
        <v>49</v>
      </c>
      <c r="C30" s="21">
        <v>29</v>
      </c>
      <c r="D30" t="str">
        <f>VLOOKUP(Table1[[#This Row],[Player]],Players[[Player]:[consider]],2,FALSE)</f>
        <v>WR</v>
      </c>
      <c r="E30" s="1">
        <v>21.6</v>
      </c>
      <c r="F30" s="1">
        <v>31</v>
      </c>
      <c r="G30" s="1">
        <f>VLOOKUP(Table1[[#This Row],[Player]],Players[[Player]:[consider]],3,FALSE)</f>
        <v>23</v>
      </c>
      <c r="H30" s="1">
        <f>MIN(Table1[[#This Row],[Avg Yahoo Cost]:[Other Cost]])</f>
        <v>21.6</v>
      </c>
      <c r="I30" s="1">
        <f>MAX(Table1[[#This Row],[Avg Yahoo Cost]:[Other Cost]])</f>
        <v>31</v>
      </c>
      <c r="J30" s="1">
        <f>Table1[[#This Row],[Max Cost]]-Table1[[#This Row],[Min Cost]]</f>
        <v>9.3999999999999986</v>
      </c>
      <c r="K30" s="8">
        <f>VLOOKUP(Table1[[#This Row],[Player]],Players[[Player]:[consider]],4,FALSE)</f>
        <v>235.15</v>
      </c>
      <c r="L30">
        <f>VLOOKUP(Table1[[#This Row],[Player]],Players[[Player]:[consider]],6,FALSE)</f>
        <v>25</v>
      </c>
      <c r="M30" s="9">
        <f>VLOOKUP(Table1[[#This Row],[Player]],Players[[Player]:[consider]],7,FALSE)</f>
        <v>3</v>
      </c>
      <c r="N30">
        <f>VLOOKUP(Table1[[#This Row],[Player]],Players[[Player]:[consider]],8,FALSE)</f>
        <v>14</v>
      </c>
      <c r="O30">
        <f>VLOOKUP(Table1[[#This Row],[Player]],Players[[Player]:[consider]],9,FALSE)</f>
        <v>3</v>
      </c>
      <c r="P30">
        <f>VLOOKUP(Table1[[#This Row],[Player]],Players[[Player]:[consider]],10,FALSE)</f>
        <v>3</v>
      </c>
      <c r="Q30" t="s">
        <v>14</v>
      </c>
      <c r="R30" s="15" t="b">
        <f>VLOOKUP(Table1[[#This Row],[Player]],'sim results'!$G$2:$J$581,2,FALSE)&gt;$Z$2</f>
        <v>1</v>
      </c>
      <c r="S30" s="15" t="b">
        <f>VLOOKUP(Table1[[#This Row],[Player]],'sim results'!$G$2:$J$581,2,FALSE)&gt;$Z$3</f>
        <v>1</v>
      </c>
      <c r="T30" s="15" t="b">
        <f>VLOOKUP(Table1[[#This Row],[Player]],'sim results'!$G$2:$J$581,2,FALSE)&gt;$Z$4</f>
        <v>0</v>
      </c>
      <c r="U30" s="15" t="b">
        <f>VLOOKUP(Table1[[#This Row],[Player]],'sim results'!$M$2:$P$564,2,FALSE)&gt;$AA$2</f>
        <v>1</v>
      </c>
      <c r="V30" s="15" t="b">
        <f>VLOOKUP(Table1[[#This Row],[Player]],'sim results'!$M$2:$P$564,2,FALSE)&gt;$AA$3</f>
        <v>1</v>
      </c>
      <c r="W30" s="15" t="b">
        <f>VLOOKUP(Table1[[#This Row],[Player]],'sim results'!$M$2:$P$564,2,FALSE)&gt;$AA$4</f>
        <v>1</v>
      </c>
      <c r="X30" s="15" t="b">
        <f>VLOOKUP(Table1[[#This Row],[Player]],'sim results'!$M$2:$P$564,2,FALSE)&gt;$AA$5</f>
        <v>1</v>
      </c>
      <c r="Y30" s="15" t="b">
        <f>VLOOKUP(Table1[[#This Row],[Player]],'sim results'!$M$2:$P$564,2,FALSE)&gt;$AA$6</f>
        <v>0</v>
      </c>
    </row>
    <row r="31" spans="1:25">
      <c r="B31" s="21" t="s">
        <v>31</v>
      </c>
      <c r="C31" s="21">
        <v>30</v>
      </c>
      <c r="D31" t="str">
        <f>VLOOKUP(Table1[[#This Row],[Player]],Players[[Player]:[consider]],2,FALSE)</f>
        <v>TE</v>
      </c>
      <c r="E31" s="1">
        <v>29.2</v>
      </c>
      <c r="F31" s="1">
        <v>30</v>
      </c>
      <c r="G31" s="1">
        <f>VLOOKUP(Table1[[#This Row],[Player]],Players[[Player]:[consider]],3,FALSE)</f>
        <v>29</v>
      </c>
      <c r="H31" s="1">
        <f>MIN(Table1[[#This Row],[Avg Yahoo Cost]:[Other Cost]])</f>
        <v>29</v>
      </c>
      <c r="I31" s="1">
        <f>MAX(Table1[[#This Row],[Avg Yahoo Cost]:[Other Cost]])</f>
        <v>30</v>
      </c>
      <c r="J31" s="1">
        <f>Table1[[#This Row],[Max Cost]]-Table1[[#This Row],[Min Cost]]</f>
        <v>1</v>
      </c>
      <c r="K31" s="8">
        <f>VLOOKUP(Table1[[#This Row],[Player]],Players[[Player]:[consider]],4,FALSE)</f>
        <v>227.89</v>
      </c>
      <c r="L31">
        <f>VLOOKUP(Table1[[#This Row],[Player]],Players[[Player]:[consider]],6,FALSE)</f>
        <v>23</v>
      </c>
      <c r="M31" s="9">
        <f>VLOOKUP(Table1[[#This Row],[Player]],Players[[Player]:[consider]],7,FALSE)</f>
        <v>1</v>
      </c>
      <c r="N31">
        <f>VLOOKUP(Table1[[#This Row],[Player]],Players[[Player]:[consider]],8,FALSE)</f>
        <v>5</v>
      </c>
      <c r="O31">
        <f>VLOOKUP(Table1[[#This Row],[Player]],Players[[Player]:[consider]],9,FALSE)</f>
        <v>1</v>
      </c>
      <c r="P31">
        <f>VLOOKUP(Table1[[#This Row],[Player]],Players[[Player]:[consider]],10,FALSE)</f>
        <v>3.5</v>
      </c>
      <c r="Q31" t="s">
        <v>14</v>
      </c>
      <c r="R31" s="15" t="b">
        <f>VLOOKUP(Table1[[#This Row],[Player]],'sim results'!$G$2:$J$581,2,FALSE)&gt;$Z$2</f>
        <v>1</v>
      </c>
      <c r="S31" s="15" t="b">
        <f>VLOOKUP(Table1[[#This Row],[Player]],'sim results'!$G$2:$J$581,2,FALSE)&gt;$Z$3</f>
        <v>1</v>
      </c>
      <c r="T31" s="15" t="b">
        <f>VLOOKUP(Table1[[#This Row],[Player]],'sim results'!$G$2:$J$581,2,FALSE)&gt;$Z$4</f>
        <v>1</v>
      </c>
      <c r="U31" s="15" t="b">
        <f>VLOOKUP(Table1[[#This Row],[Player]],'sim results'!$M$2:$P$564,2,FALSE)&gt;$AA$2</f>
        <v>1</v>
      </c>
      <c r="V31" s="15" t="b">
        <f>VLOOKUP(Table1[[#This Row],[Player]],'sim results'!$M$2:$P$564,2,FALSE)&gt;$AA$3</f>
        <v>1</v>
      </c>
      <c r="W31" s="15" t="b">
        <f>VLOOKUP(Table1[[#This Row],[Player]],'sim results'!$M$2:$P$564,2,FALSE)&gt;$AA$4</f>
        <v>0</v>
      </c>
      <c r="X31" s="15" t="b">
        <f>VLOOKUP(Table1[[#This Row],[Player]],'sim results'!$M$2:$P$564,2,FALSE)&gt;$AA$5</f>
        <v>0</v>
      </c>
      <c r="Y31" s="15" t="b">
        <f>VLOOKUP(Table1[[#This Row],[Player]],'sim results'!$M$2:$P$564,2,FALSE)&gt;$AA$6</f>
        <v>0</v>
      </c>
    </row>
    <row r="32" spans="1:25">
      <c r="B32" s="21" t="s">
        <v>43</v>
      </c>
      <c r="C32" s="21">
        <v>31</v>
      </c>
      <c r="D32" t="str">
        <f>VLOOKUP(Table1[[#This Row],[Player]],Players[[Player]:[consider]],2,FALSE)</f>
        <v>QB</v>
      </c>
      <c r="E32" s="1">
        <v>34.299999999999997</v>
      </c>
      <c r="F32" s="1">
        <v>28</v>
      </c>
      <c r="G32" s="1">
        <f>VLOOKUP(Table1[[#This Row],[Player]],Players[[Player]:[consider]],3,FALSE)</f>
        <v>24</v>
      </c>
      <c r="H32" s="1">
        <f>MIN(Table1[[#This Row],[Avg Yahoo Cost]:[Other Cost]])</f>
        <v>24</v>
      </c>
      <c r="I32" s="1">
        <f>MAX(Table1[[#This Row],[Avg Yahoo Cost]:[Other Cost]])</f>
        <v>34.299999999999997</v>
      </c>
      <c r="J32" s="1">
        <f>Table1[[#This Row],[Max Cost]]-Table1[[#This Row],[Min Cost]]</f>
        <v>10.299999999999997</v>
      </c>
      <c r="K32" s="8">
        <f>VLOOKUP(Table1[[#This Row],[Player]],Players[[Player]:[consider]],4,FALSE)</f>
        <v>365.57</v>
      </c>
      <c r="L32">
        <f>VLOOKUP(Table1[[#This Row],[Player]],Players[[Player]:[consider]],6,FALSE)</f>
        <v>28</v>
      </c>
      <c r="M32" s="9">
        <f>VLOOKUP(Table1[[#This Row],[Player]],Players[[Player]:[consider]],7,FALSE)</f>
        <v>6</v>
      </c>
      <c r="N32">
        <f>VLOOKUP(Table1[[#This Row],[Player]],Players[[Player]:[consider]],8,FALSE)</f>
        <v>12</v>
      </c>
      <c r="O32">
        <f>VLOOKUP(Table1[[#This Row],[Player]],Players[[Player]:[consider]],9,FALSE)</f>
        <v>1.5</v>
      </c>
      <c r="P32">
        <f>VLOOKUP(Table1[[#This Row],[Player]],Players[[Player]:[consider]],10,FALSE)</f>
        <v>2</v>
      </c>
      <c r="Q32" t="s">
        <v>14</v>
      </c>
      <c r="R32" s="15" t="b">
        <f>VLOOKUP(Table1[[#This Row],[Player]],'sim results'!$G$2:$J$581,2,FALSE)&gt;$Z$2</f>
        <v>1</v>
      </c>
      <c r="S32" s="15" t="b">
        <f>VLOOKUP(Table1[[#This Row],[Player]],'sim results'!$G$2:$J$581,2,FALSE)&gt;$Z$3</f>
        <v>1</v>
      </c>
      <c r="T32" s="15" t="b">
        <f>VLOOKUP(Table1[[#This Row],[Player]],'sim results'!$G$2:$J$581,2,FALSE)&gt;$Z$4</f>
        <v>1</v>
      </c>
      <c r="U32" s="15" t="b">
        <f>VLOOKUP(Table1[[#This Row],[Player]],'sim results'!$M$2:$P$564,2,FALSE)&gt;$AA$2</f>
        <v>1</v>
      </c>
      <c r="V32" s="15" t="b">
        <f>VLOOKUP(Table1[[#This Row],[Player]],'sim results'!$M$2:$P$564,2,FALSE)&gt;$AA$3</f>
        <v>1</v>
      </c>
      <c r="W32" s="15" t="b">
        <f>VLOOKUP(Table1[[#This Row],[Player]],'sim results'!$M$2:$P$564,2,FALSE)&gt;$AA$4</f>
        <v>1</v>
      </c>
      <c r="X32" s="15" t="b">
        <f>VLOOKUP(Table1[[#This Row],[Player]],'sim results'!$M$2:$P$564,2,FALSE)&gt;$AA$5</f>
        <v>1</v>
      </c>
      <c r="Y32" s="15" t="b">
        <f>VLOOKUP(Table1[[#This Row],[Player]],'sim results'!$M$2:$P$564,2,FALSE)&gt;$AA$6</f>
        <v>0</v>
      </c>
    </row>
    <row r="33" spans="1:25">
      <c r="B33" s="21" t="s">
        <v>53</v>
      </c>
      <c r="C33" s="21">
        <v>32</v>
      </c>
      <c r="D33" t="str">
        <f>VLOOKUP(Table1[[#This Row],[Player]],Players[[Player]:[consider]],2,FALSE)</f>
        <v>WR</v>
      </c>
      <c r="E33" s="1">
        <v>17</v>
      </c>
      <c r="F33" s="1">
        <v>21</v>
      </c>
      <c r="G33" s="1">
        <f>VLOOKUP(Table1[[#This Row],[Player]],Players[[Player]:[consider]],3,FALSE)</f>
        <v>22</v>
      </c>
      <c r="H33" s="1">
        <f>MIN(Table1[[#This Row],[Avg Yahoo Cost]:[Other Cost]])</f>
        <v>17</v>
      </c>
      <c r="I33" s="1">
        <f>MAX(Table1[[#This Row],[Avg Yahoo Cost]:[Other Cost]])</f>
        <v>22</v>
      </c>
      <c r="J33" s="1">
        <f>Table1[[#This Row],[Max Cost]]-Table1[[#This Row],[Min Cost]]</f>
        <v>5</v>
      </c>
      <c r="K33" s="8">
        <f>VLOOKUP(Table1[[#This Row],[Player]],Players[[Player]:[consider]],4,FALSE)</f>
        <v>234.19</v>
      </c>
      <c r="L33">
        <f>VLOOKUP(Table1[[#This Row],[Player]],Players[[Player]:[consider]],6,FALSE)</f>
        <v>27</v>
      </c>
      <c r="M33" s="9">
        <f>VLOOKUP(Table1[[#This Row],[Player]],Players[[Player]:[consider]],7,FALSE)</f>
        <v>6</v>
      </c>
      <c r="N33">
        <f>VLOOKUP(Table1[[#This Row],[Player]],Players[[Player]:[consider]],8,FALSE)</f>
        <v>7</v>
      </c>
      <c r="O33">
        <f>VLOOKUP(Table1[[#This Row],[Player]],Players[[Player]:[consider]],9,FALSE)</f>
        <v>2</v>
      </c>
      <c r="P33">
        <f>VLOOKUP(Table1[[#This Row],[Player]],Players[[Player]:[consider]],10,FALSE)</f>
        <v>3</v>
      </c>
      <c r="Q33" t="s">
        <v>14</v>
      </c>
      <c r="R33" s="15" t="b">
        <f>VLOOKUP(Table1[[#This Row],[Player]],'sim results'!$G$2:$J$581,2,FALSE)&gt;$Z$2</f>
        <v>1</v>
      </c>
      <c r="S33" s="15" t="b">
        <f>VLOOKUP(Table1[[#This Row],[Player]],'sim results'!$G$2:$J$581,2,FALSE)&gt;$Z$3</f>
        <v>1</v>
      </c>
      <c r="T33" s="15" t="b">
        <f>VLOOKUP(Table1[[#This Row],[Player]],'sim results'!$G$2:$J$581,2,FALSE)&gt;$Z$4</f>
        <v>0</v>
      </c>
      <c r="U33" s="15" t="b">
        <f>VLOOKUP(Table1[[#This Row],[Player]],'sim results'!$M$2:$P$564,2,FALSE)&gt;$AA$2</f>
        <v>1</v>
      </c>
      <c r="V33" s="15" t="b">
        <f>VLOOKUP(Table1[[#This Row],[Player]],'sim results'!$M$2:$P$564,2,FALSE)&gt;$AA$3</f>
        <v>1</v>
      </c>
      <c r="W33" s="15" t="b">
        <f>VLOOKUP(Table1[[#This Row],[Player]],'sim results'!$M$2:$P$564,2,FALSE)&gt;$AA$4</f>
        <v>1</v>
      </c>
      <c r="X33" s="15" t="b">
        <f>VLOOKUP(Table1[[#This Row],[Player]],'sim results'!$M$2:$P$564,2,FALSE)&gt;$AA$5</f>
        <v>1</v>
      </c>
      <c r="Y33" s="15" t="b">
        <f>VLOOKUP(Table1[[#This Row],[Player]],'sim results'!$M$2:$P$564,2,FALSE)&gt;$AA$6</f>
        <v>0</v>
      </c>
    </row>
    <row r="34" spans="1:25">
      <c r="B34" s="21" t="s">
        <v>52</v>
      </c>
      <c r="C34" s="21">
        <v>33</v>
      </c>
      <c r="D34" t="str">
        <f>VLOOKUP(Table1[[#This Row],[Player]],Players[[Player]:[consider]],2,FALSE)</f>
        <v>WR</v>
      </c>
      <c r="E34" s="1">
        <v>16.899999999999999</v>
      </c>
      <c r="F34" s="1">
        <v>24</v>
      </c>
      <c r="G34" s="1">
        <f>VLOOKUP(Table1[[#This Row],[Player]],Players[[Player]:[consider]],3,FALSE)</f>
        <v>22</v>
      </c>
      <c r="H34" s="1">
        <f>MIN(Table1[[#This Row],[Avg Yahoo Cost]:[Other Cost]])</f>
        <v>16.899999999999999</v>
      </c>
      <c r="I34" s="1">
        <f>MAX(Table1[[#This Row],[Avg Yahoo Cost]:[Other Cost]])</f>
        <v>24</v>
      </c>
      <c r="J34" s="1">
        <f>Table1[[#This Row],[Max Cost]]-Table1[[#This Row],[Min Cost]]</f>
        <v>7.1000000000000014</v>
      </c>
      <c r="K34" s="8">
        <f>VLOOKUP(Table1[[#This Row],[Player]],Players[[Player]:[consider]],4,FALSE)</f>
        <v>234.64</v>
      </c>
      <c r="L34">
        <f>VLOOKUP(Table1[[#This Row],[Player]],Players[[Player]:[consider]],6,FALSE)</f>
        <v>26</v>
      </c>
      <c r="M34" s="9">
        <f>VLOOKUP(Table1[[#This Row],[Player]],Players[[Player]:[consider]],7,FALSE)</f>
        <v>4</v>
      </c>
      <c r="N34">
        <f>VLOOKUP(Table1[[#This Row],[Player]],Players[[Player]:[consider]],8,FALSE)</f>
        <v>14</v>
      </c>
      <c r="O34">
        <f>VLOOKUP(Table1[[#This Row],[Player]],Players[[Player]:[consider]],9,FALSE)</f>
        <v>3.5</v>
      </c>
      <c r="P34">
        <f>VLOOKUP(Table1[[#This Row],[Player]],Players[[Player]:[consider]],10,FALSE)</f>
        <v>4</v>
      </c>
      <c r="R34" s="15" t="b">
        <f>VLOOKUP(Table1[[#This Row],[Player]],'sim results'!$G$2:$J$581,2,FALSE)&gt;$Z$2</f>
        <v>1</v>
      </c>
      <c r="S34" s="15" t="b">
        <f>VLOOKUP(Table1[[#This Row],[Player]],'sim results'!$G$2:$J$581,2,FALSE)&gt;$Z$3</f>
        <v>1</v>
      </c>
      <c r="T34" s="15" t="b">
        <f>VLOOKUP(Table1[[#This Row],[Player]],'sim results'!$G$2:$J$581,2,FALSE)&gt;$Z$4</f>
        <v>0</v>
      </c>
      <c r="U34" s="15" t="b">
        <f>VLOOKUP(Table1[[#This Row],[Player]],'sim results'!$M$2:$P$564,2,FALSE)&gt;$AA$2</f>
        <v>1</v>
      </c>
      <c r="V34" s="15" t="b">
        <f>VLOOKUP(Table1[[#This Row],[Player]],'sim results'!$M$2:$P$564,2,FALSE)&gt;$AA$3</f>
        <v>1</v>
      </c>
      <c r="W34" s="15" t="b">
        <f>VLOOKUP(Table1[[#This Row],[Player]],'sim results'!$M$2:$P$564,2,FALSE)&gt;$AA$4</f>
        <v>1</v>
      </c>
      <c r="X34" s="15" t="b">
        <f>VLOOKUP(Table1[[#This Row],[Player]],'sim results'!$M$2:$P$564,2,FALSE)&gt;$AA$5</f>
        <v>0</v>
      </c>
      <c r="Y34" s="15" t="b">
        <f>VLOOKUP(Table1[[#This Row],[Player]],'sim results'!$M$2:$P$564,2,FALSE)&gt;$AA$6</f>
        <v>0</v>
      </c>
    </row>
    <row r="35" spans="1:25">
      <c r="B35" s="21" t="s">
        <v>57</v>
      </c>
      <c r="C35" s="21">
        <v>34</v>
      </c>
      <c r="D35" t="str">
        <f>VLOOKUP(Table1[[#This Row],[Player]],Players[[Player]:[consider]],2,FALSE)</f>
        <v>RB</v>
      </c>
      <c r="E35" s="1">
        <v>31.9</v>
      </c>
      <c r="F35" s="1">
        <v>23</v>
      </c>
      <c r="G35" s="1">
        <f>VLOOKUP(Table1[[#This Row],[Player]],Players[[Player]:[consider]],3,FALSE)</f>
        <v>21</v>
      </c>
      <c r="H35" s="1">
        <f>MIN(Table1[[#This Row],[Avg Yahoo Cost]:[Other Cost]])</f>
        <v>21</v>
      </c>
      <c r="I35" s="1">
        <f>MAX(Table1[[#This Row],[Avg Yahoo Cost]:[Other Cost]])</f>
        <v>31.9</v>
      </c>
      <c r="J35" s="1">
        <f>Table1[[#This Row],[Max Cost]]-Table1[[#This Row],[Min Cost]]</f>
        <v>10.899999999999999</v>
      </c>
      <c r="K35" s="8">
        <f>VLOOKUP(Table1[[#This Row],[Player]],Players[[Player]:[consider]],4,FALSE)</f>
        <v>217.88</v>
      </c>
      <c r="L35">
        <f>VLOOKUP(Table1[[#This Row],[Player]],Players[[Player]:[consider]],6,FALSE)</f>
        <v>26</v>
      </c>
      <c r="M35" s="9">
        <f>VLOOKUP(Table1[[#This Row],[Player]],Players[[Player]:[consider]],7,FALSE)</f>
        <v>5</v>
      </c>
      <c r="N35">
        <f>VLOOKUP(Table1[[#This Row],[Player]],Players[[Player]:[consider]],8,FALSE)</f>
        <v>10</v>
      </c>
      <c r="O35">
        <f>VLOOKUP(Table1[[#This Row],[Player]],Players[[Player]:[consider]],9,FALSE)</f>
        <v>1.8</v>
      </c>
      <c r="P35">
        <f>VLOOKUP(Table1[[#This Row],[Player]],Players[[Player]:[consider]],10,FALSE)</f>
        <v>3.5</v>
      </c>
      <c r="R35" s="15" t="b">
        <f>VLOOKUP(Table1[[#This Row],[Player]],'sim results'!$G$2:$J$581,2,FALSE)&gt;$Z$2</f>
        <v>1</v>
      </c>
      <c r="S35" s="15" t="b">
        <f>VLOOKUP(Table1[[#This Row],[Player]],'sim results'!$G$2:$J$581,2,FALSE)&gt;$Z$3</f>
        <v>1</v>
      </c>
      <c r="T35" s="15" t="b">
        <f>VLOOKUP(Table1[[#This Row],[Player]],'sim results'!$G$2:$J$581,2,FALSE)&gt;$Z$4</f>
        <v>1</v>
      </c>
      <c r="U35" s="15" t="b">
        <f>VLOOKUP(Table1[[#This Row],[Player]],'sim results'!$M$2:$P$564,2,FALSE)&gt;$AA$2</f>
        <v>1</v>
      </c>
      <c r="V35" s="15" t="b">
        <f>VLOOKUP(Table1[[#This Row],[Player]],'sim results'!$M$2:$P$564,2,FALSE)&gt;$AA$3</f>
        <v>1</v>
      </c>
      <c r="W35" s="15" t="b">
        <f>VLOOKUP(Table1[[#This Row],[Player]],'sim results'!$M$2:$P$564,2,FALSE)&gt;$AA$4</f>
        <v>1</v>
      </c>
      <c r="X35" s="15" t="b">
        <f>VLOOKUP(Table1[[#This Row],[Player]],'sim results'!$M$2:$P$564,2,FALSE)&gt;$AA$5</f>
        <v>1</v>
      </c>
      <c r="Y35" s="15" t="b">
        <f>VLOOKUP(Table1[[#This Row],[Player]],'sim results'!$M$2:$P$564,2,FALSE)&gt;$AA$6</f>
        <v>0</v>
      </c>
    </row>
    <row r="36" spans="1:25">
      <c r="B36" s="21" t="s">
        <v>58</v>
      </c>
      <c r="C36" s="21">
        <v>35</v>
      </c>
      <c r="D36" t="str">
        <f>VLOOKUP(Table1[[#This Row],[Player]],Players[[Player]:[consider]],2,FALSE)</f>
        <v>WR</v>
      </c>
      <c r="E36" s="1">
        <v>16.8</v>
      </c>
      <c r="F36" s="1">
        <v>26</v>
      </c>
      <c r="G36" s="1">
        <f>VLOOKUP(Table1[[#This Row],[Player]],Players[[Player]:[consider]],3,FALSE)</f>
        <v>21</v>
      </c>
      <c r="H36" s="1">
        <f>MIN(Table1[[#This Row],[Avg Yahoo Cost]:[Other Cost]])</f>
        <v>16.8</v>
      </c>
      <c r="I36" s="1">
        <f>MAX(Table1[[#This Row],[Avg Yahoo Cost]:[Other Cost]])</f>
        <v>26</v>
      </c>
      <c r="J36" s="1">
        <f>Table1[[#This Row],[Max Cost]]-Table1[[#This Row],[Min Cost]]</f>
        <v>9.1999999999999993</v>
      </c>
      <c r="K36" s="8">
        <f>VLOOKUP(Table1[[#This Row],[Player]],Players[[Player]:[consider]],4,FALSE)</f>
        <v>228.42</v>
      </c>
      <c r="L36">
        <f>VLOOKUP(Table1[[#This Row],[Player]],Players[[Player]:[consider]],6,FALSE)</f>
        <v>26</v>
      </c>
      <c r="M36" s="9">
        <f>VLOOKUP(Table1[[#This Row],[Player]],Players[[Player]:[consider]],7,FALSE)</f>
        <v>5</v>
      </c>
      <c r="N36">
        <f>VLOOKUP(Table1[[#This Row],[Player]],Players[[Player]:[consider]],8,FALSE)</f>
        <v>10</v>
      </c>
      <c r="O36">
        <f>VLOOKUP(Table1[[#This Row],[Player]],Players[[Player]:[consider]],9,FALSE)</f>
        <v>2</v>
      </c>
      <c r="P36">
        <f>VLOOKUP(Table1[[#This Row],[Player]],Players[[Player]:[consider]],10,FALSE)</f>
        <v>3.5</v>
      </c>
      <c r="R36" s="15" t="b">
        <f>VLOOKUP(Table1[[#This Row],[Player]],'sim results'!$G$2:$J$581,2,FALSE)&gt;$Z$2</f>
        <v>1</v>
      </c>
      <c r="S36" s="15" t="b">
        <f>VLOOKUP(Table1[[#This Row],[Player]],'sim results'!$G$2:$J$581,2,FALSE)&gt;$Z$3</f>
        <v>1</v>
      </c>
      <c r="T36" s="15" t="b">
        <f>VLOOKUP(Table1[[#This Row],[Player]],'sim results'!$G$2:$J$581,2,FALSE)&gt;$Z$4</f>
        <v>1</v>
      </c>
      <c r="U36" s="15" t="b">
        <f>VLOOKUP(Table1[[#This Row],[Player]],'sim results'!$M$2:$P$564,2,FALSE)&gt;$AA$2</f>
        <v>1</v>
      </c>
      <c r="V36" s="15" t="b">
        <f>VLOOKUP(Table1[[#This Row],[Player]],'sim results'!$M$2:$P$564,2,FALSE)&gt;$AA$3</f>
        <v>1</v>
      </c>
      <c r="W36" s="15" t="b">
        <f>VLOOKUP(Table1[[#This Row],[Player]],'sim results'!$M$2:$P$564,2,FALSE)&gt;$AA$4</f>
        <v>1</v>
      </c>
      <c r="X36" s="15" t="b">
        <f>VLOOKUP(Table1[[#This Row],[Player]],'sim results'!$M$2:$P$564,2,FALSE)&gt;$AA$5</f>
        <v>1</v>
      </c>
      <c r="Y36" s="15" t="b">
        <f>VLOOKUP(Table1[[#This Row],[Player]],'sim results'!$M$2:$P$564,2,FALSE)&gt;$AA$6</f>
        <v>0</v>
      </c>
    </row>
    <row r="37" spans="1:25">
      <c r="B37" s="21" t="s">
        <v>54</v>
      </c>
      <c r="C37" s="21">
        <v>36</v>
      </c>
      <c r="D37" t="str">
        <f>VLOOKUP(Table1[[#This Row],[Player]],Players[[Player]:[consider]],2,FALSE)</f>
        <v>WR</v>
      </c>
      <c r="E37" s="1">
        <v>17</v>
      </c>
      <c r="F37" s="1">
        <v>25</v>
      </c>
      <c r="G37" s="1">
        <f>VLOOKUP(Table1[[#This Row],[Player]],Players[[Player]:[consider]],3,FALSE)</f>
        <v>22</v>
      </c>
      <c r="H37" s="1">
        <f>MIN(Table1[[#This Row],[Avg Yahoo Cost]:[Other Cost]])</f>
        <v>17</v>
      </c>
      <c r="I37" s="1">
        <f>MAX(Table1[[#This Row],[Avg Yahoo Cost]:[Other Cost]])</f>
        <v>25</v>
      </c>
      <c r="J37" s="1">
        <f>Table1[[#This Row],[Max Cost]]-Table1[[#This Row],[Min Cost]]</f>
        <v>8</v>
      </c>
      <c r="K37" s="8">
        <f>VLOOKUP(Table1[[#This Row],[Player]],Players[[Player]:[consider]],4,FALSE)</f>
        <v>234.05</v>
      </c>
      <c r="L37">
        <f>VLOOKUP(Table1[[#This Row],[Player]],Players[[Player]:[consider]],6,FALSE)</f>
        <v>25</v>
      </c>
      <c r="M37" s="9">
        <f>VLOOKUP(Table1[[#This Row],[Player]],Players[[Player]:[consider]],7,FALSE)</f>
        <v>3</v>
      </c>
      <c r="N37">
        <f>VLOOKUP(Table1[[#This Row],[Player]],Players[[Player]:[consider]],8,FALSE)</f>
        <v>6</v>
      </c>
      <c r="O37">
        <f>VLOOKUP(Table1[[#This Row],[Player]],Players[[Player]:[consider]],9,FALSE)</f>
        <v>2</v>
      </c>
      <c r="P37">
        <f>VLOOKUP(Table1[[#This Row],[Player]],Players[[Player]:[consider]],10,FALSE)</f>
        <v>3.5</v>
      </c>
      <c r="Q37" t="s">
        <v>14</v>
      </c>
      <c r="R37" s="15" t="b">
        <f>VLOOKUP(Table1[[#This Row],[Player]],'sim results'!$G$2:$J$581,2,FALSE)&gt;$Z$2</f>
        <v>1</v>
      </c>
      <c r="S37" s="15" t="b">
        <f>VLOOKUP(Table1[[#This Row],[Player]],'sim results'!$G$2:$J$581,2,FALSE)&gt;$Z$3</f>
        <v>1</v>
      </c>
      <c r="T37" s="15" t="b">
        <f>VLOOKUP(Table1[[#This Row],[Player]],'sim results'!$G$2:$J$581,2,FALSE)&gt;$Z$4</f>
        <v>0</v>
      </c>
      <c r="U37" s="15" t="b">
        <f>VLOOKUP(Table1[[#This Row],[Player]],'sim results'!$M$2:$P$564,2,FALSE)&gt;$AA$2</f>
        <v>1</v>
      </c>
      <c r="V37" s="15" t="b">
        <f>VLOOKUP(Table1[[#This Row],[Player]],'sim results'!$M$2:$P$564,2,FALSE)&gt;$AA$3</f>
        <v>1</v>
      </c>
      <c r="W37" s="15" t="b">
        <f>VLOOKUP(Table1[[#This Row],[Player]],'sim results'!$M$2:$P$564,2,FALSE)&gt;$AA$4</f>
        <v>1</v>
      </c>
      <c r="X37" s="15" t="b">
        <f>VLOOKUP(Table1[[#This Row],[Player]],'sim results'!$M$2:$P$564,2,FALSE)&gt;$AA$5</f>
        <v>1</v>
      </c>
      <c r="Y37" s="15" t="b">
        <f>VLOOKUP(Table1[[#This Row],[Player]],'sim results'!$M$2:$P$564,2,FALSE)&gt;$AA$6</f>
        <v>0</v>
      </c>
    </row>
    <row r="38" spans="1:25">
      <c r="A38" s="1">
        <f>AVERAGE(I38:I49)</f>
        <v>20.916666666666668</v>
      </c>
      <c r="B38" s="23" t="s">
        <v>46</v>
      </c>
      <c r="C38" s="23">
        <v>37</v>
      </c>
      <c r="D38" t="str">
        <f>VLOOKUP(Table1[[#This Row],[Player]],Players[[Player]:[consider]],2,FALSE)</f>
        <v>QB</v>
      </c>
      <c r="E38" s="1">
        <v>22.2</v>
      </c>
      <c r="F38" s="1">
        <v>19</v>
      </c>
      <c r="G38" s="1">
        <f>VLOOKUP(Table1[[#This Row],[Player]],Players[[Player]:[consider]],3,FALSE)</f>
        <v>23</v>
      </c>
      <c r="H38" s="1">
        <f>MIN(Table1[[#This Row],[Avg Yahoo Cost]:[Other Cost]])</f>
        <v>19</v>
      </c>
      <c r="I38" s="1">
        <f>MAX(Table1[[#This Row],[Avg Yahoo Cost]:[Other Cost]])</f>
        <v>23</v>
      </c>
      <c r="J38" s="1">
        <f>Table1[[#This Row],[Max Cost]]-Table1[[#This Row],[Min Cost]]</f>
        <v>4</v>
      </c>
      <c r="K38" s="8">
        <f>VLOOKUP(Table1[[#This Row],[Player]],Players[[Player]:[consider]],4,FALSE)</f>
        <v>364.04</v>
      </c>
      <c r="L38">
        <f>VLOOKUP(Table1[[#This Row],[Player]],Players[[Player]:[consider]],6,FALSE)</f>
        <v>26</v>
      </c>
      <c r="M38" s="9">
        <f>VLOOKUP(Table1[[#This Row],[Player]],Players[[Player]:[consider]],7,FALSE)</f>
        <v>4</v>
      </c>
      <c r="N38">
        <f>VLOOKUP(Table1[[#This Row],[Player]],Players[[Player]:[consider]],8,FALSE)</f>
        <v>5</v>
      </c>
      <c r="O38">
        <f>VLOOKUP(Table1[[#This Row],[Player]],Players[[Player]:[consider]],9,FALSE)</f>
        <v>2</v>
      </c>
      <c r="P38">
        <f>VLOOKUP(Table1[[#This Row],[Player]],Players[[Player]:[consider]],10,FALSE)</f>
        <v>1</v>
      </c>
      <c r="Q38" t="s">
        <v>14</v>
      </c>
      <c r="R38" s="15" t="b">
        <f>VLOOKUP(Table1[[#This Row],[Player]],'sim results'!$G$2:$J$581,2,FALSE)&gt;$Z$2</f>
        <v>1</v>
      </c>
      <c r="S38" s="15" t="b">
        <f>VLOOKUP(Table1[[#This Row],[Player]],'sim results'!$G$2:$J$581,2,FALSE)&gt;$Z$3</f>
        <v>1</v>
      </c>
      <c r="T38" s="15" t="b">
        <f>VLOOKUP(Table1[[#This Row],[Player]],'sim results'!$G$2:$J$581,2,FALSE)&gt;$Z$4</f>
        <v>1</v>
      </c>
      <c r="U38" s="15" t="b">
        <f>VLOOKUP(Table1[[#This Row],[Player]],'sim results'!$M$2:$P$564,2,FALSE)&gt;$AA$2</f>
        <v>1</v>
      </c>
      <c r="V38" s="15" t="b">
        <f>VLOOKUP(Table1[[#This Row],[Player]],'sim results'!$M$2:$P$564,2,FALSE)&gt;$AA$3</f>
        <v>1</v>
      </c>
      <c r="W38" s="15" t="b">
        <f>VLOOKUP(Table1[[#This Row],[Player]],'sim results'!$M$2:$P$564,2,FALSE)&gt;$AA$4</f>
        <v>1</v>
      </c>
      <c r="X38" s="15" t="b">
        <f>VLOOKUP(Table1[[#This Row],[Player]],'sim results'!$M$2:$P$564,2,FALSE)&gt;$AA$5</f>
        <v>1</v>
      </c>
      <c r="Y38" s="15" t="b">
        <f>VLOOKUP(Table1[[#This Row],[Player]],'sim results'!$M$2:$P$564,2,FALSE)&gt;$AA$6</f>
        <v>1</v>
      </c>
    </row>
    <row r="39" spans="1:25">
      <c r="A39" s="8">
        <f>AVERAGE(K38:K49)</f>
        <v>262.42750000000001</v>
      </c>
      <c r="B39" s="23" t="s">
        <v>55</v>
      </c>
      <c r="C39" s="23">
        <v>38</v>
      </c>
      <c r="D39" t="str">
        <f>VLOOKUP(Table1[[#This Row],[Player]],Players[[Player]:[consider]],2,FALSE)</f>
        <v>WR</v>
      </c>
      <c r="E39" s="1">
        <v>12</v>
      </c>
      <c r="F39" s="1">
        <v>17</v>
      </c>
      <c r="G39" s="1">
        <f>VLOOKUP(Table1[[#This Row],[Player]],Players[[Player]:[consider]],3,FALSE)</f>
        <v>22</v>
      </c>
      <c r="H39" s="1">
        <f>MIN(Table1[[#This Row],[Avg Yahoo Cost]:[Other Cost]])</f>
        <v>12</v>
      </c>
      <c r="I39" s="1">
        <f>MAX(Table1[[#This Row],[Avg Yahoo Cost]:[Other Cost]])</f>
        <v>22</v>
      </c>
      <c r="J39" s="1">
        <f>Table1[[#This Row],[Max Cost]]-Table1[[#This Row],[Min Cost]]</f>
        <v>10</v>
      </c>
      <c r="K39" s="8">
        <f>VLOOKUP(Table1[[#This Row],[Player]],Players[[Player]:[consider]],4,FALSE)</f>
        <v>232.35</v>
      </c>
      <c r="L39">
        <f>VLOOKUP(Table1[[#This Row],[Player]],Players[[Player]:[consider]],6,FALSE)</f>
        <v>25</v>
      </c>
      <c r="M39" s="9">
        <f>VLOOKUP(Table1[[#This Row],[Player]],Players[[Player]:[consider]],7,FALSE)</f>
        <v>3</v>
      </c>
      <c r="N39">
        <f>VLOOKUP(Table1[[#This Row],[Player]],Players[[Player]:[consider]],8,FALSE)</f>
        <v>5</v>
      </c>
      <c r="O39">
        <f>VLOOKUP(Table1[[#This Row],[Player]],Players[[Player]:[consider]],9,FALSE)</f>
        <v>1.5</v>
      </c>
      <c r="P39">
        <f>VLOOKUP(Table1[[#This Row],[Player]],Players[[Player]:[consider]],10,FALSE)</f>
        <v>3.5</v>
      </c>
      <c r="Q39" t="s">
        <v>14</v>
      </c>
      <c r="R39" s="15" t="b">
        <f>VLOOKUP(Table1[[#This Row],[Player]],'sim results'!$G$2:$J$581,2,FALSE)&gt;$Z$2</f>
        <v>1</v>
      </c>
      <c r="S39" s="15" t="b">
        <f>VLOOKUP(Table1[[#This Row],[Player]],'sim results'!$G$2:$J$581,2,FALSE)&gt;$Z$3</f>
        <v>1</v>
      </c>
      <c r="T39" s="15" t="b">
        <f>VLOOKUP(Table1[[#This Row],[Player]],'sim results'!$G$2:$J$581,2,FALSE)&gt;$Z$4</f>
        <v>1</v>
      </c>
      <c r="U39" s="15" t="b">
        <f>VLOOKUP(Table1[[#This Row],[Player]],'sim results'!$M$2:$P$564,2,FALSE)&gt;$AA$2</f>
        <v>1</v>
      </c>
      <c r="V39" s="15" t="b">
        <f>VLOOKUP(Table1[[#This Row],[Player]],'sim results'!$M$2:$P$564,2,FALSE)&gt;$AA$3</f>
        <v>1</v>
      </c>
      <c r="W39" s="15" t="b">
        <f>VLOOKUP(Table1[[#This Row],[Player]],'sim results'!$M$2:$P$564,2,FALSE)&gt;$AA$4</f>
        <v>1</v>
      </c>
      <c r="X39" s="15" t="b">
        <f>VLOOKUP(Table1[[#This Row],[Player]],'sim results'!$M$2:$P$564,2,FALSE)&gt;$AA$5</f>
        <v>1</v>
      </c>
      <c r="Y39" s="15" t="b">
        <f>VLOOKUP(Table1[[#This Row],[Player]],'sim results'!$M$2:$P$564,2,FALSE)&gt;$AA$6</f>
        <v>1</v>
      </c>
    </row>
    <row r="40" spans="1:25">
      <c r="B40" s="23" t="s">
        <v>60</v>
      </c>
      <c r="C40" s="23">
        <v>39</v>
      </c>
      <c r="D40" t="str">
        <f>VLOOKUP(Table1[[#This Row],[Player]],Players[[Player]:[consider]],2,FALSE)</f>
        <v>QB</v>
      </c>
      <c r="E40" s="1">
        <v>18.399999999999999</v>
      </c>
      <c r="F40" s="1">
        <v>18</v>
      </c>
      <c r="G40" s="1">
        <f>VLOOKUP(Table1[[#This Row],[Player]],Players[[Player]:[consider]],3,FALSE)</f>
        <v>20</v>
      </c>
      <c r="H40" s="1">
        <f>MIN(Table1[[#This Row],[Avg Yahoo Cost]:[Other Cost]])</f>
        <v>18</v>
      </c>
      <c r="I40" s="1">
        <f>MAX(Table1[[#This Row],[Avg Yahoo Cost]:[Other Cost]])</f>
        <v>20</v>
      </c>
      <c r="J40" s="1">
        <f>Table1[[#This Row],[Max Cost]]-Table1[[#This Row],[Min Cost]]</f>
        <v>2</v>
      </c>
      <c r="K40" s="8">
        <f>VLOOKUP(Table1[[#This Row],[Player]],Players[[Player]:[consider]],4,FALSE)</f>
        <v>343.33</v>
      </c>
      <c r="L40">
        <f>VLOOKUP(Table1[[#This Row],[Player]],Players[[Player]:[consider]],6,FALSE)</f>
        <v>27</v>
      </c>
      <c r="M40" s="9">
        <f>VLOOKUP(Table1[[#This Row],[Player]],Players[[Player]:[consider]],7,FALSE)</f>
        <v>6</v>
      </c>
      <c r="N40">
        <f>VLOOKUP(Table1[[#This Row],[Player]],Players[[Player]:[consider]],8,FALSE)</f>
        <v>14</v>
      </c>
      <c r="O40">
        <f>VLOOKUP(Table1[[#This Row],[Player]],Players[[Player]:[consider]],9,FALSE)</f>
        <v>2.5</v>
      </c>
      <c r="P40">
        <f>VLOOKUP(Table1[[#This Row],[Player]],Players[[Player]:[consider]],10,FALSE)</f>
        <v>3.3</v>
      </c>
      <c r="R40" s="15" t="b">
        <f>VLOOKUP(Table1[[#This Row],[Player]],'sim results'!$G$2:$J$581,2,FALSE)&gt;$Z$2</f>
        <v>1</v>
      </c>
      <c r="S40" s="15" t="b">
        <f>VLOOKUP(Table1[[#This Row],[Player]],'sim results'!$G$2:$J$581,2,FALSE)&gt;$Z$3</f>
        <v>1</v>
      </c>
      <c r="T40" s="15" t="b">
        <f>VLOOKUP(Table1[[#This Row],[Player]],'sim results'!$G$2:$J$581,2,FALSE)&gt;$Z$4</f>
        <v>1</v>
      </c>
      <c r="U40" s="15" t="b">
        <f>VLOOKUP(Table1[[#This Row],[Player]],'sim results'!$M$2:$P$564,2,FALSE)&gt;$AA$2</f>
        <v>1</v>
      </c>
      <c r="V40" s="15" t="b">
        <f>VLOOKUP(Table1[[#This Row],[Player]],'sim results'!$M$2:$P$564,2,FALSE)&gt;$AA$3</f>
        <v>1</v>
      </c>
      <c r="W40" s="15" t="b">
        <f>VLOOKUP(Table1[[#This Row],[Player]],'sim results'!$M$2:$P$564,2,FALSE)&gt;$AA$4</f>
        <v>1</v>
      </c>
      <c r="X40" s="15" t="b">
        <f>VLOOKUP(Table1[[#This Row],[Player]],'sim results'!$M$2:$P$564,2,FALSE)&gt;$AA$5</f>
        <v>1</v>
      </c>
      <c r="Y40" s="15" t="b">
        <f>VLOOKUP(Table1[[#This Row],[Player]],'sim results'!$M$2:$P$564,2,FALSE)&gt;$AA$6</f>
        <v>1</v>
      </c>
    </row>
    <row r="41" spans="1:25">
      <c r="B41" s="23" t="s">
        <v>522</v>
      </c>
      <c r="C41" s="23">
        <v>40</v>
      </c>
      <c r="D41" t="str">
        <f>VLOOKUP(Table1[[#This Row],[Player]],Players[[Player]:[consider]],2,FALSE)</f>
        <v>QB</v>
      </c>
      <c r="E41" s="1">
        <v>20</v>
      </c>
      <c r="F41" s="1">
        <v>17</v>
      </c>
      <c r="G41" s="1">
        <f>VLOOKUP(Table1[[#This Row],[Player]],Players[[Player]:[consider]],3,FALSE)</f>
        <v>22</v>
      </c>
      <c r="H41" s="1">
        <f>MIN(Table1[[#This Row],[Avg Yahoo Cost]:[Other Cost]])</f>
        <v>17</v>
      </c>
      <c r="I41" s="1">
        <f>MAX(Table1[[#This Row],[Avg Yahoo Cost]:[Other Cost]])</f>
        <v>22</v>
      </c>
      <c r="J41" s="1">
        <f>Table1[[#This Row],[Max Cost]]-Table1[[#This Row],[Min Cost]]</f>
        <v>5</v>
      </c>
      <c r="K41" s="8">
        <f>VLOOKUP(Table1[[#This Row],[Player]],Players[[Player]:[consider]],4,FALSE)</f>
        <v>358.14</v>
      </c>
      <c r="L41">
        <f>VLOOKUP(Table1[[#This Row],[Player]],Players[[Player]:[consider]],6,FALSE)</f>
        <v>28</v>
      </c>
      <c r="M41" s="9">
        <f>VLOOKUP(Table1[[#This Row],[Player]],Players[[Player]:[consider]],7,FALSE)</f>
        <v>7</v>
      </c>
      <c r="N41">
        <f>VLOOKUP(Table1[[#This Row],[Player]],Players[[Player]:[consider]],8,FALSE)</f>
        <v>6</v>
      </c>
      <c r="O41">
        <f>VLOOKUP(Table1[[#This Row],[Player]],Players[[Player]:[consider]],9,FALSE)</f>
        <v>0.5</v>
      </c>
      <c r="P41">
        <f>VLOOKUP(Table1[[#This Row],[Player]],Players[[Player]:[consider]],10,FALSE)</f>
        <v>3.3</v>
      </c>
      <c r="R41" s="15" t="b">
        <f>VLOOKUP(Table1[[#This Row],[Player]],'sim results'!$G$2:$J$581,2,FALSE)&gt;$Z$2</f>
        <v>1</v>
      </c>
      <c r="S41" s="15" t="b">
        <f>VLOOKUP(Table1[[#This Row],[Player]],'sim results'!$G$2:$J$581,2,FALSE)&gt;$Z$3</f>
        <v>1</v>
      </c>
      <c r="T41" s="15" t="b">
        <f>VLOOKUP(Table1[[#This Row],[Player]],'sim results'!$G$2:$J$581,2,FALSE)&gt;$Z$4</f>
        <v>1</v>
      </c>
      <c r="U41" s="15" t="b">
        <f>VLOOKUP(Table1[[#This Row],[Player]],'sim results'!$M$2:$P$564,2,FALSE)&gt;$AA$2</f>
        <v>1</v>
      </c>
      <c r="V41" s="15" t="b">
        <f>VLOOKUP(Table1[[#This Row],[Player]],'sim results'!$M$2:$P$564,2,FALSE)&gt;$AA$3</f>
        <v>1</v>
      </c>
      <c r="W41" s="15" t="b">
        <f>VLOOKUP(Table1[[#This Row],[Player]],'sim results'!$M$2:$P$564,2,FALSE)&gt;$AA$4</f>
        <v>1</v>
      </c>
      <c r="X41" s="15" t="b">
        <f>VLOOKUP(Table1[[#This Row],[Player]],'sim results'!$M$2:$P$564,2,FALSE)&gt;$AA$5</f>
        <v>1</v>
      </c>
      <c r="Y41" s="15" t="b">
        <f>VLOOKUP(Table1[[#This Row],[Player]],'sim results'!$M$2:$P$564,2,FALSE)&gt;$AA$6</f>
        <v>0</v>
      </c>
    </row>
    <row r="42" spans="1:25">
      <c r="B42" s="23" t="s">
        <v>61</v>
      </c>
      <c r="C42" s="23">
        <v>41</v>
      </c>
      <c r="D42" t="str">
        <f>VLOOKUP(Table1[[#This Row],[Player]],Players[[Player]:[consider]],2,FALSE)</f>
        <v>RB</v>
      </c>
      <c r="E42" s="1">
        <v>19.7</v>
      </c>
      <c r="F42" s="1">
        <v>20</v>
      </c>
      <c r="G42" s="1">
        <f>VLOOKUP(Table1[[#This Row],[Player]],Players[[Player]:[consider]],3,FALSE)</f>
        <v>20</v>
      </c>
      <c r="H42" s="1">
        <f>MIN(Table1[[#This Row],[Avg Yahoo Cost]:[Other Cost]])</f>
        <v>19.7</v>
      </c>
      <c r="I42" s="1">
        <f>MAX(Table1[[#This Row],[Avg Yahoo Cost]:[Other Cost]])</f>
        <v>20</v>
      </c>
      <c r="J42" s="1">
        <f>Table1[[#This Row],[Max Cost]]-Table1[[#This Row],[Min Cost]]</f>
        <v>0.30000000000000071</v>
      </c>
      <c r="K42" s="8">
        <f>VLOOKUP(Table1[[#This Row],[Player]],Players[[Player]:[consider]],4,FALSE)</f>
        <v>213.43</v>
      </c>
      <c r="L42">
        <f>VLOOKUP(Table1[[#This Row],[Player]],Players[[Player]:[consider]],6,FALSE)</f>
        <v>28</v>
      </c>
      <c r="M42" s="9">
        <f>VLOOKUP(Table1[[#This Row],[Player]],Players[[Player]:[consider]],7,FALSE)</f>
        <v>7</v>
      </c>
      <c r="N42">
        <f>VLOOKUP(Table1[[#This Row],[Player]],Players[[Player]:[consider]],8,FALSE)</f>
        <v>14</v>
      </c>
      <c r="O42">
        <f>VLOOKUP(Table1[[#This Row],[Player]],Players[[Player]:[consider]],9,FALSE)</f>
        <v>2.2999999999999998</v>
      </c>
      <c r="P42">
        <f>VLOOKUP(Table1[[#This Row],[Player]],Players[[Player]:[consider]],10,FALSE)</f>
        <v>3.8</v>
      </c>
      <c r="R42" s="15" t="b">
        <f>VLOOKUP(Table1[[#This Row],[Player]],'sim results'!$G$2:$J$581,2,FALSE)&gt;$Z$2</f>
        <v>1</v>
      </c>
      <c r="S42" s="15" t="b">
        <f>VLOOKUP(Table1[[#This Row],[Player]],'sim results'!$G$2:$J$581,2,FALSE)&gt;$Z$3</f>
        <v>1</v>
      </c>
      <c r="T42" s="15" t="b">
        <f>VLOOKUP(Table1[[#This Row],[Player]],'sim results'!$G$2:$J$581,2,FALSE)&gt;$Z$4</f>
        <v>1</v>
      </c>
      <c r="U42" s="15" t="b">
        <f>VLOOKUP(Table1[[#This Row],[Player]],'sim results'!$M$2:$P$564,2,FALSE)&gt;$AA$2</f>
        <v>1</v>
      </c>
      <c r="V42" s="15" t="b">
        <f>VLOOKUP(Table1[[#This Row],[Player]],'sim results'!$M$2:$P$564,2,FALSE)&gt;$AA$3</f>
        <v>1</v>
      </c>
      <c r="W42" s="15" t="b">
        <f>VLOOKUP(Table1[[#This Row],[Player]],'sim results'!$M$2:$P$564,2,FALSE)&gt;$AA$4</f>
        <v>1</v>
      </c>
      <c r="X42" s="15" t="b">
        <f>VLOOKUP(Table1[[#This Row],[Player]],'sim results'!$M$2:$P$564,2,FALSE)&gt;$AA$5</f>
        <v>1</v>
      </c>
      <c r="Y42" s="15" t="b">
        <f>VLOOKUP(Table1[[#This Row],[Player]],'sim results'!$M$2:$P$564,2,FALSE)&gt;$AA$6</f>
        <v>1</v>
      </c>
    </row>
    <row r="43" spans="1:25">
      <c r="B43" s="23" t="s">
        <v>48</v>
      </c>
      <c r="C43" s="23">
        <v>42</v>
      </c>
      <c r="D43" t="str">
        <f>VLOOKUP(Table1[[#This Row],[Player]],Players[[Player]:[consider]],2,FALSE)</f>
        <v>RB</v>
      </c>
      <c r="E43" s="1">
        <v>22.5</v>
      </c>
      <c r="F43" s="1">
        <v>17</v>
      </c>
      <c r="G43" s="1">
        <f>VLOOKUP(Table1[[#This Row],[Player]],Players[[Player]:[consider]],3,FALSE)</f>
        <v>23</v>
      </c>
      <c r="H43" s="1">
        <f>MIN(Table1[[#This Row],[Avg Yahoo Cost]:[Other Cost]])</f>
        <v>17</v>
      </c>
      <c r="I43" s="1">
        <f>MAX(Table1[[#This Row],[Avg Yahoo Cost]:[Other Cost]])</f>
        <v>23</v>
      </c>
      <c r="J43" s="1">
        <f>Table1[[#This Row],[Max Cost]]-Table1[[#This Row],[Min Cost]]</f>
        <v>6</v>
      </c>
      <c r="K43" s="8">
        <f>VLOOKUP(Table1[[#This Row],[Player]],Players[[Player]:[consider]],4,FALSE)</f>
        <v>225.24</v>
      </c>
      <c r="L43">
        <f>VLOOKUP(Table1[[#This Row],[Player]],Players[[Player]:[consider]],6,FALSE)</f>
        <v>25</v>
      </c>
      <c r="M43" s="9">
        <f>VLOOKUP(Table1[[#This Row],[Player]],Players[[Player]:[consider]],7,FALSE)</f>
        <v>2</v>
      </c>
      <c r="N43">
        <f>VLOOKUP(Table1[[#This Row],[Player]],Players[[Player]:[consider]],8,FALSE)</f>
        <v>11</v>
      </c>
      <c r="O43">
        <f>VLOOKUP(Table1[[#This Row],[Player]],Players[[Player]:[consider]],9,FALSE)</f>
        <v>2.2999999999999998</v>
      </c>
      <c r="P43">
        <f>VLOOKUP(Table1[[#This Row],[Player]],Players[[Player]:[consider]],10,FALSE)</f>
        <v>2.5</v>
      </c>
      <c r="R43" s="15" t="b">
        <f>VLOOKUP(Table1[[#This Row],[Player]],'sim results'!$G$2:$J$581,2,FALSE)&gt;$Z$2</f>
        <v>1</v>
      </c>
      <c r="S43" s="15" t="b">
        <f>VLOOKUP(Table1[[#This Row],[Player]],'sim results'!$G$2:$J$581,2,FALSE)&gt;$Z$3</f>
        <v>1</v>
      </c>
      <c r="T43" s="15" t="b">
        <f>VLOOKUP(Table1[[#This Row],[Player]],'sim results'!$G$2:$J$581,2,FALSE)&gt;$Z$4</f>
        <v>1</v>
      </c>
      <c r="U43" s="15" t="b">
        <f>VLOOKUP(Table1[[#This Row],[Player]],'sim results'!$M$2:$P$564,2,FALSE)&gt;$AA$2</f>
        <v>1</v>
      </c>
      <c r="V43" s="15" t="b">
        <f>VLOOKUP(Table1[[#This Row],[Player]],'sim results'!$M$2:$P$564,2,FALSE)&gt;$AA$3</f>
        <v>1</v>
      </c>
      <c r="W43" s="15" t="b">
        <f>VLOOKUP(Table1[[#This Row],[Player]],'sim results'!$M$2:$P$564,2,FALSE)&gt;$AA$4</f>
        <v>1</v>
      </c>
      <c r="X43" s="15" t="b">
        <f>VLOOKUP(Table1[[#This Row],[Player]],'sim results'!$M$2:$P$564,2,FALSE)&gt;$AA$5</f>
        <v>1</v>
      </c>
      <c r="Y43" s="15" t="b">
        <f>VLOOKUP(Table1[[#This Row],[Player]],'sim results'!$M$2:$P$564,2,FALSE)&gt;$AA$6</f>
        <v>1</v>
      </c>
    </row>
    <row r="44" spans="1:25">
      <c r="B44" s="23" t="s">
        <v>66</v>
      </c>
      <c r="C44" s="23">
        <v>43</v>
      </c>
      <c r="D44" t="str">
        <f>VLOOKUP(Table1[[#This Row],[Player]],Players[[Player]:[consider]],2,FALSE)</f>
        <v>WR</v>
      </c>
      <c r="E44" s="1">
        <v>11.9</v>
      </c>
      <c r="F44" s="1">
        <v>17</v>
      </c>
      <c r="G44" s="1">
        <f>VLOOKUP(Table1[[#This Row],[Player]],Players[[Player]:[consider]],3,FALSE)</f>
        <v>19</v>
      </c>
      <c r="H44" s="1">
        <f>MIN(Table1[[#This Row],[Avg Yahoo Cost]:[Other Cost]])</f>
        <v>11.9</v>
      </c>
      <c r="I44" s="1">
        <f>MAX(Table1[[#This Row],[Avg Yahoo Cost]:[Other Cost]])</f>
        <v>19</v>
      </c>
      <c r="J44" s="1">
        <f>Table1[[#This Row],[Max Cost]]-Table1[[#This Row],[Min Cost]]</f>
        <v>7.1</v>
      </c>
      <c r="K44" s="8">
        <f>VLOOKUP(Table1[[#This Row],[Player]],Players[[Player]:[consider]],4,FALSE)</f>
        <v>222.09</v>
      </c>
      <c r="L44">
        <f>VLOOKUP(Table1[[#This Row],[Player]],Players[[Player]:[consider]],6,FALSE)</f>
        <v>30</v>
      </c>
      <c r="M44" s="9">
        <f>VLOOKUP(Table1[[#This Row],[Player]],Players[[Player]:[consider]],7,FALSE)</f>
        <v>9</v>
      </c>
      <c r="N44">
        <f>VLOOKUP(Table1[[#This Row],[Player]],Players[[Player]:[consider]],8,FALSE)</f>
        <v>10</v>
      </c>
      <c r="O44">
        <f>VLOOKUP(Table1[[#This Row],[Player]],Players[[Player]:[consider]],9,FALSE)</f>
        <v>3</v>
      </c>
      <c r="P44">
        <f>VLOOKUP(Table1[[#This Row],[Player]],Players[[Player]:[consider]],10,FALSE)</f>
        <v>4</v>
      </c>
      <c r="R44" s="15" t="b">
        <f>VLOOKUP(Table1[[#This Row],[Player]],'sim results'!$G$2:$J$581,2,FALSE)&gt;$Z$2</f>
        <v>1</v>
      </c>
      <c r="S44" s="15" t="b">
        <f>VLOOKUP(Table1[[#This Row],[Player]],'sim results'!$G$2:$J$581,2,FALSE)&gt;$Z$3</f>
        <v>1</v>
      </c>
      <c r="T44" s="15" t="b">
        <f>VLOOKUP(Table1[[#This Row],[Player]],'sim results'!$G$2:$J$581,2,FALSE)&gt;$Z$4</f>
        <v>1</v>
      </c>
      <c r="U44" s="15" t="b">
        <f>VLOOKUP(Table1[[#This Row],[Player]],'sim results'!$M$2:$P$564,2,FALSE)&gt;$AA$2</f>
        <v>1</v>
      </c>
      <c r="V44" s="15" t="b">
        <f>VLOOKUP(Table1[[#This Row],[Player]],'sim results'!$M$2:$P$564,2,FALSE)&gt;$AA$3</f>
        <v>1</v>
      </c>
      <c r="W44" s="15" t="b">
        <f>VLOOKUP(Table1[[#This Row],[Player]],'sim results'!$M$2:$P$564,2,FALSE)&gt;$AA$4</f>
        <v>1</v>
      </c>
      <c r="X44" s="15" t="b">
        <f>VLOOKUP(Table1[[#This Row],[Player]],'sim results'!$M$2:$P$564,2,FALSE)&gt;$AA$5</f>
        <v>1</v>
      </c>
      <c r="Y44" s="15" t="b">
        <f>VLOOKUP(Table1[[#This Row],[Player]],'sim results'!$M$2:$P$564,2,FALSE)&gt;$AA$6</f>
        <v>1</v>
      </c>
    </row>
    <row r="45" spans="1:25">
      <c r="B45" s="23" t="s">
        <v>45</v>
      </c>
      <c r="C45" s="23">
        <v>44</v>
      </c>
      <c r="D45" t="str">
        <f>VLOOKUP(Table1[[#This Row],[Player]],Players[[Player]:[consider]],2,FALSE)</f>
        <v>RB</v>
      </c>
      <c r="E45" s="1">
        <v>17.8</v>
      </c>
      <c r="F45" s="1">
        <v>17</v>
      </c>
      <c r="G45" s="1">
        <f>VLOOKUP(Table1[[#This Row],[Player]],Players[[Player]:[consider]],3,FALSE)</f>
        <v>23</v>
      </c>
      <c r="H45" s="1">
        <f>MIN(Table1[[#This Row],[Avg Yahoo Cost]:[Other Cost]])</f>
        <v>17</v>
      </c>
      <c r="I45" s="1">
        <f>MAX(Table1[[#This Row],[Avg Yahoo Cost]:[Other Cost]])</f>
        <v>23</v>
      </c>
      <c r="J45" s="1">
        <f>Table1[[#This Row],[Max Cost]]-Table1[[#This Row],[Min Cost]]</f>
        <v>6</v>
      </c>
      <c r="K45" s="8">
        <f>VLOOKUP(Table1[[#This Row],[Player]],Players[[Player]:[consider]],4,FALSE)</f>
        <v>226.97</v>
      </c>
      <c r="L45">
        <f>VLOOKUP(Table1[[#This Row],[Player]],Players[[Player]:[consider]],6,FALSE)</f>
        <v>24</v>
      </c>
      <c r="M45" s="9">
        <f>VLOOKUP(Table1[[#This Row],[Player]],Players[[Player]:[consider]],7,FALSE)</f>
        <v>2</v>
      </c>
      <c r="N45">
        <f>VLOOKUP(Table1[[#This Row],[Player]],Players[[Player]:[consider]],8,FALSE)</f>
        <v>12</v>
      </c>
      <c r="O45">
        <f>VLOOKUP(Table1[[#This Row],[Player]],Players[[Player]:[consider]],9,FALSE)</f>
        <v>2</v>
      </c>
      <c r="P45">
        <f>VLOOKUP(Table1[[#This Row],[Player]],Players[[Player]:[consider]],10,FALSE)</f>
        <v>3.5</v>
      </c>
      <c r="R45" s="15" t="b">
        <f>VLOOKUP(Table1[[#This Row],[Player]],'sim results'!$G$2:$J$581,2,FALSE)&gt;$Z$2</f>
        <v>1</v>
      </c>
      <c r="S45" s="15" t="b">
        <f>VLOOKUP(Table1[[#This Row],[Player]],'sim results'!$G$2:$J$581,2,FALSE)&gt;$Z$3</f>
        <v>1</v>
      </c>
      <c r="T45" s="15" t="b">
        <f>VLOOKUP(Table1[[#This Row],[Player]],'sim results'!$G$2:$J$581,2,FALSE)&gt;$Z$4</f>
        <v>1</v>
      </c>
      <c r="U45" s="15" t="b">
        <f>VLOOKUP(Table1[[#This Row],[Player]],'sim results'!$M$2:$P$564,2,FALSE)&gt;$AA$2</f>
        <v>1</v>
      </c>
      <c r="V45" s="15" t="b">
        <f>VLOOKUP(Table1[[#This Row],[Player]],'sim results'!$M$2:$P$564,2,FALSE)&gt;$AA$3</f>
        <v>1</v>
      </c>
      <c r="W45" s="15" t="b">
        <f>VLOOKUP(Table1[[#This Row],[Player]],'sim results'!$M$2:$P$564,2,FALSE)&gt;$AA$4</f>
        <v>1</v>
      </c>
      <c r="X45" s="15" t="b">
        <f>VLOOKUP(Table1[[#This Row],[Player]],'sim results'!$M$2:$P$564,2,FALSE)&gt;$AA$5</f>
        <v>1</v>
      </c>
      <c r="Y45" s="15" t="b">
        <f>VLOOKUP(Table1[[#This Row],[Player]],'sim results'!$M$2:$P$564,2,FALSE)&gt;$AA$6</f>
        <v>1</v>
      </c>
    </row>
    <row r="46" spans="1:25">
      <c r="B46" s="23" t="s">
        <v>65</v>
      </c>
      <c r="C46" s="23">
        <v>45</v>
      </c>
      <c r="D46" t="str">
        <f>VLOOKUP(Table1[[#This Row],[Player]],Players[[Player]:[consider]],2,FALSE)</f>
        <v>WR</v>
      </c>
      <c r="E46" s="1">
        <v>7.5</v>
      </c>
      <c r="F46" s="1">
        <v>8</v>
      </c>
      <c r="G46" s="1">
        <f>VLOOKUP(Table1[[#This Row],[Player]],Players[[Player]:[consider]],3,FALSE)</f>
        <v>20</v>
      </c>
      <c r="H46" s="1">
        <f>MIN(Table1[[#This Row],[Avg Yahoo Cost]:[Other Cost]])</f>
        <v>7.5</v>
      </c>
      <c r="I46" s="1">
        <f>MAX(Table1[[#This Row],[Avg Yahoo Cost]:[Other Cost]])</f>
        <v>20</v>
      </c>
      <c r="J46" s="1">
        <f>Table1[[#This Row],[Max Cost]]-Table1[[#This Row],[Min Cost]]</f>
        <v>12.5</v>
      </c>
      <c r="K46" s="8">
        <f>VLOOKUP(Table1[[#This Row],[Player]],Players[[Player]:[consider]],4,FALSE)</f>
        <v>222.8</v>
      </c>
      <c r="L46">
        <f>VLOOKUP(Table1[[#This Row],[Player]],Players[[Player]:[consider]],6,FALSE)</f>
        <v>21</v>
      </c>
      <c r="M46" s="9" t="str">
        <f>VLOOKUP(Table1[[#This Row],[Player]],Players[[Player]:[consider]],7,FALSE)</f>
        <v>R</v>
      </c>
      <c r="N46">
        <f>VLOOKUP(Table1[[#This Row],[Player]],Players[[Player]:[consider]],8,FALSE)</f>
        <v>11</v>
      </c>
      <c r="O46">
        <f>VLOOKUP(Table1[[#This Row],[Player]],Players[[Player]:[consider]],9,FALSE)</f>
        <v>3</v>
      </c>
      <c r="P46">
        <f>VLOOKUP(Table1[[#This Row],[Player]],Players[[Player]:[consider]],10,FALSE)</f>
        <v>4</v>
      </c>
      <c r="Q46" t="s">
        <v>14</v>
      </c>
      <c r="R46" s="15" t="b">
        <f>VLOOKUP(Table1[[#This Row],[Player]],'sim results'!$G$2:$J$581,2,FALSE)&gt;$Z$2</f>
        <v>1</v>
      </c>
      <c r="S46" s="15" t="b">
        <f>VLOOKUP(Table1[[#This Row],[Player]],'sim results'!$G$2:$J$581,2,FALSE)&gt;$Z$3</f>
        <v>1</v>
      </c>
      <c r="T46" s="15" t="b">
        <f>VLOOKUP(Table1[[#This Row],[Player]],'sim results'!$G$2:$J$581,2,FALSE)&gt;$Z$4</f>
        <v>1</v>
      </c>
      <c r="U46" s="15" t="b">
        <f>VLOOKUP(Table1[[#This Row],[Player]],'sim results'!$M$2:$P$564,2,FALSE)&gt;$AA$2</f>
        <v>1</v>
      </c>
      <c r="V46" s="15" t="b">
        <f>VLOOKUP(Table1[[#This Row],[Player]],'sim results'!$M$2:$P$564,2,FALSE)&gt;$AA$3</f>
        <v>1</v>
      </c>
      <c r="W46" s="15" t="b">
        <f>VLOOKUP(Table1[[#This Row],[Player]],'sim results'!$M$2:$P$564,2,FALSE)&gt;$AA$4</f>
        <v>1</v>
      </c>
      <c r="X46" s="15" t="b">
        <f>VLOOKUP(Table1[[#This Row],[Player]],'sim results'!$M$2:$P$564,2,FALSE)&gt;$AA$5</f>
        <v>1</v>
      </c>
      <c r="Y46" s="15" t="b">
        <f>VLOOKUP(Table1[[#This Row],[Player]],'sim results'!$M$2:$P$564,2,FALSE)&gt;$AA$6</f>
        <v>1</v>
      </c>
    </row>
    <row r="47" spans="1:25">
      <c r="B47" s="23" t="s">
        <v>68</v>
      </c>
      <c r="C47" s="23">
        <v>46</v>
      </c>
      <c r="D47" t="str">
        <f>VLOOKUP(Table1[[#This Row],[Player]],Players[[Player]:[consider]],2,FALSE)</f>
        <v>WR</v>
      </c>
      <c r="E47" s="1">
        <v>13.1</v>
      </c>
      <c r="F47" s="1">
        <v>15</v>
      </c>
      <c r="G47" s="1">
        <f>VLOOKUP(Table1[[#This Row],[Player]],Players[[Player]:[consider]],3,FALSE)</f>
        <v>19</v>
      </c>
      <c r="H47" s="1">
        <f>MIN(Table1[[#This Row],[Avg Yahoo Cost]:[Other Cost]])</f>
        <v>13.1</v>
      </c>
      <c r="I47" s="1">
        <f>MAX(Table1[[#This Row],[Avg Yahoo Cost]:[Other Cost]])</f>
        <v>19</v>
      </c>
      <c r="J47" s="1">
        <f>Table1[[#This Row],[Max Cost]]-Table1[[#This Row],[Min Cost]]</f>
        <v>5.9</v>
      </c>
      <c r="K47" s="8">
        <f>VLOOKUP(Table1[[#This Row],[Player]],Players[[Player]:[consider]],4,FALSE)</f>
        <v>220.16</v>
      </c>
      <c r="L47">
        <f>VLOOKUP(Table1[[#This Row],[Player]],Players[[Player]:[consider]],6,FALSE)</f>
        <v>30</v>
      </c>
      <c r="M47" s="9">
        <f>VLOOKUP(Table1[[#This Row],[Player]],Players[[Player]:[consider]],7,FALSE)</f>
        <v>9</v>
      </c>
      <c r="N47">
        <f>VLOOKUP(Table1[[#This Row],[Player]],Players[[Player]:[consider]],8,FALSE)</f>
        <v>14</v>
      </c>
      <c r="O47">
        <f>VLOOKUP(Table1[[#This Row],[Player]],Players[[Player]:[consider]],9,FALSE)</f>
        <v>2</v>
      </c>
      <c r="P47">
        <f>VLOOKUP(Table1[[#This Row],[Player]],Players[[Player]:[consider]],10,FALSE)</f>
        <v>3</v>
      </c>
      <c r="R47" s="15" t="b">
        <f>VLOOKUP(Table1[[#This Row],[Player]],'sim results'!$G$2:$J$581,2,FALSE)&gt;$Z$2</f>
        <v>1</v>
      </c>
      <c r="S47" s="15" t="b">
        <f>VLOOKUP(Table1[[#This Row],[Player]],'sim results'!$G$2:$J$581,2,FALSE)&gt;$Z$3</f>
        <v>1</v>
      </c>
      <c r="T47" s="15" t="b">
        <f>VLOOKUP(Table1[[#This Row],[Player]],'sim results'!$G$2:$J$581,2,FALSE)&gt;$Z$4</f>
        <v>1</v>
      </c>
      <c r="U47" s="15" t="b">
        <f>VLOOKUP(Table1[[#This Row],[Player]],'sim results'!$M$2:$P$564,2,FALSE)&gt;$AA$2</f>
        <v>1</v>
      </c>
      <c r="V47" s="15" t="b">
        <f>VLOOKUP(Table1[[#This Row],[Player]],'sim results'!$M$2:$P$564,2,FALSE)&gt;$AA$3</f>
        <v>1</v>
      </c>
      <c r="W47" s="15" t="b">
        <f>VLOOKUP(Table1[[#This Row],[Player]],'sim results'!$M$2:$P$564,2,FALSE)&gt;$AA$4</f>
        <v>1</v>
      </c>
      <c r="X47" s="15" t="b">
        <f>VLOOKUP(Table1[[#This Row],[Player]],'sim results'!$M$2:$P$564,2,FALSE)&gt;$AA$5</f>
        <v>1</v>
      </c>
      <c r="Y47" s="15" t="b">
        <f>VLOOKUP(Table1[[#This Row],[Player]],'sim results'!$M$2:$P$564,2,FALSE)&gt;$AA$6</f>
        <v>1</v>
      </c>
    </row>
    <row r="48" spans="1:25">
      <c r="B48" s="23" t="s">
        <v>94</v>
      </c>
      <c r="C48" s="23">
        <v>47</v>
      </c>
      <c r="D48" t="str">
        <f>VLOOKUP(Table1[[#This Row],[Player]],Players[[Player]:[consider]],2,FALSE)</f>
        <v>QB</v>
      </c>
      <c r="E48" s="1">
        <v>11.6</v>
      </c>
      <c r="F48" s="1">
        <v>16</v>
      </c>
      <c r="G48" s="1">
        <f>VLOOKUP(Table1[[#This Row],[Player]],Players[[Player]:[consider]],3,FALSE)</f>
        <v>14</v>
      </c>
      <c r="H48" s="1">
        <f>MIN(Table1[[#This Row],[Avg Yahoo Cost]:[Other Cost]])</f>
        <v>11.6</v>
      </c>
      <c r="I48" s="1">
        <f>MAX(Table1[[#This Row],[Avg Yahoo Cost]:[Other Cost]])</f>
        <v>16</v>
      </c>
      <c r="J48" s="1">
        <f>Table1[[#This Row],[Max Cost]]-Table1[[#This Row],[Min Cost]]</f>
        <v>4.4000000000000004</v>
      </c>
      <c r="K48" s="8">
        <f>VLOOKUP(Table1[[#This Row],[Player]],Players[[Player]:[consider]],4,FALSE)</f>
        <v>310.64999999999998</v>
      </c>
      <c r="L48">
        <f>VLOOKUP(Table1[[#This Row],[Player]],Players[[Player]:[consider]],6,FALSE)</f>
        <v>22</v>
      </c>
      <c r="M48" s="9">
        <f>VLOOKUP(Table1[[#This Row],[Player]],Players[[Player]:[consider]],7,FALSE)</f>
        <v>1</v>
      </c>
      <c r="N48">
        <f>VLOOKUP(Table1[[#This Row],[Player]],Players[[Player]:[consider]],8,FALSE)</f>
        <v>14</v>
      </c>
      <c r="O48">
        <f>VLOOKUP(Table1[[#This Row],[Player]],Players[[Player]:[consider]],9,FALSE)</f>
        <v>3.8</v>
      </c>
      <c r="P48">
        <f>VLOOKUP(Table1[[#This Row],[Player]],Players[[Player]:[consider]],10,FALSE)</f>
        <v>4.7</v>
      </c>
      <c r="Q48" t="s">
        <v>14</v>
      </c>
      <c r="R48" s="15" t="b">
        <f>VLOOKUP(Table1[[#This Row],[Player]],'sim results'!$G$2:$J$581,2,FALSE)&gt;$Z$2</f>
        <v>1</v>
      </c>
      <c r="S48" s="15" t="b">
        <f>VLOOKUP(Table1[[#This Row],[Player]],'sim results'!$G$2:$J$581,2,FALSE)&gt;$Z$3</f>
        <v>1</v>
      </c>
      <c r="T48" s="15" t="b">
        <f>VLOOKUP(Table1[[#This Row],[Player]],'sim results'!$G$2:$J$581,2,FALSE)&gt;$Z$4</f>
        <v>0</v>
      </c>
      <c r="U48" s="15" t="b">
        <f>VLOOKUP(Table1[[#This Row],[Player]],'sim results'!$M$2:$P$564,2,FALSE)&gt;$AA$2</f>
        <v>1</v>
      </c>
      <c r="V48" s="15" t="b">
        <f>VLOOKUP(Table1[[#This Row],[Player]],'sim results'!$M$2:$P$564,2,FALSE)&gt;$AA$3</f>
        <v>1</v>
      </c>
      <c r="W48" s="15" t="b">
        <f>VLOOKUP(Table1[[#This Row],[Player]],'sim results'!$M$2:$P$564,2,FALSE)&gt;$AA$4</f>
        <v>1</v>
      </c>
      <c r="X48" s="15" t="b">
        <f>VLOOKUP(Table1[[#This Row],[Player]],'sim results'!$M$2:$P$564,2,FALSE)&gt;$AA$5</f>
        <v>0</v>
      </c>
      <c r="Y48" s="15" t="b">
        <f>VLOOKUP(Table1[[#This Row],[Player]],'sim results'!$M$2:$P$564,2,FALSE)&gt;$AA$6</f>
        <v>0</v>
      </c>
    </row>
    <row r="49" spans="1:25">
      <c r="B49" s="23" t="s">
        <v>42</v>
      </c>
      <c r="C49" s="23">
        <v>48</v>
      </c>
      <c r="D49" t="str">
        <f>VLOOKUP(Table1[[#This Row],[Player]],Players[[Player]:[consider]],2,FALSE)</f>
        <v>TE</v>
      </c>
      <c r="E49" s="1">
        <v>12.7</v>
      </c>
      <c r="F49" s="1">
        <v>17</v>
      </c>
      <c r="G49" s="1">
        <f>VLOOKUP(Table1[[#This Row],[Player]],Players[[Player]:[consider]],3,FALSE)</f>
        <v>24</v>
      </c>
      <c r="H49" s="1">
        <f>MIN(Table1[[#This Row],[Avg Yahoo Cost]:[Other Cost]])</f>
        <v>12.7</v>
      </c>
      <c r="I49" s="1">
        <f>MAX(Table1[[#This Row],[Avg Yahoo Cost]:[Other Cost]])</f>
        <v>24</v>
      </c>
      <c r="J49" s="1">
        <f>Table1[[#This Row],[Max Cost]]-Table1[[#This Row],[Min Cost]]</f>
        <v>11.3</v>
      </c>
      <c r="K49" s="8">
        <f>VLOOKUP(Table1[[#This Row],[Player]],Players[[Player]:[consider]],4,FALSE)</f>
        <v>209.93</v>
      </c>
      <c r="L49">
        <f>VLOOKUP(Table1[[#This Row],[Player]],Players[[Player]:[consider]],6,FALSE)</f>
        <v>24</v>
      </c>
      <c r="M49" s="9">
        <f>VLOOKUP(Table1[[#This Row],[Player]],Players[[Player]:[consider]],7,FALSE)</f>
        <v>2</v>
      </c>
      <c r="N49">
        <f>VLOOKUP(Table1[[#This Row],[Player]],Players[[Player]:[consider]],8,FALSE)</f>
        <v>11</v>
      </c>
      <c r="O49">
        <f>VLOOKUP(Table1[[#This Row],[Player]],Players[[Player]:[consider]],9,FALSE)</f>
        <v>1.3</v>
      </c>
      <c r="P49">
        <f>VLOOKUP(Table1[[#This Row],[Player]],Players[[Player]:[consider]],10,FALSE)</f>
        <v>2.5</v>
      </c>
      <c r="Q49" t="s">
        <v>14</v>
      </c>
      <c r="R49" s="15" t="b">
        <f>VLOOKUP(Table1[[#This Row],[Player]],'sim results'!$G$2:$J$581,2,FALSE)&gt;$Z$2</f>
        <v>1</v>
      </c>
      <c r="S49" s="15" t="b">
        <f>VLOOKUP(Table1[[#This Row],[Player]],'sim results'!$G$2:$J$581,2,FALSE)&gt;$Z$3</f>
        <v>1</v>
      </c>
      <c r="T49" s="15" t="b">
        <f>VLOOKUP(Table1[[#This Row],[Player]],'sim results'!$G$2:$J$581,2,FALSE)&gt;$Z$4</f>
        <v>1</v>
      </c>
      <c r="U49" s="15" t="b">
        <f>VLOOKUP(Table1[[#This Row],[Player]],'sim results'!$M$2:$P$564,2,FALSE)&gt;$AA$2</f>
        <v>1</v>
      </c>
      <c r="V49" s="15" t="b">
        <f>VLOOKUP(Table1[[#This Row],[Player]],'sim results'!$M$2:$P$564,2,FALSE)&gt;$AA$3</f>
        <v>1</v>
      </c>
      <c r="W49" s="15" t="b">
        <f>VLOOKUP(Table1[[#This Row],[Player]],'sim results'!$M$2:$P$564,2,FALSE)&gt;$AA$4</f>
        <v>1</v>
      </c>
      <c r="X49" s="15" t="b">
        <f>VLOOKUP(Table1[[#This Row],[Player]],'sim results'!$M$2:$P$564,2,FALSE)&gt;$AA$5</f>
        <v>0</v>
      </c>
      <c r="Y49" s="15" t="b">
        <f>VLOOKUP(Table1[[#This Row],[Player]],'sim results'!$M$2:$P$564,2,FALSE)&gt;$AA$6</f>
        <v>0</v>
      </c>
    </row>
    <row r="50" spans="1:25">
      <c r="A50" s="1">
        <f>AVERAGE(I50:I61)</f>
        <v>17.333333333333332</v>
      </c>
      <c r="B50" s="20" t="s">
        <v>51</v>
      </c>
      <c r="C50" s="20">
        <v>49</v>
      </c>
      <c r="D50" t="str">
        <f>VLOOKUP(Table1[[#This Row],[Player]],Players[[Player]:[consider]],2,FALSE)</f>
        <v>RB</v>
      </c>
      <c r="E50" s="1">
        <v>11.5</v>
      </c>
      <c r="F50" s="1">
        <v>9</v>
      </c>
      <c r="G50" s="1">
        <f>VLOOKUP(Table1[[#This Row],[Player]],Players[[Player]:[consider]],3,FALSE)</f>
        <v>23</v>
      </c>
      <c r="H50" s="1">
        <f>MIN(Table1[[#This Row],[Avg Yahoo Cost]:[Other Cost]])</f>
        <v>9</v>
      </c>
      <c r="I50" s="1">
        <f>MAX(Table1[[#This Row],[Avg Yahoo Cost]:[Other Cost]])</f>
        <v>23</v>
      </c>
      <c r="J50" s="1">
        <f>Table1[[#This Row],[Max Cost]]-Table1[[#This Row],[Min Cost]]</f>
        <v>14</v>
      </c>
      <c r="K50" s="8">
        <f>VLOOKUP(Table1[[#This Row],[Player]],Players[[Player]:[consider]],4,FALSE)</f>
        <v>222.44</v>
      </c>
      <c r="L50">
        <f>VLOOKUP(Table1[[#This Row],[Player]],Players[[Player]:[consider]],6,FALSE)</f>
        <v>29</v>
      </c>
      <c r="M50" s="9">
        <f>VLOOKUP(Table1[[#This Row],[Player]],Players[[Player]:[consider]],7,FALSE)</f>
        <v>7</v>
      </c>
      <c r="N50">
        <f>VLOOKUP(Table1[[#This Row],[Player]],Players[[Player]:[consider]],8,FALSE)</f>
        <v>12</v>
      </c>
      <c r="O50">
        <f>VLOOKUP(Table1[[#This Row],[Player]],Players[[Player]:[consider]],9,FALSE)</f>
        <v>3</v>
      </c>
      <c r="P50">
        <f>VLOOKUP(Table1[[#This Row],[Player]],Players[[Player]:[consider]],10,FALSE)</f>
        <v>3.5</v>
      </c>
      <c r="Q50" t="s">
        <v>14</v>
      </c>
      <c r="R50" s="15" t="b">
        <f>VLOOKUP(Table1[[#This Row],[Player]],'sim results'!$G$2:$J$581,2,FALSE)&gt;$Z$2</f>
        <v>1</v>
      </c>
      <c r="S50" s="15" t="b">
        <f>VLOOKUP(Table1[[#This Row],[Player]],'sim results'!$G$2:$J$581,2,FALSE)&gt;$Z$3</f>
        <v>1</v>
      </c>
      <c r="T50" s="15" t="b">
        <f>VLOOKUP(Table1[[#This Row],[Player]],'sim results'!$G$2:$J$581,2,FALSE)&gt;$Z$4</f>
        <v>1</v>
      </c>
      <c r="U50" s="15" t="b">
        <f>VLOOKUP(Table1[[#This Row],[Player]],'sim results'!$M$2:$P$564,2,FALSE)&gt;$AA$2</f>
        <v>1</v>
      </c>
      <c r="V50" s="15" t="b">
        <f>VLOOKUP(Table1[[#This Row],[Player]],'sim results'!$M$2:$P$564,2,FALSE)&gt;$AA$3</f>
        <v>1</v>
      </c>
      <c r="W50" s="15" t="b">
        <f>VLOOKUP(Table1[[#This Row],[Player]],'sim results'!$M$2:$P$564,2,FALSE)&gt;$AA$4</f>
        <v>1</v>
      </c>
      <c r="X50" s="15" t="b">
        <f>VLOOKUP(Table1[[#This Row],[Player]],'sim results'!$M$2:$P$564,2,FALSE)&gt;$AA$5</f>
        <v>1</v>
      </c>
      <c r="Y50" s="15" t="b">
        <f>VLOOKUP(Table1[[#This Row],[Player]],'sim results'!$M$2:$P$564,2,FALSE)&gt;$AA$6</f>
        <v>1</v>
      </c>
    </row>
    <row r="51" spans="1:25">
      <c r="A51" s="8">
        <f>AVERAGE(K50:K61)</f>
        <v>226.71916666666664</v>
      </c>
      <c r="B51" s="20" t="s">
        <v>70</v>
      </c>
      <c r="C51" s="20">
        <v>50</v>
      </c>
      <c r="D51" t="str">
        <f>VLOOKUP(Table1[[#This Row],[Player]],Players[[Player]:[consider]],2,FALSE)</f>
        <v>WR</v>
      </c>
      <c r="E51" s="1">
        <v>7.9</v>
      </c>
      <c r="F51" s="1">
        <v>10</v>
      </c>
      <c r="G51" s="1">
        <f>VLOOKUP(Table1[[#This Row],[Player]],Players[[Player]:[consider]],3,FALSE)</f>
        <v>18</v>
      </c>
      <c r="H51" s="1">
        <f>MIN(Table1[[#This Row],[Avg Yahoo Cost]:[Other Cost]])</f>
        <v>7.9</v>
      </c>
      <c r="I51" s="1">
        <f>MAX(Table1[[#This Row],[Avg Yahoo Cost]:[Other Cost]])</f>
        <v>18</v>
      </c>
      <c r="J51" s="1">
        <f>Table1[[#This Row],[Max Cost]]-Table1[[#This Row],[Min Cost]]</f>
        <v>10.1</v>
      </c>
      <c r="K51" s="8">
        <f>VLOOKUP(Table1[[#This Row],[Player]],Players[[Player]:[consider]],4,FALSE)</f>
        <v>216.38</v>
      </c>
      <c r="L51">
        <f>VLOOKUP(Table1[[#This Row],[Player]],Players[[Player]:[consider]],6,FALSE)</f>
        <v>23</v>
      </c>
      <c r="M51" s="9">
        <f>VLOOKUP(Table1[[#This Row],[Player]],Players[[Player]:[consider]],7,FALSE)</f>
        <v>2</v>
      </c>
      <c r="N51">
        <f>VLOOKUP(Table1[[#This Row],[Player]],Players[[Player]:[consider]],8,FALSE)</f>
        <v>9</v>
      </c>
      <c r="O51">
        <f>VLOOKUP(Table1[[#This Row],[Player]],Players[[Player]:[consider]],9,FALSE)</f>
        <v>3</v>
      </c>
      <c r="P51">
        <f>VLOOKUP(Table1[[#This Row],[Player]],Players[[Player]:[consider]],10,FALSE)</f>
        <v>4</v>
      </c>
      <c r="Q51" t="s">
        <v>14</v>
      </c>
      <c r="R51" s="15" t="b">
        <f>VLOOKUP(Table1[[#This Row],[Player]],'sim results'!$G$2:$J$581,2,FALSE)&gt;$Z$2</f>
        <v>1</v>
      </c>
      <c r="S51" s="15" t="b">
        <f>VLOOKUP(Table1[[#This Row],[Player]],'sim results'!$G$2:$J$581,2,FALSE)&gt;$Z$3</f>
        <v>1</v>
      </c>
      <c r="T51" s="15" t="b">
        <f>VLOOKUP(Table1[[#This Row],[Player]],'sim results'!$G$2:$J$581,2,FALSE)&gt;$Z$4</f>
        <v>1</v>
      </c>
      <c r="U51" s="15" t="b">
        <f>VLOOKUP(Table1[[#This Row],[Player]],'sim results'!$M$2:$P$564,2,FALSE)&gt;$AA$2</f>
        <v>1</v>
      </c>
      <c r="V51" s="15" t="b">
        <f>VLOOKUP(Table1[[#This Row],[Player]],'sim results'!$M$2:$P$564,2,FALSE)&gt;$AA$3</f>
        <v>1</v>
      </c>
      <c r="W51" s="15" t="b">
        <f>VLOOKUP(Table1[[#This Row],[Player]],'sim results'!$M$2:$P$564,2,FALSE)&gt;$AA$4</f>
        <v>1</v>
      </c>
      <c r="X51" s="15" t="b">
        <f>VLOOKUP(Table1[[#This Row],[Player]],'sim results'!$M$2:$P$564,2,FALSE)&gt;$AA$5</f>
        <v>1</v>
      </c>
      <c r="Y51" s="15" t="b">
        <f>VLOOKUP(Table1[[#This Row],[Player]],'sim results'!$M$2:$P$564,2,FALSE)&gt;$AA$6</f>
        <v>1</v>
      </c>
    </row>
    <row r="52" spans="1:25">
      <c r="B52" s="20" t="s">
        <v>95</v>
      </c>
      <c r="C52" s="20">
        <v>51</v>
      </c>
      <c r="D52" t="str">
        <f>VLOOKUP(Table1[[#This Row],[Player]],Players[[Player]:[consider]],2,FALSE)</f>
        <v>QB</v>
      </c>
      <c r="E52" s="1">
        <v>12.5</v>
      </c>
      <c r="F52" s="1">
        <v>12</v>
      </c>
      <c r="G52" s="1">
        <f>VLOOKUP(Table1[[#This Row],[Player]],Players[[Player]:[consider]],3,FALSE)</f>
        <v>13</v>
      </c>
      <c r="H52" s="1">
        <f>MIN(Table1[[#This Row],[Avg Yahoo Cost]:[Other Cost]])</f>
        <v>12</v>
      </c>
      <c r="I52" s="1">
        <f>MAX(Table1[[#This Row],[Avg Yahoo Cost]:[Other Cost]])</f>
        <v>13</v>
      </c>
      <c r="J52" s="1">
        <f>Table1[[#This Row],[Max Cost]]-Table1[[#This Row],[Min Cost]]</f>
        <v>1</v>
      </c>
      <c r="K52" s="8">
        <f>VLOOKUP(Table1[[#This Row],[Player]],Players[[Player]:[consider]],4,FALSE)</f>
        <v>321.42</v>
      </c>
      <c r="L52">
        <f>VLOOKUP(Table1[[#This Row],[Player]],Players[[Player]:[consider]],6,FALSE)</f>
        <v>22</v>
      </c>
      <c r="M52" s="9">
        <f>VLOOKUP(Table1[[#This Row],[Player]],Players[[Player]:[consider]],7,FALSE)</f>
        <v>1</v>
      </c>
      <c r="N52">
        <f>VLOOKUP(Table1[[#This Row],[Player]],Players[[Player]:[consider]],8,FALSE)</f>
        <v>14</v>
      </c>
      <c r="O52">
        <f>VLOOKUP(Table1[[#This Row],[Player]],Players[[Player]:[consider]],9,FALSE)</f>
        <v>2.5</v>
      </c>
      <c r="P52">
        <f>VLOOKUP(Table1[[#This Row],[Player]],Players[[Player]:[consider]],10,FALSE)</f>
        <v>4.3</v>
      </c>
      <c r="R52" s="15" t="b">
        <f>VLOOKUP(Table1[[#This Row],[Player]],'sim results'!$G$2:$J$581,2,FALSE)&gt;$Z$2</f>
        <v>1</v>
      </c>
      <c r="S52" s="15" t="b">
        <f>VLOOKUP(Table1[[#This Row],[Player]],'sim results'!$G$2:$J$581,2,FALSE)&gt;$Z$3</f>
        <v>1</v>
      </c>
      <c r="T52" s="15" t="b">
        <f>VLOOKUP(Table1[[#This Row],[Player]],'sim results'!$G$2:$J$581,2,FALSE)&gt;$Z$4</f>
        <v>0</v>
      </c>
      <c r="U52" s="15" t="b">
        <f>VLOOKUP(Table1[[#This Row],[Player]],'sim results'!$M$2:$P$564,2,FALSE)&gt;$AA$2</f>
        <v>1</v>
      </c>
      <c r="V52" s="15" t="b">
        <f>VLOOKUP(Table1[[#This Row],[Player]],'sim results'!$M$2:$P$564,2,FALSE)&gt;$AA$3</f>
        <v>1</v>
      </c>
      <c r="W52" s="15" t="b">
        <f>VLOOKUP(Table1[[#This Row],[Player]],'sim results'!$M$2:$P$564,2,FALSE)&gt;$AA$4</f>
        <v>0</v>
      </c>
      <c r="X52" s="15" t="b">
        <f>VLOOKUP(Table1[[#This Row],[Player]],'sim results'!$M$2:$P$564,2,FALSE)&gt;$AA$5</f>
        <v>0</v>
      </c>
      <c r="Y52" s="15" t="b">
        <f>VLOOKUP(Table1[[#This Row],[Player]],'sim results'!$M$2:$P$564,2,FALSE)&gt;$AA$6</f>
        <v>0</v>
      </c>
    </row>
    <row r="53" spans="1:25">
      <c r="B53" s="20" t="s">
        <v>102</v>
      </c>
      <c r="C53" s="20">
        <v>52</v>
      </c>
      <c r="D53" t="str">
        <f>VLOOKUP(Table1[[#This Row],[Player]],Players[[Player]:[consider]],2,FALSE)</f>
        <v>QB</v>
      </c>
      <c r="E53" s="1">
        <v>7.6</v>
      </c>
      <c r="F53" s="1">
        <v>13</v>
      </c>
      <c r="G53" s="1">
        <f>VLOOKUP(Table1[[#This Row],[Player]],Players[[Player]:[consider]],3,FALSE)</f>
        <v>13</v>
      </c>
      <c r="H53" s="1">
        <f>MIN(Table1[[#This Row],[Avg Yahoo Cost]:[Other Cost]])</f>
        <v>7.6</v>
      </c>
      <c r="I53" s="1">
        <f>MAX(Table1[[#This Row],[Avg Yahoo Cost]:[Other Cost]])</f>
        <v>13</v>
      </c>
      <c r="J53" s="1">
        <f>Table1[[#This Row],[Max Cost]]-Table1[[#This Row],[Min Cost]]</f>
        <v>5.4</v>
      </c>
      <c r="K53" s="8">
        <f>VLOOKUP(Table1[[#This Row],[Player]],Players[[Player]:[consider]],4,FALSE)</f>
        <v>312.93</v>
      </c>
      <c r="L53">
        <f>VLOOKUP(Table1[[#This Row],[Player]],Players[[Player]:[consider]],6,FALSE)</f>
        <v>27</v>
      </c>
      <c r="M53" s="9">
        <f>VLOOKUP(Table1[[#This Row],[Player]],Players[[Player]:[consider]],7,FALSE)</f>
        <v>5</v>
      </c>
      <c r="N53">
        <f>VLOOKUP(Table1[[#This Row],[Player]],Players[[Player]:[consider]],8,FALSE)</f>
        <v>11</v>
      </c>
      <c r="O53">
        <f>VLOOKUP(Table1[[#This Row],[Player]],Players[[Player]:[consider]],9,FALSE)</f>
        <v>3.3</v>
      </c>
      <c r="P53">
        <f>VLOOKUP(Table1[[#This Row],[Player]],Players[[Player]:[consider]],10,FALSE)</f>
        <v>3.7</v>
      </c>
      <c r="R53" s="15" t="b">
        <f>VLOOKUP(Table1[[#This Row],[Player]],'sim results'!$G$2:$J$581,2,FALSE)&gt;$Z$2</f>
        <v>1</v>
      </c>
      <c r="S53" s="15" t="b">
        <f>VLOOKUP(Table1[[#This Row],[Player]],'sim results'!$G$2:$J$581,2,FALSE)&gt;$Z$3</f>
        <v>1</v>
      </c>
      <c r="T53" s="15" t="b">
        <f>VLOOKUP(Table1[[#This Row],[Player]],'sim results'!$G$2:$J$581,2,FALSE)&gt;$Z$4</f>
        <v>0</v>
      </c>
      <c r="U53" s="15" t="b">
        <f>VLOOKUP(Table1[[#This Row],[Player]],'sim results'!$M$2:$P$564,2,FALSE)&gt;$AA$2</f>
        <v>1</v>
      </c>
      <c r="V53" s="15" t="b">
        <f>VLOOKUP(Table1[[#This Row],[Player]],'sim results'!$M$2:$P$564,2,FALSE)&gt;$AA$3</f>
        <v>1</v>
      </c>
      <c r="W53" s="15" t="b">
        <f>VLOOKUP(Table1[[#This Row],[Player]],'sim results'!$M$2:$P$564,2,FALSE)&gt;$AA$4</f>
        <v>0</v>
      </c>
      <c r="X53" s="15" t="b">
        <f>VLOOKUP(Table1[[#This Row],[Player]],'sim results'!$M$2:$P$564,2,FALSE)&gt;$AA$5</f>
        <v>0</v>
      </c>
      <c r="Y53" s="15" t="b">
        <f>VLOOKUP(Table1[[#This Row],[Player]],'sim results'!$M$2:$P$564,2,FALSE)&gt;$AA$6</f>
        <v>0</v>
      </c>
    </row>
    <row r="54" spans="1:25">
      <c r="B54" s="20" t="s">
        <v>80</v>
      </c>
      <c r="C54" s="20">
        <v>53</v>
      </c>
      <c r="D54" t="str">
        <f>VLOOKUP(Table1[[#This Row],[Player]],Players[[Player]:[consider]],2,FALSE)</f>
        <v>WR</v>
      </c>
      <c r="E54" s="1">
        <v>6.5</v>
      </c>
      <c r="F54" s="1">
        <v>15</v>
      </c>
      <c r="G54" s="1">
        <f>VLOOKUP(Table1[[#This Row],[Player]],Players[[Player]:[consider]],3,FALSE)</f>
        <v>16</v>
      </c>
      <c r="H54" s="1">
        <f>MIN(Table1[[#This Row],[Avg Yahoo Cost]:[Other Cost]])</f>
        <v>6.5</v>
      </c>
      <c r="I54" s="1">
        <f>MAX(Table1[[#This Row],[Avg Yahoo Cost]:[Other Cost]])</f>
        <v>16</v>
      </c>
      <c r="J54" s="1">
        <f>Table1[[#This Row],[Max Cost]]-Table1[[#This Row],[Min Cost]]</f>
        <v>9.5</v>
      </c>
      <c r="K54" s="8">
        <f>VLOOKUP(Table1[[#This Row],[Player]],Players[[Player]:[consider]],4,FALSE)</f>
        <v>204.59</v>
      </c>
      <c r="L54">
        <f>VLOOKUP(Table1[[#This Row],[Player]],Players[[Player]:[consider]],6,FALSE)</f>
        <v>24</v>
      </c>
      <c r="M54" s="9">
        <f>VLOOKUP(Table1[[#This Row],[Player]],Players[[Player]:[consider]],7,FALSE)</f>
        <v>1</v>
      </c>
      <c r="N54">
        <f>VLOOKUP(Table1[[#This Row],[Player]],Players[[Player]:[consider]],8,FALSE)</f>
        <v>14</v>
      </c>
      <c r="O54">
        <f>VLOOKUP(Table1[[#This Row],[Player]],Players[[Player]:[consider]],9,FALSE)</f>
        <v>2</v>
      </c>
      <c r="P54">
        <f>VLOOKUP(Table1[[#This Row],[Player]],Players[[Player]:[consider]],10,FALSE)</f>
        <v>4</v>
      </c>
      <c r="Q54" t="s">
        <v>14</v>
      </c>
      <c r="R54" s="15" t="b">
        <f>VLOOKUP(Table1[[#This Row],[Player]],'sim results'!$G$2:$J$581,2,FALSE)&gt;$Z$2</f>
        <v>1</v>
      </c>
      <c r="S54" s="15" t="b">
        <f>VLOOKUP(Table1[[#This Row],[Player]],'sim results'!$G$2:$J$581,2,FALSE)&gt;$Z$3</f>
        <v>1</v>
      </c>
      <c r="T54" s="15" t="b">
        <f>VLOOKUP(Table1[[#This Row],[Player]],'sim results'!$G$2:$J$581,2,FALSE)&gt;$Z$4</f>
        <v>1</v>
      </c>
      <c r="U54" s="15" t="b">
        <f>VLOOKUP(Table1[[#This Row],[Player]],'sim results'!$M$2:$P$564,2,FALSE)&gt;$AA$2</f>
        <v>1</v>
      </c>
      <c r="V54" s="15" t="b">
        <f>VLOOKUP(Table1[[#This Row],[Player]],'sim results'!$M$2:$P$564,2,FALSE)&gt;$AA$3</f>
        <v>1</v>
      </c>
      <c r="W54" s="15" t="b">
        <f>VLOOKUP(Table1[[#This Row],[Player]],'sim results'!$M$2:$P$564,2,FALSE)&gt;$AA$4</f>
        <v>1</v>
      </c>
      <c r="X54" s="15" t="b">
        <f>VLOOKUP(Table1[[#This Row],[Player]],'sim results'!$M$2:$P$564,2,FALSE)&gt;$AA$5</f>
        <v>1</v>
      </c>
      <c r="Y54" s="15" t="b">
        <f>VLOOKUP(Table1[[#This Row],[Player]],'sim results'!$M$2:$P$564,2,FALSE)&gt;$AA$6</f>
        <v>1</v>
      </c>
    </row>
    <row r="55" spans="1:25">
      <c r="B55" s="20" t="s">
        <v>67</v>
      </c>
      <c r="C55" s="20">
        <v>54</v>
      </c>
      <c r="D55" t="str">
        <f>VLOOKUP(Table1[[#This Row],[Player]],Players[[Player]:[consider]],2,FALSE)</f>
        <v>WR</v>
      </c>
      <c r="E55" s="1">
        <v>5.9</v>
      </c>
      <c r="F55" s="1">
        <v>11</v>
      </c>
      <c r="G55" s="1">
        <f>VLOOKUP(Table1[[#This Row],[Player]],Players[[Player]:[consider]],3,FALSE)</f>
        <v>19</v>
      </c>
      <c r="H55" s="1">
        <f>MIN(Table1[[#This Row],[Avg Yahoo Cost]:[Other Cost]])</f>
        <v>5.9</v>
      </c>
      <c r="I55" s="1">
        <f>MAX(Table1[[#This Row],[Avg Yahoo Cost]:[Other Cost]])</f>
        <v>19</v>
      </c>
      <c r="J55" s="1">
        <f>Table1[[#This Row],[Max Cost]]-Table1[[#This Row],[Min Cost]]</f>
        <v>13.1</v>
      </c>
      <c r="K55" s="8">
        <f>VLOOKUP(Table1[[#This Row],[Player]],Players[[Player]:[consider]],4,FALSE)</f>
        <v>222.72</v>
      </c>
      <c r="L55">
        <f>VLOOKUP(Table1[[#This Row],[Player]],Players[[Player]:[consider]],6,FALSE)</f>
        <v>23</v>
      </c>
      <c r="M55" s="9">
        <f>VLOOKUP(Table1[[#This Row],[Player]],Players[[Player]:[consider]],7,FALSE)</f>
        <v>1</v>
      </c>
      <c r="N55">
        <f>VLOOKUP(Table1[[#This Row],[Player]],Players[[Player]:[consider]],8,FALSE)</f>
        <v>14</v>
      </c>
      <c r="O55">
        <f>VLOOKUP(Table1[[#This Row],[Player]],Players[[Player]:[consider]],9,FALSE)</f>
        <v>2</v>
      </c>
      <c r="P55">
        <f>VLOOKUP(Table1[[#This Row],[Player]],Players[[Player]:[consider]],10,FALSE)</f>
        <v>3.5</v>
      </c>
      <c r="Q55" t="s">
        <v>14</v>
      </c>
      <c r="R55" s="15" t="b">
        <f>VLOOKUP(Table1[[#This Row],[Player]],'sim results'!$G$2:$J$581,2,FALSE)&gt;$Z$2</f>
        <v>1</v>
      </c>
      <c r="S55" s="15" t="b">
        <f>VLOOKUP(Table1[[#This Row],[Player]],'sim results'!$G$2:$J$581,2,FALSE)&gt;$Z$3</f>
        <v>1</v>
      </c>
      <c r="T55" s="15" t="b">
        <f>VLOOKUP(Table1[[#This Row],[Player]],'sim results'!$G$2:$J$581,2,FALSE)&gt;$Z$4</f>
        <v>1</v>
      </c>
      <c r="U55" s="15" t="b">
        <f>VLOOKUP(Table1[[#This Row],[Player]],'sim results'!$M$2:$P$564,2,FALSE)&gt;$AA$2</f>
        <v>1</v>
      </c>
      <c r="V55" s="15" t="b">
        <f>VLOOKUP(Table1[[#This Row],[Player]],'sim results'!$M$2:$P$564,2,FALSE)&gt;$AA$3</f>
        <v>1</v>
      </c>
      <c r="W55" s="15" t="b">
        <f>VLOOKUP(Table1[[#This Row],[Player]],'sim results'!$M$2:$P$564,2,FALSE)&gt;$AA$4</f>
        <v>1</v>
      </c>
      <c r="X55" s="15" t="b">
        <f>VLOOKUP(Table1[[#This Row],[Player]],'sim results'!$M$2:$P$564,2,FALSE)&gt;$AA$5</f>
        <v>1</v>
      </c>
      <c r="Y55" s="15" t="b">
        <f>VLOOKUP(Table1[[#This Row],[Player]],'sim results'!$M$2:$P$564,2,FALSE)&gt;$AA$6</f>
        <v>1</v>
      </c>
    </row>
    <row r="56" spans="1:25">
      <c r="B56" s="20" t="s">
        <v>69</v>
      </c>
      <c r="C56" s="20">
        <v>55</v>
      </c>
      <c r="D56" t="str">
        <f>VLOOKUP(Table1[[#This Row],[Player]],Players[[Player]:[consider]],2,FALSE)</f>
        <v>RB</v>
      </c>
      <c r="E56" s="1">
        <v>12.9</v>
      </c>
      <c r="F56" s="1">
        <v>9</v>
      </c>
      <c r="G56" s="1">
        <f>VLOOKUP(Table1[[#This Row],[Player]],Players[[Player]:[consider]],3,FALSE)</f>
        <v>18</v>
      </c>
      <c r="H56" s="1">
        <f>MIN(Table1[[#This Row],[Avg Yahoo Cost]:[Other Cost]])</f>
        <v>9</v>
      </c>
      <c r="I56" s="1">
        <f>MAX(Table1[[#This Row],[Avg Yahoo Cost]:[Other Cost]])</f>
        <v>18</v>
      </c>
      <c r="J56" s="1">
        <f>Table1[[#This Row],[Max Cost]]-Table1[[#This Row],[Min Cost]]</f>
        <v>9</v>
      </c>
      <c r="K56" s="8">
        <f>VLOOKUP(Table1[[#This Row],[Player]],Players[[Player]:[consider]],4,FALSE)</f>
        <v>205.34</v>
      </c>
      <c r="L56">
        <f>VLOOKUP(Table1[[#This Row],[Player]],Players[[Player]:[consider]],6,FALSE)</f>
        <v>23</v>
      </c>
      <c r="M56" s="9">
        <f>VLOOKUP(Table1[[#This Row],[Player]],Players[[Player]:[consider]],7,FALSE)</f>
        <v>2</v>
      </c>
      <c r="N56">
        <f>VLOOKUP(Table1[[#This Row],[Player]],Players[[Player]:[consider]],8,FALSE)</f>
        <v>10</v>
      </c>
      <c r="O56">
        <f>VLOOKUP(Table1[[#This Row],[Player]],Players[[Player]:[consider]],9,FALSE)</f>
        <v>2.5</v>
      </c>
      <c r="P56">
        <f>VLOOKUP(Table1[[#This Row],[Player]],Players[[Player]:[consider]],10,FALSE)</f>
        <v>4</v>
      </c>
      <c r="R56" s="15" t="b">
        <f>VLOOKUP(Table1[[#This Row],[Player]],'sim results'!$G$2:$J$581,2,FALSE)&gt;$Z$2</f>
        <v>1</v>
      </c>
      <c r="S56" s="15" t="b">
        <f>VLOOKUP(Table1[[#This Row],[Player]],'sim results'!$G$2:$J$581,2,FALSE)&gt;$Z$3</f>
        <v>1</v>
      </c>
      <c r="T56" s="15" t="b">
        <f>VLOOKUP(Table1[[#This Row],[Player]],'sim results'!$G$2:$J$581,2,FALSE)&gt;$Z$4</f>
        <v>1</v>
      </c>
      <c r="U56" s="15" t="b">
        <f>VLOOKUP(Table1[[#This Row],[Player]],'sim results'!$M$2:$P$564,2,FALSE)&gt;$AA$2</f>
        <v>1</v>
      </c>
      <c r="V56" s="15" t="b">
        <f>VLOOKUP(Table1[[#This Row],[Player]],'sim results'!$M$2:$P$564,2,FALSE)&gt;$AA$3</f>
        <v>1</v>
      </c>
      <c r="W56" s="15" t="b">
        <f>VLOOKUP(Table1[[#This Row],[Player]],'sim results'!$M$2:$P$564,2,FALSE)&gt;$AA$4</f>
        <v>1</v>
      </c>
      <c r="X56" s="15" t="b">
        <f>VLOOKUP(Table1[[#This Row],[Player]],'sim results'!$M$2:$P$564,2,FALSE)&gt;$AA$5</f>
        <v>1</v>
      </c>
      <c r="Y56" s="15" t="b">
        <f>VLOOKUP(Table1[[#This Row],[Player]],'sim results'!$M$2:$P$564,2,FALSE)&gt;$AA$6</f>
        <v>1</v>
      </c>
    </row>
    <row r="57" spans="1:25">
      <c r="B57" s="20" t="s">
        <v>79</v>
      </c>
      <c r="C57" s="20">
        <v>56</v>
      </c>
      <c r="D57" t="str">
        <f>VLOOKUP(Table1[[#This Row],[Player]],Players[[Player]:[consider]],2,FALSE)</f>
        <v>RB</v>
      </c>
      <c r="E57" s="1">
        <v>11.9</v>
      </c>
      <c r="F57" s="1">
        <v>13</v>
      </c>
      <c r="G57" s="1">
        <f>VLOOKUP(Table1[[#This Row],[Player]],Players[[Player]:[consider]],3,FALSE)</f>
        <v>16</v>
      </c>
      <c r="H57" s="1">
        <f>MIN(Table1[[#This Row],[Avg Yahoo Cost]:[Other Cost]])</f>
        <v>11.9</v>
      </c>
      <c r="I57" s="1">
        <f>MAX(Table1[[#This Row],[Avg Yahoo Cost]:[Other Cost]])</f>
        <v>16</v>
      </c>
      <c r="J57" s="1">
        <f>Table1[[#This Row],[Max Cost]]-Table1[[#This Row],[Min Cost]]</f>
        <v>4.0999999999999996</v>
      </c>
      <c r="K57" s="8">
        <f>VLOOKUP(Table1[[#This Row],[Player]],Players[[Player]:[consider]],4,FALSE)</f>
        <v>196.27</v>
      </c>
      <c r="L57">
        <f>VLOOKUP(Table1[[#This Row],[Player]],Players[[Player]:[consider]],6,FALSE)</f>
        <v>27</v>
      </c>
      <c r="M57" s="9">
        <f>VLOOKUP(Table1[[#This Row],[Player]],Players[[Player]:[consider]],7,FALSE)</f>
        <v>5</v>
      </c>
      <c r="N57">
        <f>VLOOKUP(Table1[[#This Row],[Player]],Players[[Player]:[consider]],8,FALSE)</f>
        <v>5</v>
      </c>
      <c r="O57">
        <f>VLOOKUP(Table1[[#This Row],[Player]],Players[[Player]:[consider]],9,FALSE)</f>
        <v>2</v>
      </c>
      <c r="P57">
        <f>VLOOKUP(Table1[[#This Row],[Player]],Players[[Player]:[consider]],10,FALSE)</f>
        <v>3.8</v>
      </c>
      <c r="Q57" t="s">
        <v>14</v>
      </c>
      <c r="R57" s="15" t="b">
        <f>VLOOKUP(Table1[[#This Row],[Player]],'sim results'!$G$2:$J$581,2,FALSE)&gt;$Z$2</f>
        <v>1</v>
      </c>
      <c r="S57" s="15" t="b">
        <f>VLOOKUP(Table1[[#This Row],[Player]],'sim results'!$G$2:$J$581,2,FALSE)&gt;$Z$3</f>
        <v>1</v>
      </c>
      <c r="T57" s="15" t="b">
        <f>VLOOKUP(Table1[[#This Row],[Player]],'sim results'!$G$2:$J$581,2,FALSE)&gt;$Z$4</f>
        <v>0</v>
      </c>
      <c r="U57" s="15" t="b">
        <f>VLOOKUP(Table1[[#This Row],[Player]],'sim results'!$M$2:$P$564,2,FALSE)&gt;$AA$2</f>
        <v>1</v>
      </c>
      <c r="V57" s="15" t="b">
        <f>VLOOKUP(Table1[[#This Row],[Player]],'sim results'!$M$2:$P$564,2,FALSE)&gt;$AA$3</f>
        <v>1</v>
      </c>
      <c r="W57" s="15" t="b">
        <f>VLOOKUP(Table1[[#This Row],[Player]],'sim results'!$M$2:$P$564,2,FALSE)&gt;$AA$4</f>
        <v>1</v>
      </c>
      <c r="X57" s="15" t="b">
        <f>VLOOKUP(Table1[[#This Row],[Player]],'sim results'!$M$2:$P$564,2,FALSE)&gt;$AA$5</f>
        <v>1</v>
      </c>
      <c r="Y57" s="15" t="b">
        <f>VLOOKUP(Table1[[#This Row],[Player]],'sim results'!$M$2:$P$564,2,FALSE)&gt;$AA$6</f>
        <v>0</v>
      </c>
    </row>
    <row r="58" spans="1:25">
      <c r="B58" s="20" t="s">
        <v>64</v>
      </c>
      <c r="C58" s="20">
        <v>57</v>
      </c>
      <c r="D58" t="str">
        <f>VLOOKUP(Table1[[#This Row],[Player]],Players[[Player]:[consider]],2,FALSE)</f>
        <v>TE</v>
      </c>
      <c r="E58" s="1">
        <v>10.3</v>
      </c>
      <c r="F58" s="1">
        <v>8</v>
      </c>
      <c r="G58" s="1">
        <f>VLOOKUP(Table1[[#This Row],[Player]],Players[[Player]:[consider]],3,FALSE)</f>
        <v>20</v>
      </c>
      <c r="H58" s="1">
        <f>MIN(Table1[[#This Row],[Avg Yahoo Cost]:[Other Cost]])</f>
        <v>8</v>
      </c>
      <c r="I58" s="1">
        <f>MAX(Table1[[#This Row],[Avg Yahoo Cost]:[Other Cost]])</f>
        <v>20</v>
      </c>
      <c r="J58" s="1">
        <f>Table1[[#This Row],[Max Cost]]-Table1[[#This Row],[Min Cost]]</f>
        <v>12</v>
      </c>
      <c r="K58" s="8">
        <f>VLOOKUP(Table1[[#This Row],[Player]],Players[[Player]:[consider]],4,FALSE)</f>
        <v>191.52</v>
      </c>
      <c r="L58">
        <f>VLOOKUP(Table1[[#This Row],[Player]],Players[[Player]:[consider]],6,FALSE)</f>
        <v>28</v>
      </c>
      <c r="M58" s="9">
        <f>VLOOKUP(Table1[[#This Row],[Player]],Players[[Player]:[consider]],7,FALSE)</f>
        <v>6</v>
      </c>
      <c r="N58">
        <f>VLOOKUP(Table1[[#This Row],[Player]],Players[[Player]:[consider]],8,FALSE)</f>
        <v>14</v>
      </c>
      <c r="O58">
        <f>VLOOKUP(Table1[[#This Row],[Player]],Players[[Player]:[consider]],9,FALSE)</f>
        <v>2</v>
      </c>
      <c r="P58">
        <f>VLOOKUP(Table1[[#This Row],[Player]],Players[[Player]:[consider]],10,FALSE)</f>
        <v>3</v>
      </c>
      <c r="R58" s="15" t="b">
        <f>VLOOKUP(Table1[[#This Row],[Player]],'sim results'!$G$2:$J$581,2,FALSE)&gt;$Z$2</f>
        <v>1</v>
      </c>
      <c r="S58" s="15" t="b">
        <f>VLOOKUP(Table1[[#This Row],[Player]],'sim results'!$G$2:$J$581,2,FALSE)&gt;$Z$3</f>
        <v>1</v>
      </c>
      <c r="T58" s="15" t="b">
        <f>VLOOKUP(Table1[[#This Row],[Player]],'sim results'!$G$2:$J$581,2,FALSE)&gt;$Z$4</f>
        <v>1</v>
      </c>
      <c r="U58" s="15" t="b">
        <f>VLOOKUP(Table1[[#This Row],[Player]],'sim results'!$M$2:$P$564,2,FALSE)&gt;$AA$2</f>
        <v>1</v>
      </c>
      <c r="V58" s="15" t="b">
        <f>VLOOKUP(Table1[[#This Row],[Player]],'sim results'!$M$2:$P$564,2,FALSE)&gt;$AA$3</f>
        <v>1</v>
      </c>
      <c r="W58" s="15" t="b">
        <f>VLOOKUP(Table1[[#This Row],[Player]],'sim results'!$M$2:$P$564,2,FALSE)&gt;$AA$4</f>
        <v>1</v>
      </c>
      <c r="X58" s="15" t="b">
        <f>VLOOKUP(Table1[[#This Row],[Player]],'sim results'!$M$2:$P$564,2,FALSE)&gt;$AA$5</f>
        <v>1</v>
      </c>
      <c r="Y58" s="15" t="b">
        <f>VLOOKUP(Table1[[#This Row],[Player]],'sim results'!$M$2:$P$564,2,FALSE)&gt;$AA$6</f>
        <v>1</v>
      </c>
    </row>
    <row r="59" spans="1:25">
      <c r="B59" s="20" t="s">
        <v>75</v>
      </c>
      <c r="C59" s="20">
        <v>58</v>
      </c>
      <c r="D59" t="str">
        <f>VLOOKUP(Table1[[#This Row],[Player]],Players[[Player]:[consider]],2,FALSE)</f>
        <v>RB</v>
      </c>
      <c r="E59" s="1">
        <v>10</v>
      </c>
      <c r="F59" s="1">
        <v>11</v>
      </c>
      <c r="G59" s="1">
        <f>VLOOKUP(Table1[[#This Row],[Player]],Players[[Player]:[consider]],3,FALSE)</f>
        <v>17</v>
      </c>
      <c r="H59" s="1">
        <f>MIN(Table1[[#This Row],[Avg Yahoo Cost]:[Other Cost]])</f>
        <v>10</v>
      </c>
      <c r="I59" s="1">
        <f>MAX(Table1[[#This Row],[Avg Yahoo Cost]:[Other Cost]])</f>
        <v>17</v>
      </c>
      <c r="J59" s="1">
        <f>Table1[[#This Row],[Max Cost]]-Table1[[#This Row],[Min Cost]]</f>
        <v>7</v>
      </c>
      <c r="K59" s="8">
        <f>VLOOKUP(Table1[[#This Row],[Player]],Players[[Player]:[consider]],4,FALSE)</f>
        <v>199.93</v>
      </c>
      <c r="L59">
        <f>VLOOKUP(Table1[[#This Row],[Player]],Players[[Player]:[consider]],6,FALSE)</f>
        <v>29</v>
      </c>
      <c r="M59" s="9">
        <f>VLOOKUP(Table1[[#This Row],[Player]],Players[[Player]:[consider]],7,FALSE)</f>
        <v>7</v>
      </c>
      <c r="N59">
        <f>VLOOKUP(Table1[[#This Row],[Player]],Players[[Player]:[consider]],8,FALSE)</f>
        <v>6</v>
      </c>
      <c r="O59">
        <f>VLOOKUP(Table1[[#This Row],[Player]],Players[[Player]:[consider]],9,FALSE)</f>
        <v>3</v>
      </c>
      <c r="P59">
        <f>VLOOKUP(Table1[[#This Row],[Player]],Players[[Player]:[consider]],10,FALSE)</f>
        <v>3.3</v>
      </c>
      <c r="R59" s="15" t="b">
        <f>VLOOKUP(Table1[[#This Row],[Player]],'sim results'!$G$2:$J$581,2,FALSE)&gt;$Z$2</f>
        <v>1</v>
      </c>
      <c r="S59" s="15" t="b">
        <f>VLOOKUP(Table1[[#This Row],[Player]],'sim results'!$G$2:$J$581,2,FALSE)&gt;$Z$3</f>
        <v>1</v>
      </c>
      <c r="T59" s="15" t="b">
        <f>VLOOKUP(Table1[[#This Row],[Player]],'sim results'!$G$2:$J$581,2,FALSE)&gt;$Z$4</f>
        <v>1</v>
      </c>
      <c r="U59" s="15" t="b">
        <f>VLOOKUP(Table1[[#This Row],[Player]],'sim results'!$M$2:$P$564,2,FALSE)&gt;$AA$2</f>
        <v>1</v>
      </c>
      <c r="V59" s="15" t="b">
        <f>VLOOKUP(Table1[[#This Row],[Player]],'sim results'!$M$2:$P$564,2,FALSE)&gt;$AA$3</f>
        <v>1</v>
      </c>
      <c r="W59" s="15" t="b">
        <f>VLOOKUP(Table1[[#This Row],[Player]],'sim results'!$M$2:$P$564,2,FALSE)&gt;$AA$4</f>
        <v>1</v>
      </c>
      <c r="X59" s="15" t="b">
        <f>VLOOKUP(Table1[[#This Row],[Player]],'sim results'!$M$2:$P$564,2,FALSE)&gt;$AA$5</f>
        <v>1</v>
      </c>
      <c r="Y59" s="15" t="b">
        <f>VLOOKUP(Table1[[#This Row],[Player]],'sim results'!$M$2:$P$564,2,FALSE)&gt;$AA$6</f>
        <v>0</v>
      </c>
    </row>
    <row r="60" spans="1:25">
      <c r="B60" s="20" t="s">
        <v>71</v>
      </c>
      <c r="C60" s="20">
        <v>59</v>
      </c>
      <c r="D60" t="str">
        <f>VLOOKUP(Table1[[#This Row],[Player]],Players[[Player]:[consider]],2,FALSE)</f>
        <v>WR</v>
      </c>
      <c r="E60" s="1">
        <v>9.4</v>
      </c>
      <c r="F60" s="1">
        <v>14</v>
      </c>
      <c r="G60" s="1">
        <f>VLOOKUP(Table1[[#This Row],[Player]],Players[[Player]:[consider]],3,FALSE)</f>
        <v>18</v>
      </c>
      <c r="H60" s="1">
        <f>MIN(Table1[[#This Row],[Avg Yahoo Cost]:[Other Cost]])</f>
        <v>9.4</v>
      </c>
      <c r="I60" s="1">
        <f>MAX(Table1[[#This Row],[Avg Yahoo Cost]:[Other Cost]])</f>
        <v>18</v>
      </c>
      <c r="J60" s="1">
        <f>Table1[[#This Row],[Max Cost]]-Table1[[#This Row],[Min Cost]]</f>
        <v>8.6</v>
      </c>
      <c r="K60" s="8">
        <f>VLOOKUP(Table1[[#This Row],[Player]],Players[[Player]:[consider]],4,FALSE)</f>
        <v>214.45</v>
      </c>
      <c r="L60">
        <f>VLOOKUP(Table1[[#This Row],[Player]],Players[[Player]:[consider]],6,FALSE)</f>
        <v>25</v>
      </c>
      <c r="M60" s="9">
        <f>VLOOKUP(Table1[[#This Row],[Player]],Players[[Player]:[consider]],7,FALSE)</f>
        <v>4</v>
      </c>
      <c r="N60">
        <f>VLOOKUP(Table1[[#This Row],[Player]],Players[[Player]:[consider]],8,FALSE)</f>
        <v>12</v>
      </c>
      <c r="O60">
        <f>VLOOKUP(Table1[[#This Row],[Player]],Players[[Player]:[consider]],9,FALSE)</f>
        <v>3</v>
      </c>
      <c r="P60">
        <f>VLOOKUP(Table1[[#This Row],[Player]],Players[[Player]:[consider]],10,FALSE)</f>
        <v>4</v>
      </c>
      <c r="Q60" t="s">
        <v>14</v>
      </c>
      <c r="R60" s="15" t="b">
        <f>VLOOKUP(Table1[[#This Row],[Player]],'sim results'!$G$2:$J$581,2,FALSE)&gt;$Z$2</f>
        <v>1</v>
      </c>
      <c r="S60" s="15" t="b">
        <f>VLOOKUP(Table1[[#This Row],[Player]],'sim results'!$G$2:$J$581,2,FALSE)&gt;$Z$3</f>
        <v>1</v>
      </c>
      <c r="T60" s="15" t="b">
        <f>VLOOKUP(Table1[[#This Row],[Player]],'sim results'!$G$2:$J$581,2,FALSE)&gt;$Z$4</f>
        <v>1</v>
      </c>
      <c r="U60" s="15" t="b">
        <f>VLOOKUP(Table1[[#This Row],[Player]],'sim results'!$M$2:$P$564,2,FALSE)&gt;$AA$2</f>
        <v>1</v>
      </c>
      <c r="V60" s="15" t="b">
        <f>VLOOKUP(Table1[[#This Row],[Player]],'sim results'!$M$2:$P$564,2,FALSE)&gt;$AA$3</f>
        <v>1</v>
      </c>
      <c r="W60" s="15" t="b">
        <f>VLOOKUP(Table1[[#This Row],[Player]],'sim results'!$M$2:$P$564,2,FALSE)&gt;$AA$4</f>
        <v>1</v>
      </c>
      <c r="X60" s="15" t="b">
        <f>VLOOKUP(Table1[[#This Row],[Player]],'sim results'!$M$2:$P$564,2,FALSE)&gt;$AA$5</f>
        <v>1</v>
      </c>
      <c r="Y60" s="15" t="b">
        <f>VLOOKUP(Table1[[#This Row],[Player]],'sim results'!$M$2:$P$564,2,FALSE)&gt;$AA$6</f>
        <v>1</v>
      </c>
    </row>
    <row r="61" spans="1:25">
      <c r="B61" s="20" t="s">
        <v>76</v>
      </c>
      <c r="C61" s="20">
        <v>60</v>
      </c>
      <c r="D61" t="str">
        <f>VLOOKUP(Table1[[#This Row],[Player]],Players[[Player]:[consider]],2,FALSE)</f>
        <v>WR</v>
      </c>
      <c r="E61" s="1">
        <v>4.9000000000000004</v>
      </c>
      <c r="F61" s="1">
        <v>8</v>
      </c>
      <c r="G61" s="1">
        <f>VLOOKUP(Table1[[#This Row],[Player]],Players[[Player]:[consider]],3,FALSE)</f>
        <v>17</v>
      </c>
      <c r="H61" s="1">
        <f>MIN(Table1[[#This Row],[Avg Yahoo Cost]:[Other Cost]])</f>
        <v>4.9000000000000004</v>
      </c>
      <c r="I61" s="1">
        <f>MAX(Table1[[#This Row],[Avg Yahoo Cost]:[Other Cost]])</f>
        <v>17</v>
      </c>
      <c r="J61" s="1">
        <f>Table1[[#This Row],[Max Cost]]-Table1[[#This Row],[Min Cost]]</f>
        <v>12.1</v>
      </c>
      <c r="K61" s="8">
        <f>VLOOKUP(Table1[[#This Row],[Player]],Players[[Player]:[consider]],4,FALSE)</f>
        <v>212.64</v>
      </c>
      <c r="L61">
        <f>VLOOKUP(Table1[[#This Row],[Player]],Players[[Player]:[consider]],6,FALSE)</f>
        <v>28</v>
      </c>
      <c r="M61" s="9">
        <f>VLOOKUP(Table1[[#This Row],[Player]],Players[[Player]:[consider]],7,FALSE)</f>
        <v>5</v>
      </c>
      <c r="N61">
        <f>VLOOKUP(Table1[[#This Row],[Player]],Players[[Player]:[consider]],8,FALSE)</f>
        <v>14</v>
      </c>
      <c r="O61">
        <f>VLOOKUP(Table1[[#This Row],[Player]],Players[[Player]:[consider]],9,FALSE)</f>
        <v>2</v>
      </c>
      <c r="P61">
        <f>VLOOKUP(Table1[[#This Row],[Player]],Players[[Player]:[consider]],10,FALSE)</f>
        <v>3</v>
      </c>
      <c r="R61" s="15" t="b">
        <f>VLOOKUP(Table1[[#This Row],[Player]],'sim results'!$G$2:$J$581,2,FALSE)&gt;$Z$2</f>
        <v>1</v>
      </c>
      <c r="S61" s="15" t="b">
        <f>VLOOKUP(Table1[[#This Row],[Player]],'sim results'!$G$2:$J$581,2,FALSE)&gt;$Z$3</f>
        <v>0</v>
      </c>
      <c r="T61" s="15" t="b">
        <f>VLOOKUP(Table1[[#This Row],[Player]],'sim results'!$G$2:$J$581,2,FALSE)&gt;$Z$4</f>
        <v>0</v>
      </c>
      <c r="U61" s="15" t="b">
        <f>VLOOKUP(Table1[[#This Row],[Player]],'sim results'!$M$2:$P$564,2,FALSE)&gt;$AA$2</f>
        <v>1</v>
      </c>
      <c r="V61" s="15" t="b">
        <f>VLOOKUP(Table1[[#This Row],[Player]],'sim results'!$M$2:$P$564,2,FALSE)&gt;$AA$3</f>
        <v>1</v>
      </c>
      <c r="W61" s="15" t="b">
        <f>VLOOKUP(Table1[[#This Row],[Player]],'sim results'!$M$2:$P$564,2,FALSE)&gt;$AA$4</f>
        <v>1</v>
      </c>
      <c r="X61" s="15" t="b">
        <f>VLOOKUP(Table1[[#This Row],[Player]],'sim results'!$M$2:$P$564,2,FALSE)&gt;$AA$5</f>
        <v>0</v>
      </c>
      <c r="Y61" s="15" t="b">
        <f>VLOOKUP(Table1[[#This Row],[Player]],'sim results'!$M$2:$P$564,2,FALSE)&gt;$AA$6</f>
        <v>0</v>
      </c>
    </row>
    <row r="62" spans="1:25">
      <c r="A62" s="1">
        <f>AVERAGE(I62:I73)</f>
        <v>14.416666666666666</v>
      </c>
      <c r="B62" s="21" t="s">
        <v>77</v>
      </c>
      <c r="C62" s="21">
        <v>61</v>
      </c>
      <c r="D62" t="str">
        <f>VLOOKUP(Table1[[#This Row],[Player]],Players[[Player]:[consider]],2,FALSE)</f>
        <v>RB</v>
      </c>
      <c r="E62" s="1">
        <v>7.2</v>
      </c>
      <c r="F62" s="1">
        <v>7</v>
      </c>
      <c r="G62" s="1">
        <f>VLOOKUP(Table1[[#This Row],[Player]],Players[[Player]:[consider]],3,FALSE)</f>
        <v>17</v>
      </c>
      <c r="H62" s="1">
        <f>MIN(Table1[[#This Row],[Avg Yahoo Cost]:[Other Cost]])</f>
        <v>7</v>
      </c>
      <c r="I62" s="1">
        <f>MAX(Table1[[#This Row],[Avg Yahoo Cost]:[Other Cost]])</f>
        <v>17</v>
      </c>
      <c r="J62" s="1">
        <f>Table1[[#This Row],[Max Cost]]-Table1[[#This Row],[Min Cost]]</f>
        <v>10</v>
      </c>
      <c r="K62" s="8">
        <f>VLOOKUP(Table1[[#This Row],[Player]],Players[[Player]:[consider]],4,FALSE)</f>
        <v>198.43</v>
      </c>
      <c r="L62">
        <f>VLOOKUP(Table1[[#This Row],[Player]],Players[[Player]:[consider]],6,FALSE)</f>
        <v>26</v>
      </c>
      <c r="M62" s="9">
        <f>VLOOKUP(Table1[[#This Row],[Player]],Players[[Player]:[consider]],7,FALSE)</f>
        <v>3</v>
      </c>
      <c r="N62">
        <f>VLOOKUP(Table1[[#This Row],[Player]],Players[[Player]:[consider]],8,FALSE)</f>
        <v>14</v>
      </c>
      <c r="O62">
        <f>VLOOKUP(Table1[[#This Row],[Player]],Players[[Player]:[consider]],9,FALSE)</f>
        <v>2</v>
      </c>
      <c r="P62">
        <f>VLOOKUP(Table1[[#This Row],[Player]],Players[[Player]:[consider]],10,FALSE)</f>
        <v>4</v>
      </c>
      <c r="R62" s="15" t="b">
        <f>VLOOKUP(Table1[[#This Row],[Player]],'sim results'!$G$2:$J$581,2,FALSE)&gt;$Z$2</f>
        <v>1</v>
      </c>
      <c r="S62" s="15" t="b">
        <f>VLOOKUP(Table1[[#This Row],[Player]],'sim results'!$G$2:$J$581,2,FALSE)&gt;$Z$3</f>
        <v>1</v>
      </c>
      <c r="T62" s="15" t="b">
        <f>VLOOKUP(Table1[[#This Row],[Player]],'sim results'!$G$2:$J$581,2,FALSE)&gt;$Z$4</f>
        <v>0</v>
      </c>
      <c r="U62" s="15" t="b">
        <f>VLOOKUP(Table1[[#This Row],[Player]],'sim results'!$M$2:$P$564,2,FALSE)&gt;$AA$2</f>
        <v>1</v>
      </c>
      <c r="V62" s="15" t="b">
        <f>VLOOKUP(Table1[[#This Row],[Player]],'sim results'!$M$2:$P$564,2,FALSE)&gt;$AA$3</f>
        <v>1</v>
      </c>
      <c r="W62" s="15" t="b">
        <f>VLOOKUP(Table1[[#This Row],[Player]],'sim results'!$M$2:$P$564,2,FALSE)&gt;$AA$4</f>
        <v>1</v>
      </c>
      <c r="X62" s="15" t="b">
        <f>VLOOKUP(Table1[[#This Row],[Player]],'sim results'!$M$2:$P$564,2,FALSE)&gt;$AA$5</f>
        <v>1</v>
      </c>
      <c r="Y62" s="15" t="b">
        <f>VLOOKUP(Table1[[#This Row],[Player]],'sim results'!$M$2:$P$564,2,FALSE)&gt;$AA$6</f>
        <v>0</v>
      </c>
    </row>
    <row r="63" spans="1:25">
      <c r="A63" s="8">
        <f>AVERAGE(K62:K73)</f>
        <v>222.57666666666663</v>
      </c>
      <c r="B63" s="21" t="s">
        <v>87</v>
      </c>
      <c r="C63" s="21">
        <v>62</v>
      </c>
      <c r="D63" t="str">
        <f>VLOOKUP(Table1[[#This Row],[Player]],Players[[Player]:[consider]],2,FALSE)</f>
        <v>RB</v>
      </c>
      <c r="E63" s="1">
        <v>7.8</v>
      </c>
      <c r="F63" s="1">
        <v>7</v>
      </c>
      <c r="G63" s="1">
        <f>VLOOKUP(Table1[[#This Row],[Player]],Players[[Player]:[consider]],3,FALSE)</f>
        <v>15</v>
      </c>
      <c r="H63" s="1">
        <f>MIN(Table1[[#This Row],[Avg Yahoo Cost]:[Other Cost]])</f>
        <v>7</v>
      </c>
      <c r="I63" s="1">
        <f>MAX(Table1[[#This Row],[Avg Yahoo Cost]:[Other Cost]])</f>
        <v>15</v>
      </c>
      <c r="J63" s="1">
        <f>Table1[[#This Row],[Max Cost]]-Table1[[#This Row],[Min Cost]]</f>
        <v>8</v>
      </c>
      <c r="K63" s="8">
        <f>VLOOKUP(Table1[[#This Row],[Player]],Players[[Player]:[consider]],4,FALSE)</f>
        <v>188.09</v>
      </c>
      <c r="L63">
        <f>VLOOKUP(Table1[[#This Row],[Player]],Players[[Player]:[consider]],6,FALSE)</f>
        <v>29</v>
      </c>
      <c r="M63" s="9">
        <f>VLOOKUP(Table1[[#This Row],[Player]],Players[[Player]:[consider]],7,FALSE)</f>
        <v>7</v>
      </c>
      <c r="N63">
        <f>VLOOKUP(Table1[[#This Row],[Player]],Players[[Player]:[consider]],8,FALSE)</f>
        <v>11</v>
      </c>
      <c r="O63">
        <f>VLOOKUP(Table1[[#This Row],[Player]],Players[[Player]:[consider]],9,FALSE)</f>
        <v>2.5</v>
      </c>
      <c r="P63">
        <f>VLOOKUP(Table1[[#This Row],[Player]],Players[[Player]:[consider]],10,FALSE)</f>
        <v>3.5</v>
      </c>
      <c r="R63" s="15" t="b">
        <f>VLOOKUP(Table1[[#This Row],[Player]],'sim results'!$G$2:$J$581,2,FALSE)&gt;$Z$2</f>
        <v>1</v>
      </c>
      <c r="S63" s="15" t="b">
        <f>VLOOKUP(Table1[[#This Row],[Player]],'sim results'!$G$2:$J$581,2,FALSE)&gt;$Z$3</f>
        <v>1</v>
      </c>
      <c r="T63" s="15" t="b">
        <f>VLOOKUP(Table1[[#This Row],[Player]],'sim results'!$G$2:$J$581,2,FALSE)&gt;$Z$4</f>
        <v>0</v>
      </c>
      <c r="U63" s="15" t="b">
        <f>VLOOKUP(Table1[[#This Row],[Player]],'sim results'!$M$2:$P$564,2,FALSE)&gt;$AA$2</f>
        <v>1</v>
      </c>
      <c r="V63" s="15" t="b">
        <f>VLOOKUP(Table1[[#This Row],[Player]],'sim results'!$M$2:$P$564,2,FALSE)&gt;$AA$3</f>
        <v>1</v>
      </c>
      <c r="W63" s="15" t="b">
        <f>VLOOKUP(Table1[[#This Row],[Player]],'sim results'!$M$2:$P$564,2,FALSE)&gt;$AA$4</f>
        <v>1</v>
      </c>
      <c r="X63" s="15" t="b">
        <f>VLOOKUP(Table1[[#This Row],[Player]],'sim results'!$M$2:$P$564,2,FALSE)&gt;$AA$5</f>
        <v>1</v>
      </c>
      <c r="Y63" s="15" t="b">
        <f>VLOOKUP(Table1[[#This Row],[Player]],'sim results'!$M$2:$P$564,2,FALSE)&gt;$AA$6</f>
        <v>0</v>
      </c>
    </row>
    <row r="64" spans="1:25">
      <c r="B64" s="21" t="s">
        <v>78</v>
      </c>
      <c r="C64" s="21">
        <v>63</v>
      </c>
      <c r="D64" t="str">
        <f>VLOOKUP(Table1[[#This Row],[Player]],Players[[Player]:[consider]],2,FALSE)</f>
        <v>WR</v>
      </c>
      <c r="E64" s="1">
        <v>4.4000000000000004</v>
      </c>
      <c r="F64" s="1">
        <v>7</v>
      </c>
      <c r="G64" s="1">
        <f>VLOOKUP(Table1[[#This Row],[Player]],Players[[Player]:[consider]],3,FALSE)</f>
        <v>16</v>
      </c>
      <c r="H64" s="1">
        <f>MIN(Table1[[#This Row],[Avg Yahoo Cost]:[Other Cost]])</f>
        <v>4.4000000000000004</v>
      </c>
      <c r="I64" s="1">
        <f>MAX(Table1[[#This Row],[Avg Yahoo Cost]:[Other Cost]])</f>
        <v>16</v>
      </c>
      <c r="J64" s="1">
        <f>Table1[[#This Row],[Max Cost]]-Table1[[#This Row],[Min Cost]]</f>
        <v>11.6</v>
      </c>
      <c r="K64" s="8">
        <f>VLOOKUP(Table1[[#This Row],[Player]],Players[[Player]:[consider]],4,FALSE)</f>
        <v>209.57</v>
      </c>
      <c r="L64">
        <f>VLOOKUP(Table1[[#This Row],[Player]],Players[[Player]:[consider]],6,FALSE)</f>
        <v>27</v>
      </c>
      <c r="M64" s="9">
        <f>VLOOKUP(Table1[[#This Row],[Player]],Players[[Player]:[consider]],7,FALSE)</f>
        <v>6</v>
      </c>
      <c r="N64">
        <f>VLOOKUP(Table1[[#This Row],[Player]],Players[[Player]:[consider]],8,FALSE)</f>
        <v>12</v>
      </c>
      <c r="O64">
        <f>VLOOKUP(Table1[[#This Row],[Player]],Players[[Player]:[consider]],9,FALSE)</f>
        <v>2</v>
      </c>
      <c r="P64">
        <f>VLOOKUP(Table1[[#This Row],[Player]],Players[[Player]:[consider]],10,FALSE)</f>
        <v>3.5</v>
      </c>
      <c r="R64" s="15" t="b">
        <f>VLOOKUP(Table1[[#This Row],[Player]],'sim results'!$G$2:$J$581,2,FALSE)&gt;$Z$2</f>
        <v>1</v>
      </c>
      <c r="S64" s="15" t="b">
        <f>VLOOKUP(Table1[[#This Row],[Player]],'sim results'!$G$2:$J$581,2,FALSE)&gt;$Z$3</f>
        <v>1</v>
      </c>
      <c r="T64" s="15" t="b">
        <f>VLOOKUP(Table1[[#This Row],[Player]],'sim results'!$G$2:$J$581,2,FALSE)&gt;$Z$4</f>
        <v>1</v>
      </c>
      <c r="U64" s="15" t="b">
        <f>VLOOKUP(Table1[[#This Row],[Player]],'sim results'!$M$2:$P$564,2,FALSE)&gt;$AA$2</f>
        <v>1</v>
      </c>
      <c r="V64" s="15" t="b">
        <f>VLOOKUP(Table1[[#This Row],[Player]],'sim results'!$M$2:$P$564,2,FALSE)&gt;$AA$3</f>
        <v>1</v>
      </c>
      <c r="W64" s="15" t="b">
        <f>VLOOKUP(Table1[[#This Row],[Player]],'sim results'!$M$2:$P$564,2,FALSE)&gt;$AA$4</f>
        <v>1</v>
      </c>
      <c r="X64" s="15" t="b">
        <f>VLOOKUP(Table1[[#This Row],[Player]],'sim results'!$M$2:$P$564,2,FALSE)&gt;$AA$5</f>
        <v>1</v>
      </c>
      <c r="Y64" s="15" t="b">
        <f>VLOOKUP(Table1[[#This Row],[Player]],'sim results'!$M$2:$P$564,2,FALSE)&gt;$AA$6</f>
        <v>1</v>
      </c>
    </row>
    <row r="65" spans="1:25">
      <c r="B65" s="21" t="s">
        <v>107</v>
      </c>
      <c r="C65" s="21">
        <v>64</v>
      </c>
      <c r="D65" t="str">
        <f>VLOOKUP(Table1[[#This Row],[Player]],Players[[Player]:[consider]],2,FALSE)</f>
        <v>RB</v>
      </c>
      <c r="E65" s="1">
        <v>6.9</v>
      </c>
      <c r="F65" s="1">
        <v>6</v>
      </c>
      <c r="G65" s="1">
        <f>VLOOKUP(Table1[[#This Row],[Player]],Players[[Player]:[consider]],3,FALSE)</f>
        <v>12</v>
      </c>
      <c r="H65" s="1">
        <f>MIN(Table1[[#This Row],[Avg Yahoo Cost]:[Other Cost]])</f>
        <v>6</v>
      </c>
      <c r="I65" s="1">
        <f>MAX(Table1[[#This Row],[Avg Yahoo Cost]:[Other Cost]])</f>
        <v>12</v>
      </c>
      <c r="J65" s="1">
        <f>Table1[[#This Row],[Max Cost]]-Table1[[#This Row],[Min Cost]]</f>
        <v>6</v>
      </c>
      <c r="K65" s="8">
        <f>VLOOKUP(Table1[[#This Row],[Player]],Players[[Player]:[consider]],4,FALSE)</f>
        <v>175.66</v>
      </c>
      <c r="L65">
        <f>VLOOKUP(Table1[[#This Row],[Player]],Players[[Player]:[consider]],6,FALSE)</f>
        <v>24</v>
      </c>
      <c r="M65" s="9">
        <f>VLOOKUP(Table1[[#This Row],[Player]],Players[[Player]:[consider]],7,FALSE)</f>
        <v>2</v>
      </c>
      <c r="N65">
        <f>VLOOKUP(Table1[[#This Row],[Player]],Players[[Player]:[consider]],8,FALSE)</f>
        <v>10</v>
      </c>
      <c r="O65">
        <f>VLOOKUP(Table1[[#This Row],[Player]],Players[[Player]:[consider]],9,FALSE)</f>
        <v>2.5</v>
      </c>
      <c r="P65">
        <f>VLOOKUP(Table1[[#This Row],[Player]],Players[[Player]:[consider]],10,FALSE)</f>
        <v>3.8</v>
      </c>
      <c r="R65" s="15" t="b">
        <f>VLOOKUP(Table1[[#This Row],[Player]],'sim results'!$G$2:$J$581,2,FALSE)&gt;$Z$2</f>
        <v>1</v>
      </c>
      <c r="S65" s="15" t="b">
        <f>VLOOKUP(Table1[[#This Row],[Player]],'sim results'!$G$2:$J$581,2,FALSE)&gt;$Z$3</f>
        <v>1</v>
      </c>
      <c r="T65" s="15" t="b">
        <f>VLOOKUP(Table1[[#This Row],[Player]],'sim results'!$G$2:$J$581,2,FALSE)&gt;$Z$4</f>
        <v>1</v>
      </c>
      <c r="U65" s="15" t="b">
        <f>VLOOKUP(Table1[[#This Row],[Player]],'sim results'!$M$2:$P$564,2,FALSE)&gt;$AA$2</f>
        <v>1</v>
      </c>
      <c r="V65" s="15" t="b">
        <f>VLOOKUP(Table1[[#This Row],[Player]],'sim results'!$M$2:$P$564,2,FALSE)&gt;$AA$3</f>
        <v>1</v>
      </c>
      <c r="W65" s="15" t="b">
        <f>VLOOKUP(Table1[[#This Row],[Player]],'sim results'!$M$2:$P$564,2,FALSE)&gt;$AA$4</f>
        <v>1</v>
      </c>
      <c r="X65" s="15" t="b">
        <f>VLOOKUP(Table1[[#This Row],[Player]],'sim results'!$M$2:$P$564,2,FALSE)&gt;$AA$5</f>
        <v>1</v>
      </c>
      <c r="Y65" s="15" t="b">
        <f>VLOOKUP(Table1[[#This Row],[Player]],'sim results'!$M$2:$P$564,2,FALSE)&gt;$AA$6</f>
        <v>1</v>
      </c>
    </row>
    <row r="66" spans="1:25">
      <c r="B66" s="21" t="s">
        <v>101</v>
      </c>
      <c r="C66" s="21">
        <v>65</v>
      </c>
      <c r="D66" t="str">
        <f>VLOOKUP(Table1[[#This Row],[Player]],Players[[Player]:[consider]],2,FALSE)</f>
        <v>RB</v>
      </c>
      <c r="E66" s="1">
        <v>6</v>
      </c>
      <c r="F66" s="1">
        <v>7</v>
      </c>
      <c r="G66" s="1">
        <f>VLOOKUP(Table1[[#This Row],[Player]],Players[[Player]:[consider]],3,FALSE)</f>
        <v>13</v>
      </c>
      <c r="H66" s="1">
        <f>MIN(Table1[[#This Row],[Avg Yahoo Cost]:[Other Cost]])</f>
        <v>6</v>
      </c>
      <c r="I66" s="1">
        <f>MAX(Table1[[#This Row],[Avg Yahoo Cost]:[Other Cost]])</f>
        <v>13</v>
      </c>
      <c r="J66" s="1">
        <f>Table1[[#This Row],[Max Cost]]-Table1[[#This Row],[Min Cost]]</f>
        <v>7</v>
      </c>
      <c r="K66" s="8">
        <f>VLOOKUP(Table1[[#This Row],[Player]],Players[[Player]:[consider]],4,FALSE)</f>
        <v>177.63</v>
      </c>
      <c r="L66">
        <f>VLOOKUP(Table1[[#This Row],[Player]],Players[[Player]:[consider]],6,FALSE)</f>
        <v>32</v>
      </c>
      <c r="M66" s="9">
        <f>VLOOKUP(Table1[[#This Row],[Player]],Players[[Player]:[consider]],7,FALSE)</f>
        <v>9</v>
      </c>
      <c r="N66">
        <f>VLOOKUP(Table1[[#This Row],[Player]],Players[[Player]:[consider]],8,FALSE)</f>
        <v>6</v>
      </c>
      <c r="O66">
        <f>VLOOKUP(Table1[[#This Row],[Player]],Players[[Player]:[consider]],9,FALSE)</f>
        <v>3</v>
      </c>
      <c r="P66">
        <f>VLOOKUP(Table1[[#This Row],[Player]],Players[[Player]:[consider]],10,FALSE)</f>
        <v>3.5</v>
      </c>
      <c r="R66" s="15" t="b">
        <f>VLOOKUP(Table1[[#This Row],[Player]],'sim results'!$G$2:$J$581,2,FALSE)&gt;$Z$2</f>
        <v>1</v>
      </c>
      <c r="S66" s="15" t="b">
        <f>VLOOKUP(Table1[[#This Row],[Player]],'sim results'!$G$2:$J$581,2,FALSE)&gt;$Z$3</f>
        <v>1</v>
      </c>
      <c r="T66" s="15" t="b">
        <f>VLOOKUP(Table1[[#This Row],[Player]],'sim results'!$G$2:$J$581,2,FALSE)&gt;$Z$4</f>
        <v>0</v>
      </c>
      <c r="U66" s="15" t="b">
        <f>VLOOKUP(Table1[[#This Row],[Player]],'sim results'!$M$2:$P$564,2,FALSE)&gt;$AA$2</f>
        <v>1</v>
      </c>
      <c r="V66" s="15" t="b">
        <f>VLOOKUP(Table1[[#This Row],[Player]],'sim results'!$M$2:$P$564,2,FALSE)&gt;$AA$3</f>
        <v>1</v>
      </c>
      <c r="W66" s="15" t="b">
        <f>VLOOKUP(Table1[[#This Row],[Player]],'sim results'!$M$2:$P$564,2,FALSE)&gt;$AA$4</f>
        <v>1</v>
      </c>
      <c r="X66" s="15" t="b">
        <f>VLOOKUP(Table1[[#This Row],[Player]],'sim results'!$M$2:$P$564,2,FALSE)&gt;$AA$5</f>
        <v>1</v>
      </c>
      <c r="Y66" s="15" t="b">
        <f>VLOOKUP(Table1[[#This Row],[Player]],'sim results'!$M$2:$P$564,2,FALSE)&gt;$AA$6</f>
        <v>0</v>
      </c>
    </row>
    <row r="67" spans="1:25">
      <c r="B67" s="21" t="s">
        <v>74</v>
      </c>
      <c r="C67" s="21">
        <v>66</v>
      </c>
      <c r="D67" t="str">
        <f>VLOOKUP(Table1[[#This Row],[Player]],Players[[Player]:[consider]],2,FALSE)</f>
        <v>TE</v>
      </c>
      <c r="E67" s="1">
        <v>6.8</v>
      </c>
      <c r="F67" s="1">
        <v>5</v>
      </c>
      <c r="G67" s="1">
        <f>VLOOKUP(Table1[[#This Row],[Player]],Players[[Player]:[consider]],3,FALSE)</f>
        <v>17</v>
      </c>
      <c r="H67" s="1">
        <f>MIN(Table1[[#This Row],[Avg Yahoo Cost]:[Other Cost]])</f>
        <v>5</v>
      </c>
      <c r="I67" s="1">
        <f>MAX(Table1[[#This Row],[Avg Yahoo Cost]:[Other Cost]])</f>
        <v>17</v>
      </c>
      <c r="J67" s="1">
        <f>Table1[[#This Row],[Max Cost]]-Table1[[#This Row],[Min Cost]]</f>
        <v>12</v>
      </c>
      <c r="K67" s="8">
        <f>VLOOKUP(Table1[[#This Row],[Player]],Players[[Player]:[consider]],4,FALSE)</f>
        <v>182.04</v>
      </c>
      <c r="L67">
        <f>VLOOKUP(Table1[[#This Row],[Player]],Players[[Player]:[consider]],6,FALSE)</f>
        <v>30</v>
      </c>
      <c r="M67" s="9">
        <f>VLOOKUP(Table1[[#This Row],[Player]],Players[[Player]:[consider]],7,FALSE)</f>
        <v>7</v>
      </c>
      <c r="N67">
        <f>VLOOKUP(Table1[[#This Row],[Player]],Players[[Player]:[consider]],8,FALSE)</f>
        <v>9</v>
      </c>
      <c r="O67">
        <f>VLOOKUP(Table1[[#This Row],[Player]],Players[[Player]:[consider]],9,FALSE)</f>
        <v>2.2999999999999998</v>
      </c>
      <c r="P67">
        <f>VLOOKUP(Table1[[#This Row],[Player]],Players[[Player]:[consider]],10,FALSE)</f>
        <v>3.3</v>
      </c>
      <c r="R67" s="15" t="b">
        <f>VLOOKUP(Table1[[#This Row],[Player]],'sim results'!$G$2:$J$581,2,FALSE)&gt;$Z$2</f>
        <v>1</v>
      </c>
      <c r="S67" s="15" t="b">
        <f>VLOOKUP(Table1[[#This Row],[Player]],'sim results'!$G$2:$J$581,2,FALSE)&gt;$Z$3</f>
        <v>1</v>
      </c>
      <c r="T67" s="15" t="b">
        <f>VLOOKUP(Table1[[#This Row],[Player]],'sim results'!$G$2:$J$581,2,FALSE)&gt;$Z$4</f>
        <v>1</v>
      </c>
      <c r="U67" s="15" t="b">
        <f>VLOOKUP(Table1[[#This Row],[Player]],'sim results'!$M$2:$P$564,2,FALSE)&gt;$AA$2</f>
        <v>1</v>
      </c>
      <c r="V67" s="15" t="b">
        <f>VLOOKUP(Table1[[#This Row],[Player]],'sim results'!$M$2:$P$564,2,FALSE)&gt;$AA$3</f>
        <v>1</v>
      </c>
      <c r="W67" s="15" t="b">
        <f>VLOOKUP(Table1[[#This Row],[Player]],'sim results'!$M$2:$P$564,2,FALSE)&gt;$AA$4</f>
        <v>1</v>
      </c>
      <c r="X67" s="15" t="b">
        <f>VLOOKUP(Table1[[#This Row],[Player]],'sim results'!$M$2:$P$564,2,FALSE)&gt;$AA$5</f>
        <v>1</v>
      </c>
      <c r="Y67" s="15" t="b">
        <f>VLOOKUP(Table1[[#This Row],[Player]],'sim results'!$M$2:$P$564,2,FALSE)&gt;$AA$6</f>
        <v>1</v>
      </c>
    </row>
    <row r="68" spans="1:25">
      <c r="B68" s="21" t="s">
        <v>97</v>
      </c>
      <c r="C68" s="21">
        <v>67</v>
      </c>
      <c r="D68" t="str">
        <f>VLOOKUP(Table1[[#This Row],[Player]],Players[[Player]:[consider]],2,FALSE)</f>
        <v>QB</v>
      </c>
      <c r="E68" s="1">
        <v>6.4</v>
      </c>
      <c r="F68" s="1">
        <v>7</v>
      </c>
      <c r="G68" s="1">
        <f>VLOOKUP(Table1[[#This Row],[Player]],Players[[Player]:[consider]],3,FALSE)</f>
        <v>13</v>
      </c>
      <c r="H68" s="1">
        <f>MIN(Table1[[#This Row],[Avg Yahoo Cost]:[Other Cost]])</f>
        <v>6.4</v>
      </c>
      <c r="I68" s="1">
        <f>MAX(Table1[[#This Row],[Avg Yahoo Cost]:[Other Cost]])</f>
        <v>13</v>
      </c>
      <c r="J68" s="1">
        <f>Table1[[#This Row],[Max Cost]]-Table1[[#This Row],[Min Cost]]</f>
        <v>6.6</v>
      </c>
      <c r="K68" s="8">
        <f>VLOOKUP(Table1[[#This Row],[Player]],Players[[Player]:[consider]],4,FALSE)</f>
        <v>319.43</v>
      </c>
      <c r="L68">
        <f>VLOOKUP(Table1[[#This Row],[Player]],Players[[Player]:[consider]],6,FALSE)</f>
        <v>27</v>
      </c>
      <c r="M68" s="9">
        <f>VLOOKUP(Table1[[#This Row],[Player]],Players[[Player]:[consider]],7,FALSE)</f>
        <v>4</v>
      </c>
      <c r="N68">
        <f>VLOOKUP(Table1[[#This Row],[Player]],Players[[Player]:[consider]],8,FALSE)</f>
        <v>12</v>
      </c>
      <c r="O68">
        <f>VLOOKUP(Table1[[#This Row],[Player]],Players[[Player]:[consider]],9,FALSE)</f>
        <v>3</v>
      </c>
      <c r="P68">
        <f>VLOOKUP(Table1[[#This Row],[Player]],Players[[Player]:[consider]],10,FALSE)</f>
        <v>4</v>
      </c>
      <c r="R68" s="15" t="b">
        <f>VLOOKUP(Table1[[#This Row],[Player]],'sim results'!$G$2:$J$581,2,FALSE)&gt;$Z$2</f>
        <v>1</v>
      </c>
      <c r="S68" s="15" t="b">
        <f>VLOOKUP(Table1[[#This Row],[Player]],'sim results'!$G$2:$J$581,2,FALSE)&gt;$Z$3</f>
        <v>1</v>
      </c>
      <c r="T68" s="15" t="b">
        <f>VLOOKUP(Table1[[#This Row],[Player]],'sim results'!$G$2:$J$581,2,FALSE)&gt;$Z$4</f>
        <v>0</v>
      </c>
      <c r="U68" s="15" t="b">
        <f>VLOOKUP(Table1[[#This Row],[Player]],'sim results'!$M$2:$P$564,2,FALSE)&gt;$AA$2</f>
        <v>1</v>
      </c>
      <c r="V68" s="15" t="b">
        <f>VLOOKUP(Table1[[#This Row],[Player]],'sim results'!$M$2:$P$564,2,FALSE)&gt;$AA$3</f>
        <v>1</v>
      </c>
      <c r="W68" s="15" t="b">
        <f>VLOOKUP(Table1[[#This Row],[Player]],'sim results'!$M$2:$P$564,2,FALSE)&gt;$AA$4</f>
        <v>1</v>
      </c>
      <c r="X68" s="15" t="b">
        <f>VLOOKUP(Table1[[#This Row],[Player]],'sim results'!$M$2:$P$564,2,FALSE)&gt;$AA$5</f>
        <v>0</v>
      </c>
      <c r="Y68" s="15" t="b">
        <f>VLOOKUP(Table1[[#This Row],[Player]],'sim results'!$M$2:$P$564,2,FALSE)&gt;$AA$6</f>
        <v>0</v>
      </c>
    </row>
    <row r="69" spans="1:25">
      <c r="B69" s="21" t="s">
        <v>63</v>
      </c>
      <c r="C69" s="21">
        <v>68</v>
      </c>
      <c r="D69" t="str">
        <f>VLOOKUP(Table1[[#This Row],[Player]],Players[[Player]:[consider]],2,FALSE)</f>
        <v>TE</v>
      </c>
      <c r="E69" s="1">
        <v>7.2</v>
      </c>
      <c r="F69" s="1">
        <v>5</v>
      </c>
      <c r="G69" s="1">
        <f>VLOOKUP(Table1[[#This Row],[Player]],Players[[Player]:[consider]],3,FALSE)</f>
        <v>20</v>
      </c>
      <c r="H69" s="1">
        <f>MIN(Table1[[#This Row],[Avg Yahoo Cost]:[Other Cost]])</f>
        <v>5</v>
      </c>
      <c r="I69" s="1">
        <f>MAX(Table1[[#This Row],[Avg Yahoo Cost]:[Other Cost]])</f>
        <v>20</v>
      </c>
      <c r="J69" s="1">
        <f>Table1[[#This Row],[Max Cost]]-Table1[[#This Row],[Min Cost]]</f>
        <v>15</v>
      </c>
      <c r="K69" s="8">
        <f>VLOOKUP(Table1[[#This Row],[Player]],Players[[Player]:[consider]],4,FALSE)</f>
        <v>194.84</v>
      </c>
      <c r="L69">
        <f>VLOOKUP(Table1[[#This Row],[Player]],Players[[Player]:[consider]],6,FALSE)</f>
        <v>24</v>
      </c>
      <c r="M69" s="9">
        <f>VLOOKUP(Table1[[#This Row],[Player]],Players[[Player]:[consider]],7,FALSE)</f>
        <v>1</v>
      </c>
      <c r="N69">
        <f>VLOOKUP(Table1[[#This Row],[Player]],Players[[Player]:[consider]],8,FALSE)</f>
        <v>12</v>
      </c>
      <c r="O69">
        <f>VLOOKUP(Table1[[#This Row],[Player]],Players[[Player]:[consider]],9,FALSE)</f>
        <v>2</v>
      </c>
      <c r="P69">
        <f>VLOOKUP(Table1[[#This Row],[Player]],Players[[Player]:[consider]],10,FALSE)</f>
        <v>4.3</v>
      </c>
      <c r="Q69" t="s">
        <v>14</v>
      </c>
      <c r="R69" s="15" t="b">
        <f>VLOOKUP(Table1[[#This Row],[Player]],'sim results'!$G$2:$J$581,2,FALSE)&gt;$Z$2</f>
        <v>1</v>
      </c>
      <c r="S69" s="15" t="b">
        <f>VLOOKUP(Table1[[#This Row],[Player]],'sim results'!$G$2:$J$581,2,FALSE)&gt;$Z$3</f>
        <v>1</v>
      </c>
      <c r="T69" s="15" t="b">
        <f>VLOOKUP(Table1[[#This Row],[Player]],'sim results'!$G$2:$J$581,2,FALSE)&gt;$Z$4</f>
        <v>1</v>
      </c>
      <c r="U69" s="15" t="b">
        <f>VLOOKUP(Table1[[#This Row],[Player]],'sim results'!$M$2:$P$564,2,FALSE)&gt;$AA$2</f>
        <v>1</v>
      </c>
      <c r="V69" s="15" t="b">
        <f>VLOOKUP(Table1[[#This Row],[Player]],'sim results'!$M$2:$P$564,2,FALSE)&gt;$AA$3</f>
        <v>1</v>
      </c>
      <c r="W69" s="15" t="b">
        <f>VLOOKUP(Table1[[#This Row],[Player]],'sim results'!$M$2:$P$564,2,FALSE)&gt;$AA$4</f>
        <v>1</v>
      </c>
      <c r="X69" s="15" t="b">
        <f>VLOOKUP(Table1[[#This Row],[Player]],'sim results'!$M$2:$P$564,2,FALSE)&gt;$AA$5</f>
        <v>1</v>
      </c>
      <c r="Y69" s="15" t="b">
        <f>VLOOKUP(Table1[[#This Row],[Player]],'sim results'!$M$2:$P$564,2,FALSE)&gt;$AA$6</f>
        <v>1</v>
      </c>
    </row>
    <row r="70" spans="1:25">
      <c r="B70" s="21" t="s">
        <v>91</v>
      </c>
      <c r="C70" s="21">
        <v>69</v>
      </c>
      <c r="D70" t="str">
        <f>VLOOKUP(Table1[[#This Row],[Player]],Players[[Player]:[consider]],2,FALSE)</f>
        <v>RB</v>
      </c>
      <c r="E70" s="1">
        <v>5.6</v>
      </c>
      <c r="F70" s="1">
        <v>5</v>
      </c>
      <c r="G70" s="1">
        <f>VLOOKUP(Table1[[#This Row],[Player]],Players[[Player]:[consider]],3,FALSE)</f>
        <v>14</v>
      </c>
      <c r="H70" s="1">
        <f>MIN(Table1[[#This Row],[Avg Yahoo Cost]:[Other Cost]])</f>
        <v>5</v>
      </c>
      <c r="I70" s="1">
        <f>MAX(Table1[[#This Row],[Avg Yahoo Cost]:[Other Cost]])</f>
        <v>14</v>
      </c>
      <c r="J70" s="1">
        <f>Table1[[#This Row],[Max Cost]]-Table1[[#This Row],[Min Cost]]</f>
        <v>9</v>
      </c>
      <c r="K70" s="8">
        <f>VLOOKUP(Table1[[#This Row],[Player]],Players[[Player]:[consider]],4,FALSE)</f>
        <v>185.37</v>
      </c>
      <c r="L70">
        <f>VLOOKUP(Table1[[#This Row],[Player]],Players[[Player]:[consider]],6,FALSE)</f>
        <v>26</v>
      </c>
      <c r="M70" s="9">
        <f>VLOOKUP(Table1[[#This Row],[Player]],Players[[Player]:[consider]],7,FALSE)</f>
        <v>3</v>
      </c>
      <c r="N70">
        <f>VLOOKUP(Table1[[#This Row],[Player]],Players[[Player]:[consider]],8,FALSE)</f>
        <v>9</v>
      </c>
      <c r="O70">
        <f>VLOOKUP(Table1[[#This Row],[Player]],Players[[Player]:[consider]],9,FALSE)</f>
        <v>2.5</v>
      </c>
      <c r="P70">
        <f>VLOOKUP(Table1[[#This Row],[Player]],Players[[Player]:[consider]],10,FALSE)</f>
        <v>3.3</v>
      </c>
      <c r="R70" s="15" t="b">
        <f>VLOOKUP(Table1[[#This Row],[Player]],'sim results'!$G$2:$J$581,2,FALSE)&gt;$Z$2</f>
        <v>1</v>
      </c>
      <c r="S70" s="15" t="b">
        <f>VLOOKUP(Table1[[#This Row],[Player]],'sim results'!$G$2:$J$581,2,FALSE)&gt;$Z$3</f>
        <v>1</v>
      </c>
      <c r="T70" s="15" t="b">
        <f>VLOOKUP(Table1[[#This Row],[Player]],'sim results'!$G$2:$J$581,2,FALSE)&gt;$Z$4</f>
        <v>0</v>
      </c>
      <c r="U70" s="15" t="b">
        <f>VLOOKUP(Table1[[#This Row],[Player]],'sim results'!$M$2:$P$564,2,FALSE)&gt;$AA$2</f>
        <v>1</v>
      </c>
      <c r="V70" s="15" t="b">
        <f>VLOOKUP(Table1[[#This Row],[Player]],'sim results'!$M$2:$P$564,2,FALSE)&gt;$AA$3</f>
        <v>1</v>
      </c>
      <c r="W70" s="15" t="b">
        <f>VLOOKUP(Table1[[#This Row],[Player]],'sim results'!$M$2:$P$564,2,FALSE)&gt;$AA$4</f>
        <v>1</v>
      </c>
      <c r="X70" s="15" t="b">
        <f>VLOOKUP(Table1[[#This Row],[Player]],'sim results'!$M$2:$P$564,2,FALSE)&gt;$AA$5</f>
        <v>1</v>
      </c>
      <c r="Y70" s="15" t="b">
        <f>VLOOKUP(Table1[[#This Row],[Player]],'sim results'!$M$2:$P$564,2,FALSE)&gt;$AA$6</f>
        <v>0</v>
      </c>
    </row>
    <row r="71" spans="1:25">
      <c r="B71" s="21" t="s">
        <v>88</v>
      </c>
      <c r="C71" s="21">
        <v>70</v>
      </c>
      <c r="D71" t="str">
        <f>VLOOKUP(Table1[[#This Row],[Player]],Players[[Player]:[consider]],2,FALSE)</f>
        <v>QB</v>
      </c>
      <c r="E71" s="1">
        <v>4.7</v>
      </c>
      <c r="F71" s="1">
        <v>5</v>
      </c>
      <c r="G71" s="1">
        <f>VLOOKUP(Table1[[#This Row],[Player]],Players[[Player]:[consider]],3,FALSE)</f>
        <v>14</v>
      </c>
      <c r="H71" s="1">
        <f>MIN(Table1[[#This Row],[Avg Yahoo Cost]:[Other Cost]])</f>
        <v>4.7</v>
      </c>
      <c r="I71" s="1">
        <f>MAX(Table1[[#This Row],[Avg Yahoo Cost]:[Other Cost]])</f>
        <v>14</v>
      </c>
      <c r="J71" s="1">
        <f>Table1[[#This Row],[Max Cost]]-Table1[[#This Row],[Min Cost]]</f>
        <v>9.3000000000000007</v>
      </c>
      <c r="K71" s="8">
        <f>VLOOKUP(Table1[[#This Row],[Player]],Players[[Player]:[consider]],4,FALSE)</f>
        <v>325.79000000000002</v>
      </c>
      <c r="L71">
        <f>VLOOKUP(Table1[[#This Row],[Player]],Players[[Player]:[consider]],6,FALSE)</f>
        <v>31</v>
      </c>
      <c r="M71" s="9">
        <f>VLOOKUP(Table1[[#This Row],[Player]],Players[[Player]:[consider]],7,FALSE)</f>
        <v>8</v>
      </c>
      <c r="N71">
        <f>VLOOKUP(Table1[[#This Row],[Player]],Players[[Player]:[consider]],8,FALSE)</f>
        <v>7</v>
      </c>
      <c r="O71">
        <f>VLOOKUP(Table1[[#This Row],[Player]],Players[[Player]:[consider]],9,FALSE)</f>
        <v>2</v>
      </c>
      <c r="P71">
        <f>VLOOKUP(Table1[[#This Row],[Player]],Players[[Player]:[consider]],10,FALSE)</f>
        <v>4</v>
      </c>
      <c r="R71" s="15" t="b">
        <f>VLOOKUP(Table1[[#This Row],[Player]],'sim results'!$G$2:$J$581,2,FALSE)&gt;$Z$2</f>
        <v>1</v>
      </c>
      <c r="S71" s="15" t="b">
        <f>VLOOKUP(Table1[[#This Row],[Player]],'sim results'!$G$2:$J$581,2,FALSE)&gt;$Z$3</f>
        <v>1</v>
      </c>
      <c r="T71" s="15" t="b">
        <f>VLOOKUP(Table1[[#This Row],[Player]],'sim results'!$G$2:$J$581,2,FALSE)&gt;$Z$4</f>
        <v>1</v>
      </c>
      <c r="U71" s="15" t="b">
        <f>VLOOKUP(Table1[[#This Row],[Player]],'sim results'!$M$2:$P$564,2,FALSE)&gt;$AA$2</f>
        <v>1</v>
      </c>
      <c r="V71" s="15" t="b">
        <f>VLOOKUP(Table1[[#This Row],[Player]],'sim results'!$M$2:$P$564,2,FALSE)&gt;$AA$3</f>
        <v>1</v>
      </c>
      <c r="W71" s="15" t="b">
        <f>VLOOKUP(Table1[[#This Row],[Player]],'sim results'!$M$2:$P$564,2,FALSE)&gt;$AA$4</f>
        <v>1</v>
      </c>
      <c r="X71" s="15" t="b">
        <f>VLOOKUP(Table1[[#This Row],[Player]],'sim results'!$M$2:$P$564,2,FALSE)&gt;$AA$5</f>
        <v>1</v>
      </c>
      <c r="Y71" s="15" t="b">
        <f>VLOOKUP(Table1[[#This Row],[Player]],'sim results'!$M$2:$P$564,2,FALSE)&gt;$AA$6</f>
        <v>0</v>
      </c>
    </row>
    <row r="72" spans="1:25">
      <c r="B72" s="21" t="s">
        <v>82</v>
      </c>
      <c r="C72" s="21">
        <v>71</v>
      </c>
      <c r="D72" t="str">
        <f>VLOOKUP(Table1[[#This Row],[Player]],Players[[Player]:[consider]],2,FALSE)</f>
        <v>WR</v>
      </c>
      <c r="E72" s="1">
        <v>2.2000000000000002</v>
      </c>
      <c r="F72" s="1">
        <v>5</v>
      </c>
      <c r="G72" s="1">
        <f>VLOOKUP(Table1[[#This Row],[Player]],Players[[Player]:[consider]],3,FALSE)</f>
        <v>16</v>
      </c>
      <c r="H72" s="1">
        <f>MIN(Table1[[#This Row],[Avg Yahoo Cost]:[Other Cost]])</f>
        <v>2.2000000000000002</v>
      </c>
      <c r="I72" s="1">
        <f>MAX(Table1[[#This Row],[Avg Yahoo Cost]:[Other Cost]])</f>
        <v>16</v>
      </c>
      <c r="J72" s="1">
        <f>Table1[[#This Row],[Max Cost]]-Table1[[#This Row],[Min Cost]]</f>
        <v>13.8</v>
      </c>
      <c r="K72" s="8">
        <f>VLOOKUP(Table1[[#This Row],[Player]],Players[[Player]:[consider]],4,FALSE)</f>
        <v>205.26</v>
      </c>
      <c r="L72">
        <f>VLOOKUP(Table1[[#This Row],[Player]],Players[[Player]:[consider]],6,FALSE)</f>
        <v>28</v>
      </c>
      <c r="M72" s="9">
        <f>VLOOKUP(Table1[[#This Row],[Player]],Players[[Player]:[consider]],7,FALSE)</f>
        <v>5</v>
      </c>
      <c r="N72">
        <f>VLOOKUP(Table1[[#This Row],[Player]],Players[[Player]:[consider]],8,FALSE)</f>
        <v>11</v>
      </c>
      <c r="O72">
        <f>VLOOKUP(Table1[[#This Row],[Player]],Players[[Player]:[consider]],9,FALSE)</f>
        <v>1.5</v>
      </c>
      <c r="P72">
        <f>VLOOKUP(Table1[[#This Row],[Player]],Players[[Player]:[consider]],10,FALSE)</f>
        <v>3.5</v>
      </c>
      <c r="R72" s="15" t="b">
        <f>VLOOKUP(Table1[[#This Row],[Player]],'sim results'!$G$2:$J$581,2,FALSE)&gt;$Z$2</f>
        <v>1</v>
      </c>
      <c r="S72" s="15" t="b">
        <f>VLOOKUP(Table1[[#This Row],[Player]],'sim results'!$G$2:$J$581,2,FALSE)&gt;$Z$3</f>
        <v>1</v>
      </c>
      <c r="T72" s="15" t="b">
        <f>VLOOKUP(Table1[[#This Row],[Player]],'sim results'!$G$2:$J$581,2,FALSE)&gt;$Z$4</f>
        <v>0</v>
      </c>
      <c r="U72" s="15" t="b">
        <f>VLOOKUP(Table1[[#This Row],[Player]],'sim results'!$M$2:$P$564,2,FALSE)&gt;$AA$2</f>
        <v>1</v>
      </c>
      <c r="V72" s="15" t="b">
        <f>VLOOKUP(Table1[[#This Row],[Player]],'sim results'!$M$2:$P$564,2,FALSE)&gt;$AA$3</f>
        <v>1</v>
      </c>
      <c r="W72" s="15" t="b">
        <f>VLOOKUP(Table1[[#This Row],[Player]],'sim results'!$M$2:$P$564,2,FALSE)&gt;$AA$4</f>
        <v>1</v>
      </c>
      <c r="X72" s="15" t="b">
        <f>VLOOKUP(Table1[[#This Row],[Player]],'sim results'!$M$2:$P$564,2,FALSE)&gt;$AA$5</f>
        <v>1</v>
      </c>
      <c r="Y72" s="15" t="b">
        <f>VLOOKUP(Table1[[#This Row],[Player]],'sim results'!$M$2:$P$564,2,FALSE)&gt;$AA$6</f>
        <v>0</v>
      </c>
    </row>
    <row r="73" spans="1:25">
      <c r="B73" s="21" t="s">
        <v>124</v>
      </c>
      <c r="C73" s="21">
        <v>72</v>
      </c>
      <c r="D73" t="str">
        <f>VLOOKUP(Table1[[#This Row],[Player]],Players[[Player]:[consider]],2,FALSE)</f>
        <v>QB</v>
      </c>
      <c r="E73" s="1">
        <v>4</v>
      </c>
      <c r="F73" s="1">
        <v>5</v>
      </c>
      <c r="G73" s="1">
        <f>VLOOKUP(Table1[[#This Row],[Player]],Players[[Player]:[consider]],3,FALSE)</f>
        <v>6</v>
      </c>
      <c r="H73" s="1">
        <f>MIN(Table1[[#This Row],[Avg Yahoo Cost]:[Other Cost]])</f>
        <v>4</v>
      </c>
      <c r="I73" s="1">
        <f>MAX(Table1[[#This Row],[Avg Yahoo Cost]:[Other Cost]])</f>
        <v>6</v>
      </c>
      <c r="J73" s="1">
        <f>Table1[[#This Row],[Max Cost]]-Table1[[#This Row],[Min Cost]]</f>
        <v>2</v>
      </c>
      <c r="K73" s="8">
        <f>VLOOKUP(Table1[[#This Row],[Player]],Players[[Player]:[consider]],4,FALSE)</f>
        <v>308.81</v>
      </c>
      <c r="L73">
        <f>VLOOKUP(Table1[[#This Row],[Player]],Players[[Player]:[consider]],6,FALSE)</f>
        <v>25</v>
      </c>
      <c r="M73" s="9">
        <f>VLOOKUP(Table1[[#This Row],[Player]],Players[[Player]:[consider]],7,FALSE)</f>
        <v>4</v>
      </c>
      <c r="N73">
        <f>VLOOKUP(Table1[[#This Row],[Player]],Players[[Player]:[consider]],8,FALSE)</f>
        <v>10</v>
      </c>
      <c r="O73">
        <f>VLOOKUP(Table1[[#This Row],[Player]],Players[[Player]:[consider]],9,FALSE)</f>
        <v>2.5</v>
      </c>
      <c r="P73">
        <f>VLOOKUP(Table1[[#This Row],[Player]],Players[[Player]:[consider]],10,FALSE)</f>
        <v>3.5</v>
      </c>
      <c r="Q73" t="s">
        <v>14</v>
      </c>
      <c r="R73" s="15" t="b">
        <f>VLOOKUP(Table1[[#This Row],[Player]],'sim results'!$G$2:$J$581,2,FALSE)&gt;$Z$2</f>
        <v>1</v>
      </c>
      <c r="S73" s="15" t="b">
        <f>VLOOKUP(Table1[[#This Row],[Player]],'sim results'!$G$2:$J$581,2,FALSE)&gt;$Z$3</f>
        <v>1</v>
      </c>
      <c r="T73" s="15" t="b">
        <f>VLOOKUP(Table1[[#This Row],[Player]],'sim results'!$G$2:$J$581,2,FALSE)&gt;$Z$4</f>
        <v>0</v>
      </c>
      <c r="U73" s="15" t="b">
        <f>VLOOKUP(Table1[[#This Row],[Player]],'sim results'!$M$2:$P$564,2,FALSE)&gt;$AA$2</f>
        <v>1</v>
      </c>
      <c r="V73" s="15" t="b">
        <f>VLOOKUP(Table1[[#This Row],[Player]],'sim results'!$M$2:$P$564,2,FALSE)&gt;$AA$3</f>
        <v>1</v>
      </c>
      <c r="W73" s="15" t="b">
        <f>VLOOKUP(Table1[[#This Row],[Player]],'sim results'!$M$2:$P$564,2,FALSE)&gt;$AA$4</f>
        <v>0</v>
      </c>
      <c r="X73" s="15" t="b">
        <f>VLOOKUP(Table1[[#This Row],[Player]],'sim results'!$M$2:$P$564,2,FALSE)&gt;$AA$5</f>
        <v>0</v>
      </c>
      <c r="Y73" s="15" t="b">
        <f>VLOOKUP(Table1[[#This Row],[Player]],'sim results'!$M$2:$P$564,2,FALSE)&gt;$AA$6</f>
        <v>0</v>
      </c>
    </row>
    <row r="74" spans="1:25">
      <c r="A74" s="1">
        <f>AVERAGE(I74:I85)</f>
        <v>13.916666666666666</v>
      </c>
      <c r="B74" s="20" t="s">
        <v>98</v>
      </c>
      <c r="C74" s="20">
        <v>73</v>
      </c>
      <c r="D74" t="str">
        <f>VLOOKUP(Table1[[#This Row],[Player]],Players[[Player]:[consider]],2,FALSE)</f>
        <v>WR</v>
      </c>
      <c r="E74" s="1">
        <v>2.8</v>
      </c>
      <c r="F74" s="1">
        <v>4</v>
      </c>
      <c r="G74" s="1">
        <f>VLOOKUP(Table1[[#This Row],[Player]],Players[[Player]:[consider]],3,FALSE)</f>
        <v>13</v>
      </c>
      <c r="H74" s="1">
        <f>MIN(Table1[[#This Row],[Avg Yahoo Cost]:[Other Cost]])</f>
        <v>2.8</v>
      </c>
      <c r="I74" s="1">
        <f>MAX(Table1[[#This Row],[Avg Yahoo Cost]:[Other Cost]])</f>
        <v>13</v>
      </c>
      <c r="J74" s="1">
        <f>Table1[[#This Row],[Max Cost]]-Table1[[#This Row],[Min Cost]]</f>
        <v>10.199999999999999</v>
      </c>
      <c r="K74" s="8">
        <f>VLOOKUP(Table1[[#This Row],[Player]],Players[[Player]:[consider]],4,FALSE)</f>
        <v>177.08</v>
      </c>
      <c r="L74">
        <f>VLOOKUP(Table1[[#This Row],[Player]],Players[[Player]:[consider]],6,FALSE)</f>
        <v>24</v>
      </c>
      <c r="M74" s="9">
        <f>VLOOKUP(Table1[[#This Row],[Player]],Players[[Player]:[consider]],7,FALSE)</f>
        <v>1</v>
      </c>
      <c r="N74">
        <f>VLOOKUP(Table1[[#This Row],[Player]],Players[[Player]:[consider]],8,FALSE)</f>
        <v>6</v>
      </c>
      <c r="O74">
        <f>VLOOKUP(Table1[[#This Row],[Player]],Players[[Player]:[consider]],9,FALSE)</f>
        <v>2.5</v>
      </c>
      <c r="P74">
        <f>VLOOKUP(Table1[[#This Row],[Player]],Players[[Player]:[consider]],10,FALSE)</f>
        <v>4</v>
      </c>
      <c r="Q74" t="s">
        <v>14</v>
      </c>
      <c r="R74" s="15" t="b">
        <f>VLOOKUP(Table1[[#This Row],[Player]],'sim results'!$G$2:$J$581,2,FALSE)&gt;$Z$2</f>
        <v>1</v>
      </c>
      <c r="S74" s="15" t="b">
        <f>VLOOKUP(Table1[[#This Row],[Player]],'sim results'!$G$2:$J$581,2,FALSE)&gt;$Z$3</f>
        <v>1</v>
      </c>
      <c r="T74" s="15" t="b">
        <f>VLOOKUP(Table1[[#This Row],[Player]],'sim results'!$G$2:$J$581,2,FALSE)&gt;$Z$4</f>
        <v>1</v>
      </c>
      <c r="U74" s="15" t="b">
        <f>VLOOKUP(Table1[[#This Row],[Player]],'sim results'!$M$2:$P$564,2,FALSE)&gt;$AA$2</f>
        <v>1</v>
      </c>
      <c r="V74" s="15" t="b">
        <f>VLOOKUP(Table1[[#This Row],[Player]],'sim results'!$M$2:$P$564,2,FALSE)&gt;$AA$3</f>
        <v>1</v>
      </c>
      <c r="W74" s="15" t="b">
        <f>VLOOKUP(Table1[[#This Row],[Player]],'sim results'!$M$2:$P$564,2,FALSE)&gt;$AA$4</f>
        <v>1</v>
      </c>
      <c r="X74" s="15" t="b">
        <f>VLOOKUP(Table1[[#This Row],[Player]],'sim results'!$M$2:$P$564,2,FALSE)&gt;$AA$5</f>
        <v>1</v>
      </c>
      <c r="Y74" s="15" t="b">
        <f>VLOOKUP(Table1[[#This Row],[Player]],'sim results'!$M$2:$P$564,2,FALSE)&gt;$AA$6</f>
        <v>1</v>
      </c>
    </row>
    <row r="75" spans="1:25">
      <c r="A75" s="8">
        <f>AVERAGE(K74:K85)</f>
        <v>200.84666666666666</v>
      </c>
      <c r="B75" s="20" t="s">
        <v>83</v>
      </c>
      <c r="C75" s="20">
        <v>74</v>
      </c>
      <c r="D75" t="str">
        <f>VLOOKUP(Table1[[#This Row],[Player]],Players[[Player]:[consider]],2,FALSE)</f>
        <v>WR</v>
      </c>
      <c r="E75" s="1">
        <v>4</v>
      </c>
      <c r="F75" s="1">
        <v>5</v>
      </c>
      <c r="G75" s="1">
        <f>VLOOKUP(Table1[[#This Row],[Player]],Players[[Player]:[consider]],3,FALSE)</f>
        <v>16</v>
      </c>
      <c r="H75" s="1">
        <f>MIN(Table1[[#This Row],[Avg Yahoo Cost]:[Other Cost]])</f>
        <v>4</v>
      </c>
      <c r="I75" s="1">
        <f>MAX(Table1[[#This Row],[Avg Yahoo Cost]:[Other Cost]])</f>
        <v>16</v>
      </c>
      <c r="J75" s="1">
        <f>Table1[[#This Row],[Max Cost]]-Table1[[#This Row],[Min Cost]]</f>
        <v>12</v>
      </c>
      <c r="K75" s="8">
        <f>VLOOKUP(Table1[[#This Row],[Player]],Players[[Player]:[consider]],4,FALSE)</f>
        <v>204.48</v>
      </c>
      <c r="L75">
        <f>VLOOKUP(Table1[[#This Row],[Player]],Players[[Player]:[consider]],6,FALSE)</f>
        <v>32</v>
      </c>
      <c r="M75" s="9">
        <f>VLOOKUP(Table1[[#This Row],[Player]],Players[[Player]:[consider]],7,FALSE)</f>
        <v>11</v>
      </c>
      <c r="N75">
        <f>VLOOKUP(Table1[[#This Row],[Player]],Players[[Player]:[consider]],8,FALSE)</f>
        <v>7</v>
      </c>
      <c r="O75">
        <f>VLOOKUP(Table1[[#This Row],[Player]],Players[[Player]:[consider]],9,FALSE)</f>
        <v>1.5</v>
      </c>
      <c r="P75">
        <f>VLOOKUP(Table1[[#This Row],[Player]],Players[[Player]:[consider]],10,FALSE)</f>
        <v>3.5</v>
      </c>
      <c r="R75" s="15" t="b">
        <f>VLOOKUP(Table1[[#This Row],[Player]],'sim results'!$G$2:$J$581,2,FALSE)&gt;$Z$2</f>
        <v>1</v>
      </c>
      <c r="S75" s="15" t="b">
        <f>VLOOKUP(Table1[[#This Row],[Player]],'sim results'!$G$2:$J$581,2,FALSE)&gt;$Z$3</f>
        <v>1</v>
      </c>
      <c r="T75" s="15" t="b">
        <f>VLOOKUP(Table1[[#This Row],[Player]],'sim results'!$G$2:$J$581,2,FALSE)&gt;$Z$4</f>
        <v>0</v>
      </c>
      <c r="U75" s="15" t="b">
        <f>VLOOKUP(Table1[[#This Row],[Player]],'sim results'!$M$2:$P$564,2,FALSE)&gt;$AA$2</f>
        <v>1</v>
      </c>
      <c r="V75" s="15" t="b">
        <f>VLOOKUP(Table1[[#This Row],[Player]],'sim results'!$M$2:$P$564,2,FALSE)&gt;$AA$3</f>
        <v>1</v>
      </c>
      <c r="W75" s="15" t="b">
        <f>VLOOKUP(Table1[[#This Row],[Player]],'sim results'!$M$2:$P$564,2,FALSE)&gt;$AA$4</f>
        <v>1</v>
      </c>
      <c r="X75" s="15" t="b">
        <f>VLOOKUP(Table1[[#This Row],[Player]],'sim results'!$M$2:$P$564,2,FALSE)&gt;$AA$5</f>
        <v>1</v>
      </c>
      <c r="Y75" s="15" t="b">
        <f>VLOOKUP(Table1[[#This Row],[Player]],'sim results'!$M$2:$P$564,2,FALSE)&gt;$AA$6</f>
        <v>0</v>
      </c>
    </row>
    <row r="76" spans="1:25">
      <c r="B76" s="20" t="s">
        <v>62</v>
      </c>
      <c r="C76" s="20">
        <v>75</v>
      </c>
      <c r="D76" t="str">
        <f>VLOOKUP(Table1[[#This Row],[Player]],Players[[Player]:[consider]],2,FALSE)</f>
        <v>WR</v>
      </c>
      <c r="E76" s="1">
        <v>3</v>
      </c>
      <c r="F76" s="1">
        <v>4</v>
      </c>
      <c r="G76" s="1">
        <f>VLOOKUP(Table1[[#This Row],[Player]],Players[[Player]:[consider]],3,FALSE)</f>
        <v>20</v>
      </c>
      <c r="H76" s="1">
        <f>MIN(Table1[[#This Row],[Avg Yahoo Cost]:[Other Cost]])</f>
        <v>3</v>
      </c>
      <c r="I76" s="1">
        <f>MAX(Table1[[#This Row],[Avg Yahoo Cost]:[Other Cost]])</f>
        <v>20</v>
      </c>
      <c r="J76" s="1">
        <f>Table1[[#This Row],[Max Cost]]-Table1[[#This Row],[Min Cost]]</f>
        <v>17</v>
      </c>
      <c r="K76" s="8">
        <f>VLOOKUP(Table1[[#This Row],[Player]],Players[[Player]:[consider]],4,FALSE)</f>
        <v>223.84</v>
      </c>
      <c r="L76">
        <f>VLOOKUP(Table1[[#This Row],[Player]],Players[[Player]:[consider]],6,FALSE)</f>
        <v>28</v>
      </c>
      <c r="M76" s="9">
        <f>VLOOKUP(Table1[[#This Row],[Player]],Players[[Player]:[consider]],7,FALSE)</f>
        <v>7</v>
      </c>
      <c r="N76">
        <f>VLOOKUP(Table1[[#This Row],[Player]],Players[[Player]:[consider]],8,FALSE)</f>
        <v>11</v>
      </c>
      <c r="O76">
        <f>VLOOKUP(Table1[[#This Row],[Player]],Players[[Player]:[consider]],9,FALSE)</f>
        <v>1</v>
      </c>
      <c r="P76">
        <f>VLOOKUP(Table1[[#This Row],[Player]],Players[[Player]:[consider]],10,FALSE)</f>
        <v>3.5</v>
      </c>
      <c r="R76" s="15" t="b">
        <f>VLOOKUP(Table1[[#This Row],[Player]],'sim results'!$G$2:$J$581,2,FALSE)&gt;$Z$2</f>
        <v>1</v>
      </c>
      <c r="S76" s="15" t="b">
        <f>VLOOKUP(Table1[[#This Row],[Player]],'sim results'!$G$2:$J$581,2,FALSE)&gt;$Z$3</f>
        <v>1</v>
      </c>
      <c r="T76" s="15" t="b">
        <f>VLOOKUP(Table1[[#This Row],[Player]],'sim results'!$G$2:$J$581,2,FALSE)&gt;$Z$4</f>
        <v>1</v>
      </c>
      <c r="U76" s="15" t="b">
        <f>VLOOKUP(Table1[[#This Row],[Player]],'sim results'!$M$2:$P$564,2,FALSE)&gt;$AA$2</f>
        <v>1</v>
      </c>
      <c r="V76" s="15" t="b">
        <f>VLOOKUP(Table1[[#This Row],[Player]],'sim results'!$M$2:$P$564,2,FALSE)&gt;$AA$3</f>
        <v>1</v>
      </c>
      <c r="W76" s="15" t="b">
        <f>VLOOKUP(Table1[[#This Row],[Player]],'sim results'!$M$2:$P$564,2,FALSE)&gt;$AA$4</f>
        <v>1</v>
      </c>
      <c r="X76" s="15" t="b">
        <f>VLOOKUP(Table1[[#This Row],[Player]],'sim results'!$M$2:$P$564,2,FALSE)&gt;$AA$5</f>
        <v>1</v>
      </c>
      <c r="Y76" s="15" t="b">
        <f>VLOOKUP(Table1[[#This Row],[Player]],'sim results'!$M$2:$P$564,2,FALSE)&gt;$AA$6</f>
        <v>1</v>
      </c>
    </row>
    <row r="77" spans="1:25">
      <c r="B77" s="20" t="s">
        <v>89</v>
      </c>
      <c r="C77" s="20">
        <v>76</v>
      </c>
      <c r="D77" t="str">
        <f>VLOOKUP(Table1[[#This Row],[Player]],Players[[Player]:[consider]],2,FALSE)</f>
        <v>WR</v>
      </c>
      <c r="E77" s="1">
        <v>3</v>
      </c>
      <c r="F77" s="1">
        <v>3</v>
      </c>
      <c r="G77" s="1">
        <f>VLOOKUP(Table1[[#This Row],[Player]],Players[[Player]:[consider]],3,FALSE)</f>
        <v>14</v>
      </c>
      <c r="H77" s="1">
        <f>MIN(Table1[[#This Row],[Avg Yahoo Cost]:[Other Cost]])</f>
        <v>3</v>
      </c>
      <c r="I77" s="1">
        <f>MAX(Table1[[#This Row],[Avg Yahoo Cost]:[Other Cost]])</f>
        <v>14</v>
      </c>
      <c r="J77" s="1">
        <f>Table1[[#This Row],[Max Cost]]-Table1[[#This Row],[Min Cost]]</f>
        <v>11</v>
      </c>
      <c r="K77" s="8">
        <f>VLOOKUP(Table1[[#This Row],[Player]],Players[[Player]:[consider]],4,FALSE)</f>
        <v>197.04</v>
      </c>
      <c r="L77">
        <f>VLOOKUP(Table1[[#This Row],[Player]],Players[[Player]:[consider]],6,FALSE)</f>
        <v>29</v>
      </c>
      <c r="M77" s="9">
        <f>VLOOKUP(Table1[[#This Row],[Player]],Players[[Player]:[consider]],7,FALSE)</f>
        <v>6</v>
      </c>
      <c r="N77">
        <f>VLOOKUP(Table1[[#This Row],[Player]],Players[[Player]:[consider]],8,FALSE)</f>
        <v>5</v>
      </c>
      <c r="O77">
        <f>VLOOKUP(Table1[[#This Row],[Player]],Players[[Player]:[consider]],9,FALSE)</f>
        <v>1.5</v>
      </c>
      <c r="P77">
        <f>VLOOKUP(Table1[[#This Row],[Player]],Players[[Player]:[consider]],10,FALSE)</f>
        <v>3.5</v>
      </c>
      <c r="R77" s="15" t="b">
        <f>VLOOKUP(Table1[[#This Row],[Player]],'sim results'!$G$2:$J$581,2,FALSE)&gt;$Z$2</f>
        <v>1</v>
      </c>
      <c r="S77" s="15" t="b">
        <f>VLOOKUP(Table1[[#This Row],[Player]],'sim results'!$G$2:$J$581,2,FALSE)&gt;$Z$3</f>
        <v>1</v>
      </c>
      <c r="T77" s="15" t="b">
        <f>VLOOKUP(Table1[[#This Row],[Player]],'sim results'!$G$2:$J$581,2,FALSE)&gt;$Z$4</f>
        <v>1</v>
      </c>
      <c r="U77" s="15" t="b">
        <f>VLOOKUP(Table1[[#This Row],[Player]],'sim results'!$M$2:$P$564,2,FALSE)&gt;$AA$2</f>
        <v>1</v>
      </c>
      <c r="V77" s="15" t="b">
        <f>VLOOKUP(Table1[[#This Row],[Player]],'sim results'!$M$2:$P$564,2,FALSE)&gt;$AA$3</f>
        <v>1</v>
      </c>
      <c r="W77" s="15" t="b">
        <f>VLOOKUP(Table1[[#This Row],[Player]],'sim results'!$M$2:$P$564,2,FALSE)&gt;$AA$4</f>
        <v>1</v>
      </c>
      <c r="X77" s="15" t="b">
        <f>VLOOKUP(Table1[[#This Row],[Player]],'sim results'!$M$2:$P$564,2,FALSE)&gt;$AA$5</f>
        <v>1</v>
      </c>
      <c r="Y77" s="15" t="b">
        <f>VLOOKUP(Table1[[#This Row],[Player]],'sim results'!$M$2:$P$564,2,FALSE)&gt;$AA$6</f>
        <v>1</v>
      </c>
    </row>
    <row r="78" spans="1:25">
      <c r="B78" s="20" t="s">
        <v>73</v>
      </c>
      <c r="C78" s="20">
        <v>77</v>
      </c>
      <c r="D78" t="str">
        <f>VLOOKUP(Table1[[#This Row],[Player]],Players[[Player]:[consider]],2,FALSE)</f>
        <v>TE</v>
      </c>
      <c r="E78" s="1">
        <v>4.8</v>
      </c>
      <c r="F78" s="1">
        <v>5</v>
      </c>
      <c r="G78" s="1">
        <f>VLOOKUP(Table1[[#This Row],[Player]],Players[[Player]:[consider]],3,FALSE)</f>
        <v>17</v>
      </c>
      <c r="H78" s="1">
        <f>MIN(Table1[[#This Row],[Avg Yahoo Cost]:[Other Cost]])</f>
        <v>4.8</v>
      </c>
      <c r="I78" s="1">
        <f>MAX(Table1[[#This Row],[Avg Yahoo Cost]:[Other Cost]])</f>
        <v>17</v>
      </c>
      <c r="J78" s="1">
        <f>Table1[[#This Row],[Max Cost]]-Table1[[#This Row],[Min Cost]]</f>
        <v>12.2</v>
      </c>
      <c r="K78" s="8">
        <f>VLOOKUP(Table1[[#This Row],[Player]],Players[[Player]:[consider]],4,FALSE)</f>
        <v>184.64</v>
      </c>
      <c r="L78">
        <f>VLOOKUP(Table1[[#This Row],[Player]],Players[[Player]:[consider]],6,FALSE)</f>
        <v>23</v>
      </c>
      <c r="M78" s="9">
        <f>VLOOKUP(Table1[[#This Row],[Player]],Players[[Player]:[consider]],7,FALSE)</f>
        <v>3</v>
      </c>
      <c r="N78">
        <f>VLOOKUP(Table1[[#This Row],[Player]],Players[[Player]:[consider]],8,FALSE)</f>
        <v>12</v>
      </c>
      <c r="O78">
        <f>VLOOKUP(Table1[[#This Row],[Player]],Players[[Player]:[consider]],9,FALSE)</f>
        <v>2.2999999999999998</v>
      </c>
      <c r="P78">
        <f>VLOOKUP(Table1[[#This Row],[Player]],Players[[Player]:[consider]],10,FALSE)</f>
        <v>5</v>
      </c>
      <c r="Q78" t="s">
        <v>14</v>
      </c>
      <c r="R78" s="15" t="b">
        <f>VLOOKUP(Table1[[#This Row],[Player]],'sim results'!$G$2:$J$581,2,FALSE)&gt;$Z$2</f>
        <v>1</v>
      </c>
      <c r="S78" s="15" t="b">
        <f>VLOOKUP(Table1[[#This Row],[Player]],'sim results'!$G$2:$J$581,2,FALSE)&gt;$Z$3</f>
        <v>1</v>
      </c>
      <c r="T78" s="15" t="b">
        <f>VLOOKUP(Table1[[#This Row],[Player]],'sim results'!$G$2:$J$581,2,FALSE)&gt;$Z$4</f>
        <v>1</v>
      </c>
      <c r="U78" s="15" t="b">
        <f>VLOOKUP(Table1[[#This Row],[Player]],'sim results'!$M$2:$P$564,2,FALSE)&gt;$AA$2</f>
        <v>1</v>
      </c>
      <c r="V78" s="15" t="b">
        <f>VLOOKUP(Table1[[#This Row],[Player]],'sim results'!$M$2:$P$564,2,FALSE)&gt;$AA$3</f>
        <v>1</v>
      </c>
      <c r="W78" s="15" t="b">
        <f>VLOOKUP(Table1[[#This Row],[Player]],'sim results'!$M$2:$P$564,2,FALSE)&gt;$AA$4</f>
        <v>1</v>
      </c>
      <c r="X78" s="15" t="b">
        <f>VLOOKUP(Table1[[#This Row],[Player]],'sim results'!$M$2:$P$564,2,FALSE)&gt;$AA$5</f>
        <v>1</v>
      </c>
      <c r="Y78" s="15" t="b">
        <f>VLOOKUP(Table1[[#This Row],[Player]],'sim results'!$M$2:$P$564,2,FALSE)&gt;$AA$6</f>
        <v>0</v>
      </c>
    </row>
    <row r="79" spans="1:25">
      <c r="B79" s="20" t="s">
        <v>96</v>
      </c>
      <c r="C79" s="20">
        <v>78</v>
      </c>
      <c r="D79" t="str">
        <f>VLOOKUP(Table1[[#This Row],[Player]],Players[[Player]:[consider]],2,FALSE)</f>
        <v>WR</v>
      </c>
      <c r="E79" s="1">
        <v>2.1</v>
      </c>
      <c r="F79" s="1">
        <v>4</v>
      </c>
      <c r="G79" s="1">
        <f>VLOOKUP(Table1[[#This Row],[Player]],Players[[Player]:[consider]],3,FALSE)</f>
        <v>13</v>
      </c>
      <c r="H79" s="1">
        <f>MIN(Table1[[#This Row],[Avg Yahoo Cost]:[Other Cost]])</f>
        <v>2.1</v>
      </c>
      <c r="I79" s="1">
        <f>MAX(Table1[[#This Row],[Avg Yahoo Cost]:[Other Cost]])</f>
        <v>13</v>
      </c>
      <c r="J79" s="1">
        <f>Table1[[#This Row],[Max Cost]]-Table1[[#This Row],[Min Cost]]</f>
        <v>10.9</v>
      </c>
      <c r="K79" s="8">
        <f>VLOOKUP(Table1[[#This Row],[Player]],Players[[Player]:[consider]],4,FALSE)</f>
        <v>195.28</v>
      </c>
      <c r="L79">
        <f>VLOOKUP(Table1[[#This Row],[Player]],Players[[Player]:[consider]],6,FALSE)</f>
        <v>24</v>
      </c>
      <c r="M79" s="9">
        <f>VLOOKUP(Table1[[#This Row],[Player]],Players[[Player]:[consider]],7,FALSE)</f>
        <v>1</v>
      </c>
      <c r="N79">
        <f>VLOOKUP(Table1[[#This Row],[Player]],Players[[Player]:[consider]],8,FALSE)</f>
        <v>10</v>
      </c>
      <c r="O79">
        <f>VLOOKUP(Table1[[#This Row],[Player]],Players[[Player]:[consider]],9,FALSE)</f>
        <v>2</v>
      </c>
      <c r="P79">
        <f>VLOOKUP(Table1[[#This Row],[Player]],Players[[Player]:[consider]],10,FALSE)</f>
        <v>4</v>
      </c>
      <c r="Q79" t="s">
        <v>14</v>
      </c>
      <c r="R79" s="15" t="b">
        <f>VLOOKUP(Table1[[#This Row],[Player]],'sim results'!$G$2:$J$581,2,FALSE)&gt;$Z$2</f>
        <v>1</v>
      </c>
      <c r="S79" s="15" t="b">
        <f>VLOOKUP(Table1[[#This Row],[Player]],'sim results'!$G$2:$J$581,2,FALSE)&gt;$Z$3</f>
        <v>1</v>
      </c>
      <c r="T79" s="15" t="b">
        <f>VLOOKUP(Table1[[#This Row],[Player]],'sim results'!$G$2:$J$581,2,FALSE)&gt;$Z$4</f>
        <v>0</v>
      </c>
      <c r="U79" s="15" t="b">
        <f>VLOOKUP(Table1[[#This Row],[Player]],'sim results'!$M$2:$P$564,2,FALSE)&gt;$AA$2</f>
        <v>1</v>
      </c>
      <c r="V79" s="15" t="b">
        <f>VLOOKUP(Table1[[#This Row],[Player]],'sim results'!$M$2:$P$564,2,FALSE)&gt;$AA$3</f>
        <v>1</v>
      </c>
      <c r="W79" s="15" t="b">
        <f>VLOOKUP(Table1[[#This Row],[Player]],'sim results'!$M$2:$P$564,2,FALSE)&gt;$AA$4</f>
        <v>1</v>
      </c>
      <c r="X79" s="15" t="b">
        <f>VLOOKUP(Table1[[#This Row],[Player]],'sim results'!$M$2:$P$564,2,FALSE)&gt;$AA$5</f>
        <v>1</v>
      </c>
      <c r="Y79" s="15" t="b">
        <f>VLOOKUP(Table1[[#This Row],[Player]],'sim results'!$M$2:$P$564,2,FALSE)&gt;$AA$6</f>
        <v>0</v>
      </c>
    </row>
    <row r="80" spans="1:25">
      <c r="B80" s="20" t="s">
        <v>105</v>
      </c>
      <c r="C80" s="20">
        <v>79</v>
      </c>
      <c r="D80" t="str">
        <f>VLOOKUP(Table1[[#This Row],[Player]],Players[[Player]:[consider]],2,FALSE)</f>
        <v>WR</v>
      </c>
      <c r="E80" s="1">
        <v>2.7</v>
      </c>
      <c r="F80" s="1">
        <v>6</v>
      </c>
      <c r="G80" s="1">
        <f>VLOOKUP(Table1[[#This Row],[Player]],Players[[Player]:[consider]],3,FALSE)</f>
        <v>12</v>
      </c>
      <c r="H80" s="1">
        <f>MIN(Table1[[#This Row],[Avg Yahoo Cost]:[Other Cost]])</f>
        <v>2.7</v>
      </c>
      <c r="I80" s="1">
        <f>MAX(Table1[[#This Row],[Avg Yahoo Cost]:[Other Cost]])</f>
        <v>12</v>
      </c>
      <c r="J80" s="1">
        <f>Table1[[#This Row],[Max Cost]]-Table1[[#This Row],[Min Cost]]</f>
        <v>9.3000000000000007</v>
      </c>
      <c r="K80" s="8">
        <f>VLOOKUP(Table1[[#This Row],[Player]],Players[[Player]:[consider]],4,FALSE)</f>
        <v>185.48</v>
      </c>
      <c r="L80">
        <f>VLOOKUP(Table1[[#This Row],[Player]],Players[[Player]:[consider]],6,FALSE)</f>
        <v>27</v>
      </c>
      <c r="M80" s="9">
        <f>VLOOKUP(Table1[[#This Row],[Player]],Players[[Player]:[consider]],7,FALSE)</f>
        <v>5</v>
      </c>
      <c r="N80">
        <f>VLOOKUP(Table1[[#This Row],[Player]],Players[[Player]:[consider]],8,FALSE)</f>
        <v>6</v>
      </c>
      <c r="O80">
        <f>VLOOKUP(Table1[[#This Row],[Player]],Players[[Player]:[consider]],9,FALSE)</f>
        <v>2</v>
      </c>
      <c r="P80">
        <f>VLOOKUP(Table1[[#This Row],[Player]],Players[[Player]:[consider]],10,FALSE)</f>
        <v>4</v>
      </c>
      <c r="R80" s="15" t="b">
        <f>VLOOKUP(Table1[[#This Row],[Player]],'sim results'!$G$2:$J$581,2,FALSE)&gt;$Z$2</f>
        <v>0</v>
      </c>
      <c r="S80" s="15" t="b">
        <f>VLOOKUP(Table1[[#This Row],[Player]],'sim results'!$G$2:$J$581,2,FALSE)&gt;$Z$3</f>
        <v>0</v>
      </c>
      <c r="T80" s="15" t="b">
        <f>VLOOKUP(Table1[[#This Row],[Player]],'sim results'!$G$2:$J$581,2,FALSE)&gt;$Z$4</f>
        <v>0</v>
      </c>
      <c r="U80" s="15" t="b">
        <f>VLOOKUP(Table1[[#This Row],[Player]],'sim results'!$M$2:$P$564,2,FALSE)&gt;$AA$2</f>
        <v>0</v>
      </c>
      <c r="V80" s="15" t="b">
        <f>VLOOKUP(Table1[[#This Row],[Player]],'sim results'!$M$2:$P$564,2,FALSE)&gt;$AA$3</f>
        <v>0</v>
      </c>
      <c r="W80" s="15" t="b">
        <f>VLOOKUP(Table1[[#This Row],[Player]],'sim results'!$M$2:$P$564,2,FALSE)&gt;$AA$4</f>
        <v>0</v>
      </c>
      <c r="X80" s="15" t="b">
        <f>VLOOKUP(Table1[[#This Row],[Player]],'sim results'!$M$2:$P$564,2,FALSE)&gt;$AA$5</f>
        <v>0</v>
      </c>
      <c r="Y80" s="15" t="b">
        <f>VLOOKUP(Table1[[#This Row],[Player]],'sim results'!$M$2:$P$564,2,FALSE)&gt;$AA$6</f>
        <v>0</v>
      </c>
    </row>
    <row r="81" spans="1:25">
      <c r="B81" s="20" t="s">
        <v>85</v>
      </c>
      <c r="C81" s="20">
        <v>80</v>
      </c>
      <c r="D81" t="str">
        <f>VLOOKUP(Table1[[#This Row],[Player]],Players[[Player]:[consider]],2,FALSE)</f>
        <v>RB</v>
      </c>
      <c r="E81" s="1">
        <v>5.3</v>
      </c>
      <c r="F81" s="1">
        <v>4</v>
      </c>
      <c r="G81" s="1">
        <f>VLOOKUP(Table1[[#This Row],[Player]],Players[[Player]:[consider]],3,FALSE)</f>
        <v>15</v>
      </c>
      <c r="H81" s="1">
        <f>MIN(Table1[[#This Row],[Avg Yahoo Cost]:[Other Cost]])</f>
        <v>4</v>
      </c>
      <c r="I81" s="1">
        <f>MAX(Table1[[#This Row],[Avg Yahoo Cost]:[Other Cost]])</f>
        <v>15</v>
      </c>
      <c r="J81" s="1">
        <f>Table1[[#This Row],[Max Cost]]-Table1[[#This Row],[Min Cost]]</f>
        <v>11</v>
      </c>
      <c r="K81" s="8">
        <f>VLOOKUP(Table1[[#This Row],[Player]],Players[[Player]:[consider]],4,FALSE)</f>
        <v>191.37</v>
      </c>
      <c r="L81">
        <f>VLOOKUP(Table1[[#This Row],[Player]],Players[[Player]:[consider]],6,FALSE)</f>
        <v>25</v>
      </c>
      <c r="M81" s="9">
        <f>VLOOKUP(Table1[[#This Row],[Player]],Players[[Player]:[consider]],7,FALSE)</f>
        <v>4</v>
      </c>
      <c r="N81">
        <f>VLOOKUP(Table1[[#This Row],[Player]],Players[[Player]:[consider]],8,FALSE)</f>
        <v>7</v>
      </c>
      <c r="O81">
        <f>VLOOKUP(Table1[[#This Row],[Player]],Players[[Player]:[consider]],9,FALSE)</f>
        <v>2.8</v>
      </c>
      <c r="P81">
        <f>VLOOKUP(Table1[[#This Row],[Player]],Players[[Player]:[consider]],10,FALSE)</f>
        <v>3.8</v>
      </c>
      <c r="R81" s="15" t="b">
        <f>VLOOKUP(Table1[[#This Row],[Player]],'sim results'!$G$2:$J$581,2,FALSE)&gt;$Z$2</f>
        <v>1</v>
      </c>
      <c r="S81" s="15" t="b">
        <f>VLOOKUP(Table1[[#This Row],[Player]],'sim results'!$G$2:$J$581,2,FALSE)&gt;$Z$3</f>
        <v>1</v>
      </c>
      <c r="T81" s="15" t="b">
        <f>VLOOKUP(Table1[[#This Row],[Player]],'sim results'!$G$2:$J$581,2,FALSE)&gt;$Z$4</f>
        <v>0</v>
      </c>
      <c r="U81" s="15" t="b">
        <f>VLOOKUP(Table1[[#This Row],[Player]],'sim results'!$M$2:$P$564,2,FALSE)&gt;$AA$2</f>
        <v>1</v>
      </c>
      <c r="V81" s="15" t="b">
        <f>VLOOKUP(Table1[[#This Row],[Player]],'sim results'!$M$2:$P$564,2,FALSE)&gt;$AA$3</f>
        <v>1</v>
      </c>
      <c r="W81" s="15" t="b">
        <f>VLOOKUP(Table1[[#This Row],[Player]],'sim results'!$M$2:$P$564,2,FALSE)&gt;$AA$4</f>
        <v>1</v>
      </c>
      <c r="X81" s="15" t="b">
        <f>VLOOKUP(Table1[[#This Row],[Player]],'sim results'!$M$2:$P$564,2,FALSE)&gt;$AA$5</f>
        <v>0</v>
      </c>
      <c r="Y81" s="15" t="b">
        <f>VLOOKUP(Table1[[#This Row],[Player]],'sim results'!$M$2:$P$564,2,FALSE)&gt;$AA$6</f>
        <v>0</v>
      </c>
    </row>
    <row r="82" spans="1:25">
      <c r="B82" s="20" t="s">
        <v>123</v>
      </c>
      <c r="C82" s="20">
        <v>81</v>
      </c>
      <c r="D82" t="str">
        <f>VLOOKUP(Table1[[#This Row],[Player]],Players[[Player]:[consider]],2,FALSE)</f>
        <v>QB</v>
      </c>
      <c r="E82" s="1">
        <v>2.6</v>
      </c>
      <c r="F82" s="1">
        <v>3</v>
      </c>
      <c r="G82" s="1">
        <f>VLOOKUP(Table1[[#This Row],[Player]],Players[[Player]:[consider]],3,FALSE)</f>
        <v>6</v>
      </c>
      <c r="H82" s="1">
        <f>MIN(Table1[[#This Row],[Avg Yahoo Cost]:[Other Cost]])</f>
        <v>2.6</v>
      </c>
      <c r="I82" s="1">
        <f>MAX(Table1[[#This Row],[Avg Yahoo Cost]:[Other Cost]])</f>
        <v>6</v>
      </c>
      <c r="J82" s="1">
        <f>Table1[[#This Row],[Max Cost]]-Table1[[#This Row],[Min Cost]]</f>
        <v>3.4</v>
      </c>
      <c r="K82" s="8">
        <f>VLOOKUP(Table1[[#This Row],[Player]],Players[[Player]:[consider]],4,FALSE)</f>
        <v>299.41000000000003</v>
      </c>
      <c r="L82">
        <f>VLOOKUP(Table1[[#This Row],[Player]],Players[[Player]:[consider]],6,FALSE)</f>
        <v>23</v>
      </c>
      <c r="M82" s="9" t="str">
        <f>VLOOKUP(Table1[[#This Row],[Player]],Players[[Player]:[consider]],7,FALSE)</f>
        <v>R</v>
      </c>
      <c r="N82">
        <f>VLOOKUP(Table1[[#This Row],[Player]],Players[[Player]:[consider]],8,FALSE)</f>
        <v>14</v>
      </c>
      <c r="O82">
        <f>VLOOKUP(Table1[[#This Row],[Player]],Players[[Player]:[consider]],9,FALSE)</f>
        <v>2.2999999999999998</v>
      </c>
      <c r="P82">
        <f>VLOOKUP(Table1[[#This Row],[Player]],Players[[Player]:[consider]],10,FALSE)</f>
        <v>3.2</v>
      </c>
      <c r="R82" s="15" t="b">
        <f>VLOOKUP(Table1[[#This Row],[Player]],'sim results'!$G$2:$J$581,2,FALSE)&gt;$Z$2</f>
        <v>1</v>
      </c>
      <c r="S82" s="15" t="b">
        <f>VLOOKUP(Table1[[#This Row],[Player]],'sim results'!$G$2:$J$581,2,FALSE)&gt;$Z$3</f>
        <v>0</v>
      </c>
      <c r="T82" s="15" t="b">
        <f>VLOOKUP(Table1[[#This Row],[Player]],'sim results'!$G$2:$J$581,2,FALSE)&gt;$Z$4</f>
        <v>0</v>
      </c>
      <c r="U82" s="15" t="b">
        <f>VLOOKUP(Table1[[#This Row],[Player]],'sim results'!$M$2:$P$564,2,FALSE)&gt;$AA$2</f>
        <v>1</v>
      </c>
      <c r="V82" s="15" t="b">
        <f>VLOOKUP(Table1[[#This Row],[Player]],'sim results'!$M$2:$P$564,2,FALSE)&gt;$AA$3</f>
        <v>0</v>
      </c>
      <c r="W82" s="15" t="b">
        <f>VLOOKUP(Table1[[#This Row],[Player]],'sim results'!$M$2:$P$564,2,FALSE)&gt;$AA$4</f>
        <v>0</v>
      </c>
      <c r="X82" s="15" t="b">
        <f>VLOOKUP(Table1[[#This Row],[Player]],'sim results'!$M$2:$P$564,2,FALSE)&gt;$AA$5</f>
        <v>0</v>
      </c>
      <c r="Y82" s="15" t="b">
        <f>VLOOKUP(Table1[[#This Row],[Player]],'sim results'!$M$2:$P$564,2,FALSE)&gt;$AA$6</f>
        <v>0</v>
      </c>
    </row>
    <row r="83" spans="1:25">
      <c r="B83" s="20" t="s">
        <v>93</v>
      </c>
      <c r="C83" s="20">
        <v>82</v>
      </c>
      <c r="D83" t="str">
        <f>VLOOKUP(Table1[[#This Row],[Player]],Players[[Player]:[consider]],2,FALSE)</f>
        <v>RB</v>
      </c>
      <c r="E83" s="1">
        <v>2.6</v>
      </c>
      <c r="F83" s="1">
        <v>2</v>
      </c>
      <c r="G83" s="1">
        <f>VLOOKUP(Table1[[#This Row],[Player]],Players[[Player]:[consider]],3,FALSE)</f>
        <v>14</v>
      </c>
      <c r="H83" s="1">
        <f>MIN(Table1[[#This Row],[Avg Yahoo Cost]:[Other Cost]])</f>
        <v>2</v>
      </c>
      <c r="I83" s="1">
        <f>MAX(Table1[[#This Row],[Avg Yahoo Cost]:[Other Cost]])</f>
        <v>14</v>
      </c>
      <c r="J83" s="1">
        <f>Table1[[#This Row],[Max Cost]]-Table1[[#This Row],[Min Cost]]</f>
        <v>12</v>
      </c>
      <c r="K83" s="8">
        <f>VLOOKUP(Table1[[#This Row],[Player]],Players[[Player]:[consider]],4,FALSE)</f>
        <v>183.82</v>
      </c>
      <c r="L83">
        <f>VLOOKUP(Table1[[#This Row],[Player]],Players[[Player]:[consider]],6,FALSE)</f>
        <v>27</v>
      </c>
      <c r="M83" s="9">
        <f>VLOOKUP(Table1[[#This Row],[Player]],Players[[Player]:[consider]],7,FALSE)</f>
        <v>5</v>
      </c>
      <c r="N83">
        <f>VLOOKUP(Table1[[#This Row],[Player]],Players[[Player]:[consider]],8,FALSE)</f>
        <v>5</v>
      </c>
      <c r="O83">
        <f>VLOOKUP(Table1[[#This Row],[Player]],Players[[Player]:[consider]],9,FALSE)</f>
        <v>2.8</v>
      </c>
      <c r="P83">
        <f>VLOOKUP(Table1[[#This Row],[Player]],Players[[Player]:[consider]],10,FALSE)</f>
        <v>4</v>
      </c>
      <c r="R83" s="15" t="b">
        <f>VLOOKUP(Table1[[#This Row],[Player]],'sim results'!$G$2:$J$581,2,FALSE)&gt;$Z$2</f>
        <v>1</v>
      </c>
      <c r="S83" s="15" t="b">
        <f>VLOOKUP(Table1[[#This Row],[Player]],'sim results'!$G$2:$J$581,2,FALSE)&gt;$Z$3</f>
        <v>0</v>
      </c>
      <c r="T83" s="15" t="b">
        <f>VLOOKUP(Table1[[#This Row],[Player]],'sim results'!$G$2:$J$581,2,FALSE)&gt;$Z$4</f>
        <v>0</v>
      </c>
      <c r="U83" s="15" t="b">
        <f>VLOOKUP(Table1[[#This Row],[Player]],'sim results'!$M$2:$P$564,2,FALSE)&gt;$AA$2</f>
        <v>1</v>
      </c>
      <c r="V83" s="15" t="b">
        <f>VLOOKUP(Table1[[#This Row],[Player]],'sim results'!$M$2:$P$564,2,FALSE)&gt;$AA$3</f>
        <v>1</v>
      </c>
      <c r="W83" s="15" t="b">
        <f>VLOOKUP(Table1[[#This Row],[Player]],'sim results'!$M$2:$P$564,2,FALSE)&gt;$AA$4</f>
        <v>1</v>
      </c>
      <c r="X83" s="15" t="b">
        <f>VLOOKUP(Table1[[#This Row],[Player]],'sim results'!$M$2:$P$564,2,FALSE)&gt;$AA$5</f>
        <v>0</v>
      </c>
      <c r="Y83" s="15" t="b">
        <f>VLOOKUP(Table1[[#This Row],[Player]],'sim results'!$M$2:$P$564,2,FALSE)&gt;$AA$6</f>
        <v>0</v>
      </c>
    </row>
    <row r="84" spans="1:25">
      <c r="B84" s="20" t="s">
        <v>86</v>
      </c>
      <c r="C84" s="20">
        <v>83</v>
      </c>
      <c r="D84" t="str">
        <f>VLOOKUP(Table1[[#This Row],[Player]],Players[[Player]:[consider]],2,FALSE)</f>
        <v>RB</v>
      </c>
      <c r="E84" s="1">
        <v>3</v>
      </c>
      <c r="F84" s="1">
        <v>4</v>
      </c>
      <c r="G84" s="1">
        <f>VLOOKUP(Table1[[#This Row],[Player]],Players[[Player]:[consider]],3,FALSE)</f>
        <v>15</v>
      </c>
      <c r="H84" s="1">
        <f>MIN(Table1[[#This Row],[Avg Yahoo Cost]:[Other Cost]])</f>
        <v>3</v>
      </c>
      <c r="I84" s="1">
        <f>MAX(Table1[[#This Row],[Avg Yahoo Cost]:[Other Cost]])</f>
        <v>15</v>
      </c>
      <c r="J84" s="1">
        <f>Table1[[#This Row],[Max Cost]]-Table1[[#This Row],[Min Cost]]</f>
        <v>12</v>
      </c>
      <c r="K84" s="8">
        <f>VLOOKUP(Table1[[#This Row],[Player]],Players[[Player]:[consider]],4,FALSE)</f>
        <v>191.21</v>
      </c>
      <c r="L84">
        <f>VLOOKUP(Table1[[#This Row],[Player]],Players[[Player]:[consider]],6,FALSE)</f>
        <v>25</v>
      </c>
      <c r="M84" s="9">
        <f>VLOOKUP(Table1[[#This Row],[Player]],Players[[Player]:[consider]],7,FALSE)</f>
        <v>2</v>
      </c>
      <c r="N84">
        <f>VLOOKUP(Table1[[#This Row],[Player]],Players[[Player]:[consider]],8,FALSE)</f>
        <v>9</v>
      </c>
      <c r="O84">
        <f>VLOOKUP(Table1[[#This Row],[Player]],Players[[Player]:[consider]],9,FALSE)</f>
        <v>2.2999999999999998</v>
      </c>
      <c r="P84">
        <f>VLOOKUP(Table1[[#This Row],[Player]],Players[[Player]:[consider]],10,FALSE)</f>
        <v>3.3</v>
      </c>
      <c r="R84" s="15" t="b">
        <f>VLOOKUP(Table1[[#This Row],[Player]],'sim results'!$G$2:$J$581,2,FALSE)&gt;$Z$2</f>
        <v>1</v>
      </c>
      <c r="S84" s="15" t="b">
        <f>VLOOKUP(Table1[[#This Row],[Player]],'sim results'!$G$2:$J$581,2,FALSE)&gt;$Z$3</f>
        <v>0</v>
      </c>
      <c r="T84" s="15" t="b">
        <f>VLOOKUP(Table1[[#This Row],[Player]],'sim results'!$G$2:$J$581,2,FALSE)&gt;$Z$4</f>
        <v>0</v>
      </c>
      <c r="U84" s="15" t="b">
        <f>VLOOKUP(Table1[[#This Row],[Player]],'sim results'!$M$2:$P$564,2,FALSE)&gt;$AA$2</f>
        <v>1</v>
      </c>
      <c r="V84" s="15" t="b">
        <f>VLOOKUP(Table1[[#This Row],[Player]],'sim results'!$M$2:$P$564,2,FALSE)&gt;$AA$3</f>
        <v>1</v>
      </c>
      <c r="W84" s="15" t="b">
        <f>VLOOKUP(Table1[[#This Row],[Player]],'sim results'!$M$2:$P$564,2,FALSE)&gt;$AA$4</f>
        <v>1</v>
      </c>
      <c r="X84" s="15" t="b">
        <f>VLOOKUP(Table1[[#This Row],[Player]],'sim results'!$M$2:$P$564,2,FALSE)&gt;$AA$5</f>
        <v>0</v>
      </c>
      <c r="Y84" s="15" t="b">
        <f>VLOOKUP(Table1[[#This Row],[Player]],'sim results'!$M$2:$P$564,2,FALSE)&gt;$AA$6</f>
        <v>0</v>
      </c>
    </row>
    <row r="85" spans="1:25">
      <c r="B85" s="20" t="s">
        <v>106</v>
      </c>
      <c r="C85" s="20">
        <v>84</v>
      </c>
      <c r="D85" t="str">
        <f>VLOOKUP(Table1[[#This Row],[Player]],Players[[Player]:[consider]],2,FALSE)</f>
        <v>RB</v>
      </c>
      <c r="E85" s="1">
        <v>2</v>
      </c>
      <c r="F85" s="1">
        <v>3</v>
      </c>
      <c r="G85" s="1">
        <f>VLOOKUP(Table1[[#This Row],[Player]],Players[[Player]:[consider]],3,FALSE)</f>
        <v>12</v>
      </c>
      <c r="H85" s="1">
        <f>MIN(Table1[[#This Row],[Avg Yahoo Cost]:[Other Cost]])</f>
        <v>2</v>
      </c>
      <c r="I85" s="1">
        <f>MAX(Table1[[#This Row],[Avg Yahoo Cost]:[Other Cost]])</f>
        <v>12</v>
      </c>
      <c r="J85" s="1">
        <f>Table1[[#This Row],[Max Cost]]-Table1[[#This Row],[Min Cost]]</f>
        <v>10</v>
      </c>
      <c r="K85" s="8">
        <f>VLOOKUP(Table1[[#This Row],[Player]],Players[[Player]:[consider]],4,FALSE)</f>
        <v>176.51</v>
      </c>
      <c r="L85">
        <f>VLOOKUP(Table1[[#This Row],[Player]],Players[[Player]:[consider]],6,FALSE)</f>
        <v>23</v>
      </c>
      <c r="M85" s="9">
        <f>VLOOKUP(Table1[[#This Row],[Player]],Players[[Player]:[consider]],7,FALSE)</f>
        <v>1</v>
      </c>
      <c r="N85">
        <f>VLOOKUP(Table1[[#This Row],[Player]],Players[[Player]:[consider]],8,FALSE)</f>
        <v>5</v>
      </c>
      <c r="O85">
        <f>VLOOKUP(Table1[[#This Row],[Player]],Players[[Player]:[consider]],9,FALSE)</f>
        <v>2</v>
      </c>
      <c r="P85">
        <f>VLOOKUP(Table1[[#This Row],[Player]],Players[[Player]:[consider]],10,FALSE)</f>
        <v>3.8</v>
      </c>
      <c r="Q85" t="s">
        <v>14</v>
      </c>
      <c r="R85" s="15" t="b">
        <f>VLOOKUP(Table1[[#This Row],[Player]],'sim results'!$G$2:$J$581,2,FALSE)&gt;$Z$2</f>
        <v>1</v>
      </c>
      <c r="S85" s="15" t="b">
        <f>VLOOKUP(Table1[[#This Row],[Player]],'sim results'!$G$2:$J$581,2,FALSE)&gt;$Z$3</f>
        <v>0</v>
      </c>
      <c r="T85" s="15" t="b">
        <f>VLOOKUP(Table1[[#This Row],[Player]],'sim results'!$G$2:$J$581,2,FALSE)&gt;$Z$4</f>
        <v>0</v>
      </c>
      <c r="U85" s="15" t="b">
        <f>VLOOKUP(Table1[[#This Row],[Player]],'sim results'!$M$2:$P$564,2,FALSE)&gt;$AA$2</f>
        <v>1</v>
      </c>
      <c r="V85" s="15" t="b">
        <f>VLOOKUP(Table1[[#This Row],[Player]],'sim results'!$M$2:$P$564,2,FALSE)&gt;$AA$3</f>
        <v>1</v>
      </c>
      <c r="W85" s="15" t="b">
        <f>VLOOKUP(Table1[[#This Row],[Player]],'sim results'!$M$2:$P$564,2,FALSE)&gt;$AA$4</f>
        <v>0</v>
      </c>
      <c r="X85" s="15" t="b">
        <f>VLOOKUP(Table1[[#This Row],[Player]],'sim results'!$M$2:$P$564,2,FALSE)&gt;$AA$5</f>
        <v>0</v>
      </c>
      <c r="Y85" s="15" t="b">
        <f>VLOOKUP(Table1[[#This Row],[Player]],'sim results'!$M$2:$P$564,2,FALSE)&gt;$AA$6</f>
        <v>0</v>
      </c>
    </row>
    <row r="86" spans="1:25">
      <c r="A86" s="1">
        <f>AVERAGE(I86:I97)</f>
        <v>10.333333333333334</v>
      </c>
      <c r="B86" s="22" t="s">
        <v>130</v>
      </c>
      <c r="C86" s="22">
        <v>85</v>
      </c>
      <c r="D86" t="str">
        <f>VLOOKUP(Table1[[#This Row],[Player]],Players[[Player]:[consider]],2,FALSE)</f>
        <v>QB</v>
      </c>
      <c r="E86" s="1">
        <v>3</v>
      </c>
      <c r="F86" s="1">
        <v>3</v>
      </c>
      <c r="G86" s="1">
        <f>VLOOKUP(Table1[[#This Row],[Player]],Players[[Player]:[consider]],3,FALSE)</f>
        <v>4</v>
      </c>
      <c r="H86" s="1">
        <f>MIN(Table1[[#This Row],[Avg Yahoo Cost]:[Other Cost]])</f>
        <v>3</v>
      </c>
      <c r="I86" s="1">
        <f>MAX(Table1[[#This Row],[Avg Yahoo Cost]:[Other Cost]])</f>
        <v>4</v>
      </c>
      <c r="J86" s="1">
        <f>Table1[[#This Row],[Max Cost]]-Table1[[#This Row],[Min Cost]]</f>
        <v>1</v>
      </c>
      <c r="K86" s="8">
        <f>VLOOKUP(Table1[[#This Row],[Player]],Players[[Player]:[consider]],4,FALSE)</f>
        <v>299.79000000000002</v>
      </c>
      <c r="L86">
        <f>VLOOKUP(Table1[[#This Row],[Player]],Players[[Player]:[consider]],6,FALSE)</f>
        <v>24</v>
      </c>
      <c r="M86" s="9">
        <f>VLOOKUP(Table1[[#This Row],[Player]],Players[[Player]:[consider]],7,FALSE)</f>
        <v>2</v>
      </c>
      <c r="N86">
        <f>VLOOKUP(Table1[[#This Row],[Player]],Players[[Player]:[consider]],8,FALSE)</f>
        <v>9</v>
      </c>
      <c r="O86">
        <f>VLOOKUP(Table1[[#This Row],[Player]],Players[[Player]:[consider]],9,FALSE)</f>
        <v>1.3</v>
      </c>
      <c r="P86">
        <f>VLOOKUP(Table1[[#This Row],[Player]],Players[[Player]:[consider]],10,FALSE)</f>
        <v>4</v>
      </c>
      <c r="R86" s="15" t="b">
        <f>VLOOKUP(Table1[[#This Row],[Player]],'sim results'!$G$2:$J$581,2,FALSE)&gt;$Z$2</f>
        <v>1</v>
      </c>
      <c r="S86" s="15" t="b">
        <f>VLOOKUP(Table1[[#This Row],[Player]],'sim results'!$G$2:$J$581,2,FALSE)&gt;$Z$3</f>
        <v>0</v>
      </c>
      <c r="T86" s="15" t="b">
        <f>VLOOKUP(Table1[[#This Row],[Player]],'sim results'!$G$2:$J$581,2,FALSE)&gt;$Z$4</f>
        <v>0</v>
      </c>
      <c r="U86" s="15" t="b">
        <f>VLOOKUP(Table1[[#This Row],[Player]],'sim results'!$M$2:$P$564,2,FALSE)&gt;$AA$2</f>
        <v>1</v>
      </c>
      <c r="V86" s="15" t="b">
        <f>VLOOKUP(Table1[[#This Row],[Player]],'sim results'!$M$2:$P$564,2,FALSE)&gt;$AA$3</f>
        <v>1</v>
      </c>
      <c r="W86" s="15" t="b">
        <f>VLOOKUP(Table1[[#This Row],[Player]],'sim results'!$M$2:$P$564,2,FALSE)&gt;$AA$4</f>
        <v>1</v>
      </c>
      <c r="X86" s="15" t="b">
        <f>VLOOKUP(Table1[[#This Row],[Player]],'sim results'!$M$2:$P$564,2,FALSE)&gt;$AA$5</f>
        <v>0</v>
      </c>
      <c r="Y86" s="15" t="b">
        <f>VLOOKUP(Table1[[#This Row],[Player]],'sim results'!$M$2:$P$564,2,FALSE)&gt;$AA$6</f>
        <v>0</v>
      </c>
    </row>
    <row r="87" spans="1:25">
      <c r="A87" s="8">
        <f>AVERAGE(K86:K97)</f>
        <v>195.83083333333332</v>
      </c>
      <c r="B87" s="22" t="s">
        <v>109</v>
      </c>
      <c r="C87" s="22">
        <v>86</v>
      </c>
      <c r="D87" t="str">
        <f>VLOOKUP(Table1[[#This Row],[Player]],Players[[Player]:[consider]],2,FALSE)</f>
        <v>RB</v>
      </c>
      <c r="E87" s="1">
        <v>2.4</v>
      </c>
      <c r="F87" s="1">
        <v>3</v>
      </c>
      <c r="G87" s="1">
        <f>VLOOKUP(Table1[[#This Row],[Player]],Players[[Player]:[consider]],3,FALSE)</f>
        <v>12</v>
      </c>
      <c r="H87" s="1">
        <f>MIN(Table1[[#This Row],[Avg Yahoo Cost]:[Other Cost]])</f>
        <v>2.4</v>
      </c>
      <c r="I87" s="1">
        <f>MAX(Table1[[#This Row],[Avg Yahoo Cost]:[Other Cost]])</f>
        <v>12</v>
      </c>
      <c r="J87" s="1">
        <f>Table1[[#This Row],[Max Cost]]-Table1[[#This Row],[Min Cost]]</f>
        <v>9.6</v>
      </c>
      <c r="K87" s="8">
        <f>VLOOKUP(Table1[[#This Row],[Player]],Players[[Player]:[consider]],4,FALSE)</f>
        <v>175</v>
      </c>
      <c r="L87">
        <f>VLOOKUP(Table1[[#This Row],[Player]],Players[[Player]:[consider]],6,FALSE)</f>
        <v>25</v>
      </c>
      <c r="M87" s="9">
        <f>VLOOKUP(Table1[[#This Row],[Player]],Players[[Player]:[consider]],7,FALSE)</f>
        <v>2</v>
      </c>
      <c r="N87">
        <f>VLOOKUP(Table1[[#This Row],[Player]],Players[[Player]:[consider]],8,FALSE)</f>
        <v>14</v>
      </c>
      <c r="O87">
        <f>VLOOKUP(Table1[[#This Row],[Player]],Players[[Player]:[consider]],9,FALSE)</f>
        <v>2</v>
      </c>
      <c r="P87">
        <f>VLOOKUP(Table1[[#This Row],[Player]],Players[[Player]:[consider]],10,FALSE)</f>
        <v>3.3</v>
      </c>
      <c r="R87" s="15" t="b">
        <f>VLOOKUP(Table1[[#This Row],[Player]],'sim results'!$G$2:$J$581,2,FALSE)&gt;$Z$2</f>
        <v>1</v>
      </c>
      <c r="S87" s="15" t="b">
        <f>VLOOKUP(Table1[[#This Row],[Player]],'sim results'!$G$2:$J$581,2,FALSE)&gt;$Z$3</f>
        <v>0</v>
      </c>
      <c r="T87" s="15" t="b">
        <f>VLOOKUP(Table1[[#This Row],[Player]],'sim results'!$G$2:$J$581,2,FALSE)&gt;$Z$4</f>
        <v>0</v>
      </c>
      <c r="U87" s="15" t="b">
        <f>VLOOKUP(Table1[[#This Row],[Player]],'sim results'!$M$2:$P$564,2,FALSE)&gt;$AA$2</f>
        <v>1</v>
      </c>
      <c r="V87" s="15" t="b">
        <f>VLOOKUP(Table1[[#This Row],[Player]],'sim results'!$M$2:$P$564,2,FALSE)&gt;$AA$3</f>
        <v>1</v>
      </c>
      <c r="W87" s="15" t="b">
        <f>VLOOKUP(Table1[[#This Row],[Player]],'sim results'!$M$2:$P$564,2,FALSE)&gt;$AA$4</f>
        <v>1</v>
      </c>
      <c r="X87" s="15" t="b">
        <f>VLOOKUP(Table1[[#This Row],[Player]],'sim results'!$M$2:$P$564,2,FALSE)&gt;$AA$5</f>
        <v>0</v>
      </c>
      <c r="Y87" s="15" t="b">
        <f>VLOOKUP(Table1[[#This Row],[Player]],'sim results'!$M$2:$P$564,2,FALSE)&gt;$AA$6</f>
        <v>0</v>
      </c>
    </row>
    <row r="88" spans="1:25">
      <c r="B88" s="22" t="s">
        <v>103</v>
      </c>
      <c r="C88" s="22">
        <v>87</v>
      </c>
      <c r="D88" t="str">
        <f>VLOOKUP(Table1[[#This Row],[Player]],Players[[Player]:[consider]],2,FALSE)</f>
        <v>RB</v>
      </c>
      <c r="E88" s="1">
        <v>3</v>
      </c>
      <c r="F88" s="1">
        <v>3</v>
      </c>
      <c r="G88" s="1">
        <f>VLOOKUP(Table1[[#This Row],[Player]],Players[[Player]:[consider]],3,FALSE)</f>
        <v>13</v>
      </c>
      <c r="H88" s="1">
        <f>MIN(Table1[[#This Row],[Avg Yahoo Cost]:[Other Cost]])</f>
        <v>3</v>
      </c>
      <c r="I88" s="1">
        <f>MAX(Table1[[#This Row],[Avg Yahoo Cost]:[Other Cost]])</f>
        <v>13</v>
      </c>
      <c r="J88" s="1">
        <f>Table1[[#This Row],[Max Cost]]-Table1[[#This Row],[Min Cost]]</f>
        <v>10</v>
      </c>
      <c r="K88" s="8">
        <f>VLOOKUP(Table1[[#This Row],[Player]],Players[[Player]:[consider]],4,FALSE)</f>
        <v>178.75</v>
      </c>
      <c r="L88">
        <f>VLOOKUP(Table1[[#This Row],[Player]],Players[[Player]:[consider]],6,FALSE)</f>
        <v>26</v>
      </c>
      <c r="M88" s="9">
        <f>VLOOKUP(Table1[[#This Row],[Player]],Players[[Player]:[consider]],7,FALSE)</f>
        <v>5</v>
      </c>
      <c r="N88">
        <f>VLOOKUP(Table1[[#This Row],[Player]],Players[[Player]:[consider]],8,FALSE)</f>
        <v>11</v>
      </c>
      <c r="O88">
        <f>VLOOKUP(Table1[[#This Row],[Player]],Players[[Player]:[consider]],9,FALSE)</f>
        <v>2.8</v>
      </c>
      <c r="P88">
        <f>VLOOKUP(Table1[[#This Row],[Player]],Players[[Player]:[consider]],10,FALSE)</f>
        <v>2.5</v>
      </c>
      <c r="Q88" t="s">
        <v>14</v>
      </c>
      <c r="R88" s="15" t="b">
        <f>VLOOKUP(Table1[[#This Row],[Player]],'sim results'!$G$2:$J$581,2,FALSE)&gt;$Z$2</f>
        <v>1</v>
      </c>
      <c r="S88" s="15" t="b">
        <f>VLOOKUP(Table1[[#This Row],[Player]],'sim results'!$G$2:$J$581,2,FALSE)&gt;$Z$3</f>
        <v>0</v>
      </c>
      <c r="T88" s="15" t="b">
        <f>VLOOKUP(Table1[[#This Row],[Player]],'sim results'!$G$2:$J$581,2,FALSE)&gt;$Z$4</f>
        <v>0</v>
      </c>
      <c r="U88" s="15" t="b">
        <f>VLOOKUP(Table1[[#This Row],[Player]],'sim results'!$M$2:$P$564,2,FALSE)&gt;$AA$2</f>
        <v>1</v>
      </c>
      <c r="V88" s="15" t="b">
        <f>VLOOKUP(Table1[[#This Row],[Player]],'sim results'!$M$2:$P$564,2,FALSE)&gt;$AA$3</f>
        <v>1</v>
      </c>
      <c r="W88" s="15" t="b">
        <f>VLOOKUP(Table1[[#This Row],[Player]],'sim results'!$M$2:$P$564,2,FALSE)&gt;$AA$4</f>
        <v>0</v>
      </c>
      <c r="X88" s="15" t="b">
        <f>VLOOKUP(Table1[[#This Row],[Player]],'sim results'!$M$2:$P$564,2,FALSE)&gt;$AA$5</f>
        <v>0</v>
      </c>
      <c r="Y88" s="15" t="b">
        <f>VLOOKUP(Table1[[#This Row],[Player]],'sim results'!$M$2:$P$564,2,FALSE)&gt;$AA$6</f>
        <v>0</v>
      </c>
    </row>
    <row r="89" spans="1:25">
      <c r="B89" s="22" t="s">
        <v>135</v>
      </c>
      <c r="C89" s="22">
        <v>88</v>
      </c>
      <c r="D89" t="str">
        <f>VLOOKUP(Table1[[#This Row],[Player]],Players[[Player]:[consider]],2,FALSE)</f>
        <v>WR</v>
      </c>
      <c r="E89" s="1">
        <v>1.8</v>
      </c>
      <c r="F89" s="1">
        <v>3</v>
      </c>
      <c r="G89" s="1">
        <f>VLOOKUP(Table1[[#This Row],[Player]],Players[[Player]:[consider]],3,FALSE)</f>
        <v>4</v>
      </c>
      <c r="H89" s="1">
        <f>MIN(Table1[[#This Row],[Avg Yahoo Cost]:[Other Cost]])</f>
        <v>1.8</v>
      </c>
      <c r="I89" s="1">
        <f>MAX(Table1[[#This Row],[Avg Yahoo Cost]:[Other Cost]])</f>
        <v>4</v>
      </c>
      <c r="J89" s="1">
        <f>Table1[[#This Row],[Max Cost]]-Table1[[#This Row],[Min Cost]]</f>
        <v>2.2000000000000002</v>
      </c>
      <c r="K89" s="8">
        <f>VLOOKUP(Table1[[#This Row],[Player]],Players[[Player]:[consider]],4,FALSE)</f>
        <v>162.16</v>
      </c>
      <c r="L89">
        <f>VLOOKUP(Table1[[#This Row],[Player]],Players[[Player]:[consider]],6,FALSE)</f>
        <v>22</v>
      </c>
      <c r="M89" s="9" t="str">
        <f>VLOOKUP(Table1[[#This Row],[Player]],Players[[Player]:[consider]],7,FALSE)</f>
        <v>R</v>
      </c>
      <c r="N89">
        <f>VLOOKUP(Table1[[#This Row],[Player]],Players[[Player]:[consider]],8,FALSE)</f>
        <v>7</v>
      </c>
      <c r="O89">
        <f>VLOOKUP(Table1[[#This Row],[Player]],Players[[Player]:[consider]],9,FALSE)</f>
        <v>0</v>
      </c>
      <c r="P89">
        <f>VLOOKUP(Table1[[#This Row],[Player]],Players[[Player]:[consider]],10,FALSE)</f>
        <v>0</v>
      </c>
      <c r="R89" s="15" t="b">
        <f>VLOOKUP(Table1[[#This Row],[Player]],'sim results'!$G$2:$J$581,2,FALSE)&gt;$Z$2</f>
        <v>1</v>
      </c>
      <c r="S89" s="15" t="b">
        <f>VLOOKUP(Table1[[#This Row],[Player]],'sim results'!$G$2:$J$581,2,FALSE)&gt;$Z$3</f>
        <v>0</v>
      </c>
      <c r="T89" s="15" t="b">
        <f>VLOOKUP(Table1[[#This Row],[Player]],'sim results'!$G$2:$J$581,2,FALSE)&gt;$Z$4</f>
        <v>0</v>
      </c>
      <c r="U89" s="15" t="b">
        <f>VLOOKUP(Table1[[#This Row],[Player]],'sim results'!$M$2:$P$564,2,FALSE)&gt;$AA$2</f>
        <v>1</v>
      </c>
      <c r="V89" s="15" t="b">
        <f>VLOOKUP(Table1[[#This Row],[Player]],'sim results'!$M$2:$P$564,2,FALSE)&gt;$AA$3</f>
        <v>1</v>
      </c>
      <c r="W89" s="15" t="b">
        <f>VLOOKUP(Table1[[#This Row],[Player]],'sim results'!$M$2:$P$564,2,FALSE)&gt;$AA$4</f>
        <v>0</v>
      </c>
      <c r="X89" s="15" t="b">
        <f>VLOOKUP(Table1[[#This Row],[Player]],'sim results'!$M$2:$P$564,2,FALSE)&gt;$AA$5</f>
        <v>0</v>
      </c>
      <c r="Y89" s="15" t="b">
        <f>VLOOKUP(Table1[[#This Row],[Player]],'sim results'!$M$2:$P$564,2,FALSE)&gt;$AA$6</f>
        <v>0</v>
      </c>
    </row>
    <row r="90" spans="1:25">
      <c r="B90" s="22" t="s">
        <v>72</v>
      </c>
      <c r="C90" s="22">
        <v>89</v>
      </c>
      <c r="D90" t="str">
        <f>VLOOKUP(Table1[[#This Row],[Player]],Players[[Player]:[consider]],2,FALSE)</f>
        <v>TE</v>
      </c>
      <c r="E90" s="1">
        <v>3.1</v>
      </c>
      <c r="F90" s="1">
        <v>2</v>
      </c>
      <c r="G90" s="1">
        <f>VLOOKUP(Table1[[#This Row],[Player]],Players[[Player]:[consider]],3,FALSE)</f>
        <v>18</v>
      </c>
      <c r="H90" s="1">
        <f>MIN(Table1[[#This Row],[Avg Yahoo Cost]:[Other Cost]])</f>
        <v>2</v>
      </c>
      <c r="I90" s="1">
        <f>MAX(Table1[[#This Row],[Avg Yahoo Cost]:[Other Cost]])</f>
        <v>18</v>
      </c>
      <c r="J90" s="1">
        <f>Table1[[#This Row],[Max Cost]]-Table1[[#This Row],[Min Cost]]</f>
        <v>16</v>
      </c>
      <c r="K90" s="8">
        <f>VLOOKUP(Table1[[#This Row],[Player]],Players[[Player]:[consider]],4,FALSE)</f>
        <v>186.17</v>
      </c>
      <c r="L90">
        <f>VLOOKUP(Table1[[#This Row],[Player]],Players[[Player]:[consider]],6,FALSE)</f>
        <v>29</v>
      </c>
      <c r="M90" s="9">
        <f>VLOOKUP(Table1[[#This Row],[Player]],Players[[Player]:[consider]],7,FALSE)</f>
        <v>7</v>
      </c>
      <c r="N90">
        <f>VLOOKUP(Table1[[#This Row],[Player]],Players[[Player]:[consider]],8,FALSE)</f>
        <v>12</v>
      </c>
      <c r="O90">
        <f>VLOOKUP(Table1[[#This Row],[Player]],Players[[Player]:[consider]],9,FALSE)</f>
        <v>1.5</v>
      </c>
      <c r="P90">
        <f>VLOOKUP(Table1[[#This Row],[Player]],Players[[Player]:[consider]],10,FALSE)</f>
        <v>3.8</v>
      </c>
      <c r="R90" s="15" t="b">
        <f>VLOOKUP(Table1[[#This Row],[Player]],'sim results'!$G$2:$J$581,2,FALSE)&gt;$Z$2</f>
        <v>1</v>
      </c>
      <c r="S90" s="15" t="b">
        <f>VLOOKUP(Table1[[#This Row],[Player]],'sim results'!$G$2:$J$581,2,FALSE)&gt;$Z$3</f>
        <v>1</v>
      </c>
      <c r="T90" s="15" t="b">
        <f>VLOOKUP(Table1[[#This Row],[Player]],'sim results'!$G$2:$J$581,2,FALSE)&gt;$Z$4</f>
        <v>1</v>
      </c>
      <c r="U90" s="15" t="b">
        <f>VLOOKUP(Table1[[#This Row],[Player]],'sim results'!$M$2:$P$564,2,FALSE)&gt;$AA$2</f>
        <v>1</v>
      </c>
      <c r="V90" s="15" t="b">
        <f>VLOOKUP(Table1[[#This Row],[Player]],'sim results'!$M$2:$P$564,2,FALSE)&gt;$AA$3</f>
        <v>1</v>
      </c>
      <c r="W90" s="15" t="b">
        <f>VLOOKUP(Table1[[#This Row],[Player]],'sim results'!$M$2:$P$564,2,FALSE)&gt;$AA$4</f>
        <v>1</v>
      </c>
      <c r="X90" s="15" t="b">
        <f>VLOOKUP(Table1[[#This Row],[Player]],'sim results'!$M$2:$P$564,2,FALSE)&gt;$AA$5</f>
        <v>1</v>
      </c>
      <c r="Y90" s="15" t="b">
        <f>VLOOKUP(Table1[[#This Row],[Player]],'sim results'!$M$2:$P$564,2,FALSE)&gt;$AA$6</f>
        <v>0</v>
      </c>
    </row>
    <row r="91" spans="1:25">
      <c r="B91" s="22" t="s">
        <v>92</v>
      </c>
      <c r="C91" s="22">
        <v>90</v>
      </c>
      <c r="D91" t="str">
        <f>VLOOKUP(Table1[[#This Row],[Player]],Players[[Player]:[consider]],2,FALSE)</f>
        <v>WR</v>
      </c>
      <c r="E91" s="1">
        <v>1.2</v>
      </c>
      <c r="F91" s="1">
        <v>2</v>
      </c>
      <c r="G91" s="1">
        <f>VLOOKUP(Table1[[#This Row],[Player]],Players[[Player]:[consider]],3,FALSE)</f>
        <v>14</v>
      </c>
      <c r="H91" s="1">
        <f>MIN(Table1[[#This Row],[Avg Yahoo Cost]:[Other Cost]])</f>
        <v>1.2</v>
      </c>
      <c r="I91" s="1">
        <f>MAX(Table1[[#This Row],[Avg Yahoo Cost]:[Other Cost]])</f>
        <v>14</v>
      </c>
      <c r="J91" s="1">
        <f>Table1[[#This Row],[Max Cost]]-Table1[[#This Row],[Min Cost]]</f>
        <v>12.8</v>
      </c>
      <c r="K91" s="8">
        <f>VLOOKUP(Table1[[#This Row],[Player]],Players[[Player]:[consider]],4,FALSE)</f>
        <v>194.87</v>
      </c>
      <c r="L91">
        <f>VLOOKUP(Table1[[#This Row],[Player]],Players[[Player]:[consider]],6,FALSE)</f>
        <v>22</v>
      </c>
      <c r="M91" s="9">
        <f>VLOOKUP(Table1[[#This Row],[Player]],Players[[Player]:[consider]],7,FALSE)</f>
        <v>1</v>
      </c>
      <c r="N91">
        <f>VLOOKUP(Table1[[#This Row],[Player]],Players[[Player]:[consider]],8,FALSE)</f>
        <v>10</v>
      </c>
      <c r="O91">
        <f>VLOOKUP(Table1[[#This Row],[Player]],Players[[Player]:[consider]],9,FALSE)</f>
        <v>2.5</v>
      </c>
      <c r="P91">
        <f>VLOOKUP(Table1[[#This Row],[Player]],Players[[Player]:[consider]],10,FALSE)</f>
        <v>3.5</v>
      </c>
      <c r="R91" s="15" t="b">
        <f>VLOOKUP(Table1[[#This Row],[Player]],'sim results'!$G$2:$J$581,2,FALSE)&gt;$Z$2</f>
        <v>1</v>
      </c>
      <c r="S91" s="15" t="b">
        <f>VLOOKUP(Table1[[#This Row],[Player]],'sim results'!$G$2:$J$581,2,FALSE)&gt;$Z$3</f>
        <v>0</v>
      </c>
      <c r="T91" s="15" t="b">
        <f>VLOOKUP(Table1[[#This Row],[Player]],'sim results'!$G$2:$J$581,2,FALSE)&gt;$Z$4</f>
        <v>0</v>
      </c>
      <c r="U91" s="15" t="b">
        <f>VLOOKUP(Table1[[#This Row],[Player]],'sim results'!$M$2:$P$564,2,FALSE)&gt;$AA$2</f>
        <v>1</v>
      </c>
      <c r="V91" s="15" t="b">
        <f>VLOOKUP(Table1[[#This Row],[Player]],'sim results'!$M$2:$P$564,2,FALSE)&gt;$AA$3</f>
        <v>0</v>
      </c>
      <c r="W91" s="15" t="b">
        <f>VLOOKUP(Table1[[#This Row],[Player]],'sim results'!$M$2:$P$564,2,FALSE)&gt;$AA$4</f>
        <v>0</v>
      </c>
      <c r="X91" s="15" t="b">
        <f>VLOOKUP(Table1[[#This Row],[Player]],'sim results'!$M$2:$P$564,2,FALSE)&gt;$AA$5</f>
        <v>0</v>
      </c>
      <c r="Y91" s="15" t="b">
        <f>VLOOKUP(Table1[[#This Row],[Player]],'sim results'!$M$2:$P$564,2,FALSE)&gt;$AA$6</f>
        <v>0</v>
      </c>
    </row>
    <row r="92" spans="1:25">
      <c r="B92" s="22" t="s">
        <v>119</v>
      </c>
      <c r="C92" s="22">
        <v>91</v>
      </c>
      <c r="D92" t="str">
        <f>VLOOKUP(Table1[[#This Row],[Player]],Players[[Player]:[consider]],2,FALSE)</f>
        <v>RB</v>
      </c>
      <c r="E92" s="1">
        <v>2.1</v>
      </c>
      <c r="F92" s="1">
        <v>2</v>
      </c>
      <c r="G92" s="1">
        <f>VLOOKUP(Table1[[#This Row],[Player]],Players[[Player]:[consider]],3,FALSE)</f>
        <v>7</v>
      </c>
      <c r="H92" s="1">
        <f>MIN(Table1[[#This Row],[Avg Yahoo Cost]:[Other Cost]])</f>
        <v>2</v>
      </c>
      <c r="I92" s="1">
        <f>MAX(Table1[[#This Row],[Avg Yahoo Cost]:[Other Cost]])</f>
        <v>7</v>
      </c>
      <c r="J92" s="1">
        <f>Table1[[#This Row],[Max Cost]]-Table1[[#This Row],[Min Cost]]</f>
        <v>5</v>
      </c>
      <c r="K92" s="8">
        <f>VLOOKUP(Table1[[#This Row],[Player]],Players[[Player]:[consider]],4,FALSE)</f>
        <v>161.61000000000001</v>
      </c>
      <c r="L92">
        <f>VLOOKUP(Table1[[#This Row],[Player]],Players[[Player]:[consider]],6,FALSE)</f>
        <v>24</v>
      </c>
      <c r="M92" s="9">
        <f>VLOOKUP(Table1[[#This Row],[Player]],Players[[Player]:[consider]],7,FALSE)</f>
        <v>1</v>
      </c>
      <c r="N92">
        <f>VLOOKUP(Table1[[#This Row],[Player]],Players[[Player]:[consider]],8,FALSE)</f>
        <v>12</v>
      </c>
      <c r="O92">
        <f>VLOOKUP(Table1[[#This Row],[Player]],Players[[Player]:[consider]],9,FALSE)</f>
        <v>1.8</v>
      </c>
      <c r="P92">
        <f>VLOOKUP(Table1[[#This Row],[Player]],Players[[Player]:[consider]],10,FALSE)</f>
        <v>3.3</v>
      </c>
      <c r="Q92" t="s">
        <v>14</v>
      </c>
      <c r="R92" s="15" t="b">
        <f>VLOOKUP(Table1[[#This Row],[Player]],'sim results'!$G$2:$J$581,2,FALSE)&gt;$Z$2</f>
        <v>1</v>
      </c>
      <c r="S92" s="15" t="b">
        <f>VLOOKUP(Table1[[#This Row],[Player]],'sim results'!$G$2:$J$581,2,FALSE)&gt;$Z$3</f>
        <v>0</v>
      </c>
      <c r="T92" s="15" t="b">
        <f>VLOOKUP(Table1[[#This Row],[Player]],'sim results'!$G$2:$J$581,2,FALSE)&gt;$Z$4</f>
        <v>0</v>
      </c>
      <c r="U92" s="15" t="b">
        <f>VLOOKUP(Table1[[#This Row],[Player]],'sim results'!$M$2:$P$564,2,FALSE)&gt;$AA$2</f>
        <v>1</v>
      </c>
      <c r="V92" s="15" t="b">
        <f>VLOOKUP(Table1[[#This Row],[Player]],'sim results'!$M$2:$P$564,2,FALSE)&gt;$AA$3</f>
        <v>0</v>
      </c>
      <c r="W92" s="15" t="b">
        <f>VLOOKUP(Table1[[#This Row],[Player]],'sim results'!$M$2:$P$564,2,FALSE)&gt;$AA$4</f>
        <v>0</v>
      </c>
      <c r="X92" s="15" t="b">
        <f>VLOOKUP(Table1[[#This Row],[Player]],'sim results'!$M$2:$P$564,2,FALSE)&gt;$AA$5</f>
        <v>0</v>
      </c>
      <c r="Y92" s="15" t="b">
        <f>VLOOKUP(Table1[[#This Row],[Player]],'sim results'!$M$2:$P$564,2,FALSE)&gt;$AA$6</f>
        <v>0</v>
      </c>
    </row>
    <row r="93" spans="1:25">
      <c r="B93" s="22" t="s">
        <v>90</v>
      </c>
      <c r="C93" s="22">
        <v>92</v>
      </c>
      <c r="D93" t="str">
        <f>VLOOKUP(Table1[[#This Row],[Player]],Players[[Player]:[consider]],2,FALSE)</f>
        <v>RB</v>
      </c>
      <c r="E93" s="1">
        <v>2.6</v>
      </c>
      <c r="F93" s="1">
        <v>2</v>
      </c>
      <c r="G93" s="1">
        <f>VLOOKUP(Table1[[#This Row],[Player]],Players[[Player]:[consider]],3,FALSE)</f>
        <v>14</v>
      </c>
      <c r="H93" s="1">
        <f>MIN(Table1[[#This Row],[Avg Yahoo Cost]:[Other Cost]])</f>
        <v>2</v>
      </c>
      <c r="I93" s="1">
        <f>MAX(Table1[[#This Row],[Avg Yahoo Cost]:[Other Cost]])</f>
        <v>14</v>
      </c>
      <c r="J93" s="1">
        <f>Table1[[#This Row],[Max Cost]]-Table1[[#This Row],[Min Cost]]</f>
        <v>12</v>
      </c>
      <c r="K93" s="8">
        <f>VLOOKUP(Table1[[#This Row],[Player]],Players[[Player]:[consider]],4,FALSE)</f>
        <v>185.76</v>
      </c>
      <c r="L93">
        <f>VLOOKUP(Table1[[#This Row],[Player]],Players[[Player]:[consider]],6,FALSE)</f>
        <v>24</v>
      </c>
      <c r="M93" s="9">
        <f>VLOOKUP(Table1[[#This Row],[Player]],Players[[Player]:[consider]],7,FALSE)</f>
        <v>3</v>
      </c>
      <c r="N93">
        <f>VLOOKUP(Table1[[#This Row],[Player]],Players[[Player]:[consider]],8,FALSE)</f>
        <v>14</v>
      </c>
      <c r="O93">
        <f>VLOOKUP(Table1[[#This Row],[Player]],Players[[Player]:[consider]],9,FALSE)</f>
        <v>2.5</v>
      </c>
      <c r="P93">
        <f>VLOOKUP(Table1[[#This Row],[Player]],Players[[Player]:[consider]],10,FALSE)</f>
        <v>3</v>
      </c>
      <c r="Q93" t="s">
        <v>14</v>
      </c>
      <c r="R93" s="15" t="b">
        <f>VLOOKUP(Table1[[#This Row],[Player]],'sim results'!$G$2:$J$581,2,FALSE)&gt;$Z$2</f>
        <v>1</v>
      </c>
      <c r="S93" s="15" t="b">
        <f>VLOOKUP(Table1[[#This Row],[Player]],'sim results'!$G$2:$J$581,2,FALSE)&gt;$Z$3</f>
        <v>1</v>
      </c>
      <c r="T93" s="15" t="b">
        <f>VLOOKUP(Table1[[#This Row],[Player]],'sim results'!$G$2:$J$581,2,FALSE)&gt;$Z$4</f>
        <v>0</v>
      </c>
      <c r="U93" s="15" t="b">
        <f>VLOOKUP(Table1[[#This Row],[Player]],'sim results'!$M$2:$P$564,2,FALSE)&gt;$AA$2</f>
        <v>1</v>
      </c>
      <c r="V93" s="15" t="b">
        <f>VLOOKUP(Table1[[#This Row],[Player]],'sim results'!$M$2:$P$564,2,FALSE)&gt;$AA$3</f>
        <v>1</v>
      </c>
      <c r="W93" s="15" t="b">
        <f>VLOOKUP(Table1[[#This Row],[Player]],'sim results'!$M$2:$P$564,2,FALSE)&gt;$AA$4</f>
        <v>1</v>
      </c>
      <c r="X93" s="15" t="b">
        <f>VLOOKUP(Table1[[#This Row],[Player]],'sim results'!$M$2:$P$564,2,FALSE)&gt;$AA$5</f>
        <v>1</v>
      </c>
      <c r="Y93" s="15" t="b">
        <f>VLOOKUP(Table1[[#This Row],[Player]],'sim results'!$M$2:$P$564,2,FALSE)&gt;$AA$6</f>
        <v>0</v>
      </c>
    </row>
    <row r="94" spans="1:25">
      <c r="B94" s="22" t="s">
        <v>147</v>
      </c>
      <c r="C94" s="22">
        <v>93</v>
      </c>
      <c r="D94" t="str">
        <f>VLOOKUP(Table1[[#This Row],[Player]],Players[[Player]:[consider]],2,FALSE)</f>
        <v>QB</v>
      </c>
      <c r="E94" s="1">
        <v>1.9</v>
      </c>
      <c r="F94" s="1">
        <v>3</v>
      </c>
      <c r="G94" s="1">
        <f>VLOOKUP(Table1[[#This Row],[Player]],Players[[Player]:[consider]],3,FALSE)</f>
        <v>2</v>
      </c>
      <c r="H94" s="1">
        <f>MIN(Table1[[#This Row],[Avg Yahoo Cost]:[Other Cost]])</f>
        <v>1.9</v>
      </c>
      <c r="I94" s="1">
        <f>MAX(Table1[[#This Row],[Avg Yahoo Cost]:[Other Cost]])</f>
        <v>3</v>
      </c>
      <c r="J94" s="1">
        <f>Table1[[#This Row],[Max Cost]]-Table1[[#This Row],[Min Cost]]</f>
        <v>1.1000000000000001</v>
      </c>
      <c r="K94" s="8">
        <f>VLOOKUP(Table1[[#This Row],[Player]],Players[[Player]:[consider]],4,FALSE)</f>
        <v>294.57</v>
      </c>
      <c r="L94">
        <f>VLOOKUP(Table1[[#This Row],[Player]],Players[[Player]:[consider]],6,FALSE)</f>
        <v>29</v>
      </c>
      <c r="M94" s="9">
        <f>VLOOKUP(Table1[[#This Row],[Player]],Players[[Player]:[consider]],7,FALSE)</f>
        <v>8</v>
      </c>
      <c r="N94">
        <f>VLOOKUP(Table1[[#This Row],[Player]],Players[[Player]:[consider]],8,FALSE)</f>
        <v>5</v>
      </c>
      <c r="O94">
        <f>VLOOKUP(Table1[[#This Row],[Player]],Players[[Player]:[consider]],9,FALSE)</f>
        <v>2</v>
      </c>
      <c r="P94">
        <f>VLOOKUP(Table1[[#This Row],[Player]],Players[[Player]:[consider]],10,FALSE)</f>
        <v>4.3</v>
      </c>
      <c r="R94" s="15" t="b">
        <f>VLOOKUP(Table1[[#This Row],[Player]],'sim results'!$G$2:$J$581,2,FALSE)&gt;$Z$2</f>
        <v>1</v>
      </c>
      <c r="S94" s="15" t="b">
        <f>VLOOKUP(Table1[[#This Row],[Player]],'sim results'!$G$2:$J$581,2,FALSE)&gt;$Z$3</f>
        <v>0</v>
      </c>
      <c r="T94" s="15" t="b">
        <f>VLOOKUP(Table1[[#This Row],[Player]],'sim results'!$G$2:$J$581,2,FALSE)&gt;$Z$4</f>
        <v>0</v>
      </c>
      <c r="U94" s="15" t="b">
        <f>VLOOKUP(Table1[[#This Row],[Player]],'sim results'!$M$2:$P$564,2,FALSE)&gt;$AA$2</f>
        <v>0</v>
      </c>
      <c r="V94" s="15" t="b">
        <f>VLOOKUP(Table1[[#This Row],[Player]],'sim results'!$M$2:$P$564,2,FALSE)&gt;$AA$3</f>
        <v>0</v>
      </c>
      <c r="W94" s="15" t="b">
        <f>VLOOKUP(Table1[[#This Row],[Player]],'sim results'!$M$2:$P$564,2,FALSE)&gt;$AA$4</f>
        <v>0</v>
      </c>
      <c r="X94" s="15" t="b">
        <f>VLOOKUP(Table1[[#This Row],[Player]],'sim results'!$M$2:$P$564,2,FALSE)&gt;$AA$5</f>
        <v>0</v>
      </c>
      <c r="Y94" s="15" t="b">
        <f>VLOOKUP(Table1[[#This Row],[Player]],'sim results'!$M$2:$P$564,2,FALSE)&gt;$AA$6</f>
        <v>0</v>
      </c>
    </row>
    <row r="95" spans="1:25">
      <c r="B95" s="22" t="s">
        <v>125</v>
      </c>
      <c r="C95" s="22">
        <v>94</v>
      </c>
      <c r="D95" t="str">
        <f>VLOOKUP(Table1[[#This Row],[Player]],Players[[Player]:[consider]],2,FALSE)</f>
        <v>RB</v>
      </c>
      <c r="E95" s="1">
        <v>3.5</v>
      </c>
      <c r="F95" s="1">
        <v>3</v>
      </c>
      <c r="G95" s="1">
        <f>VLOOKUP(Table1[[#This Row],[Player]],Players[[Player]:[consider]],3,FALSE)</f>
        <v>6</v>
      </c>
      <c r="H95" s="1">
        <f>MIN(Table1[[#This Row],[Avg Yahoo Cost]:[Other Cost]])</f>
        <v>3</v>
      </c>
      <c r="I95" s="1">
        <f>MAX(Table1[[#This Row],[Avg Yahoo Cost]:[Other Cost]])</f>
        <v>6</v>
      </c>
      <c r="J95" s="1">
        <f>Table1[[#This Row],[Max Cost]]-Table1[[#This Row],[Min Cost]]</f>
        <v>3</v>
      </c>
      <c r="K95" s="8">
        <f>VLOOKUP(Table1[[#This Row],[Player]],Players[[Player]:[consider]],4,FALSE)</f>
        <v>153.47999999999999</v>
      </c>
      <c r="L95">
        <f>VLOOKUP(Table1[[#This Row],[Player]],Players[[Player]:[consider]],6,FALSE)</f>
        <v>26</v>
      </c>
      <c r="M95" s="9">
        <f>VLOOKUP(Table1[[#This Row],[Player]],Players[[Player]:[consider]],7,FALSE)</f>
        <v>4</v>
      </c>
      <c r="N95">
        <f>VLOOKUP(Table1[[#This Row],[Player]],Players[[Player]:[consider]],8,FALSE)</f>
        <v>12</v>
      </c>
      <c r="O95">
        <f>VLOOKUP(Table1[[#This Row],[Player]],Players[[Player]:[consider]],9,FALSE)</f>
        <v>2</v>
      </c>
      <c r="P95">
        <f>VLOOKUP(Table1[[#This Row],[Player]],Players[[Player]:[consider]],10,FALSE)</f>
        <v>2.8</v>
      </c>
      <c r="R95" s="15" t="b">
        <f>VLOOKUP(Table1[[#This Row],[Player]],'sim results'!$G$2:$J$581,2,FALSE)&gt;$Z$2</f>
        <v>1</v>
      </c>
      <c r="S95" s="15" t="b">
        <f>VLOOKUP(Table1[[#This Row],[Player]],'sim results'!$G$2:$J$581,2,FALSE)&gt;$Z$3</f>
        <v>0</v>
      </c>
      <c r="T95" s="15" t="b">
        <f>VLOOKUP(Table1[[#This Row],[Player]],'sim results'!$G$2:$J$581,2,FALSE)&gt;$Z$4</f>
        <v>0</v>
      </c>
      <c r="U95" s="15" t="b">
        <f>VLOOKUP(Table1[[#This Row],[Player]],'sim results'!$M$2:$P$564,2,FALSE)&gt;$AA$2</f>
        <v>1</v>
      </c>
      <c r="V95" s="15" t="b">
        <f>VLOOKUP(Table1[[#This Row],[Player]],'sim results'!$M$2:$P$564,2,FALSE)&gt;$AA$3</f>
        <v>1</v>
      </c>
      <c r="W95" s="15" t="b">
        <f>VLOOKUP(Table1[[#This Row],[Player]],'sim results'!$M$2:$P$564,2,FALSE)&gt;$AA$4</f>
        <v>1</v>
      </c>
      <c r="X95" s="15" t="b">
        <f>VLOOKUP(Table1[[#This Row],[Player]],'sim results'!$M$2:$P$564,2,FALSE)&gt;$AA$5</f>
        <v>0</v>
      </c>
      <c r="Y95" s="15" t="b">
        <f>VLOOKUP(Table1[[#This Row],[Player]],'sim results'!$M$2:$P$564,2,FALSE)&gt;$AA$6</f>
        <v>0</v>
      </c>
    </row>
    <row r="96" spans="1:25">
      <c r="B96" s="22" t="s">
        <v>81</v>
      </c>
      <c r="C96" s="22">
        <v>95</v>
      </c>
      <c r="D96" t="str">
        <f>VLOOKUP(Table1[[#This Row],[Player]],Players[[Player]:[consider]],2,FALSE)</f>
        <v>TE</v>
      </c>
      <c r="E96" s="1">
        <v>2.5</v>
      </c>
      <c r="F96" s="1">
        <v>2</v>
      </c>
      <c r="G96" s="1">
        <f>VLOOKUP(Table1[[#This Row],[Player]],Players[[Player]:[consider]],3,FALSE)</f>
        <v>16</v>
      </c>
      <c r="H96" s="1">
        <f>MIN(Table1[[#This Row],[Avg Yahoo Cost]:[Other Cost]])</f>
        <v>2</v>
      </c>
      <c r="I96" s="1">
        <f>MAX(Table1[[#This Row],[Avg Yahoo Cost]:[Other Cost]])</f>
        <v>16</v>
      </c>
      <c r="J96" s="1">
        <f>Table1[[#This Row],[Max Cost]]-Table1[[#This Row],[Min Cost]]</f>
        <v>14</v>
      </c>
      <c r="K96" s="8">
        <f>VLOOKUP(Table1[[#This Row],[Player]],Players[[Player]:[consider]],4,FALSE)</f>
        <v>177.98</v>
      </c>
      <c r="L96">
        <f>VLOOKUP(Table1[[#This Row],[Player]],Players[[Player]:[consider]],6,FALSE)</f>
        <v>25</v>
      </c>
      <c r="M96" s="9">
        <f>VLOOKUP(Table1[[#This Row],[Player]],Players[[Player]:[consider]],7,FALSE)</f>
        <v>2</v>
      </c>
      <c r="N96">
        <f>VLOOKUP(Table1[[#This Row],[Player]],Players[[Player]:[consider]],8,FALSE)</f>
        <v>7</v>
      </c>
      <c r="O96">
        <f>VLOOKUP(Table1[[#This Row],[Player]],Players[[Player]:[consider]],9,FALSE)</f>
        <v>1</v>
      </c>
      <c r="P96">
        <f>VLOOKUP(Table1[[#This Row],[Player]],Players[[Player]:[consider]],10,FALSE)</f>
        <v>3.5</v>
      </c>
      <c r="R96" s="15" t="b">
        <f>VLOOKUP(Table1[[#This Row],[Player]],'sim results'!$G$2:$J$581,2,FALSE)&gt;$Z$2</f>
        <v>1</v>
      </c>
      <c r="S96" s="15" t="b">
        <f>VLOOKUP(Table1[[#This Row],[Player]],'sim results'!$G$2:$J$581,2,FALSE)&gt;$Z$3</f>
        <v>1</v>
      </c>
      <c r="T96" s="15" t="b">
        <f>VLOOKUP(Table1[[#This Row],[Player]],'sim results'!$G$2:$J$581,2,FALSE)&gt;$Z$4</f>
        <v>1</v>
      </c>
      <c r="U96" s="15" t="b">
        <f>VLOOKUP(Table1[[#This Row],[Player]],'sim results'!$M$2:$P$564,2,FALSE)&gt;$AA$2</f>
        <v>1</v>
      </c>
      <c r="V96" s="15" t="b">
        <f>VLOOKUP(Table1[[#This Row],[Player]],'sim results'!$M$2:$P$564,2,FALSE)&gt;$AA$3</f>
        <v>1</v>
      </c>
      <c r="W96" s="15" t="b">
        <f>VLOOKUP(Table1[[#This Row],[Player]],'sim results'!$M$2:$P$564,2,FALSE)&gt;$AA$4</f>
        <v>1</v>
      </c>
      <c r="X96" s="15" t="b">
        <f>VLOOKUP(Table1[[#This Row],[Player]],'sim results'!$M$2:$P$564,2,FALSE)&gt;$AA$5</f>
        <v>1</v>
      </c>
      <c r="Y96" s="15" t="b">
        <f>VLOOKUP(Table1[[#This Row],[Player]],'sim results'!$M$2:$P$564,2,FALSE)&gt;$AA$6</f>
        <v>0</v>
      </c>
    </row>
    <row r="97" spans="1:25">
      <c r="B97" s="22" t="s">
        <v>100</v>
      </c>
      <c r="C97" s="22">
        <v>96</v>
      </c>
      <c r="D97" t="str">
        <f>VLOOKUP(Table1[[#This Row],[Player]],Players[[Player]:[consider]],2,FALSE)</f>
        <v>RB</v>
      </c>
      <c r="E97" s="1">
        <v>2.2000000000000002</v>
      </c>
      <c r="F97" s="1">
        <v>2</v>
      </c>
      <c r="G97" s="1">
        <f>VLOOKUP(Table1[[#This Row],[Player]],Players[[Player]:[consider]],3,FALSE)</f>
        <v>13</v>
      </c>
      <c r="H97" s="1">
        <f>MIN(Table1[[#This Row],[Avg Yahoo Cost]:[Other Cost]])</f>
        <v>2</v>
      </c>
      <c r="I97" s="1">
        <f>MAX(Table1[[#This Row],[Avg Yahoo Cost]:[Other Cost]])</f>
        <v>13</v>
      </c>
      <c r="J97" s="1">
        <f>Table1[[#This Row],[Max Cost]]-Table1[[#This Row],[Min Cost]]</f>
        <v>11</v>
      </c>
      <c r="K97" s="8">
        <f>VLOOKUP(Table1[[#This Row],[Player]],Players[[Player]:[consider]],4,FALSE)</f>
        <v>179.83</v>
      </c>
      <c r="L97">
        <f>VLOOKUP(Table1[[#This Row],[Player]],Players[[Player]:[consider]],6,FALSE)</f>
        <v>29</v>
      </c>
      <c r="M97" s="9">
        <f>VLOOKUP(Table1[[#This Row],[Player]],Players[[Player]:[consider]],7,FALSE)</f>
        <v>7</v>
      </c>
      <c r="N97">
        <f>VLOOKUP(Table1[[#This Row],[Player]],Players[[Player]:[consider]],8,FALSE)</f>
        <v>14</v>
      </c>
      <c r="O97">
        <f>VLOOKUP(Table1[[#This Row],[Player]],Players[[Player]:[consider]],9,FALSE)</f>
        <v>3</v>
      </c>
      <c r="P97">
        <f>VLOOKUP(Table1[[#This Row],[Player]],Players[[Player]:[consider]],10,FALSE)</f>
        <v>3.8</v>
      </c>
      <c r="R97" s="15" t="b">
        <f>VLOOKUP(Table1[[#This Row],[Player]],'sim results'!$G$2:$J$581,2,FALSE)&gt;$Z$2</f>
        <v>1</v>
      </c>
      <c r="S97" s="15" t="b">
        <f>VLOOKUP(Table1[[#This Row],[Player]],'sim results'!$G$2:$J$581,2,FALSE)&gt;$Z$3</f>
        <v>0</v>
      </c>
      <c r="T97" s="15" t="b">
        <f>VLOOKUP(Table1[[#This Row],[Player]],'sim results'!$G$2:$J$581,2,FALSE)&gt;$Z$4</f>
        <v>0</v>
      </c>
      <c r="U97" s="15" t="b">
        <f>VLOOKUP(Table1[[#This Row],[Player]],'sim results'!$M$2:$P$564,2,FALSE)&gt;$AA$2</f>
        <v>1</v>
      </c>
      <c r="V97" s="15" t="b">
        <f>VLOOKUP(Table1[[#This Row],[Player]],'sim results'!$M$2:$P$564,2,FALSE)&gt;$AA$3</f>
        <v>0</v>
      </c>
      <c r="W97" s="15" t="b">
        <f>VLOOKUP(Table1[[#This Row],[Player]],'sim results'!$M$2:$P$564,2,FALSE)&gt;$AA$4</f>
        <v>0</v>
      </c>
      <c r="X97" s="15" t="b">
        <f>VLOOKUP(Table1[[#This Row],[Player]],'sim results'!$M$2:$P$564,2,FALSE)&gt;$AA$5</f>
        <v>0</v>
      </c>
      <c r="Y97" s="15" t="b">
        <f>VLOOKUP(Table1[[#This Row],[Player]],'sim results'!$M$2:$P$564,2,FALSE)&gt;$AA$6</f>
        <v>0</v>
      </c>
    </row>
    <row r="98" spans="1:25">
      <c r="A98" s="1">
        <f>AVERAGE(I98:I109)</f>
        <v>8</v>
      </c>
      <c r="B98" s="20" t="s">
        <v>122</v>
      </c>
      <c r="C98" s="20">
        <v>97</v>
      </c>
      <c r="D98" t="str">
        <f>VLOOKUP(Table1[[#This Row],[Player]],Players[[Player]:[consider]],2,FALSE)</f>
        <v>WR</v>
      </c>
      <c r="E98" s="1">
        <v>1.5</v>
      </c>
      <c r="F98" s="1">
        <v>2</v>
      </c>
      <c r="G98" s="1">
        <f>VLOOKUP(Table1[[#This Row],[Player]],Players[[Player]:[consider]],3,FALSE)</f>
        <v>6</v>
      </c>
      <c r="H98" s="1">
        <f>MIN(Table1[[#This Row],[Avg Yahoo Cost]:[Other Cost]])</f>
        <v>1.5</v>
      </c>
      <c r="I98" s="1">
        <f>MAX(Table1[[#This Row],[Avg Yahoo Cost]:[Other Cost]])</f>
        <v>6</v>
      </c>
      <c r="J98" s="1">
        <f>Table1[[#This Row],[Max Cost]]-Table1[[#This Row],[Min Cost]]</f>
        <v>4.5</v>
      </c>
      <c r="K98" s="8">
        <f>VLOOKUP(Table1[[#This Row],[Player]],Players[[Player]:[consider]],4,FALSE)</f>
        <v>166.89</v>
      </c>
      <c r="L98">
        <f>VLOOKUP(Table1[[#This Row],[Player]],Players[[Player]:[consider]],6,FALSE)</f>
        <v>25</v>
      </c>
      <c r="M98" s="9">
        <f>VLOOKUP(Table1[[#This Row],[Player]],Players[[Player]:[consider]],7,FALSE)</f>
        <v>2</v>
      </c>
      <c r="N98">
        <f>VLOOKUP(Table1[[#This Row],[Player]],Players[[Player]:[consider]],8,FALSE)</f>
        <v>10</v>
      </c>
      <c r="O98">
        <f>VLOOKUP(Table1[[#This Row],[Player]],Players[[Player]:[consider]],9,FALSE)</f>
        <v>2</v>
      </c>
      <c r="P98">
        <f>VLOOKUP(Table1[[#This Row],[Player]],Players[[Player]:[consider]],10,FALSE)</f>
        <v>3.5</v>
      </c>
      <c r="R98" s="15" t="b">
        <f>VLOOKUP(Table1[[#This Row],[Player]],'sim results'!$G$2:$J$581,2,FALSE)&gt;$Z$2</f>
        <v>1</v>
      </c>
      <c r="S98" s="15" t="b">
        <f>VLOOKUP(Table1[[#This Row],[Player]],'sim results'!$G$2:$J$581,2,FALSE)&gt;$Z$3</f>
        <v>0</v>
      </c>
      <c r="T98" s="15" t="b">
        <f>VLOOKUP(Table1[[#This Row],[Player]],'sim results'!$G$2:$J$581,2,FALSE)&gt;$Z$4</f>
        <v>0</v>
      </c>
      <c r="U98" s="15" t="b">
        <f>VLOOKUP(Table1[[#This Row],[Player]],'sim results'!$M$2:$P$564,2,FALSE)&gt;$AA$2</f>
        <v>1</v>
      </c>
      <c r="V98" s="15" t="b">
        <f>VLOOKUP(Table1[[#This Row],[Player]],'sim results'!$M$2:$P$564,2,FALSE)&gt;$AA$3</f>
        <v>1</v>
      </c>
      <c r="W98" s="15" t="b">
        <f>VLOOKUP(Table1[[#This Row],[Player]],'sim results'!$M$2:$P$564,2,FALSE)&gt;$AA$4</f>
        <v>0</v>
      </c>
      <c r="X98" s="15" t="b">
        <f>VLOOKUP(Table1[[#This Row],[Player]],'sim results'!$M$2:$P$564,2,FALSE)&gt;$AA$5</f>
        <v>0</v>
      </c>
      <c r="Y98" s="15" t="b">
        <f>VLOOKUP(Table1[[#This Row],[Player]],'sim results'!$M$2:$P$564,2,FALSE)&gt;$AA$6</f>
        <v>0</v>
      </c>
    </row>
    <row r="99" spans="1:25">
      <c r="A99" s="8">
        <f>AVERAGE(K98:K109)</f>
        <v>177.59916666666666</v>
      </c>
      <c r="B99" s="20" t="s">
        <v>84</v>
      </c>
      <c r="C99" s="20">
        <v>98</v>
      </c>
      <c r="D99" t="str">
        <f>VLOOKUP(Table1[[#This Row],[Player]],Players[[Player]:[consider]],2,FALSE)</f>
        <v>TE</v>
      </c>
      <c r="E99" s="1">
        <v>2.1</v>
      </c>
      <c r="F99" s="1">
        <v>2</v>
      </c>
      <c r="G99" s="1">
        <f>VLOOKUP(Table1[[#This Row],[Player]],Players[[Player]:[consider]],3,FALSE)</f>
        <v>16</v>
      </c>
      <c r="H99" s="1">
        <f>MIN(Table1[[#This Row],[Avg Yahoo Cost]:[Other Cost]])</f>
        <v>2</v>
      </c>
      <c r="I99" s="1">
        <f>MAX(Table1[[#This Row],[Avg Yahoo Cost]:[Other Cost]])</f>
        <v>16</v>
      </c>
      <c r="J99" s="1">
        <f>Table1[[#This Row],[Max Cost]]-Table1[[#This Row],[Min Cost]]</f>
        <v>14</v>
      </c>
      <c r="K99" s="8">
        <f>VLOOKUP(Table1[[#This Row],[Player]],Players[[Player]:[consider]],4,FALSE)</f>
        <v>174.61</v>
      </c>
      <c r="L99">
        <f>VLOOKUP(Table1[[#This Row],[Player]],Players[[Player]:[consider]],6,FALSE)</f>
        <v>28</v>
      </c>
      <c r="M99" s="9">
        <f>VLOOKUP(Table1[[#This Row],[Player]],Players[[Player]:[consider]],7,FALSE)</f>
        <v>7</v>
      </c>
      <c r="N99">
        <f>VLOOKUP(Table1[[#This Row],[Player]],Players[[Player]:[consider]],8,FALSE)</f>
        <v>10</v>
      </c>
      <c r="O99">
        <f>VLOOKUP(Table1[[#This Row],[Player]],Players[[Player]:[consider]],9,FALSE)</f>
        <v>2.5</v>
      </c>
      <c r="P99">
        <f>VLOOKUP(Table1[[#This Row],[Player]],Players[[Player]:[consider]],10,FALSE)</f>
        <v>3.8</v>
      </c>
      <c r="R99" s="15" t="b">
        <f>VLOOKUP(Table1[[#This Row],[Player]],'sim results'!$G$2:$J$581,2,FALSE)&gt;$Z$2</f>
        <v>1</v>
      </c>
      <c r="S99" s="15" t="b">
        <f>VLOOKUP(Table1[[#This Row],[Player]],'sim results'!$G$2:$J$581,2,FALSE)&gt;$Z$3</f>
        <v>1</v>
      </c>
      <c r="T99" s="15" t="b">
        <f>VLOOKUP(Table1[[#This Row],[Player]],'sim results'!$G$2:$J$581,2,FALSE)&gt;$Z$4</f>
        <v>1</v>
      </c>
      <c r="U99" s="15" t="b">
        <f>VLOOKUP(Table1[[#This Row],[Player]],'sim results'!$M$2:$P$564,2,FALSE)&gt;$AA$2</f>
        <v>1</v>
      </c>
      <c r="V99" s="15" t="b">
        <f>VLOOKUP(Table1[[#This Row],[Player]],'sim results'!$M$2:$P$564,2,FALSE)&gt;$AA$3</f>
        <v>1</v>
      </c>
      <c r="W99" s="15" t="b">
        <f>VLOOKUP(Table1[[#This Row],[Player]],'sim results'!$M$2:$P$564,2,FALSE)&gt;$AA$4</f>
        <v>1</v>
      </c>
      <c r="X99" s="15" t="b">
        <f>VLOOKUP(Table1[[#This Row],[Player]],'sim results'!$M$2:$P$564,2,FALSE)&gt;$AA$5</f>
        <v>0</v>
      </c>
      <c r="Y99" s="15" t="b">
        <f>VLOOKUP(Table1[[#This Row],[Player]],'sim results'!$M$2:$P$564,2,FALSE)&gt;$AA$6</f>
        <v>0</v>
      </c>
    </row>
    <row r="100" spans="1:25">
      <c r="B100" s="20" t="s">
        <v>114</v>
      </c>
      <c r="C100" s="20">
        <v>99</v>
      </c>
      <c r="D100" t="str">
        <f>VLOOKUP(Table1[[#This Row],[Player]],Players[[Player]:[consider]],2,FALSE)</f>
        <v>WR</v>
      </c>
      <c r="E100" s="1">
        <v>1.2</v>
      </c>
      <c r="F100" s="1">
        <v>2</v>
      </c>
      <c r="G100" s="1">
        <f>VLOOKUP(Table1[[#This Row],[Player]],Players[[Player]:[consider]],3,FALSE)</f>
        <v>9</v>
      </c>
      <c r="H100" s="1">
        <f>MIN(Table1[[#This Row],[Avg Yahoo Cost]:[Other Cost]])</f>
        <v>1.2</v>
      </c>
      <c r="I100" s="1">
        <f>MAX(Table1[[#This Row],[Avg Yahoo Cost]:[Other Cost]])</f>
        <v>9</v>
      </c>
      <c r="J100" s="1">
        <f>Table1[[#This Row],[Max Cost]]-Table1[[#This Row],[Min Cost]]</f>
        <v>7.8</v>
      </c>
      <c r="K100" s="8">
        <f>VLOOKUP(Table1[[#This Row],[Player]],Players[[Player]:[consider]],4,FALSE)</f>
        <v>174.85</v>
      </c>
      <c r="L100">
        <f>VLOOKUP(Table1[[#This Row],[Player]],Players[[Player]:[consider]],6,FALSE)</f>
        <v>28</v>
      </c>
      <c r="M100" s="9">
        <f>VLOOKUP(Table1[[#This Row],[Player]],Players[[Player]:[consider]],7,FALSE)</f>
        <v>6</v>
      </c>
      <c r="N100">
        <f>VLOOKUP(Table1[[#This Row],[Player]],Players[[Player]:[consider]],8,FALSE)</f>
        <v>14</v>
      </c>
      <c r="O100">
        <f>VLOOKUP(Table1[[#This Row],[Player]],Players[[Player]:[consider]],9,FALSE)</f>
        <v>2</v>
      </c>
      <c r="P100">
        <f>VLOOKUP(Table1[[#This Row],[Player]],Players[[Player]:[consider]],10,FALSE)</f>
        <v>2.5</v>
      </c>
      <c r="Q100" t="s">
        <v>14</v>
      </c>
      <c r="R100" s="15" t="b">
        <f>VLOOKUP(Table1[[#This Row],[Player]],'sim results'!$G$2:$J$581,2,FALSE)&gt;$Z$2</f>
        <v>1</v>
      </c>
      <c r="S100" s="15" t="b">
        <f>VLOOKUP(Table1[[#This Row],[Player]],'sim results'!$G$2:$J$581,2,FALSE)&gt;$Z$3</f>
        <v>0</v>
      </c>
      <c r="T100" s="15" t="b">
        <f>VLOOKUP(Table1[[#This Row],[Player]],'sim results'!$G$2:$J$581,2,FALSE)&gt;$Z$4</f>
        <v>0</v>
      </c>
      <c r="U100" s="15" t="b">
        <f>VLOOKUP(Table1[[#This Row],[Player]],'sim results'!$M$2:$P$564,2,FALSE)&gt;$AA$2</f>
        <v>1</v>
      </c>
      <c r="V100" s="15" t="b">
        <f>VLOOKUP(Table1[[#This Row],[Player]],'sim results'!$M$2:$P$564,2,FALSE)&gt;$AA$3</f>
        <v>1</v>
      </c>
      <c r="W100" s="15" t="b">
        <f>VLOOKUP(Table1[[#This Row],[Player]],'sim results'!$M$2:$P$564,2,FALSE)&gt;$AA$4</f>
        <v>0</v>
      </c>
      <c r="X100" s="15" t="b">
        <f>VLOOKUP(Table1[[#This Row],[Player]],'sim results'!$M$2:$P$564,2,FALSE)&gt;$AA$5</f>
        <v>0</v>
      </c>
      <c r="Y100" s="15" t="b">
        <f>VLOOKUP(Table1[[#This Row],[Player]],'sim results'!$M$2:$P$564,2,FALSE)&gt;$AA$6</f>
        <v>0</v>
      </c>
    </row>
    <row r="101" spans="1:25">
      <c r="B101" s="20" t="s">
        <v>113</v>
      </c>
      <c r="C101" s="20">
        <v>100</v>
      </c>
      <c r="D101" t="str">
        <f>VLOOKUP(Table1[[#This Row],[Player]],Players[[Player]:[consider]],2,FALSE)</f>
        <v>RB</v>
      </c>
      <c r="E101" s="1">
        <v>3.5</v>
      </c>
      <c r="F101" s="1">
        <v>2</v>
      </c>
      <c r="G101" s="1">
        <f>VLOOKUP(Table1[[#This Row],[Player]],Players[[Player]:[consider]],3,FALSE)</f>
        <v>9</v>
      </c>
      <c r="H101" s="1">
        <f>MIN(Table1[[#This Row],[Avg Yahoo Cost]:[Other Cost]])</f>
        <v>2</v>
      </c>
      <c r="I101" s="1">
        <f>MAX(Table1[[#This Row],[Avg Yahoo Cost]:[Other Cost]])</f>
        <v>9</v>
      </c>
      <c r="J101" s="1">
        <f>Table1[[#This Row],[Max Cost]]-Table1[[#This Row],[Min Cost]]</f>
        <v>7</v>
      </c>
      <c r="K101" s="8">
        <f>VLOOKUP(Table1[[#This Row],[Player]],Players[[Player]:[consider]],4,FALSE)</f>
        <v>164.32</v>
      </c>
      <c r="L101">
        <f>VLOOKUP(Table1[[#This Row],[Player]],Players[[Player]:[consider]],6,FALSE)</f>
        <v>21</v>
      </c>
      <c r="M101" s="9" t="str">
        <f>VLOOKUP(Table1[[#This Row],[Player]],Players[[Player]:[consider]],7,FALSE)</f>
        <v>R</v>
      </c>
      <c r="N101">
        <f>VLOOKUP(Table1[[#This Row],[Player]],Players[[Player]:[consider]],8,FALSE)</f>
        <v>11</v>
      </c>
      <c r="O101">
        <f>VLOOKUP(Table1[[#This Row],[Player]],Players[[Player]:[consider]],9,FALSE)</f>
        <v>2.2999999999999998</v>
      </c>
      <c r="P101">
        <f>VLOOKUP(Table1[[#This Row],[Player]],Players[[Player]:[consider]],10,FALSE)</f>
        <v>4</v>
      </c>
      <c r="R101" s="15" t="b">
        <f>VLOOKUP(Table1[[#This Row],[Player]],'sim results'!$G$2:$J$581,2,FALSE)&gt;$Z$2</f>
        <v>0</v>
      </c>
      <c r="S101" s="15" t="b">
        <f>VLOOKUP(Table1[[#This Row],[Player]],'sim results'!$G$2:$J$581,2,FALSE)&gt;$Z$3</f>
        <v>0</v>
      </c>
      <c r="T101" s="15" t="b">
        <f>VLOOKUP(Table1[[#This Row],[Player]],'sim results'!$G$2:$J$581,2,FALSE)&gt;$Z$4</f>
        <v>0</v>
      </c>
      <c r="U101" s="15" t="b">
        <f>VLOOKUP(Table1[[#This Row],[Player]],'sim results'!$M$2:$P$564,2,FALSE)&gt;$AA$2</f>
        <v>0</v>
      </c>
      <c r="V101" s="15" t="b">
        <f>VLOOKUP(Table1[[#This Row],[Player]],'sim results'!$M$2:$P$564,2,FALSE)&gt;$AA$3</f>
        <v>0</v>
      </c>
      <c r="W101" s="15" t="b">
        <f>VLOOKUP(Table1[[#This Row],[Player]],'sim results'!$M$2:$P$564,2,FALSE)&gt;$AA$4</f>
        <v>0</v>
      </c>
      <c r="X101" s="15" t="b">
        <f>VLOOKUP(Table1[[#This Row],[Player]],'sim results'!$M$2:$P$564,2,FALSE)&gt;$AA$5</f>
        <v>0</v>
      </c>
      <c r="Y101" s="15" t="b">
        <f>VLOOKUP(Table1[[#This Row],[Player]],'sim results'!$M$2:$P$564,2,FALSE)&gt;$AA$6</f>
        <v>0</v>
      </c>
    </row>
    <row r="102" spans="1:25">
      <c r="B102" s="20" t="s">
        <v>111</v>
      </c>
      <c r="C102" s="20">
        <v>101</v>
      </c>
      <c r="D102" t="str">
        <f>VLOOKUP(Table1[[#This Row],[Player]],Players[[Player]:[consider]],2,FALSE)</f>
        <v>WR</v>
      </c>
      <c r="E102" s="1">
        <v>1.6</v>
      </c>
      <c r="F102" s="1">
        <v>2</v>
      </c>
      <c r="G102" s="1">
        <f>VLOOKUP(Table1[[#This Row],[Player]],Players[[Player]:[consider]],3,FALSE)</f>
        <v>11</v>
      </c>
      <c r="H102" s="1">
        <f>MIN(Table1[[#This Row],[Avg Yahoo Cost]:[Other Cost]])</f>
        <v>1.6</v>
      </c>
      <c r="I102" s="1">
        <f>MAX(Table1[[#This Row],[Avg Yahoo Cost]:[Other Cost]])</f>
        <v>11</v>
      </c>
      <c r="J102" s="1">
        <f>Table1[[#This Row],[Max Cost]]-Table1[[#This Row],[Min Cost]]</f>
        <v>9.4</v>
      </c>
      <c r="K102" s="8">
        <f>VLOOKUP(Table1[[#This Row],[Player]],Players[[Player]:[consider]],4,FALSE)</f>
        <v>177.74</v>
      </c>
      <c r="L102">
        <f>VLOOKUP(Table1[[#This Row],[Player]],Players[[Player]:[consider]],6,FALSE)</f>
        <v>22</v>
      </c>
      <c r="M102" s="9">
        <f>VLOOKUP(Table1[[#This Row],[Player]],Players[[Player]:[consider]],7,FALSE)</f>
        <v>1</v>
      </c>
      <c r="N102">
        <f>VLOOKUP(Table1[[#This Row],[Player]],Players[[Player]:[consider]],8,FALSE)</f>
        <v>6</v>
      </c>
      <c r="O102">
        <f>VLOOKUP(Table1[[#This Row],[Player]],Players[[Player]:[consider]],9,FALSE)</f>
        <v>2.5</v>
      </c>
      <c r="P102">
        <f>VLOOKUP(Table1[[#This Row],[Player]],Players[[Player]:[consider]],10,FALSE)</f>
        <v>3</v>
      </c>
      <c r="Q102" t="s">
        <v>14</v>
      </c>
      <c r="R102" s="15" t="b">
        <f>VLOOKUP(Table1[[#This Row],[Player]],'sim results'!$G$2:$J$581,2,FALSE)&gt;$Z$2</f>
        <v>1</v>
      </c>
      <c r="S102" s="15" t="b">
        <f>VLOOKUP(Table1[[#This Row],[Player]],'sim results'!$G$2:$J$581,2,FALSE)&gt;$Z$3</f>
        <v>0</v>
      </c>
      <c r="T102" s="15" t="b">
        <f>VLOOKUP(Table1[[#This Row],[Player]],'sim results'!$G$2:$J$581,2,FALSE)&gt;$Z$4</f>
        <v>0</v>
      </c>
      <c r="U102" s="15" t="b">
        <f>VLOOKUP(Table1[[#This Row],[Player]],'sim results'!$M$2:$P$564,2,FALSE)&gt;$AA$2</f>
        <v>1</v>
      </c>
      <c r="V102" s="15" t="b">
        <f>VLOOKUP(Table1[[#This Row],[Player]],'sim results'!$M$2:$P$564,2,FALSE)&gt;$AA$3</f>
        <v>1</v>
      </c>
      <c r="W102" s="15" t="b">
        <f>VLOOKUP(Table1[[#This Row],[Player]],'sim results'!$M$2:$P$564,2,FALSE)&gt;$AA$4</f>
        <v>0</v>
      </c>
      <c r="X102" s="15" t="b">
        <f>VLOOKUP(Table1[[#This Row],[Player]],'sim results'!$M$2:$P$564,2,FALSE)&gt;$AA$5</f>
        <v>0</v>
      </c>
      <c r="Y102" s="15" t="b">
        <f>VLOOKUP(Table1[[#This Row],[Player]],'sim results'!$M$2:$P$564,2,FALSE)&gt;$AA$6</f>
        <v>0</v>
      </c>
    </row>
    <row r="103" spans="1:25">
      <c r="B103" s="20" t="s">
        <v>99</v>
      </c>
      <c r="C103" s="20">
        <v>102</v>
      </c>
      <c r="D103" t="str">
        <f>VLOOKUP(Table1[[#This Row],[Player]],Players[[Player]:[consider]],2,FALSE)</f>
        <v>WR</v>
      </c>
      <c r="E103" s="1">
        <v>1.5</v>
      </c>
      <c r="F103" s="1">
        <v>3</v>
      </c>
      <c r="G103" s="1">
        <f>VLOOKUP(Table1[[#This Row],[Player]],Players[[Player]:[consider]],3,FALSE)</f>
        <v>13</v>
      </c>
      <c r="H103" s="1">
        <f>MIN(Table1[[#This Row],[Avg Yahoo Cost]:[Other Cost]])</f>
        <v>1.5</v>
      </c>
      <c r="I103" s="1">
        <f>MAX(Table1[[#This Row],[Avg Yahoo Cost]:[Other Cost]])</f>
        <v>13</v>
      </c>
      <c r="J103" s="1">
        <f>Table1[[#This Row],[Max Cost]]-Table1[[#This Row],[Min Cost]]</f>
        <v>11.5</v>
      </c>
      <c r="K103" s="8">
        <f>VLOOKUP(Table1[[#This Row],[Player]],Players[[Player]:[consider]],4,FALSE)</f>
        <v>187.97</v>
      </c>
      <c r="L103">
        <f>VLOOKUP(Table1[[#This Row],[Player]],Players[[Player]:[consider]],6,FALSE)</f>
        <v>32</v>
      </c>
      <c r="M103" s="9">
        <f>VLOOKUP(Table1[[#This Row],[Player]],Players[[Player]:[consider]],7,FALSE)</f>
        <v>11</v>
      </c>
      <c r="N103">
        <f>VLOOKUP(Table1[[#This Row],[Player]],Players[[Player]:[consider]],8,FALSE)</f>
        <v>5</v>
      </c>
      <c r="O103">
        <f>VLOOKUP(Table1[[#This Row],[Player]],Players[[Player]:[consider]],9,FALSE)</f>
        <v>2</v>
      </c>
      <c r="P103">
        <f>VLOOKUP(Table1[[#This Row],[Player]],Players[[Player]:[consider]],10,FALSE)</f>
        <v>3</v>
      </c>
      <c r="R103" s="15" t="b">
        <f>VLOOKUP(Table1[[#This Row],[Player]],'sim results'!$G$2:$J$581,2,FALSE)&gt;$Z$2</f>
        <v>1</v>
      </c>
      <c r="S103" s="15" t="b">
        <f>VLOOKUP(Table1[[#This Row],[Player]],'sim results'!$G$2:$J$581,2,FALSE)&gt;$Z$3</f>
        <v>0</v>
      </c>
      <c r="T103" s="15" t="b">
        <f>VLOOKUP(Table1[[#This Row],[Player]],'sim results'!$G$2:$J$581,2,FALSE)&gt;$Z$4</f>
        <v>0</v>
      </c>
      <c r="U103" s="15" t="b">
        <f>VLOOKUP(Table1[[#This Row],[Player]],'sim results'!$M$2:$P$564,2,FALSE)&gt;$AA$2</f>
        <v>1</v>
      </c>
      <c r="V103" s="15" t="b">
        <f>VLOOKUP(Table1[[#This Row],[Player]],'sim results'!$M$2:$P$564,2,FALSE)&gt;$AA$3</f>
        <v>1</v>
      </c>
      <c r="W103" s="15" t="b">
        <f>VLOOKUP(Table1[[#This Row],[Player]],'sim results'!$M$2:$P$564,2,FALSE)&gt;$AA$4</f>
        <v>0</v>
      </c>
      <c r="X103" s="15" t="b">
        <f>VLOOKUP(Table1[[#This Row],[Player]],'sim results'!$M$2:$P$564,2,FALSE)&gt;$AA$5</f>
        <v>0</v>
      </c>
      <c r="Y103" s="15" t="b">
        <f>VLOOKUP(Table1[[#This Row],[Player]],'sim results'!$M$2:$P$564,2,FALSE)&gt;$AA$6</f>
        <v>0</v>
      </c>
    </row>
    <row r="104" spans="1:25">
      <c r="B104" s="20" t="s">
        <v>146</v>
      </c>
      <c r="C104" s="20">
        <v>103</v>
      </c>
      <c r="D104" t="str">
        <f>VLOOKUP(Table1[[#This Row],[Player]],Players[[Player]:[consider]],2,FALSE)</f>
        <v>QB</v>
      </c>
      <c r="E104" s="1">
        <v>1.8</v>
      </c>
      <c r="F104" s="1">
        <v>2</v>
      </c>
      <c r="G104" s="1">
        <f>VLOOKUP(Table1[[#This Row],[Player]],Players[[Player]:[consider]],3,FALSE)</f>
        <v>2</v>
      </c>
      <c r="H104" s="1">
        <f>MIN(Table1[[#This Row],[Avg Yahoo Cost]:[Other Cost]])</f>
        <v>1.8</v>
      </c>
      <c r="I104" s="1">
        <f>MAX(Table1[[#This Row],[Avg Yahoo Cost]:[Other Cost]])</f>
        <v>2</v>
      </c>
      <c r="J104" s="1">
        <f>Table1[[#This Row],[Max Cost]]-Table1[[#This Row],[Min Cost]]</f>
        <v>0.19999999999999996</v>
      </c>
      <c r="K104" s="8">
        <f>VLOOKUP(Table1[[#This Row],[Player]],Players[[Player]:[consider]],4,FALSE)</f>
        <v>289.74</v>
      </c>
      <c r="L104">
        <f>VLOOKUP(Table1[[#This Row],[Player]],Players[[Player]:[consider]],6,FALSE)</f>
        <v>26</v>
      </c>
      <c r="M104" s="9">
        <f>VLOOKUP(Table1[[#This Row],[Player]],Players[[Player]:[consider]],7,FALSE)</f>
        <v>4</v>
      </c>
      <c r="N104">
        <f>VLOOKUP(Table1[[#This Row],[Player]],Players[[Player]:[consider]],8,FALSE)</f>
        <v>6</v>
      </c>
      <c r="O104">
        <f>VLOOKUP(Table1[[#This Row],[Player]],Players[[Player]:[consider]],9,FALSE)</f>
        <v>2</v>
      </c>
      <c r="P104">
        <f>VLOOKUP(Table1[[#This Row],[Player]],Players[[Player]:[consider]],10,FALSE)</f>
        <v>3.5</v>
      </c>
      <c r="R104" s="15" t="b">
        <f>VLOOKUP(Table1[[#This Row],[Player]],'sim results'!$G$2:$J$581,2,FALSE)&gt;$Z$2</f>
        <v>1</v>
      </c>
      <c r="S104" s="15" t="b">
        <f>VLOOKUP(Table1[[#This Row],[Player]],'sim results'!$G$2:$J$581,2,FALSE)&gt;$Z$3</f>
        <v>0</v>
      </c>
      <c r="T104" s="15" t="b">
        <f>VLOOKUP(Table1[[#This Row],[Player]],'sim results'!$G$2:$J$581,2,FALSE)&gt;$Z$4</f>
        <v>0</v>
      </c>
      <c r="U104" s="15" t="b">
        <f>VLOOKUP(Table1[[#This Row],[Player]],'sim results'!$M$2:$P$564,2,FALSE)&gt;$AA$2</f>
        <v>0</v>
      </c>
      <c r="V104" s="15" t="b">
        <f>VLOOKUP(Table1[[#This Row],[Player]],'sim results'!$M$2:$P$564,2,FALSE)&gt;$AA$3</f>
        <v>0</v>
      </c>
      <c r="W104" s="15" t="b">
        <f>VLOOKUP(Table1[[#This Row],[Player]],'sim results'!$M$2:$P$564,2,FALSE)&gt;$AA$4</f>
        <v>0</v>
      </c>
      <c r="X104" s="15" t="b">
        <f>VLOOKUP(Table1[[#This Row],[Player]],'sim results'!$M$2:$P$564,2,FALSE)&gt;$AA$5</f>
        <v>0</v>
      </c>
      <c r="Y104" s="15" t="b">
        <f>VLOOKUP(Table1[[#This Row],[Player]],'sim results'!$M$2:$P$564,2,FALSE)&gt;$AA$6</f>
        <v>0</v>
      </c>
    </row>
    <row r="105" spans="1:25">
      <c r="B105" s="20" t="s">
        <v>126</v>
      </c>
      <c r="C105" s="20">
        <v>104</v>
      </c>
      <c r="D105" t="str">
        <f>VLOOKUP(Table1[[#This Row],[Player]],Players[[Player]:[consider]],2,FALSE)</f>
        <v>WR</v>
      </c>
      <c r="E105" s="1">
        <v>1</v>
      </c>
      <c r="F105" s="1">
        <v>2</v>
      </c>
      <c r="G105" s="1">
        <f>VLOOKUP(Table1[[#This Row],[Player]],Players[[Player]:[consider]],3,FALSE)</f>
        <v>5</v>
      </c>
      <c r="H105" s="1">
        <f>MIN(Table1[[#This Row],[Avg Yahoo Cost]:[Other Cost]])</f>
        <v>1</v>
      </c>
      <c r="I105" s="1">
        <f>MAX(Table1[[#This Row],[Avg Yahoo Cost]:[Other Cost]])</f>
        <v>5</v>
      </c>
      <c r="J105" s="1">
        <f>Table1[[#This Row],[Max Cost]]-Table1[[#This Row],[Min Cost]]</f>
        <v>4</v>
      </c>
      <c r="K105" s="8">
        <f>VLOOKUP(Table1[[#This Row],[Player]],Players[[Player]:[consider]],4,FALSE)</f>
        <v>165.79</v>
      </c>
      <c r="L105">
        <f>VLOOKUP(Table1[[#This Row],[Player]],Players[[Player]:[consider]],6,FALSE)</f>
        <v>25</v>
      </c>
      <c r="M105" s="9">
        <f>VLOOKUP(Table1[[#This Row],[Player]],Players[[Player]:[consider]],7,FALSE)</f>
        <v>2</v>
      </c>
      <c r="N105">
        <f>VLOOKUP(Table1[[#This Row],[Player]],Players[[Player]:[consider]],8,FALSE)</f>
        <v>12</v>
      </c>
      <c r="O105">
        <f>VLOOKUP(Table1[[#This Row],[Player]],Players[[Player]:[consider]],9,FALSE)</f>
        <v>2</v>
      </c>
      <c r="P105">
        <f>VLOOKUP(Table1[[#This Row],[Player]],Players[[Player]:[consider]],10,FALSE)</f>
        <v>3</v>
      </c>
      <c r="R105" s="15" t="b">
        <f>VLOOKUP(Table1[[#This Row],[Player]],'sim results'!$G$2:$J$581,2,FALSE)&gt;$Z$2</f>
        <v>0</v>
      </c>
      <c r="S105" s="15" t="b">
        <f>VLOOKUP(Table1[[#This Row],[Player]],'sim results'!$G$2:$J$581,2,FALSE)&gt;$Z$3</f>
        <v>0</v>
      </c>
      <c r="T105" s="15" t="b">
        <f>VLOOKUP(Table1[[#This Row],[Player]],'sim results'!$G$2:$J$581,2,FALSE)&gt;$Z$4</f>
        <v>0</v>
      </c>
      <c r="U105" s="15" t="b">
        <f>VLOOKUP(Table1[[#This Row],[Player]],'sim results'!$M$2:$P$564,2,FALSE)&gt;$AA$2</f>
        <v>0</v>
      </c>
      <c r="V105" s="15" t="b">
        <f>VLOOKUP(Table1[[#This Row],[Player]],'sim results'!$M$2:$P$564,2,FALSE)&gt;$AA$3</f>
        <v>0</v>
      </c>
      <c r="W105" s="15" t="b">
        <f>VLOOKUP(Table1[[#This Row],[Player]],'sim results'!$M$2:$P$564,2,FALSE)&gt;$AA$4</f>
        <v>0</v>
      </c>
      <c r="X105" s="15" t="b">
        <f>VLOOKUP(Table1[[#This Row],[Player]],'sim results'!$M$2:$P$564,2,FALSE)&gt;$AA$5</f>
        <v>0</v>
      </c>
      <c r="Y105" s="15" t="b">
        <f>VLOOKUP(Table1[[#This Row],[Player]],'sim results'!$M$2:$P$564,2,FALSE)&gt;$AA$6</f>
        <v>0</v>
      </c>
    </row>
    <row r="106" spans="1:25">
      <c r="B106" s="20" t="s">
        <v>116</v>
      </c>
      <c r="C106" s="20">
        <v>105</v>
      </c>
      <c r="D106" t="str">
        <f>VLOOKUP(Table1[[#This Row],[Player]],Players[[Player]:[consider]],2,FALSE)</f>
        <v>WR</v>
      </c>
      <c r="E106" s="1">
        <v>1.6</v>
      </c>
      <c r="F106" s="1">
        <v>2</v>
      </c>
      <c r="G106" s="1">
        <f>VLOOKUP(Table1[[#This Row],[Player]],Players[[Player]:[consider]],3,FALSE)</f>
        <v>8</v>
      </c>
      <c r="H106" s="1">
        <f>MIN(Table1[[#This Row],[Avg Yahoo Cost]:[Other Cost]])</f>
        <v>1.6</v>
      </c>
      <c r="I106" s="1">
        <f>MAX(Table1[[#This Row],[Avg Yahoo Cost]:[Other Cost]])</f>
        <v>8</v>
      </c>
      <c r="J106" s="1">
        <f>Table1[[#This Row],[Max Cost]]-Table1[[#This Row],[Min Cost]]</f>
        <v>6.4</v>
      </c>
      <c r="K106" s="8">
        <f>VLOOKUP(Table1[[#This Row],[Player]],Players[[Player]:[consider]],4,FALSE)</f>
        <v>175.19</v>
      </c>
      <c r="L106">
        <f>VLOOKUP(Table1[[#This Row],[Player]],Players[[Player]:[consider]],6,FALSE)</f>
        <v>21</v>
      </c>
      <c r="M106" s="9" t="str">
        <f>VLOOKUP(Table1[[#This Row],[Player]],Players[[Player]:[consider]],7,FALSE)</f>
        <v>R</v>
      </c>
      <c r="N106">
        <f>VLOOKUP(Table1[[#This Row],[Player]],Players[[Player]:[consider]],8,FALSE)</f>
        <v>6</v>
      </c>
      <c r="O106">
        <f>VLOOKUP(Table1[[#This Row],[Player]],Players[[Player]:[consider]],9,FALSE)</f>
        <v>0</v>
      </c>
      <c r="P106">
        <f>VLOOKUP(Table1[[#This Row],[Player]],Players[[Player]:[consider]],10,FALSE)</f>
        <v>0</v>
      </c>
      <c r="Q106" t="s">
        <v>14</v>
      </c>
      <c r="R106" s="15" t="b">
        <f>VLOOKUP(Table1[[#This Row],[Player]],'sim results'!$G$2:$J$581,2,FALSE)&gt;$Z$2</f>
        <v>1</v>
      </c>
      <c r="S106" s="15" t="b">
        <f>VLOOKUP(Table1[[#This Row],[Player]],'sim results'!$G$2:$J$581,2,FALSE)&gt;$Z$3</f>
        <v>0</v>
      </c>
      <c r="T106" s="15" t="b">
        <f>VLOOKUP(Table1[[#This Row],[Player]],'sim results'!$G$2:$J$581,2,FALSE)&gt;$Z$4</f>
        <v>0</v>
      </c>
      <c r="U106" s="15" t="b">
        <f>VLOOKUP(Table1[[#This Row],[Player]],'sim results'!$M$2:$P$564,2,FALSE)&gt;$AA$2</f>
        <v>1</v>
      </c>
      <c r="V106" s="15" t="b">
        <f>VLOOKUP(Table1[[#This Row],[Player]],'sim results'!$M$2:$P$564,2,FALSE)&gt;$AA$3</f>
        <v>1</v>
      </c>
      <c r="W106" s="15" t="b">
        <f>VLOOKUP(Table1[[#This Row],[Player]],'sim results'!$M$2:$P$564,2,FALSE)&gt;$AA$4</f>
        <v>0</v>
      </c>
      <c r="X106" s="15" t="b">
        <f>VLOOKUP(Table1[[#This Row],[Player]],'sim results'!$M$2:$P$564,2,FALSE)&gt;$AA$5</f>
        <v>0</v>
      </c>
      <c r="Y106" s="15" t="b">
        <f>VLOOKUP(Table1[[#This Row],[Player]],'sim results'!$M$2:$P$564,2,FALSE)&gt;$AA$6</f>
        <v>0</v>
      </c>
    </row>
    <row r="107" spans="1:25">
      <c r="B107" s="20" t="s">
        <v>110</v>
      </c>
      <c r="C107" s="20">
        <v>106</v>
      </c>
      <c r="D107" t="str">
        <f>VLOOKUP(Table1[[#This Row],[Player]],Players[[Player]:[consider]],2,FALSE)</f>
        <v>WR</v>
      </c>
      <c r="E107" s="1">
        <v>2</v>
      </c>
      <c r="F107" s="1">
        <v>2</v>
      </c>
      <c r="G107" s="1">
        <f>VLOOKUP(Table1[[#This Row],[Player]],Players[[Player]:[consider]],3,FALSE)</f>
        <v>12</v>
      </c>
      <c r="H107" s="1">
        <f>MIN(Table1[[#This Row],[Avg Yahoo Cost]:[Other Cost]])</f>
        <v>2</v>
      </c>
      <c r="I107" s="1">
        <f>MAX(Table1[[#This Row],[Avg Yahoo Cost]:[Other Cost]])</f>
        <v>12</v>
      </c>
      <c r="J107" s="1">
        <f>Table1[[#This Row],[Max Cost]]-Table1[[#This Row],[Min Cost]]</f>
        <v>10</v>
      </c>
      <c r="K107" s="8">
        <f>VLOOKUP(Table1[[#This Row],[Player]],Players[[Player]:[consider]],4,FALSE)</f>
        <v>180.53</v>
      </c>
      <c r="L107">
        <f>VLOOKUP(Table1[[#This Row],[Player]],Players[[Player]:[consider]],6,FALSE)</f>
        <v>22</v>
      </c>
      <c r="M107" s="9" t="str">
        <f>VLOOKUP(Table1[[#This Row],[Player]],Players[[Player]:[consider]],7,FALSE)</f>
        <v>R</v>
      </c>
      <c r="N107">
        <f>VLOOKUP(Table1[[#This Row],[Player]],Players[[Player]:[consider]],8,FALSE)</f>
        <v>5</v>
      </c>
      <c r="O107">
        <f>VLOOKUP(Table1[[#This Row],[Player]],Players[[Player]:[consider]],9,FALSE)</f>
        <v>2</v>
      </c>
      <c r="P107">
        <f>VLOOKUP(Table1[[#This Row],[Player]],Players[[Player]:[consider]],10,FALSE)</f>
        <v>4</v>
      </c>
      <c r="R107" s="15" t="b">
        <f>VLOOKUP(Table1[[#This Row],[Player]],'sim results'!$G$2:$J$581,2,FALSE)&gt;$Z$2</f>
        <v>0</v>
      </c>
      <c r="S107" s="15" t="b">
        <f>VLOOKUP(Table1[[#This Row],[Player]],'sim results'!$G$2:$J$581,2,FALSE)&gt;$Z$3</f>
        <v>0</v>
      </c>
      <c r="T107" s="15" t="b">
        <f>VLOOKUP(Table1[[#This Row],[Player]],'sim results'!$G$2:$J$581,2,FALSE)&gt;$Z$4</f>
        <v>0</v>
      </c>
      <c r="U107" s="15" t="b">
        <f>VLOOKUP(Table1[[#This Row],[Player]],'sim results'!$M$2:$P$564,2,FALSE)&gt;$AA$2</f>
        <v>1</v>
      </c>
      <c r="V107" s="15" t="b">
        <f>VLOOKUP(Table1[[#This Row],[Player]],'sim results'!$M$2:$P$564,2,FALSE)&gt;$AA$3</f>
        <v>0</v>
      </c>
      <c r="W107" s="15" t="b">
        <f>VLOOKUP(Table1[[#This Row],[Player]],'sim results'!$M$2:$P$564,2,FALSE)&gt;$AA$4</f>
        <v>0</v>
      </c>
      <c r="X107" s="15" t="b">
        <f>VLOOKUP(Table1[[#This Row],[Player]],'sim results'!$M$2:$P$564,2,FALSE)&gt;$AA$5</f>
        <v>0</v>
      </c>
      <c r="Y107" s="15" t="b">
        <f>VLOOKUP(Table1[[#This Row],[Player]],'sim results'!$M$2:$P$564,2,FALSE)&gt;$AA$6</f>
        <v>0</v>
      </c>
    </row>
    <row r="108" spans="1:25">
      <c r="B108" s="20" t="s">
        <v>139</v>
      </c>
      <c r="C108" s="20">
        <v>107</v>
      </c>
      <c r="D108" t="str">
        <f>VLOOKUP(Table1[[#This Row],[Player]],Players[[Player]:[consider]],2,FALSE)</f>
        <v>WR</v>
      </c>
      <c r="E108" s="1">
        <v>1.8</v>
      </c>
      <c r="F108" s="1">
        <v>2</v>
      </c>
      <c r="G108" s="1">
        <f>VLOOKUP(Table1[[#This Row],[Player]],Players[[Player]:[consider]],3,FALSE)</f>
        <v>3</v>
      </c>
      <c r="H108" s="1">
        <f>MIN(Table1[[#This Row],[Avg Yahoo Cost]:[Other Cost]])</f>
        <v>1.8</v>
      </c>
      <c r="I108" s="1">
        <f>MAX(Table1[[#This Row],[Avg Yahoo Cost]:[Other Cost]])</f>
        <v>3</v>
      </c>
      <c r="J108" s="1">
        <f>Table1[[#This Row],[Max Cost]]-Table1[[#This Row],[Min Cost]]</f>
        <v>1.2</v>
      </c>
      <c r="K108" s="8">
        <f>VLOOKUP(Table1[[#This Row],[Player]],Players[[Player]:[consider]],4,FALSE)</f>
        <v>158.30000000000001</v>
      </c>
      <c r="L108">
        <f>VLOOKUP(Table1[[#This Row],[Player]],Players[[Player]:[consider]],6,FALSE)</f>
        <v>23</v>
      </c>
      <c r="M108" s="9">
        <f>VLOOKUP(Table1[[#This Row],[Player]],Players[[Player]:[consider]],7,FALSE)</f>
        <v>2</v>
      </c>
      <c r="N108">
        <f>VLOOKUP(Table1[[#This Row],[Player]],Players[[Player]:[consider]],8,FALSE)</f>
        <v>5</v>
      </c>
      <c r="O108">
        <f>VLOOKUP(Table1[[#This Row],[Player]],Players[[Player]:[consider]],9,FALSE)</f>
        <v>0</v>
      </c>
      <c r="P108">
        <f>VLOOKUP(Table1[[#This Row],[Player]],Players[[Player]:[consider]],10,FALSE)</f>
        <v>0</v>
      </c>
      <c r="R108" s="15" t="b">
        <f>VLOOKUP(Table1[[#This Row],[Player]],'sim results'!$G$2:$J$581,2,FALSE)&gt;$Z$2</f>
        <v>0</v>
      </c>
      <c r="S108" s="15" t="b">
        <f>VLOOKUP(Table1[[#This Row],[Player]],'sim results'!$G$2:$J$581,2,FALSE)&gt;$Z$3</f>
        <v>0</v>
      </c>
      <c r="T108" s="15" t="b">
        <f>VLOOKUP(Table1[[#This Row],[Player]],'sim results'!$G$2:$J$581,2,FALSE)&gt;$Z$4</f>
        <v>0</v>
      </c>
      <c r="U108" s="15" t="b">
        <f>VLOOKUP(Table1[[#This Row],[Player]],'sim results'!$M$2:$P$564,2,FALSE)&gt;$AA$2</f>
        <v>1</v>
      </c>
      <c r="V108" s="15" t="b">
        <f>VLOOKUP(Table1[[#This Row],[Player]],'sim results'!$M$2:$P$564,2,FALSE)&gt;$AA$3</f>
        <v>0</v>
      </c>
      <c r="W108" s="15" t="b">
        <f>VLOOKUP(Table1[[#This Row],[Player]],'sim results'!$M$2:$P$564,2,FALSE)&gt;$AA$4</f>
        <v>0</v>
      </c>
      <c r="X108" s="15" t="b">
        <f>VLOOKUP(Table1[[#This Row],[Player]],'sim results'!$M$2:$P$564,2,FALSE)&gt;$AA$5</f>
        <v>0</v>
      </c>
      <c r="Y108" s="15" t="b">
        <f>VLOOKUP(Table1[[#This Row],[Player]],'sim results'!$M$2:$P$564,2,FALSE)&gt;$AA$6</f>
        <v>0</v>
      </c>
    </row>
    <row r="109" spans="1:25">
      <c r="B109" s="20" t="s">
        <v>156</v>
      </c>
      <c r="C109" s="20">
        <v>108</v>
      </c>
      <c r="D109" t="str">
        <f>VLOOKUP(Table1[[#This Row],[Player]],Players[[Player]:[consider]],2,FALSE)</f>
        <v>RB</v>
      </c>
      <c r="E109" s="1">
        <v>1.9</v>
      </c>
      <c r="F109" s="1">
        <v>2</v>
      </c>
      <c r="G109" s="1">
        <f>VLOOKUP(Table1[[#This Row],[Player]],Players[[Player]:[consider]],3,FALSE)</f>
        <v>1</v>
      </c>
      <c r="H109" s="1">
        <f>MIN(Table1[[#This Row],[Avg Yahoo Cost]:[Other Cost]])</f>
        <v>1</v>
      </c>
      <c r="I109" s="1">
        <f>MAX(Table1[[#This Row],[Avg Yahoo Cost]:[Other Cost]])</f>
        <v>2</v>
      </c>
      <c r="J109" s="1">
        <f>Table1[[#This Row],[Max Cost]]-Table1[[#This Row],[Min Cost]]</f>
        <v>1</v>
      </c>
      <c r="K109" s="8">
        <f>VLOOKUP(Table1[[#This Row],[Player]],Players[[Player]:[consider]],4,FALSE)</f>
        <v>115.26</v>
      </c>
      <c r="L109">
        <f>VLOOKUP(Table1[[#This Row],[Player]],Players[[Player]:[consider]],6,FALSE)</f>
        <v>22</v>
      </c>
      <c r="M109" s="9" t="str">
        <f>VLOOKUP(Table1[[#This Row],[Player]],Players[[Player]:[consider]],7,FALSE)</f>
        <v>R</v>
      </c>
      <c r="N109">
        <f>VLOOKUP(Table1[[#This Row],[Player]],Players[[Player]:[consider]],8,FALSE)</f>
        <v>11</v>
      </c>
      <c r="O109">
        <f>VLOOKUP(Table1[[#This Row],[Player]],Players[[Player]:[consider]],9,FALSE)</f>
        <v>1.5</v>
      </c>
      <c r="P109">
        <f>VLOOKUP(Table1[[#This Row],[Player]],Players[[Player]:[consider]],10,FALSE)</f>
        <v>3.8</v>
      </c>
      <c r="R109" s="15" t="e">
        <f>VLOOKUP(Table1[[#This Row],[Player]],'sim results'!$G$2:$J$581,2,FALSE)&gt;$Z$2</f>
        <v>#N/A</v>
      </c>
      <c r="S109" s="15" t="e">
        <f>VLOOKUP(Table1[[#This Row],[Player]],'sim results'!$G$2:$J$581,2,FALSE)&gt;$Z$3</f>
        <v>#N/A</v>
      </c>
      <c r="T109" s="15" t="e">
        <f>VLOOKUP(Table1[[#This Row],[Player]],'sim results'!$G$2:$J$581,2,FALSE)&gt;$Z$4</f>
        <v>#N/A</v>
      </c>
      <c r="U109" s="15" t="e">
        <f>VLOOKUP(Table1[[#This Row],[Player]],'sim results'!$M$2:$P$564,2,FALSE)&gt;$AA$2</f>
        <v>#N/A</v>
      </c>
      <c r="V109" s="15" t="e">
        <f>VLOOKUP(Table1[[#This Row],[Player]],'sim results'!$M$2:$P$564,2,FALSE)&gt;$AA$3</f>
        <v>#N/A</v>
      </c>
      <c r="W109" s="15" t="e">
        <f>VLOOKUP(Table1[[#This Row],[Player]],'sim results'!$M$2:$P$564,2,FALSE)&gt;$AA$4</f>
        <v>#N/A</v>
      </c>
      <c r="X109" s="15" t="e">
        <f>VLOOKUP(Table1[[#This Row],[Player]],'sim results'!$M$2:$P$564,2,FALSE)&gt;$AA$5</f>
        <v>#N/A</v>
      </c>
      <c r="Y109" s="15" t="e">
        <f>VLOOKUP(Table1[[#This Row],[Player]],'sim results'!$M$2:$P$564,2,FALSE)&gt;$AA$6</f>
        <v>#N/A</v>
      </c>
    </row>
    <row r="110" spans="1:25">
      <c r="A110" s="1">
        <f>AVERAGE(I110:I121)</f>
        <v>5.375</v>
      </c>
      <c r="B110" s="21" t="s">
        <v>136</v>
      </c>
      <c r="C110" s="21">
        <v>109</v>
      </c>
      <c r="D110" t="str">
        <f>VLOOKUP(Table1[[#This Row],[Player]],Players[[Player]:[consider]],2,FALSE)</f>
        <v>WR</v>
      </c>
      <c r="E110" s="1">
        <v>1.4</v>
      </c>
      <c r="F110" s="1">
        <v>2</v>
      </c>
      <c r="G110" s="1">
        <f>VLOOKUP(Table1[[#This Row],[Player]],Players[[Player]:[consider]],3,FALSE)</f>
        <v>4</v>
      </c>
      <c r="H110" s="1">
        <f>MIN(Table1[[#This Row],[Avg Yahoo Cost]:[Other Cost]])</f>
        <v>1.4</v>
      </c>
      <c r="I110" s="1">
        <f>MAX(Table1[[#This Row],[Avg Yahoo Cost]:[Other Cost]])</f>
        <v>4</v>
      </c>
      <c r="J110" s="1">
        <f>Table1[[#This Row],[Max Cost]]-Table1[[#This Row],[Min Cost]]</f>
        <v>2.6</v>
      </c>
      <c r="K110" s="8">
        <f>VLOOKUP(Table1[[#This Row],[Player]],Players[[Player]:[consider]],4,FALSE)</f>
        <v>160.19999999999999</v>
      </c>
      <c r="L110">
        <f>VLOOKUP(Table1[[#This Row],[Player]],Players[[Player]:[consider]],6,FALSE)</f>
        <v>28</v>
      </c>
      <c r="M110" s="9">
        <f>VLOOKUP(Table1[[#This Row],[Player]],Players[[Player]:[consider]],7,FALSE)</f>
        <v>7</v>
      </c>
      <c r="N110">
        <f>VLOOKUP(Table1[[#This Row],[Player]],Players[[Player]:[consider]],8,FALSE)</f>
        <v>12</v>
      </c>
      <c r="O110">
        <f>VLOOKUP(Table1[[#This Row],[Player]],Players[[Player]:[consider]],9,FALSE)</f>
        <v>0</v>
      </c>
      <c r="P110">
        <f>VLOOKUP(Table1[[#This Row],[Player]],Players[[Player]:[consider]],10,FALSE)</f>
        <v>0</v>
      </c>
      <c r="R110" s="15" t="b">
        <f>VLOOKUP(Table1[[#This Row],[Player]],'sim results'!$G$2:$J$581,2,FALSE)&gt;$Z$2</f>
        <v>0</v>
      </c>
      <c r="S110" s="15" t="b">
        <f>VLOOKUP(Table1[[#This Row],[Player]],'sim results'!$G$2:$J$581,2,FALSE)&gt;$Z$3</f>
        <v>0</v>
      </c>
      <c r="T110" s="15" t="b">
        <f>VLOOKUP(Table1[[#This Row],[Player]],'sim results'!$G$2:$J$581,2,FALSE)&gt;$Z$4</f>
        <v>0</v>
      </c>
      <c r="U110" s="15" t="b">
        <f>VLOOKUP(Table1[[#This Row],[Player]],'sim results'!$M$2:$P$564,2,FALSE)&gt;$AA$2</f>
        <v>1</v>
      </c>
      <c r="V110" s="15" t="b">
        <f>VLOOKUP(Table1[[#This Row],[Player]],'sim results'!$M$2:$P$564,2,FALSE)&gt;$AA$3</f>
        <v>0</v>
      </c>
      <c r="W110" s="15" t="b">
        <f>VLOOKUP(Table1[[#This Row],[Player]],'sim results'!$M$2:$P$564,2,FALSE)&gt;$AA$4</f>
        <v>0</v>
      </c>
      <c r="X110" s="15" t="b">
        <f>VLOOKUP(Table1[[#This Row],[Player]],'sim results'!$M$2:$P$564,2,FALSE)&gt;$AA$5</f>
        <v>0</v>
      </c>
      <c r="Y110" s="15" t="b">
        <f>VLOOKUP(Table1[[#This Row],[Player]],'sim results'!$M$2:$P$564,2,FALSE)&gt;$AA$6</f>
        <v>0</v>
      </c>
    </row>
    <row r="111" spans="1:25">
      <c r="A111" s="8">
        <f>AVERAGE(K110:K121)</f>
        <v>182.3208333333333</v>
      </c>
      <c r="B111" s="21" t="s">
        <v>108</v>
      </c>
      <c r="C111" s="21">
        <v>110</v>
      </c>
      <c r="D111" t="str">
        <f>VLOOKUP(Table1[[#This Row],[Player]],Players[[Player]:[consider]],2,FALSE)</f>
        <v>WR</v>
      </c>
      <c r="E111" s="1">
        <v>1.1000000000000001</v>
      </c>
      <c r="F111" s="1">
        <v>2</v>
      </c>
      <c r="G111" s="1">
        <f>VLOOKUP(Table1[[#This Row],[Player]],Players[[Player]:[consider]],3,FALSE)</f>
        <v>12</v>
      </c>
      <c r="H111" s="1">
        <f>MIN(Table1[[#This Row],[Avg Yahoo Cost]:[Other Cost]])</f>
        <v>1.1000000000000001</v>
      </c>
      <c r="I111" s="1">
        <f>MAX(Table1[[#This Row],[Avg Yahoo Cost]:[Other Cost]])</f>
        <v>12</v>
      </c>
      <c r="J111" s="1">
        <f>Table1[[#This Row],[Max Cost]]-Table1[[#This Row],[Min Cost]]</f>
        <v>10.9</v>
      </c>
      <c r="K111" s="8">
        <f>VLOOKUP(Table1[[#This Row],[Player]],Players[[Player]:[consider]],4,FALSE)</f>
        <v>187.63</v>
      </c>
      <c r="L111">
        <f>VLOOKUP(Table1[[#This Row],[Player]],Players[[Player]:[consider]],6,FALSE)</f>
        <v>31</v>
      </c>
      <c r="M111" s="9">
        <f>VLOOKUP(Table1[[#This Row],[Player]],Players[[Player]:[consider]],7,FALSE)</f>
        <v>9</v>
      </c>
      <c r="N111">
        <f>VLOOKUP(Table1[[#This Row],[Player]],Players[[Player]:[consider]],8,FALSE)</f>
        <v>10</v>
      </c>
      <c r="O111">
        <f>VLOOKUP(Table1[[#This Row],[Player]],Players[[Player]:[consider]],9,FALSE)</f>
        <v>1.5</v>
      </c>
      <c r="P111">
        <f>VLOOKUP(Table1[[#This Row],[Player]],Players[[Player]:[consider]],10,FALSE)</f>
        <v>2.5</v>
      </c>
      <c r="R111" s="15" t="b">
        <f>VLOOKUP(Table1[[#This Row],[Player]],'sim results'!$G$2:$J$581,2,FALSE)&gt;$Z$2</f>
        <v>0</v>
      </c>
      <c r="S111" s="15" t="b">
        <f>VLOOKUP(Table1[[#This Row],[Player]],'sim results'!$G$2:$J$581,2,FALSE)&gt;$Z$3</f>
        <v>0</v>
      </c>
      <c r="T111" s="15" t="b">
        <f>VLOOKUP(Table1[[#This Row],[Player]],'sim results'!$G$2:$J$581,2,FALSE)&gt;$Z$4</f>
        <v>0</v>
      </c>
      <c r="U111" s="15" t="b">
        <f>VLOOKUP(Table1[[#This Row],[Player]],'sim results'!$M$2:$P$564,2,FALSE)&gt;$AA$2</f>
        <v>0</v>
      </c>
      <c r="V111" s="15" t="b">
        <f>VLOOKUP(Table1[[#This Row],[Player]],'sim results'!$M$2:$P$564,2,FALSE)&gt;$AA$3</f>
        <v>0</v>
      </c>
      <c r="W111" s="15" t="b">
        <f>VLOOKUP(Table1[[#This Row],[Player]],'sim results'!$M$2:$P$564,2,FALSE)&gt;$AA$4</f>
        <v>0</v>
      </c>
      <c r="X111" s="15" t="b">
        <f>VLOOKUP(Table1[[#This Row],[Player]],'sim results'!$M$2:$P$564,2,FALSE)&gt;$AA$5</f>
        <v>0</v>
      </c>
      <c r="Y111" s="15" t="b">
        <f>VLOOKUP(Table1[[#This Row],[Player]],'sim results'!$M$2:$P$564,2,FALSE)&gt;$AA$6</f>
        <v>0</v>
      </c>
    </row>
    <row r="112" spans="1:25">
      <c r="B112" s="21" t="s">
        <v>131</v>
      </c>
      <c r="C112" s="21">
        <v>111</v>
      </c>
      <c r="D112" t="str">
        <f>VLOOKUP(Table1[[#This Row],[Player]],Players[[Player]:[consider]],2,FALSE)</f>
        <v>RB</v>
      </c>
      <c r="E112" s="1">
        <v>1.9</v>
      </c>
      <c r="F112" s="1">
        <v>2</v>
      </c>
      <c r="G112" s="1">
        <f>VLOOKUP(Table1[[#This Row],[Player]],Players[[Player]:[consider]],3,FALSE)</f>
        <v>4</v>
      </c>
      <c r="H112" s="1">
        <f>MIN(Table1[[#This Row],[Avg Yahoo Cost]:[Other Cost]])</f>
        <v>1.9</v>
      </c>
      <c r="I112" s="1">
        <f>MAX(Table1[[#This Row],[Avg Yahoo Cost]:[Other Cost]])</f>
        <v>4</v>
      </c>
      <c r="J112" s="1">
        <f>Table1[[#This Row],[Max Cost]]-Table1[[#This Row],[Min Cost]]</f>
        <v>2.1</v>
      </c>
      <c r="K112" s="8">
        <f>VLOOKUP(Table1[[#This Row],[Player]],Players[[Player]:[consider]],4,FALSE)</f>
        <v>146.79</v>
      </c>
      <c r="L112">
        <f>VLOOKUP(Table1[[#This Row],[Player]],Players[[Player]:[consider]],6,FALSE)</f>
        <v>29</v>
      </c>
      <c r="M112" s="9">
        <f>VLOOKUP(Table1[[#This Row],[Player]],Players[[Player]:[consider]],7,FALSE)</f>
        <v>8</v>
      </c>
      <c r="N112">
        <f>VLOOKUP(Table1[[#This Row],[Player]],Players[[Player]:[consider]],8,FALSE)</f>
        <v>7</v>
      </c>
      <c r="O112">
        <f>VLOOKUP(Table1[[#This Row],[Player]],Players[[Player]:[consider]],9,FALSE)</f>
        <v>2.8</v>
      </c>
      <c r="P112">
        <f>VLOOKUP(Table1[[#This Row],[Player]],Players[[Player]:[consider]],10,FALSE)</f>
        <v>3</v>
      </c>
      <c r="R112" s="15" t="b">
        <f>VLOOKUP(Table1[[#This Row],[Player]],'sim results'!$G$2:$J$581,2,FALSE)&gt;$Z$2</f>
        <v>1</v>
      </c>
      <c r="S112" s="15" t="b">
        <f>VLOOKUP(Table1[[#This Row],[Player]],'sim results'!$G$2:$J$581,2,FALSE)&gt;$Z$3</f>
        <v>0</v>
      </c>
      <c r="T112" s="15" t="b">
        <f>VLOOKUP(Table1[[#This Row],[Player]],'sim results'!$G$2:$J$581,2,FALSE)&gt;$Z$4</f>
        <v>0</v>
      </c>
      <c r="U112" s="15" t="b">
        <f>VLOOKUP(Table1[[#This Row],[Player]],'sim results'!$M$2:$P$564,2,FALSE)&gt;$AA$2</f>
        <v>1</v>
      </c>
      <c r="V112" s="15" t="b">
        <f>VLOOKUP(Table1[[#This Row],[Player]],'sim results'!$M$2:$P$564,2,FALSE)&gt;$AA$3</f>
        <v>0</v>
      </c>
      <c r="W112" s="15" t="b">
        <f>VLOOKUP(Table1[[#This Row],[Player]],'sim results'!$M$2:$P$564,2,FALSE)&gt;$AA$4</f>
        <v>0</v>
      </c>
      <c r="X112" s="15" t="b">
        <f>VLOOKUP(Table1[[#This Row],[Player]],'sim results'!$M$2:$P$564,2,FALSE)&gt;$AA$5</f>
        <v>0</v>
      </c>
      <c r="Y112" s="15" t="b">
        <f>VLOOKUP(Table1[[#This Row],[Player]],'sim results'!$M$2:$P$564,2,FALSE)&gt;$AA$6</f>
        <v>0</v>
      </c>
    </row>
    <row r="113" spans="1:25">
      <c r="B113" s="21" t="s">
        <v>112</v>
      </c>
      <c r="C113" s="21">
        <v>112</v>
      </c>
      <c r="D113" t="str">
        <f>VLOOKUP(Table1[[#This Row],[Player]],Players[[Player]:[consider]],2,FALSE)</f>
        <v>RB</v>
      </c>
      <c r="E113" s="1">
        <v>2</v>
      </c>
      <c r="F113" s="1">
        <v>2</v>
      </c>
      <c r="G113" s="1">
        <f>VLOOKUP(Table1[[#This Row],[Player]],Players[[Player]:[consider]],3,FALSE)</f>
        <v>9</v>
      </c>
      <c r="H113" s="1">
        <f>MIN(Table1[[#This Row],[Avg Yahoo Cost]:[Other Cost]])</f>
        <v>2</v>
      </c>
      <c r="I113" s="1">
        <f>MAX(Table1[[#This Row],[Avg Yahoo Cost]:[Other Cost]])</f>
        <v>9</v>
      </c>
      <c r="J113" s="1">
        <f>Table1[[#This Row],[Max Cost]]-Table1[[#This Row],[Min Cost]]</f>
        <v>7</v>
      </c>
      <c r="K113" s="8">
        <f>VLOOKUP(Table1[[#This Row],[Player]],Players[[Player]:[consider]],4,FALSE)</f>
        <v>169.71</v>
      </c>
      <c r="L113">
        <f>VLOOKUP(Table1[[#This Row],[Player]],Players[[Player]:[consider]],6,FALSE)</f>
        <v>29</v>
      </c>
      <c r="M113" s="9">
        <f>VLOOKUP(Table1[[#This Row],[Player]],Players[[Player]:[consider]],7,FALSE)</f>
        <v>6</v>
      </c>
      <c r="N113">
        <f>VLOOKUP(Table1[[#This Row],[Player]],Players[[Player]:[consider]],8,FALSE)</f>
        <v>5</v>
      </c>
      <c r="O113">
        <f>VLOOKUP(Table1[[#This Row],[Player]],Players[[Player]:[consider]],9,FALSE)</f>
        <v>2</v>
      </c>
      <c r="P113">
        <f>VLOOKUP(Table1[[#This Row],[Player]],Players[[Player]:[consider]],10,FALSE)</f>
        <v>3.5</v>
      </c>
      <c r="R113" s="15" t="b">
        <f>VLOOKUP(Table1[[#This Row],[Player]],'sim results'!$G$2:$J$581,2,FALSE)&gt;$Z$2</f>
        <v>1</v>
      </c>
      <c r="S113" s="15" t="b">
        <f>VLOOKUP(Table1[[#This Row],[Player]],'sim results'!$G$2:$J$581,2,FALSE)&gt;$Z$3</f>
        <v>0</v>
      </c>
      <c r="T113" s="15" t="b">
        <f>VLOOKUP(Table1[[#This Row],[Player]],'sim results'!$G$2:$J$581,2,FALSE)&gt;$Z$4</f>
        <v>0</v>
      </c>
      <c r="U113" s="15" t="b">
        <f>VLOOKUP(Table1[[#This Row],[Player]],'sim results'!$M$2:$P$564,2,FALSE)&gt;$AA$2</f>
        <v>1</v>
      </c>
      <c r="V113" s="15" t="b">
        <f>VLOOKUP(Table1[[#This Row],[Player]],'sim results'!$M$2:$P$564,2,FALSE)&gt;$AA$3</f>
        <v>0</v>
      </c>
      <c r="W113" s="15" t="b">
        <f>VLOOKUP(Table1[[#This Row],[Player]],'sim results'!$M$2:$P$564,2,FALSE)&gt;$AA$4</f>
        <v>0</v>
      </c>
      <c r="X113" s="15" t="b">
        <f>VLOOKUP(Table1[[#This Row],[Player]],'sim results'!$M$2:$P$564,2,FALSE)&gt;$AA$5</f>
        <v>0</v>
      </c>
      <c r="Y113" s="15" t="b">
        <f>VLOOKUP(Table1[[#This Row],[Player]],'sim results'!$M$2:$P$564,2,FALSE)&gt;$AA$6</f>
        <v>0</v>
      </c>
    </row>
    <row r="114" spans="1:25">
      <c r="B114" s="21" t="s">
        <v>121</v>
      </c>
      <c r="C114" s="21">
        <v>113</v>
      </c>
      <c r="D114" t="str">
        <f>VLOOKUP(Table1[[#This Row],[Player]],Players[[Player]:[consider]],2,FALSE)</f>
        <v>WR</v>
      </c>
      <c r="E114" s="1">
        <v>1.3</v>
      </c>
      <c r="F114" s="1">
        <v>2</v>
      </c>
      <c r="G114" s="1">
        <f>VLOOKUP(Table1[[#This Row],[Player]],Players[[Player]:[consider]],3,FALSE)</f>
        <v>7</v>
      </c>
      <c r="H114" s="1">
        <f>MIN(Table1[[#This Row],[Avg Yahoo Cost]:[Other Cost]])</f>
        <v>1.3</v>
      </c>
      <c r="I114" s="1">
        <f>MAX(Table1[[#This Row],[Avg Yahoo Cost]:[Other Cost]])</f>
        <v>7</v>
      </c>
      <c r="J114" s="1">
        <f>Table1[[#This Row],[Max Cost]]-Table1[[#This Row],[Min Cost]]</f>
        <v>5.7</v>
      </c>
      <c r="K114" s="8">
        <f>VLOOKUP(Table1[[#This Row],[Player]],Players[[Player]:[consider]],4,FALSE)</f>
        <v>171.09</v>
      </c>
      <c r="L114">
        <f>VLOOKUP(Table1[[#This Row],[Player]],Players[[Player]:[consider]],6,FALSE)</f>
        <v>21</v>
      </c>
      <c r="M114" s="9" t="str">
        <f>VLOOKUP(Table1[[#This Row],[Player]],Players[[Player]:[consider]],7,FALSE)</f>
        <v>R</v>
      </c>
      <c r="N114">
        <f>VLOOKUP(Table1[[#This Row],[Player]],Players[[Player]:[consider]],8,FALSE)</f>
        <v>12</v>
      </c>
      <c r="O114">
        <f>VLOOKUP(Table1[[#This Row],[Player]],Players[[Player]:[consider]],9,FALSE)</f>
        <v>0</v>
      </c>
      <c r="P114">
        <f>VLOOKUP(Table1[[#This Row],[Player]],Players[[Player]:[consider]],10,FALSE)</f>
        <v>0</v>
      </c>
      <c r="R114" s="15" t="b">
        <f>VLOOKUP(Table1[[#This Row],[Player]],'sim results'!$G$2:$J$581,2,FALSE)&gt;$Z$2</f>
        <v>1</v>
      </c>
      <c r="S114" s="15" t="b">
        <f>VLOOKUP(Table1[[#This Row],[Player]],'sim results'!$G$2:$J$581,2,FALSE)&gt;$Z$3</f>
        <v>0</v>
      </c>
      <c r="T114" s="15" t="b">
        <f>VLOOKUP(Table1[[#This Row],[Player]],'sim results'!$G$2:$J$581,2,FALSE)&gt;$Z$4</f>
        <v>0</v>
      </c>
      <c r="U114" s="15" t="b">
        <f>VLOOKUP(Table1[[#This Row],[Player]],'sim results'!$M$2:$P$564,2,FALSE)&gt;$AA$2</f>
        <v>1</v>
      </c>
      <c r="V114" s="15" t="b">
        <f>VLOOKUP(Table1[[#This Row],[Player]],'sim results'!$M$2:$P$564,2,FALSE)&gt;$AA$3</f>
        <v>0</v>
      </c>
      <c r="W114" s="15" t="b">
        <f>VLOOKUP(Table1[[#This Row],[Player]],'sim results'!$M$2:$P$564,2,FALSE)&gt;$AA$4</f>
        <v>0</v>
      </c>
      <c r="X114" s="15" t="b">
        <f>VLOOKUP(Table1[[#This Row],[Player]],'sim results'!$M$2:$P$564,2,FALSE)&gt;$AA$5</f>
        <v>0</v>
      </c>
      <c r="Y114" s="15" t="b">
        <f>VLOOKUP(Table1[[#This Row],[Player]],'sim results'!$M$2:$P$564,2,FALSE)&gt;$AA$6</f>
        <v>0</v>
      </c>
    </row>
    <row r="115" spans="1:25">
      <c r="B115" s="21" t="s">
        <v>151</v>
      </c>
      <c r="C115" s="21">
        <v>114</v>
      </c>
      <c r="D115" t="str">
        <f>VLOOKUP(Table1[[#This Row],[Player]],Players[[Player]:[consider]],2,FALSE)</f>
        <v>QB</v>
      </c>
      <c r="E115" s="1">
        <v>1.9</v>
      </c>
      <c r="F115" s="1">
        <v>2</v>
      </c>
      <c r="G115" s="1">
        <f>VLOOKUP(Table1[[#This Row],[Player]],Players[[Player]:[consider]],3,FALSE)</f>
        <v>1</v>
      </c>
      <c r="H115" s="1">
        <f>MIN(Table1[[#This Row],[Avg Yahoo Cost]:[Other Cost]])</f>
        <v>1</v>
      </c>
      <c r="I115" s="1">
        <f>MAX(Table1[[#This Row],[Avg Yahoo Cost]:[Other Cost]])</f>
        <v>2</v>
      </c>
      <c r="J115" s="1">
        <f>Table1[[#This Row],[Max Cost]]-Table1[[#This Row],[Min Cost]]</f>
        <v>1</v>
      </c>
      <c r="K115" s="8">
        <f>VLOOKUP(Table1[[#This Row],[Player]],Players[[Player]:[consider]],4,FALSE)</f>
        <v>287.64</v>
      </c>
      <c r="L115">
        <f>VLOOKUP(Table1[[#This Row],[Player]],Players[[Player]:[consider]],6,FALSE)</f>
        <v>22</v>
      </c>
      <c r="M115" s="9" t="str">
        <f>VLOOKUP(Table1[[#This Row],[Player]],Players[[Player]:[consider]],7,FALSE)</f>
        <v>R</v>
      </c>
      <c r="N115">
        <f>VLOOKUP(Table1[[#This Row],[Player]],Players[[Player]:[consider]],8,FALSE)</f>
        <v>7</v>
      </c>
      <c r="O115">
        <f>VLOOKUP(Table1[[#This Row],[Player]],Players[[Player]:[consider]],9,FALSE)</f>
        <v>2.5</v>
      </c>
      <c r="P115">
        <f>VLOOKUP(Table1[[#This Row],[Player]],Players[[Player]:[consider]],10,FALSE)</f>
        <v>4</v>
      </c>
      <c r="R115" s="15" t="b">
        <f>VLOOKUP(Table1[[#This Row],[Player]],'sim results'!$G$2:$J$581,2,FALSE)&gt;$Z$2</f>
        <v>1</v>
      </c>
      <c r="S115" s="15" t="b">
        <f>VLOOKUP(Table1[[#This Row],[Player]],'sim results'!$G$2:$J$581,2,FALSE)&gt;$Z$3</f>
        <v>0</v>
      </c>
      <c r="T115" s="15" t="b">
        <f>VLOOKUP(Table1[[#This Row],[Player]],'sim results'!$G$2:$J$581,2,FALSE)&gt;$Z$4</f>
        <v>0</v>
      </c>
      <c r="U115" s="15" t="b">
        <f>VLOOKUP(Table1[[#This Row],[Player]],'sim results'!$M$2:$P$564,2,FALSE)&gt;$AA$2</f>
        <v>1</v>
      </c>
      <c r="V115" s="15" t="b">
        <f>VLOOKUP(Table1[[#This Row],[Player]],'sim results'!$M$2:$P$564,2,FALSE)&gt;$AA$3</f>
        <v>0</v>
      </c>
      <c r="W115" s="15" t="b">
        <f>VLOOKUP(Table1[[#This Row],[Player]],'sim results'!$M$2:$P$564,2,FALSE)&gt;$AA$4</f>
        <v>0</v>
      </c>
      <c r="X115" s="15" t="b">
        <f>VLOOKUP(Table1[[#This Row],[Player]],'sim results'!$M$2:$P$564,2,FALSE)&gt;$AA$5</f>
        <v>0</v>
      </c>
      <c r="Y115" s="15" t="b">
        <f>VLOOKUP(Table1[[#This Row],[Player]],'sim results'!$M$2:$P$564,2,FALSE)&gt;$AA$6</f>
        <v>0</v>
      </c>
    </row>
    <row r="116" spans="1:25">
      <c r="B116" s="21" t="s">
        <v>132</v>
      </c>
      <c r="C116" s="21">
        <v>115</v>
      </c>
      <c r="D116" t="str">
        <f>VLOOKUP(Table1[[#This Row],[Player]],Players[[Player]:[consider]],2,FALSE)</f>
        <v>TE</v>
      </c>
      <c r="E116" s="1">
        <v>1.4</v>
      </c>
      <c r="F116" s="1">
        <v>2</v>
      </c>
      <c r="G116" s="1">
        <f>VLOOKUP(Table1[[#This Row],[Player]],Players[[Player]:[consider]],3,FALSE)</f>
        <v>4</v>
      </c>
      <c r="H116" s="1">
        <f>MIN(Table1[[#This Row],[Avg Yahoo Cost]:[Other Cost]])</f>
        <v>1.4</v>
      </c>
      <c r="I116" s="1">
        <f>MAX(Table1[[#This Row],[Avg Yahoo Cost]:[Other Cost]])</f>
        <v>4</v>
      </c>
      <c r="J116" s="1">
        <f>Table1[[#This Row],[Max Cost]]-Table1[[#This Row],[Min Cost]]</f>
        <v>2.6</v>
      </c>
      <c r="K116" s="8">
        <f>VLOOKUP(Table1[[#This Row],[Player]],Players[[Player]:[consider]],4,FALSE)</f>
        <v>151.79</v>
      </c>
      <c r="L116">
        <f>VLOOKUP(Table1[[#This Row],[Player]],Players[[Player]:[consider]],6,FALSE)</f>
        <v>29</v>
      </c>
      <c r="M116" s="9">
        <f>VLOOKUP(Table1[[#This Row],[Player]],Players[[Player]:[consider]],7,FALSE)</f>
        <v>6</v>
      </c>
      <c r="N116">
        <f>VLOOKUP(Table1[[#This Row],[Player]],Players[[Player]:[consider]],8,FALSE)</f>
        <v>5</v>
      </c>
      <c r="O116">
        <f>VLOOKUP(Table1[[#This Row],[Player]],Players[[Player]:[consider]],9,FALSE)</f>
        <v>1.8</v>
      </c>
      <c r="P116">
        <f>VLOOKUP(Table1[[#This Row],[Player]],Players[[Player]:[consider]],10,FALSE)</f>
        <v>3.3</v>
      </c>
      <c r="Q116" t="s">
        <v>14</v>
      </c>
      <c r="R116" s="15" t="b">
        <f>VLOOKUP(Table1[[#This Row],[Player]],'sim results'!$G$2:$J$581,2,FALSE)&gt;$Z$2</f>
        <v>1</v>
      </c>
      <c r="S116" s="15" t="b">
        <f>VLOOKUP(Table1[[#This Row],[Player]],'sim results'!$G$2:$J$581,2,FALSE)&gt;$Z$3</f>
        <v>1</v>
      </c>
      <c r="T116" s="15" t="b">
        <f>VLOOKUP(Table1[[#This Row],[Player]],'sim results'!$G$2:$J$581,2,FALSE)&gt;$Z$4</f>
        <v>0</v>
      </c>
      <c r="U116" s="15" t="b">
        <f>VLOOKUP(Table1[[#This Row],[Player]],'sim results'!$M$2:$P$564,2,FALSE)&gt;$AA$2</f>
        <v>1</v>
      </c>
      <c r="V116" s="15" t="b">
        <f>VLOOKUP(Table1[[#This Row],[Player]],'sim results'!$M$2:$P$564,2,FALSE)&gt;$AA$3</f>
        <v>1</v>
      </c>
      <c r="W116" s="15" t="b">
        <f>VLOOKUP(Table1[[#This Row],[Player]],'sim results'!$M$2:$P$564,2,FALSE)&gt;$AA$4</f>
        <v>1</v>
      </c>
      <c r="X116" s="15" t="b">
        <f>VLOOKUP(Table1[[#This Row],[Player]],'sim results'!$M$2:$P$564,2,FALSE)&gt;$AA$5</f>
        <v>0</v>
      </c>
      <c r="Y116" s="15" t="b">
        <f>VLOOKUP(Table1[[#This Row],[Player]],'sim results'!$M$2:$P$564,2,FALSE)&gt;$AA$6</f>
        <v>0</v>
      </c>
    </row>
    <row r="117" spans="1:25">
      <c r="B117" s="21" t="s">
        <v>118</v>
      </c>
      <c r="C117" s="21">
        <v>116</v>
      </c>
      <c r="D117" t="str">
        <f>VLOOKUP(Table1[[#This Row],[Player]],Players[[Player]:[consider]],2,FALSE)</f>
        <v>RB</v>
      </c>
      <c r="E117" s="1">
        <v>4.9000000000000004</v>
      </c>
      <c r="F117" s="1">
        <v>2</v>
      </c>
      <c r="G117" s="1">
        <f>VLOOKUP(Table1[[#This Row],[Player]],Players[[Player]:[consider]],3,FALSE)</f>
        <v>7</v>
      </c>
      <c r="H117" s="1">
        <f>MIN(Table1[[#This Row],[Avg Yahoo Cost]:[Other Cost]])</f>
        <v>2</v>
      </c>
      <c r="I117" s="1">
        <f>MAX(Table1[[#This Row],[Avg Yahoo Cost]:[Other Cost]])</f>
        <v>7</v>
      </c>
      <c r="J117" s="1">
        <f>Table1[[#This Row],[Max Cost]]-Table1[[#This Row],[Min Cost]]</f>
        <v>5</v>
      </c>
      <c r="K117" s="8">
        <f>VLOOKUP(Table1[[#This Row],[Player]],Players[[Player]:[consider]],4,FALSE)</f>
        <v>153.44999999999999</v>
      </c>
      <c r="L117">
        <f>VLOOKUP(Table1[[#This Row],[Player]],Players[[Player]:[consider]],6,FALSE)</f>
        <v>28</v>
      </c>
      <c r="M117" s="9">
        <f>VLOOKUP(Table1[[#This Row],[Player]],Players[[Player]:[consider]],7,FALSE)</f>
        <v>6</v>
      </c>
      <c r="N117">
        <f>VLOOKUP(Table1[[#This Row],[Player]],Players[[Player]:[consider]],8,FALSE)</f>
        <v>10</v>
      </c>
      <c r="O117">
        <f>VLOOKUP(Table1[[#This Row],[Player]],Players[[Player]:[consider]],9,FALSE)</f>
        <v>3.5</v>
      </c>
      <c r="P117">
        <f>VLOOKUP(Table1[[#This Row],[Player]],Players[[Player]:[consider]],10,FALSE)</f>
        <v>4.5</v>
      </c>
      <c r="R117" s="15" t="b">
        <f>VLOOKUP(Table1[[#This Row],[Player]],'sim results'!$G$2:$J$581,2,FALSE)&gt;$Z$2</f>
        <v>0</v>
      </c>
      <c r="S117" s="15" t="b">
        <f>VLOOKUP(Table1[[#This Row],[Player]],'sim results'!$G$2:$J$581,2,FALSE)&gt;$Z$3</f>
        <v>0</v>
      </c>
      <c r="T117" s="15" t="b">
        <f>VLOOKUP(Table1[[#This Row],[Player]],'sim results'!$G$2:$J$581,2,FALSE)&gt;$Z$4</f>
        <v>0</v>
      </c>
      <c r="U117" s="15" t="b">
        <f>VLOOKUP(Table1[[#This Row],[Player]],'sim results'!$M$2:$P$564,2,FALSE)&gt;$AA$2</f>
        <v>0</v>
      </c>
      <c r="V117" s="15" t="b">
        <f>VLOOKUP(Table1[[#This Row],[Player]],'sim results'!$M$2:$P$564,2,FALSE)&gt;$AA$3</f>
        <v>0</v>
      </c>
      <c r="W117" s="15" t="b">
        <f>VLOOKUP(Table1[[#This Row],[Player]],'sim results'!$M$2:$P$564,2,FALSE)&gt;$AA$4</f>
        <v>0</v>
      </c>
      <c r="X117" s="15" t="b">
        <f>VLOOKUP(Table1[[#This Row],[Player]],'sim results'!$M$2:$P$564,2,FALSE)&gt;$AA$5</f>
        <v>0</v>
      </c>
      <c r="Y117" s="15" t="b">
        <f>VLOOKUP(Table1[[#This Row],[Player]],'sim results'!$M$2:$P$564,2,FALSE)&gt;$AA$6</f>
        <v>0</v>
      </c>
    </row>
    <row r="118" spans="1:25">
      <c r="B118" s="21" t="s">
        <v>155</v>
      </c>
      <c r="C118" s="21">
        <v>117</v>
      </c>
      <c r="D118" t="str">
        <f>VLOOKUP(Table1[[#This Row],[Player]],Players[[Player]:[consider]],2,FALSE)</f>
        <v>WR</v>
      </c>
      <c r="E118" s="1">
        <v>1.5</v>
      </c>
      <c r="F118" s="1">
        <v>1</v>
      </c>
      <c r="G118" s="1">
        <f>VLOOKUP(Table1[[#This Row],[Player]],Players[[Player]:[consider]],3,FALSE)</f>
        <v>1</v>
      </c>
      <c r="H118" s="1">
        <f>MIN(Table1[[#This Row],[Avg Yahoo Cost]:[Other Cost]])</f>
        <v>1</v>
      </c>
      <c r="I118" s="1">
        <f>MAX(Table1[[#This Row],[Avg Yahoo Cost]:[Other Cost]])</f>
        <v>1.5</v>
      </c>
      <c r="J118" s="1">
        <f>Table1[[#This Row],[Max Cost]]-Table1[[#This Row],[Min Cost]]</f>
        <v>0.5</v>
      </c>
      <c r="K118" s="8">
        <f>VLOOKUP(Table1[[#This Row],[Player]],Players[[Player]:[consider]],4,FALSE)</f>
        <v>147.55000000000001</v>
      </c>
      <c r="L118">
        <f>VLOOKUP(Table1[[#This Row],[Player]],Players[[Player]:[consider]],6,FALSE)</f>
        <v>24</v>
      </c>
      <c r="M118" s="9">
        <f>VLOOKUP(Table1[[#This Row],[Player]],Players[[Player]:[consider]],7,FALSE)</f>
        <v>2</v>
      </c>
      <c r="N118">
        <f>VLOOKUP(Table1[[#This Row],[Player]],Players[[Player]:[consider]],8,FALSE)</f>
        <v>10</v>
      </c>
      <c r="O118">
        <f>VLOOKUP(Table1[[#This Row],[Player]],Players[[Player]:[consider]],9,FALSE)</f>
        <v>1</v>
      </c>
      <c r="P118">
        <f>VLOOKUP(Table1[[#This Row],[Player]],Players[[Player]:[consider]],10,FALSE)</f>
        <v>3.5</v>
      </c>
      <c r="Q118" t="s">
        <v>14</v>
      </c>
      <c r="R118" s="15" t="b">
        <f>VLOOKUP(Table1[[#This Row],[Player]],'sim results'!$G$2:$J$581,2,FALSE)&gt;$Z$2</f>
        <v>0</v>
      </c>
      <c r="S118" s="15" t="b">
        <f>VLOOKUP(Table1[[#This Row],[Player]],'sim results'!$G$2:$J$581,2,FALSE)&gt;$Z$3</f>
        <v>0</v>
      </c>
      <c r="T118" s="15" t="b">
        <f>VLOOKUP(Table1[[#This Row],[Player]],'sim results'!$G$2:$J$581,2,FALSE)&gt;$Z$4</f>
        <v>0</v>
      </c>
      <c r="U118" s="15" t="b">
        <f>VLOOKUP(Table1[[#This Row],[Player]],'sim results'!$M$2:$P$564,2,FALSE)&gt;$AA$2</f>
        <v>0</v>
      </c>
      <c r="V118" s="15" t="b">
        <f>VLOOKUP(Table1[[#This Row],[Player]],'sim results'!$M$2:$P$564,2,FALSE)&gt;$AA$3</f>
        <v>0</v>
      </c>
      <c r="W118" s="15" t="b">
        <f>VLOOKUP(Table1[[#This Row],[Player]],'sim results'!$M$2:$P$564,2,FALSE)&gt;$AA$4</f>
        <v>0</v>
      </c>
      <c r="X118" s="15" t="b">
        <f>VLOOKUP(Table1[[#This Row],[Player]],'sim results'!$M$2:$P$564,2,FALSE)&gt;$AA$5</f>
        <v>0</v>
      </c>
      <c r="Y118" s="15" t="b">
        <f>VLOOKUP(Table1[[#This Row],[Player]],'sim results'!$M$2:$P$564,2,FALSE)&gt;$AA$6</f>
        <v>0</v>
      </c>
    </row>
    <row r="119" spans="1:25">
      <c r="B119" s="21" t="s">
        <v>140</v>
      </c>
      <c r="C119" s="21">
        <v>118</v>
      </c>
      <c r="D119" t="str">
        <f>VLOOKUP(Table1[[#This Row],[Player]],Players[[Player]:[consider]],2,FALSE)</f>
        <v>QB</v>
      </c>
      <c r="E119" s="1">
        <v>1.1000000000000001</v>
      </c>
      <c r="F119" s="1">
        <v>2</v>
      </c>
      <c r="G119" s="1">
        <f>VLOOKUP(Table1[[#This Row],[Player]],Players[[Player]:[consider]],3,FALSE)</f>
        <v>3</v>
      </c>
      <c r="H119" s="1">
        <f>MIN(Table1[[#This Row],[Avg Yahoo Cost]:[Other Cost]])</f>
        <v>1.1000000000000001</v>
      </c>
      <c r="I119" s="1">
        <f>MAX(Table1[[#This Row],[Avg Yahoo Cost]:[Other Cost]])</f>
        <v>3</v>
      </c>
      <c r="J119" s="1">
        <f>Table1[[#This Row],[Max Cost]]-Table1[[#This Row],[Min Cost]]</f>
        <v>1.9</v>
      </c>
      <c r="K119" s="8">
        <f>VLOOKUP(Table1[[#This Row],[Player]],Players[[Player]:[consider]],4,FALSE)</f>
        <v>297.64</v>
      </c>
      <c r="L119">
        <f>VLOOKUP(Table1[[#This Row],[Player]],Players[[Player]:[consider]],6,FALSE)</f>
        <v>24</v>
      </c>
      <c r="M119" s="9">
        <f>VLOOKUP(Table1[[#This Row],[Player]],Players[[Player]:[consider]],7,FALSE)</f>
        <v>3</v>
      </c>
      <c r="N119">
        <f>VLOOKUP(Table1[[#This Row],[Player]],Players[[Player]:[consider]],8,FALSE)</f>
        <v>12</v>
      </c>
      <c r="O119">
        <f>VLOOKUP(Table1[[#This Row],[Player]],Players[[Player]:[consider]],9,FALSE)</f>
        <v>1.5</v>
      </c>
      <c r="P119">
        <f>VLOOKUP(Table1[[#This Row],[Player]],Players[[Player]:[consider]],10,FALSE)</f>
        <v>3</v>
      </c>
      <c r="R119" s="15" t="b">
        <f>VLOOKUP(Table1[[#This Row],[Player]],'sim results'!$G$2:$J$581,2,FALSE)&gt;$Z$2</f>
        <v>1</v>
      </c>
      <c r="S119" s="15" t="b">
        <f>VLOOKUP(Table1[[#This Row],[Player]],'sim results'!$G$2:$J$581,2,FALSE)&gt;$Z$3</f>
        <v>0</v>
      </c>
      <c r="T119" s="15" t="b">
        <f>VLOOKUP(Table1[[#This Row],[Player]],'sim results'!$G$2:$J$581,2,FALSE)&gt;$Z$4</f>
        <v>0</v>
      </c>
      <c r="U119" s="15" t="b">
        <f>VLOOKUP(Table1[[#This Row],[Player]],'sim results'!$M$2:$P$564,2,FALSE)&gt;$AA$2</f>
        <v>1</v>
      </c>
      <c r="V119" s="15" t="b">
        <f>VLOOKUP(Table1[[#This Row],[Player]],'sim results'!$M$2:$P$564,2,FALSE)&gt;$AA$3</f>
        <v>0</v>
      </c>
      <c r="W119" s="15" t="b">
        <f>VLOOKUP(Table1[[#This Row],[Player]],'sim results'!$M$2:$P$564,2,FALSE)&gt;$AA$4</f>
        <v>0</v>
      </c>
      <c r="X119" s="15" t="b">
        <f>VLOOKUP(Table1[[#This Row],[Player]],'sim results'!$M$2:$P$564,2,FALSE)&gt;$AA$5</f>
        <v>0</v>
      </c>
      <c r="Y119" s="15" t="b">
        <f>VLOOKUP(Table1[[#This Row],[Player]],'sim results'!$M$2:$P$564,2,FALSE)&gt;$AA$6</f>
        <v>0</v>
      </c>
    </row>
    <row r="120" spans="1:25">
      <c r="B120" s="21" t="s">
        <v>117</v>
      </c>
      <c r="C120" s="21">
        <v>119</v>
      </c>
      <c r="D120" t="str">
        <f>VLOOKUP(Table1[[#This Row],[Player]],Players[[Player]:[consider]],2,FALSE)</f>
        <v>WR</v>
      </c>
      <c r="E120" s="1">
        <v>1.3</v>
      </c>
      <c r="F120" s="1">
        <v>2</v>
      </c>
      <c r="G120" s="1">
        <f>VLOOKUP(Table1[[#This Row],[Player]],Players[[Player]:[consider]],3,FALSE)</f>
        <v>7</v>
      </c>
      <c r="H120" s="1">
        <f>MIN(Table1[[#This Row],[Avg Yahoo Cost]:[Other Cost]])</f>
        <v>1.3</v>
      </c>
      <c r="I120" s="1">
        <f>MAX(Table1[[#This Row],[Avg Yahoo Cost]:[Other Cost]])</f>
        <v>7</v>
      </c>
      <c r="J120" s="1">
        <f>Table1[[#This Row],[Max Cost]]-Table1[[#This Row],[Min Cost]]</f>
        <v>5.7</v>
      </c>
      <c r="K120" s="8">
        <f>VLOOKUP(Table1[[#This Row],[Player]],Players[[Player]:[consider]],4,FALSE)</f>
        <v>173.35</v>
      </c>
      <c r="L120">
        <f>VLOOKUP(Table1[[#This Row],[Player]],Players[[Player]:[consider]],6,FALSE)</f>
        <v>27</v>
      </c>
      <c r="M120" s="9">
        <f>VLOOKUP(Table1[[#This Row],[Player]],Players[[Player]:[consider]],7,FALSE)</f>
        <v>5</v>
      </c>
      <c r="N120">
        <f>VLOOKUP(Table1[[#This Row],[Player]],Players[[Player]:[consider]],8,FALSE)</f>
        <v>10</v>
      </c>
      <c r="O120">
        <f>VLOOKUP(Table1[[#This Row],[Player]],Players[[Player]:[consider]],9,FALSE)</f>
        <v>0</v>
      </c>
      <c r="P120">
        <f>VLOOKUP(Table1[[#This Row],[Player]],Players[[Player]:[consider]],10,FALSE)</f>
        <v>0</v>
      </c>
      <c r="R120" s="15" t="b">
        <f>VLOOKUP(Table1[[#This Row],[Player]],'sim results'!$G$2:$J$581,2,FALSE)&gt;$Z$2</f>
        <v>1</v>
      </c>
      <c r="S120" s="15" t="b">
        <f>VLOOKUP(Table1[[#This Row],[Player]],'sim results'!$G$2:$J$581,2,FALSE)&gt;$Z$3</f>
        <v>0</v>
      </c>
      <c r="T120" s="15" t="b">
        <f>VLOOKUP(Table1[[#This Row],[Player]],'sim results'!$G$2:$J$581,2,FALSE)&gt;$Z$4</f>
        <v>0</v>
      </c>
      <c r="U120" s="15" t="b">
        <f>VLOOKUP(Table1[[#This Row],[Player]],'sim results'!$M$2:$P$564,2,FALSE)&gt;$AA$2</f>
        <v>0</v>
      </c>
      <c r="V120" s="15" t="b">
        <f>VLOOKUP(Table1[[#This Row],[Player]],'sim results'!$M$2:$P$564,2,FALSE)&gt;$AA$3</f>
        <v>0</v>
      </c>
      <c r="W120" s="15" t="b">
        <f>VLOOKUP(Table1[[#This Row],[Player]],'sim results'!$M$2:$P$564,2,FALSE)&gt;$AA$4</f>
        <v>0</v>
      </c>
      <c r="X120" s="15" t="b">
        <f>VLOOKUP(Table1[[#This Row],[Player]],'sim results'!$M$2:$P$564,2,FALSE)&gt;$AA$5</f>
        <v>0</v>
      </c>
      <c r="Y120" s="15" t="b">
        <f>VLOOKUP(Table1[[#This Row],[Player]],'sim results'!$M$2:$P$564,2,FALSE)&gt;$AA$6</f>
        <v>0</v>
      </c>
    </row>
    <row r="121" spans="1:25">
      <c r="B121" s="21" t="s">
        <v>138</v>
      </c>
      <c r="C121" s="21">
        <v>120</v>
      </c>
      <c r="D121" t="str">
        <f>VLOOKUP(Table1[[#This Row],[Player]],Players[[Player]:[consider]],2,FALSE)</f>
        <v>RB</v>
      </c>
      <c r="E121" s="1">
        <v>2.1</v>
      </c>
      <c r="F121" s="1">
        <v>2</v>
      </c>
      <c r="G121" s="1">
        <f>VLOOKUP(Table1[[#This Row],[Player]],Players[[Player]:[consider]],3,FALSE)</f>
        <v>4</v>
      </c>
      <c r="H121" s="1">
        <f>MIN(Table1[[#This Row],[Avg Yahoo Cost]:[Other Cost]])</f>
        <v>2</v>
      </c>
      <c r="I121" s="1">
        <f>MAX(Table1[[#This Row],[Avg Yahoo Cost]:[Other Cost]])</f>
        <v>4</v>
      </c>
      <c r="J121" s="1">
        <f>Table1[[#This Row],[Max Cost]]-Table1[[#This Row],[Min Cost]]</f>
        <v>2</v>
      </c>
      <c r="K121" s="8">
        <f>VLOOKUP(Table1[[#This Row],[Player]],Players[[Player]:[consider]],4,FALSE)</f>
        <v>141.01</v>
      </c>
      <c r="L121">
        <f>VLOOKUP(Table1[[#This Row],[Player]],Players[[Player]:[consider]],6,FALSE)</f>
        <v>23</v>
      </c>
      <c r="M121" s="9" t="str">
        <f>VLOOKUP(Table1[[#This Row],[Player]],Players[[Player]:[consider]],7,FALSE)</f>
        <v>R</v>
      </c>
      <c r="N121">
        <f>VLOOKUP(Table1[[#This Row],[Player]],Players[[Player]:[consider]],8,FALSE)</f>
        <v>6</v>
      </c>
      <c r="O121">
        <f>VLOOKUP(Table1[[#This Row],[Player]],Players[[Player]:[consider]],9,FALSE)</f>
        <v>1.8</v>
      </c>
      <c r="P121">
        <f>VLOOKUP(Table1[[#This Row],[Player]],Players[[Player]:[consider]],10,FALSE)</f>
        <v>3.8</v>
      </c>
      <c r="R121" s="15" t="b">
        <f>VLOOKUP(Table1[[#This Row],[Player]],'sim results'!$G$2:$J$581,2,FALSE)&gt;$Z$2</f>
        <v>0</v>
      </c>
      <c r="S121" s="15" t="b">
        <f>VLOOKUP(Table1[[#This Row],[Player]],'sim results'!$G$2:$J$581,2,FALSE)&gt;$Z$3</f>
        <v>0</v>
      </c>
      <c r="T121" s="15" t="b">
        <f>VLOOKUP(Table1[[#This Row],[Player]],'sim results'!$G$2:$J$581,2,FALSE)&gt;$Z$4</f>
        <v>0</v>
      </c>
      <c r="U121" s="15" t="b">
        <f>VLOOKUP(Table1[[#This Row],[Player]],'sim results'!$M$2:$P$564,2,FALSE)&gt;$AA$2</f>
        <v>0</v>
      </c>
      <c r="V121" s="15" t="b">
        <f>VLOOKUP(Table1[[#This Row],[Player]],'sim results'!$M$2:$P$564,2,FALSE)&gt;$AA$3</f>
        <v>0</v>
      </c>
      <c r="W121" s="15" t="b">
        <f>VLOOKUP(Table1[[#This Row],[Player]],'sim results'!$M$2:$P$564,2,FALSE)&gt;$AA$4</f>
        <v>0</v>
      </c>
      <c r="X121" s="15" t="b">
        <f>VLOOKUP(Table1[[#This Row],[Player]],'sim results'!$M$2:$P$564,2,FALSE)&gt;$AA$5</f>
        <v>0</v>
      </c>
      <c r="Y121" s="15" t="b">
        <f>VLOOKUP(Table1[[#This Row],[Player]],'sim results'!$M$2:$P$564,2,FALSE)&gt;$AA$6</f>
        <v>0</v>
      </c>
    </row>
    <row r="122" spans="1:25">
      <c r="A122" s="1">
        <f>AVERAGE(I122:I133)</f>
        <v>3.3083333333333336</v>
      </c>
      <c r="B122" s="23" t="s">
        <v>127</v>
      </c>
      <c r="C122" s="23">
        <v>121</v>
      </c>
      <c r="D122" t="str">
        <f>VLOOKUP(Table1[[#This Row],[Player]],Players[[Player]:[consider]],2,FALSE)</f>
        <v>RB</v>
      </c>
      <c r="E122" s="1">
        <v>1.2</v>
      </c>
      <c r="F122" s="1">
        <v>2</v>
      </c>
      <c r="G122" s="1">
        <f>VLOOKUP(Table1[[#This Row],[Player]],Players[[Player]:[consider]],3,FALSE)</f>
        <v>5</v>
      </c>
      <c r="H122" s="1">
        <f>MIN(Table1[[#This Row],[Avg Yahoo Cost]:[Other Cost]])</f>
        <v>1.2</v>
      </c>
      <c r="I122" s="1">
        <f>MAX(Table1[[#This Row],[Avg Yahoo Cost]:[Other Cost]])</f>
        <v>5</v>
      </c>
      <c r="J122" s="1">
        <f>Table1[[#This Row],[Max Cost]]-Table1[[#This Row],[Min Cost]]</f>
        <v>3.8</v>
      </c>
      <c r="K122" s="8">
        <f>VLOOKUP(Table1[[#This Row],[Player]],Players[[Player]:[consider]],4,FALSE)</f>
        <v>152.30000000000001</v>
      </c>
      <c r="L122">
        <f>VLOOKUP(Table1[[#This Row],[Player]],Players[[Player]:[consider]],6,FALSE)</f>
        <v>23</v>
      </c>
      <c r="M122" s="9">
        <f>VLOOKUP(Table1[[#This Row],[Player]],Players[[Player]:[consider]],7,FALSE)</f>
        <v>1</v>
      </c>
      <c r="N122">
        <f>VLOOKUP(Table1[[#This Row],[Player]],Players[[Player]:[consider]],8,FALSE)</f>
        <v>10</v>
      </c>
      <c r="O122">
        <f>VLOOKUP(Table1[[#This Row],[Player]],Players[[Player]:[consider]],9,FALSE)</f>
        <v>1.3</v>
      </c>
      <c r="P122">
        <f>VLOOKUP(Table1[[#This Row],[Player]],Players[[Player]:[consider]],10,FALSE)</f>
        <v>3.5</v>
      </c>
      <c r="R122" s="15" t="b">
        <f>VLOOKUP(Table1[[#This Row],[Player]],'sim results'!$G$2:$J$581,2,FALSE)&gt;$Z$2</f>
        <v>0</v>
      </c>
      <c r="S122" s="15" t="b">
        <f>VLOOKUP(Table1[[#This Row],[Player]],'sim results'!$G$2:$J$581,2,FALSE)&gt;$Z$3</f>
        <v>0</v>
      </c>
      <c r="T122" s="15" t="b">
        <f>VLOOKUP(Table1[[#This Row],[Player]],'sim results'!$G$2:$J$581,2,FALSE)&gt;$Z$4</f>
        <v>0</v>
      </c>
      <c r="U122" s="15" t="e">
        <f>VLOOKUP(Table1[[#This Row],[Player]],'sim results'!$M$2:$P$564,2,FALSE)&gt;$AA$2</f>
        <v>#N/A</v>
      </c>
      <c r="V122" s="15" t="e">
        <f>VLOOKUP(Table1[[#This Row],[Player]],'sim results'!$M$2:$P$564,2,FALSE)&gt;$AA$3</f>
        <v>#N/A</v>
      </c>
      <c r="W122" s="15" t="e">
        <f>VLOOKUP(Table1[[#This Row],[Player]],'sim results'!$M$2:$P$564,2,FALSE)&gt;$AA$4</f>
        <v>#N/A</v>
      </c>
      <c r="X122" s="15" t="e">
        <f>VLOOKUP(Table1[[#This Row],[Player]],'sim results'!$M$2:$P$564,2,FALSE)&gt;$AA$5</f>
        <v>#N/A</v>
      </c>
      <c r="Y122" s="15" t="e">
        <f>VLOOKUP(Table1[[#This Row],[Player]],'sim results'!$M$2:$P$564,2,FALSE)&gt;$AA$6</f>
        <v>#N/A</v>
      </c>
    </row>
    <row r="123" spans="1:25">
      <c r="A123" s="8">
        <f>AVERAGE(K122:K133)</f>
        <v>168.07416666666668</v>
      </c>
      <c r="B123" s="23" t="s">
        <v>137</v>
      </c>
      <c r="C123" s="23">
        <v>122</v>
      </c>
      <c r="D123" t="str">
        <f>VLOOKUP(Table1[[#This Row],[Player]],Players[[Player]:[consider]],2,FALSE)</f>
        <v>RB</v>
      </c>
      <c r="E123" s="1">
        <v>2.4</v>
      </c>
      <c r="F123" s="1">
        <v>2</v>
      </c>
      <c r="G123" s="1">
        <f>VLOOKUP(Table1[[#This Row],[Player]],Players[[Player]:[consider]],3,FALSE)</f>
        <v>4</v>
      </c>
      <c r="H123" s="1">
        <f>MIN(Table1[[#This Row],[Avg Yahoo Cost]:[Other Cost]])</f>
        <v>2</v>
      </c>
      <c r="I123" s="1">
        <f>MAX(Table1[[#This Row],[Avg Yahoo Cost]:[Other Cost]])</f>
        <v>4</v>
      </c>
      <c r="J123" s="1">
        <f>Table1[[#This Row],[Max Cost]]-Table1[[#This Row],[Min Cost]]</f>
        <v>2</v>
      </c>
      <c r="K123" s="8">
        <f>VLOOKUP(Table1[[#This Row],[Player]],Players[[Player]:[consider]],4,FALSE)</f>
        <v>141.78</v>
      </c>
      <c r="L123">
        <f>VLOOKUP(Table1[[#This Row],[Player]],Players[[Player]:[consider]],6,FALSE)</f>
        <v>24</v>
      </c>
      <c r="M123" s="9">
        <f>VLOOKUP(Table1[[#This Row],[Player]],Players[[Player]:[consider]],7,FALSE)</f>
        <v>2</v>
      </c>
      <c r="N123">
        <f>VLOOKUP(Table1[[#This Row],[Player]],Players[[Player]:[consider]],8,FALSE)</f>
        <v>10</v>
      </c>
      <c r="O123">
        <f>VLOOKUP(Table1[[#This Row],[Player]],Players[[Player]:[consider]],9,FALSE)</f>
        <v>2.5</v>
      </c>
      <c r="P123">
        <f>VLOOKUP(Table1[[#This Row],[Player]],Players[[Player]:[consider]],10,FALSE)</f>
        <v>2.5</v>
      </c>
      <c r="R123" s="15" t="b">
        <f>VLOOKUP(Table1[[#This Row],[Player]],'sim results'!$G$2:$J$581,2,FALSE)&gt;$Z$2</f>
        <v>0</v>
      </c>
      <c r="S123" s="15" t="b">
        <f>VLOOKUP(Table1[[#This Row],[Player]],'sim results'!$G$2:$J$581,2,FALSE)&gt;$Z$3</f>
        <v>0</v>
      </c>
      <c r="T123" s="15" t="b">
        <f>VLOOKUP(Table1[[#This Row],[Player]],'sim results'!$G$2:$J$581,2,FALSE)&gt;$Z$4</f>
        <v>0</v>
      </c>
      <c r="U123" s="15" t="b">
        <f>VLOOKUP(Table1[[#This Row],[Player]],'sim results'!$M$2:$P$564,2,FALSE)&gt;$AA$2</f>
        <v>0</v>
      </c>
      <c r="V123" s="15" t="b">
        <f>VLOOKUP(Table1[[#This Row],[Player]],'sim results'!$M$2:$P$564,2,FALSE)&gt;$AA$3</f>
        <v>0</v>
      </c>
      <c r="W123" s="15" t="b">
        <f>VLOOKUP(Table1[[#This Row],[Player]],'sim results'!$M$2:$P$564,2,FALSE)&gt;$AA$4</f>
        <v>0</v>
      </c>
      <c r="X123" s="15" t="b">
        <f>VLOOKUP(Table1[[#This Row],[Player]],'sim results'!$M$2:$P$564,2,FALSE)&gt;$AA$5</f>
        <v>0</v>
      </c>
      <c r="Y123" s="15" t="b">
        <f>VLOOKUP(Table1[[#This Row],[Player]],'sim results'!$M$2:$P$564,2,FALSE)&gt;$AA$6</f>
        <v>0</v>
      </c>
    </row>
    <row r="124" spans="1:25">
      <c r="B124" s="23" t="s">
        <v>133</v>
      </c>
      <c r="C124" s="23">
        <v>123</v>
      </c>
      <c r="D124" t="str">
        <f>VLOOKUP(Table1[[#This Row],[Player]],Players[[Player]:[consider]],2,FALSE)</f>
        <v>TE</v>
      </c>
      <c r="E124" s="1">
        <v>1.8</v>
      </c>
      <c r="F124" s="1">
        <v>2</v>
      </c>
      <c r="G124" s="1">
        <f>VLOOKUP(Table1[[#This Row],[Player]],Players[[Player]:[consider]],3,FALSE)</f>
        <v>4</v>
      </c>
      <c r="H124" s="1">
        <f>MIN(Table1[[#This Row],[Avg Yahoo Cost]:[Other Cost]])</f>
        <v>1.8</v>
      </c>
      <c r="I124" s="1">
        <f>MAX(Table1[[#This Row],[Avg Yahoo Cost]:[Other Cost]])</f>
        <v>4</v>
      </c>
      <c r="J124" s="1">
        <f>Table1[[#This Row],[Max Cost]]-Table1[[#This Row],[Min Cost]]</f>
        <v>2.2000000000000002</v>
      </c>
      <c r="K124" s="8">
        <f>VLOOKUP(Table1[[#This Row],[Player]],Players[[Player]:[consider]],4,FALSE)</f>
        <v>152.21</v>
      </c>
      <c r="L124">
        <f>VLOOKUP(Table1[[#This Row],[Player]],Players[[Player]:[consider]],6,FALSE)</f>
        <v>21</v>
      </c>
      <c r="M124" s="9" t="str">
        <f>VLOOKUP(Table1[[#This Row],[Player]],Players[[Player]:[consider]],7,FALSE)</f>
        <v>R</v>
      </c>
      <c r="N124">
        <f>VLOOKUP(Table1[[#This Row],[Player]],Players[[Player]:[consider]],8,FALSE)</f>
        <v>10</v>
      </c>
      <c r="O124">
        <f>VLOOKUP(Table1[[#This Row],[Player]],Players[[Player]:[consider]],9,FALSE)</f>
        <v>2</v>
      </c>
      <c r="P124">
        <f>VLOOKUP(Table1[[#This Row],[Player]],Players[[Player]:[consider]],10,FALSE)</f>
        <v>4.8</v>
      </c>
      <c r="Q124" t="s">
        <v>14</v>
      </c>
      <c r="R124" s="15" t="b">
        <f>VLOOKUP(Table1[[#This Row],[Player]],'sim results'!$G$2:$J$581,2,FALSE)&gt;$Z$2</f>
        <v>1</v>
      </c>
      <c r="S124" s="15" t="b">
        <f>VLOOKUP(Table1[[#This Row],[Player]],'sim results'!$G$2:$J$581,2,FALSE)&gt;$Z$3</f>
        <v>0</v>
      </c>
      <c r="T124" s="15" t="b">
        <f>VLOOKUP(Table1[[#This Row],[Player]],'sim results'!$G$2:$J$581,2,FALSE)&gt;$Z$4</f>
        <v>0</v>
      </c>
      <c r="U124" s="15" t="b">
        <f>VLOOKUP(Table1[[#This Row],[Player]],'sim results'!$M$2:$P$564,2,FALSE)&gt;$AA$2</f>
        <v>1</v>
      </c>
      <c r="V124" s="15" t="b">
        <f>VLOOKUP(Table1[[#This Row],[Player]],'sim results'!$M$2:$P$564,2,FALSE)&gt;$AA$3</f>
        <v>0</v>
      </c>
      <c r="W124" s="15" t="b">
        <f>VLOOKUP(Table1[[#This Row],[Player]],'sim results'!$M$2:$P$564,2,FALSE)&gt;$AA$4</f>
        <v>0</v>
      </c>
      <c r="X124" s="15" t="b">
        <f>VLOOKUP(Table1[[#This Row],[Player]],'sim results'!$M$2:$P$564,2,FALSE)&gt;$AA$5</f>
        <v>0</v>
      </c>
      <c r="Y124" s="15" t="b">
        <f>VLOOKUP(Table1[[#This Row],[Player]],'sim results'!$M$2:$P$564,2,FALSE)&gt;$AA$6</f>
        <v>0</v>
      </c>
    </row>
    <row r="125" spans="1:25">
      <c r="B125" s="23" t="s">
        <v>144</v>
      </c>
      <c r="C125" s="23">
        <v>124</v>
      </c>
      <c r="D125" t="str">
        <f>VLOOKUP(Table1[[#This Row],[Player]],Players[[Player]:[consider]],2,FALSE)</f>
        <v>TE</v>
      </c>
      <c r="E125" s="1">
        <v>1.2</v>
      </c>
      <c r="F125" s="1">
        <v>2</v>
      </c>
      <c r="G125" s="1">
        <f>VLOOKUP(Table1[[#This Row],[Player]],Players[[Player]:[consider]],3,FALSE)</f>
        <v>2</v>
      </c>
      <c r="H125" s="1">
        <f>MIN(Table1[[#This Row],[Avg Yahoo Cost]:[Other Cost]])</f>
        <v>1.2</v>
      </c>
      <c r="I125" s="1">
        <f>MAX(Table1[[#This Row],[Avg Yahoo Cost]:[Other Cost]])</f>
        <v>2</v>
      </c>
      <c r="J125" s="1">
        <f>Table1[[#This Row],[Max Cost]]-Table1[[#This Row],[Min Cost]]</f>
        <v>0.8</v>
      </c>
      <c r="K125" s="8">
        <f>VLOOKUP(Table1[[#This Row],[Player]],Players[[Player]:[consider]],4,FALSE)</f>
        <v>142.51</v>
      </c>
      <c r="L125">
        <f>VLOOKUP(Table1[[#This Row],[Player]],Players[[Player]:[consider]],6,FALSE)</f>
        <v>28</v>
      </c>
      <c r="M125" s="9">
        <f>VLOOKUP(Table1[[#This Row],[Player]],Players[[Player]:[consider]],7,FALSE)</f>
        <v>6</v>
      </c>
      <c r="N125">
        <f>VLOOKUP(Table1[[#This Row],[Player]],Players[[Player]:[consider]],8,FALSE)</f>
        <v>14</v>
      </c>
      <c r="O125">
        <f>VLOOKUP(Table1[[#This Row],[Player]],Players[[Player]:[consider]],9,FALSE)</f>
        <v>1.8</v>
      </c>
      <c r="P125">
        <f>VLOOKUP(Table1[[#This Row],[Player]],Players[[Player]:[consider]],10,FALSE)</f>
        <v>3.3</v>
      </c>
      <c r="R125" s="15" t="b">
        <f>VLOOKUP(Table1[[#This Row],[Player]],'sim results'!$G$2:$J$581,2,FALSE)&gt;$Z$2</f>
        <v>0</v>
      </c>
      <c r="S125" s="15" t="b">
        <f>VLOOKUP(Table1[[#This Row],[Player]],'sim results'!$G$2:$J$581,2,FALSE)&gt;$Z$3</f>
        <v>0</v>
      </c>
      <c r="T125" s="15" t="b">
        <f>VLOOKUP(Table1[[#This Row],[Player]],'sim results'!$G$2:$J$581,2,FALSE)&gt;$Z$4</f>
        <v>0</v>
      </c>
      <c r="U125" s="15" t="b">
        <f>VLOOKUP(Table1[[#This Row],[Player]],'sim results'!$M$2:$P$564,2,FALSE)&gt;$AA$2</f>
        <v>0</v>
      </c>
      <c r="V125" s="15" t="b">
        <f>VLOOKUP(Table1[[#This Row],[Player]],'sim results'!$M$2:$P$564,2,FALSE)&gt;$AA$3</f>
        <v>0</v>
      </c>
      <c r="W125" s="15" t="b">
        <f>VLOOKUP(Table1[[#This Row],[Player]],'sim results'!$M$2:$P$564,2,FALSE)&gt;$AA$4</f>
        <v>0</v>
      </c>
      <c r="X125" s="15" t="b">
        <f>VLOOKUP(Table1[[#This Row],[Player]],'sim results'!$M$2:$P$564,2,FALSE)&gt;$AA$5</f>
        <v>0</v>
      </c>
      <c r="Y125" s="15" t="b">
        <f>VLOOKUP(Table1[[#This Row],[Player]],'sim results'!$M$2:$P$564,2,FALSE)&gt;$AA$6</f>
        <v>0</v>
      </c>
    </row>
    <row r="126" spans="1:25">
      <c r="B126" s="23" t="s">
        <v>164</v>
      </c>
      <c r="C126" s="23">
        <v>125</v>
      </c>
      <c r="D126" t="str">
        <f>VLOOKUP(Table1[[#This Row],[Player]],Players[[Player]:[consider]],2,FALSE)</f>
        <v>QB</v>
      </c>
      <c r="E126" s="1">
        <v>1.2</v>
      </c>
      <c r="F126" s="1">
        <v>2</v>
      </c>
      <c r="G126" s="1">
        <f>VLOOKUP(Table1[[#This Row],[Player]],Players[[Player]:[consider]],3,FALSE)</f>
        <v>1</v>
      </c>
      <c r="H126" s="1">
        <f>MIN(Table1[[#This Row],[Avg Yahoo Cost]:[Other Cost]])</f>
        <v>1</v>
      </c>
      <c r="I126" s="1">
        <f>MAX(Table1[[#This Row],[Avg Yahoo Cost]:[Other Cost]])</f>
        <v>2</v>
      </c>
      <c r="J126" s="1">
        <f>Table1[[#This Row],[Max Cost]]-Table1[[#This Row],[Min Cost]]</f>
        <v>1</v>
      </c>
      <c r="K126" s="8">
        <f>VLOOKUP(Table1[[#This Row],[Player]],Players[[Player]:[consider]],4,FALSE)</f>
        <v>276.49</v>
      </c>
      <c r="L126">
        <f>VLOOKUP(Table1[[#This Row],[Player]],Players[[Player]:[consider]],6,FALSE)</f>
        <v>36</v>
      </c>
      <c r="M126" s="9">
        <f>VLOOKUP(Table1[[#This Row],[Player]],Players[[Player]:[consider]],7,FALSE)</f>
        <v>12</v>
      </c>
      <c r="N126">
        <f>VLOOKUP(Table1[[#This Row],[Player]],Players[[Player]:[consider]],8,FALSE)</f>
        <v>12</v>
      </c>
      <c r="O126">
        <f>VLOOKUP(Table1[[#This Row],[Player]],Players[[Player]:[consider]],9,FALSE)</f>
        <v>2.5</v>
      </c>
      <c r="P126">
        <f>VLOOKUP(Table1[[#This Row],[Player]],Players[[Player]:[consider]],10,FALSE)</f>
        <v>4</v>
      </c>
      <c r="R126" s="15" t="b">
        <f>VLOOKUP(Table1[[#This Row],[Player]],'sim results'!$G$2:$J$581,2,FALSE)&gt;$Z$2</f>
        <v>1</v>
      </c>
      <c r="S126" s="15" t="b">
        <f>VLOOKUP(Table1[[#This Row],[Player]],'sim results'!$G$2:$J$581,2,FALSE)&gt;$Z$3</f>
        <v>0</v>
      </c>
      <c r="T126" s="15" t="b">
        <f>VLOOKUP(Table1[[#This Row],[Player]],'sim results'!$G$2:$J$581,2,FALSE)&gt;$Z$4</f>
        <v>0</v>
      </c>
      <c r="U126" s="15" t="b">
        <f>VLOOKUP(Table1[[#This Row],[Player]],'sim results'!$M$2:$P$564,2,FALSE)&gt;$AA$2</f>
        <v>0</v>
      </c>
      <c r="V126" s="15" t="b">
        <f>VLOOKUP(Table1[[#This Row],[Player]],'sim results'!$M$2:$P$564,2,FALSE)&gt;$AA$3</f>
        <v>0</v>
      </c>
      <c r="W126" s="15" t="b">
        <f>VLOOKUP(Table1[[#This Row],[Player]],'sim results'!$M$2:$P$564,2,FALSE)&gt;$AA$4</f>
        <v>0</v>
      </c>
      <c r="X126" s="15" t="b">
        <f>VLOOKUP(Table1[[#This Row],[Player]],'sim results'!$M$2:$P$564,2,FALSE)&gt;$AA$5</f>
        <v>0</v>
      </c>
      <c r="Y126" s="15" t="b">
        <f>VLOOKUP(Table1[[#This Row],[Player]],'sim results'!$M$2:$P$564,2,FALSE)&gt;$AA$6</f>
        <v>0</v>
      </c>
    </row>
    <row r="127" spans="1:25">
      <c r="B127" s="23" t="s">
        <v>142</v>
      </c>
      <c r="C127" s="23">
        <v>126</v>
      </c>
      <c r="D127" t="str">
        <f>VLOOKUP(Table1[[#This Row],[Player]],Players[[Player]:[consider]],2,FALSE)</f>
        <v>WR</v>
      </c>
      <c r="E127" s="1">
        <v>2.2000000000000002</v>
      </c>
      <c r="F127" s="1">
        <v>1</v>
      </c>
      <c r="G127" s="1">
        <f>VLOOKUP(Table1[[#This Row],[Player]],Players[[Player]:[consider]],3,FALSE)</f>
        <v>2</v>
      </c>
      <c r="H127" s="1">
        <f>MIN(Table1[[#This Row],[Avg Yahoo Cost]:[Other Cost]])</f>
        <v>1</v>
      </c>
      <c r="I127" s="1">
        <f>MAX(Table1[[#This Row],[Avg Yahoo Cost]:[Other Cost]])</f>
        <v>2.2000000000000002</v>
      </c>
      <c r="J127" s="1">
        <f>Table1[[#This Row],[Max Cost]]-Table1[[#This Row],[Min Cost]]</f>
        <v>1.2000000000000002</v>
      </c>
      <c r="K127" s="8">
        <f>VLOOKUP(Table1[[#This Row],[Player]],Players[[Player]:[consider]],4,FALSE)</f>
        <v>156.52000000000001</v>
      </c>
      <c r="L127">
        <f>VLOOKUP(Table1[[#This Row],[Player]],Players[[Player]:[consider]],6,FALSE)</f>
        <v>21</v>
      </c>
      <c r="M127" s="9" t="str">
        <f>VLOOKUP(Table1[[#This Row],[Player]],Players[[Player]:[consider]],7,FALSE)</f>
        <v>R</v>
      </c>
      <c r="N127">
        <f>VLOOKUP(Table1[[#This Row],[Player]],Players[[Player]:[consider]],8,FALSE)</f>
        <v>12</v>
      </c>
      <c r="O127">
        <f>VLOOKUP(Table1[[#This Row],[Player]],Players[[Player]:[consider]],9,FALSE)</f>
        <v>0</v>
      </c>
      <c r="P127">
        <f>VLOOKUP(Table1[[#This Row],[Player]],Players[[Player]:[consider]],10,FALSE)</f>
        <v>0</v>
      </c>
      <c r="R127" s="15" t="b">
        <f>VLOOKUP(Table1[[#This Row],[Player]],'sim results'!$G$2:$J$581,2,FALSE)&gt;$Z$2</f>
        <v>0</v>
      </c>
      <c r="S127" s="15" t="b">
        <f>VLOOKUP(Table1[[#This Row],[Player]],'sim results'!$G$2:$J$581,2,FALSE)&gt;$Z$3</f>
        <v>0</v>
      </c>
      <c r="T127" s="15" t="b">
        <f>VLOOKUP(Table1[[#This Row],[Player]],'sim results'!$G$2:$J$581,2,FALSE)&gt;$Z$4</f>
        <v>0</v>
      </c>
      <c r="U127" s="15" t="b">
        <f>VLOOKUP(Table1[[#This Row],[Player]],'sim results'!$M$2:$P$564,2,FALSE)&gt;$AA$2</f>
        <v>0</v>
      </c>
      <c r="V127" s="15" t="b">
        <f>VLOOKUP(Table1[[#This Row],[Player]],'sim results'!$M$2:$P$564,2,FALSE)&gt;$AA$3</f>
        <v>0</v>
      </c>
      <c r="W127" s="15" t="b">
        <f>VLOOKUP(Table1[[#This Row],[Player]],'sim results'!$M$2:$P$564,2,FALSE)&gt;$AA$4</f>
        <v>0</v>
      </c>
      <c r="X127" s="15" t="b">
        <f>VLOOKUP(Table1[[#This Row],[Player]],'sim results'!$M$2:$P$564,2,FALSE)&gt;$AA$5</f>
        <v>0</v>
      </c>
      <c r="Y127" s="15" t="b">
        <f>VLOOKUP(Table1[[#This Row],[Player]],'sim results'!$M$2:$P$564,2,FALSE)&gt;$AA$6</f>
        <v>0</v>
      </c>
    </row>
    <row r="128" spans="1:25">
      <c r="B128" s="23" t="s">
        <v>150</v>
      </c>
      <c r="C128" s="23">
        <v>127</v>
      </c>
      <c r="D128" t="str">
        <f>VLOOKUP(Table1[[#This Row],[Player]],Players[[Player]:[consider]],2,FALSE)</f>
        <v>TE</v>
      </c>
      <c r="E128" s="1">
        <v>1.2</v>
      </c>
      <c r="F128" s="1">
        <v>2</v>
      </c>
      <c r="G128" s="1">
        <f>VLOOKUP(Table1[[#This Row],[Player]],Players[[Player]:[consider]],3,FALSE)</f>
        <v>1</v>
      </c>
      <c r="H128" s="1">
        <f>MIN(Table1[[#This Row],[Avg Yahoo Cost]:[Other Cost]])</f>
        <v>1</v>
      </c>
      <c r="I128" s="1">
        <f>MAX(Table1[[#This Row],[Avg Yahoo Cost]:[Other Cost]])</f>
        <v>2</v>
      </c>
      <c r="J128" s="1">
        <f>Table1[[#This Row],[Max Cost]]-Table1[[#This Row],[Min Cost]]</f>
        <v>1</v>
      </c>
      <c r="K128" s="8">
        <f>VLOOKUP(Table1[[#This Row],[Player]],Players[[Player]:[consider]],4,FALSE)</f>
        <v>138.35</v>
      </c>
      <c r="L128">
        <f>VLOOKUP(Table1[[#This Row],[Player]],Players[[Player]:[consider]],6,FALSE)</f>
        <v>25</v>
      </c>
      <c r="M128" s="9">
        <f>VLOOKUP(Table1[[#This Row],[Player]],Players[[Player]:[consider]],7,FALSE)</f>
        <v>3</v>
      </c>
      <c r="N128">
        <f>VLOOKUP(Table1[[#This Row],[Player]],Players[[Player]:[consider]],8,FALSE)</f>
        <v>9</v>
      </c>
      <c r="O128">
        <f>VLOOKUP(Table1[[#This Row],[Player]],Players[[Player]:[consider]],9,FALSE)</f>
        <v>2.2999999999999998</v>
      </c>
      <c r="P128">
        <f>VLOOKUP(Table1[[#This Row],[Player]],Players[[Player]:[consider]],10,FALSE)</f>
        <v>3.3</v>
      </c>
      <c r="Q128" t="s">
        <v>14</v>
      </c>
      <c r="R128" s="15" t="b">
        <f>VLOOKUP(Table1[[#This Row],[Player]],'sim results'!$G$2:$J$581,2,FALSE)&gt;$Z$2</f>
        <v>1</v>
      </c>
      <c r="S128" s="15" t="b">
        <f>VLOOKUP(Table1[[#This Row],[Player]],'sim results'!$G$2:$J$581,2,FALSE)&gt;$Z$3</f>
        <v>0</v>
      </c>
      <c r="T128" s="15" t="b">
        <f>VLOOKUP(Table1[[#This Row],[Player]],'sim results'!$G$2:$J$581,2,FALSE)&gt;$Z$4</f>
        <v>0</v>
      </c>
      <c r="U128" s="15" t="b">
        <f>VLOOKUP(Table1[[#This Row],[Player]],'sim results'!$M$2:$P$564,2,FALSE)&gt;$AA$2</f>
        <v>0</v>
      </c>
      <c r="V128" s="15" t="b">
        <f>VLOOKUP(Table1[[#This Row],[Player]],'sim results'!$M$2:$P$564,2,FALSE)&gt;$AA$3</f>
        <v>0</v>
      </c>
      <c r="W128" s="15" t="b">
        <f>VLOOKUP(Table1[[#This Row],[Player]],'sim results'!$M$2:$P$564,2,FALSE)&gt;$AA$4</f>
        <v>0</v>
      </c>
      <c r="X128" s="15" t="b">
        <f>VLOOKUP(Table1[[#This Row],[Player]],'sim results'!$M$2:$P$564,2,FALSE)&gt;$AA$5</f>
        <v>0</v>
      </c>
      <c r="Y128" s="15" t="b">
        <f>VLOOKUP(Table1[[#This Row],[Player]],'sim results'!$M$2:$P$564,2,FALSE)&gt;$AA$6</f>
        <v>0</v>
      </c>
    </row>
    <row r="129" spans="2:25">
      <c r="B129" s="23" t="s">
        <v>204</v>
      </c>
      <c r="C129" s="23">
        <v>128</v>
      </c>
      <c r="D129" t="str">
        <f>VLOOKUP(Table1[[#This Row],[Player]],Players[[Player]:[consider]],2,FALSE)</f>
        <v>QB</v>
      </c>
      <c r="E129" s="1">
        <v>1.2</v>
      </c>
      <c r="F129" s="1">
        <v>2</v>
      </c>
      <c r="G129" s="1" t="str">
        <f>VLOOKUP(Table1[[#This Row],[Player]],Players[[Player]:[consider]],3,FALSE)</f>
        <v>-</v>
      </c>
      <c r="H129" s="1">
        <f>MIN(Table1[[#This Row],[Avg Yahoo Cost]:[Other Cost]])</f>
        <v>1.2</v>
      </c>
      <c r="I129" s="1">
        <f>MAX(Table1[[#This Row],[Avg Yahoo Cost]:[Other Cost]])</f>
        <v>2</v>
      </c>
      <c r="J129" s="1">
        <f>Table1[[#This Row],[Max Cost]]-Table1[[#This Row],[Min Cost]]</f>
        <v>0.8</v>
      </c>
      <c r="K129" s="8">
        <f>VLOOKUP(Table1[[#This Row],[Player]],Players[[Player]:[consider]],4,FALSE)</f>
        <v>262.26</v>
      </c>
      <c r="L129">
        <f>VLOOKUP(Table1[[#This Row],[Player]],Players[[Player]:[consider]],6,FALSE)</f>
        <v>36</v>
      </c>
      <c r="M129" s="9">
        <f>VLOOKUP(Table1[[#This Row],[Player]],Players[[Player]:[consider]],7,FALSE)</f>
        <v>15</v>
      </c>
      <c r="N129">
        <f>VLOOKUP(Table1[[#This Row],[Player]],Players[[Player]:[consider]],8,FALSE)</f>
        <v>6</v>
      </c>
      <c r="O129">
        <f>VLOOKUP(Table1[[#This Row],[Player]],Players[[Player]:[consider]],9,FALSE)</f>
        <v>1</v>
      </c>
      <c r="P129">
        <f>VLOOKUP(Table1[[#This Row],[Player]],Players[[Player]:[consider]],10,FALSE)</f>
        <v>4</v>
      </c>
      <c r="R129" s="15" t="b">
        <f>VLOOKUP(Table1[[#This Row],[Player]],'sim results'!$G$2:$J$581,2,FALSE)&gt;$Z$2</f>
        <v>0</v>
      </c>
      <c r="S129" s="15" t="b">
        <f>VLOOKUP(Table1[[#This Row],[Player]],'sim results'!$G$2:$J$581,2,FALSE)&gt;$Z$3</f>
        <v>0</v>
      </c>
      <c r="T129" s="15" t="b">
        <f>VLOOKUP(Table1[[#This Row],[Player]],'sim results'!$G$2:$J$581,2,FALSE)&gt;$Z$4</f>
        <v>0</v>
      </c>
      <c r="U129" s="15" t="b">
        <f>VLOOKUP(Table1[[#This Row],[Player]],'sim results'!$M$2:$P$564,2,FALSE)&gt;$AA$2</f>
        <v>0</v>
      </c>
      <c r="V129" s="15" t="b">
        <f>VLOOKUP(Table1[[#This Row],[Player]],'sim results'!$M$2:$P$564,2,FALSE)&gt;$AA$3</f>
        <v>0</v>
      </c>
      <c r="W129" s="15" t="b">
        <f>VLOOKUP(Table1[[#This Row],[Player]],'sim results'!$M$2:$P$564,2,FALSE)&gt;$AA$4</f>
        <v>0</v>
      </c>
      <c r="X129" s="15" t="b">
        <f>VLOOKUP(Table1[[#This Row],[Player]],'sim results'!$M$2:$P$564,2,FALSE)&gt;$AA$5</f>
        <v>0</v>
      </c>
      <c r="Y129" s="15" t="b">
        <f>VLOOKUP(Table1[[#This Row],[Player]],'sim results'!$M$2:$P$564,2,FALSE)&gt;$AA$6</f>
        <v>0</v>
      </c>
    </row>
    <row r="130" spans="2:25">
      <c r="B130" s="23" t="s">
        <v>129</v>
      </c>
      <c r="C130" s="23">
        <v>129</v>
      </c>
      <c r="D130" t="str">
        <f>VLOOKUP(Table1[[#This Row],[Player]],Players[[Player]:[consider]],2,FALSE)</f>
        <v>WR</v>
      </c>
      <c r="E130" s="1">
        <v>1.2</v>
      </c>
      <c r="F130" s="1">
        <v>1</v>
      </c>
      <c r="G130" s="1">
        <f>VLOOKUP(Table1[[#This Row],[Player]],Players[[Player]:[consider]],3,FALSE)</f>
        <v>5</v>
      </c>
      <c r="H130" s="1">
        <f>MIN(Table1[[#This Row],[Avg Yahoo Cost]:[Other Cost]])</f>
        <v>1</v>
      </c>
      <c r="I130" s="1">
        <f>MAX(Table1[[#This Row],[Avg Yahoo Cost]:[Other Cost]])</f>
        <v>5</v>
      </c>
      <c r="J130" s="1">
        <f>Table1[[#This Row],[Max Cost]]-Table1[[#This Row],[Min Cost]]</f>
        <v>4</v>
      </c>
      <c r="K130" s="8">
        <f>VLOOKUP(Table1[[#This Row],[Player]],Players[[Player]:[consider]],4,FALSE)</f>
        <v>166.3</v>
      </c>
      <c r="L130">
        <f>VLOOKUP(Table1[[#This Row],[Player]],Players[[Player]:[consider]],6,FALSE)</f>
        <v>24</v>
      </c>
      <c r="M130" s="9">
        <f>VLOOKUP(Table1[[#This Row],[Player]],Players[[Player]:[consider]],7,FALSE)</f>
        <v>3</v>
      </c>
      <c r="N130">
        <f>VLOOKUP(Table1[[#This Row],[Player]],Players[[Player]:[consider]],8,FALSE)</f>
        <v>5</v>
      </c>
      <c r="O130">
        <f>VLOOKUP(Table1[[#This Row],[Player]],Players[[Player]:[consider]],9,FALSE)</f>
        <v>2</v>
      </c>
      <c r="P130">
        <f>VLOOKUP(Table1[[#This Row],[Player]],Players[[Player]:[consider]],10,FALSE)</f>
        <v>3</v>
      </c>
      <c r="Q130" t="s">
        <v>14</v>
      </c>
      <c r="R130" s="15" t="b">
        <f>VLOOKUP(Table1[[#This Row],[Player]],'sim results'!$G$2:$J$581,2,FALSE)&gt;$Z$2</f>
        <v>0</v>
      </c>
      <c r="S130" s="15" t="b">
        <f>VLOOKUP(Table1[[#This Row],[Player]],'sim results'!$G$2:$J$581,2,FALSE)&gt;$Z$3</f>
        <v>0</v>
      </c>
      <c r="T130" s="15" t="b">
        <f>VLOOKUP(Table1[[#This Row],[Player]],'sim results'!$G$2:$J$581,2,FALSE)&gt;$Z$4</f>
        <v>0</v>
      </c>
      <c r="U130" s="15" t="b">
        <f>VLOOKUP(Table1[[#This Row],[Player]],'sim results'!$M$2:$P$564,2,FALSE)&gt;$AA$2</f>
        <v>0</v>
      </c>
      <c r="V130" s="15" t="b">
        <f>VLOOKUP(Table1[[#This Row],[Player]],'sim results'!$M$2:$P$564,2,FALSE)&gt;$AA$3</f>
        <v>0</v>
      </c>
      <c r="W130" s="15" t="b">
        <f>VLOOKUP(Table1[[#This Row],[Player]],'sim results'!$M$2:$P$564,2,FALSE)&gt;$AA$4</f>
        <v>0</v>
      </c>
      <c r="X130" s="15" t="b">
        <f>VLOOKUP(Table1[[#This Row],[Player]],'sim results'!$M$2:$P$564,2,FALSE)&gt;$AA$5</f>
        <v>0</v>
      </c>
      <c r="Y130" s="15" t="b">
        <f>VLOOKUP(Table1[[#This Row],[Player]],'sim results'!$M$2:$P$564,2,FALSE)&gt;$AA$6</f>
        <v>0</v>
      </c>
    </row>
    <row r="131" spans="2:25">
      <c r="B131" s="23" t="s">
        <v>165</v>
      </c>
      <c r="C131" s="23">
        <v>130</v>
      </c>
      <c r="D131" t="str">
        <f>VLOOKUP(Table1[[#This Row],[Player]],Players[[Player]:[consider]],2,FALSE)</f>
        <v>RB</v>
      </c>
      <c r="E131" s="1">
        <v>1.5</v>
      </c>
      <c r="F131" s="1">
        <v>1</v>
      </c>
      <c r="G131" s="1">
        <f>VLOOKUP(Table1[[#This Row],[Player]],Players[[Player]:[consider]],3,FALSE)</f>
        <v>1</v>
      </c>
      <c r="H131" s="1">
        <f>MIN(Table1[[#This Row],[Avg Yahoo Cost]:[Other Cost]])</f>
        <v>1</v>
      </c>
      <c r="I131" s="1">
        <f>MAX(Table1[[#This Row],[Avg Yahoo Cost]:[Other Cost]])</f>
        <v>1.5</v>
      </c>
      <c r="J131" s="1">
        <f>Table1[[#This Row],[Max Cost]]-Table1[[#This Row],[Min Cost]]</f>
        <v>0.5</v>
      </c>
      <c r="K131" s="8">
        <f>VLOOKUP(Table1[[#This Row],[Player]],Players[[Player]:[consider]],4,FALSE)</f>
        <v>103.2</v>
      </c>
      <c r="L131">
        <f>VLOOKUP(Table1[[#This Row],[Player]],Players[[Player]:[consider]],6,FALSE)</f>
        <v>26</v>
      </c>
      <c r="M131" s="9">
        <f>VLOOKUP(Table1[[#This Row],[Player]],Players[[Player]:[consider]],7,FALSE)</f>
        <v>4</v>
      </c>
      <c r="N131">
        <f>VLOOKUP(Table1[[#This Row],[Player]],Players[[Player]:[consider]],8,FALSE)</f>
        <v>7</v>
      </c>
      <c r="O131">
        <f>VLOOKUP(Table1[[#This Row],[Player]],Players[[Player]:[consider]],9,FALSE)</f>
        <v>3.5</v>
      </c>
      <c r="P131">
        <f>VLOOKUP(Table1[[#This Row],[Player]],Players[[Player]:[consider]],10,FALSE)</f>
        <v>4</v>
      </c>
      <c r="R131" s="15" t="b">
        <f>VLOOKUP(Table1[[#This Row],[Player]],'sim results'!$G$2:$J$581,2,FALSE)&gt;$Z$2</f>
        <v>0</v>
      </c>
      <c r="S131" s="15" t="b">
        <f>VLOOKUP(Table1[[#This Row],[Player]],'sim results'!$G$2:$J$581,2,FALSE)&gt;$Z$3</f>
        <v>0</v>
      </c>
      <c r="T131" s="15" t="b">
        <f>VLOOKUP(Table1[[#This Row],[Player]],'sim results'!$G$2:$J$581,2,FALSE)&gt;$Z$4</f>
        <v>0</v>
      </c>
      <c r="U131" s="15" t="b">
        <f>VLOOKUP(Table1[[#This Row],[Player]],'sim results'!$M$2:$P$564,2,FALSE)&gt;$AA$2</f>
        <v>0</v>
      </c>
      <c r="V131" s="15" t="b">
        <f>VLOOKUP(Table1[[#This Row],[Player]],'sim results'!$M$2:$P$564,2,FALSE)&gt;$AA$3</f>
        <v>0</v>
      </c>
      <c r="W131" s="15" t="b">
        <f>VLOOKUP(Table1[[#This Row],[Player]],'sim results'!$M$2:$P$564,2,FALSE)&gt;$AA$4</f>
        <v>0</v>
      </c>
      <c r="X131" s="15" t="b">
        <f>VLOOKUP(Table1[[#This Row],[Player]],'sim results'!$M$2:$P$564,2,FALSE)&gt;$AA$5</f>
        <v>0</v>
      </c>
      <c r="Y131" s="15" t="b">
        <f>VLOOKUP(Table1[[#This Row],[Player]],'sim results'!$M$2:$P$564,2,FALSE)&gt;$AA$6</f>
        <v>0</v>
      </c>
    </row>
    <row r="132" spans="2:25">
      <c r="B132" s="23" t="s">
        <v>115</v>
      </c>
      <c r="C132" s="23">
        <v>131</v>
      </c>
      <c r="D132" t="str">
        <f>VLOOKUP(Table1[[#This Row],[Player]],Players[[Player]:[consider]],2,FALSE)</f>
        <v>WR</v>
      </c>
      <c r="E132" s="1">
        <v>1.4</v>
      </c>
      <c r="F132" s="1">
        <v>2</v>
      </c>
      <c r="G132" s="1">
        <f>VLOOKUP(Table1[[#This Row],[Player]],Players[[Player]:[consider]],3,FALSE)</f>
        <v>8</v>
      </c>
      <c r="H132" s="1">
        <f>MIN(Table1[[#This Row],[Avg Yahoo Cost]:[Other Cost]])</f>
        <v>1.4</v>
      </c>
      <c r="I132" s="1">
        <f>MAX(Table1[[#This Row],[Avg Yahoo Cost]:[Other Cost]])</f>
        <v>8</v>
      </c>
      <c r="J132" s="1">
        <f>Table1[[#This Row],[Max Cost]]-Table1[[#This Row],[Min Cost]]</f>
        <v>6.6</v>
      </c>
      <c r="K132" s="8">
        <f>VLOOKUP(Table1[[#This Row],[Player]],Players[[Player]:[consider]],4,FALSE)</f>
        <v>171.94</v>
      </c>
      <c r="L132">
        <f>VLOOKUP(Table1[[#This Row],[Player]],Players[[Player]:[consider]],6,FALSE)</f>
        <v>29</v>
      </c>
      <c r="M132" s="9">
        <f>VLOOKUP(Table1[[#This Row],[Player]],Players[[Player]:[consider]],7,FALSE)</f>
        <v>7</v>
      </c>
      <c r="N132">
        <f>VLOOKUP(Table1[[#This Row],[Player]],Players[[Player]:[consider]],8,FALSE)</f>
        <v>12</v>
      </c>
      <c r="O132">
        <f>VLOOKUP(Table1[[#This Row],[Player]],Players[[Player]:[consider]],9,FALSE)</f>
        <v>2.5</v>
      </c>
      <c r="P132">
        <f>VLOOKUP(Table1[[#This Row],[Player]],Players[[Player]:[consider]],10,FALSE)</f>
        <v>3.5</v>
      </c>
      <c r="R132" s="15" t="b">
        <f>VLOOKUP(Table1[[#This Row],[Player]],'sim results'!$G$2:$J$581,2,FALSE)&gt;$Z$2</f>
        <v>0</v>
      </c>
      <c r="S132" s="15" t="b">
        <f>VLOOKUP(Table1[[#This Row],[Player]],'sim results'!$G$2:$J$581,2,FALSE)&gt;$Z$3</f>
        <v>0</v>
      </c>
      <c r="T132" s="15" t="b">
        <f>VLOOKUP(Table1[[#This Row],[Player]],'sim results'!$G$2:$J$581,2,FALSE)&gt;$Z$4</f>
        <v>0</v>
      </c>
      <c r="U132" s="15" t="b">
        <f>VLOOKUP(Table1[[#This Row],[Player]],'sim results'!$M$2:$P$564,2,FALSE)&gt;$AA$2</f>
        <v>0</v>
      </c>
      <c r="V132" s="15" t="b">
        <f>VLOOKUP(Table1[[#This Row],[Player]],'sim results'!$M$2:$P$564,2,FALSE)&gt;$AA$3</f>
        <v>0</v>
      </c>
      <c r="W132" s="15" t="b">
        <f>VLOOKUP(Table1[[#This Row],[Player]],'sim results'!$M$2:$P$564,2,FALSE)&gt;$AA$4</f>
        <v>0</v>
      </c>
      <c r="X132" s="15" t="b">
        <f>VLOOKUP(Table1[[#This Row],[Player]],'sim results'!$M$2:$P$564,2,FALSE)&gt;$AA$5</f>
        <v>0</v>
      </c>
      <c r="Y132" s="15" t="b">
        <f>VLOOKUP(Table1[[#This Row],[Player]],'sim results'!$M$2:$P$564,2,FALSE)&gt;$AA$6</f>
        <v>0</v>
      </c>
    </row>
    <row r="133" spans="2:25">
      <c r="B133" t="s">
        <v>149</v>
      </c>
      <c r="C133">
        <v>132</v>
      </c>
      <c r="D133" t="str">
        <f>VLOOKUP(Table1[[#This Row],[Player]],Players[[Player]:[consider]],2,FALSE)</f>
        <v>WR</v>
      </c>
      <c r="E133" s="1">
        <v>1.7</v>
      </c>
      <c r="F133" s="1">
        <v>1</v>
      </c>
      <c r="G133" s="1">
        <f>VLOOKUP(Table1[[#This Row],[Player]],Players[[Player]:[consider]],3,FALSE)</f>
        <v>2</v>
      </c>
      <c r="H133" s="1">
        <f>MIN(Table1[[#This Row],[Avg Yahoo Cost]:[Other Cost]])</f>
        <v>1</v>
      </c>
      <c r="I133" s="1">
        <f>MAX(Table1[[#This Row],[Avg Yahoo Cost]:[Other Cost]])</f>
        <v>2</v>
      </c>
      <c r="J133" s="1">
        <f>Table1[[#This Row],[Max Cost]]-Table1[[#This Row],[Min Cost]]</f>
        <v>1</v>
      </c>
      <c r="K133" s="8">
        <f>VLOOKUP(Table1[[#This Row],[Player]],Players[[Player]:[consider]],4,FALSE)</f>
        <v>153.03</v>
      </c>
      <c r="L133">
        <f>VLOOKUP(Table1[[#This Row],[Player]],Players[[Player]:[consider]],6,FALSE)</f>
        <v>24</v>
      </c>
      <c r="M133" s="9">
        <f>VLOOKUP(Table1[[#This Row],[Player]],Players[[Player]:[consider]],7,FALSE)</f>
        <v>2</v>
      </c>
      <c r="N133">
        <f>VLOOKUP(Table1[[#This Row],[Player]],Players[[Player]:[consider]],8,FALSE)</f>
        <v>12</v>
      </c>
      <c r="O133">
        <f>VLOOKUP(Table1[[#This Row],[Player]],Players[[Player]:[consider]],9,FALSE)</f>
        <v>1.5</v>
      </c>
      <c r="P133">
        <f>VLOOKUP(Table1[[#This Row],[Player]],Players[[Player]:[consider]],10,FALSE)</f>
        <v>2.5</v>
      </c>
      <c r="Q133" t="s">
        <v>14</v>
      </c>
      <c r="R133" s="15" t="b">
        <f>VLOOKUP(Table1[[#This Row],[Player]],'sim results'!$G$2:$J$581,2,FALSE)&gt;$Z$2</f>
        <v>1</v>
      </c>
      <c r="S133" s="15" t="b">
        <f>VLOOKUP(Table1[[#This Row],[Player]],'sim results'!$G$2:$J$581,2,FALSE)&gt;$Z$3</f>
        <v>0</v>
      </c>
      <c r="T133" s="15" t="b">
        <f>VLOOKUP(Table1[[#This Row],[Player]],'sim results'!$G$2:$J$581,2,FALSE)&gt;$Z$4</f>
        <v>0</v>
      </c>
      <c r="U133" s="15" t="b">
        <f>VLOOKUP(Table1[[#This Row],[Player]],'sim results'!$M$2:$P$564,2,FALSE)&gt;$AA$2</f>
        <v>1</v>
      </c>
      <c r="V133" s="15" t="b">
        <f>VLOOKUP(Table1[[#This Row],[Player]],'sim results'!$M$2:$P$564,2,FALSE)&gt;$AA$3</f>
        <v>0</v>
      </c>
      <c r="W133" s="15" t="b">
        <f>VLOOKUP(Table1[[#This Row],[Player]],'sim results'!$M$2:$P$564,2,FALSE)&gt;$AA$4</f>
        <v>0</v>
      </c>
      <c r="X133" s="15" t="b">
        <f>VLOOKUP(Table1[[#This Row],[Player]],'sim results'!$M$2:$P$564,2,FALSE)&gt;$AA$5</f>
        <v>0</v>
      </c>
      <c r="Y133" s="15" t="b">
        <f>VLOOKUP(Table1[[#This Row],[Player]],'sim results'!$M$2:$P$564,2,FALSE)&gt;$AA$6</f>
        <v>0</v>
      </c>
    </row>
    <row r="134" spans="2:25">
      <c r="B134" t="s">
        <v>168</v>
      </c>
      <c r="C134">
        <v>133</v>
      </c>
      <c r="D134" t="str">
        <f>VLOOKUP(Table1[[#This Row],[Player]],Players[[Player]:[consider]],2,FALSE)</f>
        <v>QB</v>
      </c>
      <c r="E134" s="1">
        <v>1.4</v>
      </c>
      <c r="F134" s="1">
        <v>2</v>
      </c>
      <c r="G134" s="1">
        <f>VLOOKUP(Table1[[#This Row],[Player]],Players[[Player]:[consider]],3,FALSE)</f>
        <v>1</v>
      </c>
      <c r="H134" s="1">
        <f>MIN(Table1[[#This Row],[Avg Yahoo Cost]:[Other Cost]])</f>
        <v>1</v>
      </c>
      <c r="I134" s="1">
        <f>MAX(Table1[[#This Row],[Avg Yahoo Cost]:[Other Cost]])</f>
        <v>2</v>
      </c>
      <c r="J134" s="1">
        <f>Table1[[#This Row],[Max Cost]]-Table1[[#This Row],[Min Cost]]</f>
        <v>1</v>
      </c>
      <c r="K134" s="8">
        <f>VLOOKUP(Table1[[#This Row],[Player]],Players[[Player]:[consider]],4,FALSE)</f>
        <v>279.16000000000003</v>
      </c>
      <c r="L134">
        <f>VLOOKUP(Table1[[#This Row],[Player]],Players[[Player]:[consider]],6,FALSE)</f>
        <v>26</v>
      </c>
      <c r="M134" s="9">
        <f>VLOOKUP(Table1[[#This Row],[Player]],Players[[Player]:[consider]],7,FALSE)</f>
        <v>4</v>
      </c>
      <c r="N134">
        <f>VLOOKUP(Table1[[#This Row],[Player]],Players[[Player]:[consider]],8,FALSE)</f>
        <v>5</v>
      </c>
      <c r="O134">
        <f>VLOOKUP(Table1[[#This Row],[Player]],Players[[Player]:[consider]],9,FALSE)</f>
        <v>2.8</v>
      </c>
      <c r="P134">
        <f>VLOOKUP(Table1[[#This Row],[Player]],Players[[Player]:[consider]],10,FALSE)</f>
        <v>3.5</v>
      </c>
      <c r="R134" s="15" t="b">
        <f>VLOOKUP(Table1[[#This Row],[Player]],'sim results'!$G$2:$J$581,2,FALSE)&gt;$Z$2</f>
        <v>1</v>
      </c>
      <c r="S134" s="15" t="b">
        <f>VLOOKUP(Table1[[#This Row],[Player]],'sim results'!$G$2:$J$581,2,FALSE)&gt;$Z$3</f>
        <v>0</v>
      </c>
      <c r="T134" s="15" t="b">
        <f>VLOOKUP(Table1[[#This Row],[Player]],'sim results'!$G$2:$J$581,2,FALSE)&gt;$Z$4</f>
        <v>0</v>
      </c>
      <c r="U134" s="15" t="b">
        <f>VLOOKUP(Table1[[#This Row],[Player]],'sim results'!$M$2:$P$564,2,FALSE)&gt;$AA$2</f>
        <v>1</v>
      </c>
      <c r="V134" s="15" t="b">
        <f>VLOOKUP(Table1[[#This Row],[Player]],'sim results'!$M$2:$P$564,2,FALSE)&gt;$AA$3</f>
        <v>0</v>
      </c>
      <c r="W134" s="15" t="b">
        <f>VLOOKUP(Table1[[#This Row],[Player]],'sim results'!$M$2:$P$564,2,FALSE)&gt;$AA$4</f>
        <v>0</v>
      </c>
      <c r="X134" s="15" t="b">
        <f>VLOOKUP(Table1[[#This Row],[Player]],'sim results'!$M$2:$P$564,2,FALSE)&gt;$AA$5</f>
        <v>0</v>
      </c>
      <c r="Y134" s="15" t="b">
        <f>VLOOKUP(Table1[[#This Row],[Player]],'sim results'!$M$2:$P$564,2,FALSE)&gt;$AA$6</f>
        <v>0</v>
      </c>
    </row>
    <row r="135" spans="2:25">
      <c r="B135" t="s">
        <v>152</v>
      </c>
      <c r="C135">
        <v>134</v>
      </c>
      <c r="D135" t="str">
        <f>VLOOKUP(Table1[[#This Row],[Player]],Players[[Player]:[consider]],2,FALSE)</f>
        <v>WR</v>
      </c>
      <c r="E135" s="1">
        <v>1.3</v>
      </c>
      <c r="F135" s="1">
        <v>2</v>
      </c>
      <c r="G135" s="1">
        <f>VLOOKUP(Table1[[#This Row],[Player]],Players[[Player]:[consider]],3,FALSE)</f>
        <v>1</v>
      </c>
      <c r="H135" s="1">
        <f>MIN(Table1[[#This Row],[Avg Yahoo Cost]:[Other Cost]])</f>
        <v>1</v>
      </c>
      <c r="I135" s="1">
        <f>MAX(Table1[[#This Row],[Avg Yahoo Cost]:[Other Cost]])</f>
        <v>2</v>
      </c>
      <c r="J135" s="1">
        <f>Table1[[#This Row],[Max Cost]]-Table1[[#This Row],[Min Cost]]</f>
        <v>1</v>
      </c>
      <c r="K135" s="8">
        <f>VLOOKUP(Table1[[#This Row],[Player]],Players[[Player]:[consider]],4,FALSE)</f>
        <v>147.22999999999999</v>
      </c>
      <c r="L135">
        <f>VLOOKUP(Table1[[#This Row],[Player]],Players[[Player]:[consider]],6,FALSE)</f>
        <v>23</v>
      </c>
      <c r="M135" s="9">
        <f>VLOOKUP(Table1[[#This Row],[Player]],Players[[Player]:[consider]],7,FALSE)</f>
        <v>1</v>
      </c>
      <c r="N135">
        <f>VLOOKUP(Table1[[#This Row],[Player]],Players[[Player]:[consider]],8,FALSE)</f>
        <v>14</v>
      </c>
      <c r="O135">
        <f>VLOOKUP(Table1[[#This Row],[Player]],Players[[Player]:[consider]],9,FALSE)</f>
        <v>0</v>
      </c>
      <c r="P135">
        <f>VLOOKUP(Table1[[#This Row],[Player]],Players[[Player]:[consider]],10,FALSE)</f>
        <v>0</v>
      </c>
      <c r="R135" s="15" t="e">
        <f>VLOOKUP(Table1[[#This Row],[Player]],'sim results'!$G$2:$J$581,2,FALSE)&gt;$Z$2</f>
        <v>#N/A</v>
      </c>
      <c r="S135" s="15" t="e">
        <f>VLOOKUP(Table1[[#This Row],[Player]],'sim results'!$G$2:$J$581,2,FALSE)&gt;$Z$3</f>
        <v>#N/A</v>
      </c>
      <c r="T135" s="15" t="e">
        <f>VLOOKUP(Table1[[#This Row],[Player]],'sim results'!$G$2:$J$581,2,FALSE)&gt;$Z$4</f>
        <v>#N/A</v>
      </c>
      <c r="U135" s="15" t="e">
        <f>VLOOKUP(Table1[[#This Row],[Player]],'sim results'!$M$2:$P$564,2,FALSE)&gt;$AA$2</f>
        <v>#N/A</v>
      </c>
      <c r="V135" s="15" t="e">
        <f>VLOOKUP(Table1[[#This Row],[Player]],'sim results'!$M$2:$P$564,2,FALSE)&gt;$AA$3</f>
        <v>#N/A</v>
      </c>
      <c r="W135" s="15" t="e">
        <f>VLOOKUP(Table1[[#This Row],[Player]],'sim results'!$M$2:$P$564,2,FALSE)&gt;$AA$4</f>
        <v>#N/A</v>
      </c>
      <c r="X135" s="15" t="e">
        <f>VLOOKUP(Table1[[#This Row],[Player]],'sim results'!$M$2:$P$564,2,FALSE)&gt;$AA$5</f>
        <v>#N/A</v>
      </c>
      <c r="Y135" s="15" t="e">
        <f>VLOOKUP(Table1[[#This Row],[Player]],'sim results'!$M$2:$P$564,2,FALSE)&gt;$AA$6</f>
        <v>#N/A</v>
      </c>
    </row>
    <row r="136" spans="2:25">
      <c r="B136" t="s">
        <v>181</v>
      </c>
      <c r="C136">
        <v>135</v>
      </c>
      <c r="D136" t="str">
        <f>VLOOKUP(Table1[[#This Row],[Player]],Players[[Player]:[consider]],2,FALSE)</f>
        <v>TE</v>
      </c>
      <c r="E136" s="1">
        <v>1</v>
      </c>
      <c r="F136" s="1">
        <v>1</v>
      </c>
      <c r="G136" s="1">
        <f>VLOOKUP(Table1[[#This Row],[Player]],Players[[Player]:[consider]],3,FALSE)</f>
        <v>1</v>
      </c>
      <c r="H136" s="1">
        <f>MIN(Table1[[#This Row],[Avg Yahoo Cost]:[Other Cost]])</f>
        <v>1</v>
      </c>
      <c r="I136" s="1">
        <f>MAX(Table1[[#This Row],[Avg Yahoo Cost]:[Other Cost]])</f>
        <v>1</v>
      </c>
      <c r="J136" s="1">
        <f>Table1[[#This Row],[Max Cost]]-Table1[[#This Row],[Min Cost]]</f>
        <v>0</v>
      </c>
      <c r="K136" s="8">
        <f>VLOOKUP(Table1[[#This Row],[Player]],Players[[Player]:[consider]],4,FALSE)</f>
        <v>110.64</v>
      </c>
      <c r="L136">
        <f>VLOOKUP(Table1[[#This Row],[Player]],Players[[Player]:[consider]],6,FALSE)</f>
        <v>23</v>
      </c>
      <c r="M136" s="9">
        <f>VLOOKUP(Table1[[#This Row],[Player]],Players[[Player]:[consider]],7,FALSE)</f>
        <v>1</v>
      </c>
      <c r="N136">
        <f>VLOOKUP(Table1[[#This Row],[Player]],Players[[Player]:[consider]],8,FALSE)</f>
        <v>10</v>
      </c>
      <c r="O136">
        <f>VLOOKUP(Table1[[#This Row],[Player]],Players[[Player]:[consider]],9,FALSE)</f>
        <v>1.8</v>
      </c>
      <c r="P136">
        <f>VLOOKUP(Table1[[#This Row],[Player]],Players[[Player]:[consider]],10,FALSE)</f>
        <v>3.3</v>
      </c>
      <c r="R136" s="15" t="b">
        <f>VLOOKUP(Table1[[#This Row],[Player]],'sim results'!$G$2:$J$581,2,FALSE)&gt;$Z$2</f>
        <v>0</v>
      </c>
      <c r="S136" s="15" t="b">
        <f>VLOOKUP(Table1[[#This Row],[Player]],'sim results'!$G$2:$J$581,2,FALSE)&gt;$Z$3</f>
        <v>0</v>
      </c>
      <c r="T136" s="15" t="b">
        <f>VLOOKUP(Table1[[#This Row],[Player]],'sim results'!$G$2:$J$581,2,FALSE)&gt;$Z$4</f>
        <v>0</v>
      </c>
      <c r="U136" s="15" t="e">
        <f>VLOOKUP(Table1[[#This Row],[Player]],'sim results'!$M$2:$P$564,2,FALSE)&gt;$AA$2</f>
        <v>#N/A</v>
      </c>
      <c r="V136" s="15" t="e">
        <f>VLOOKUP(Table1[[#This Row],[Player]],'sim results'!$M$2:$P$564,2,FALSE)&gt;$AA$3</f>
        <v>#N/A</v>
      </c>
      <c r="W136" s="15" t="e">
        <f>VLOOKUP(Table1[[#This Row],[Player]],'sim results'!$M$2:$P$564,2,FALSE)&gt;$AA$4</f>
        <v>#N/A</v>
      </c>
      <c r="X136" s="15" t="e">
        <f>VLOOKUP(Table1[[#This Row],[Player]],'sim results'!$M$2:$P$564,2,FALSE)&gt;$AA$5</f>
        <v>#N/A</v>
      </c>
      <c r="Y136" s="15" t="e">
        <f>VLOOKUP(Table1[[#This Row],[Player]],'sim results'!$M$2:$P$564,2,FALSE)&gt;$AA$6</f>
        <v>#N/A</v>
      </c>
    </row>
    <row r="137" spans="2:25">
      <c r="B137" t="s">
        <v>172</v>
      </c>
      <c r="C137">
        <v>136</v>
      </c>
      <c r="D137" t="str">
        <f>VLOOKUP(Table1[[#This Row],[Player]],Players[[Player]:[consider]],2,FALSE)</f>
        <v>RB</v>
      </c>
      <c r="E137" s="1">
        <v>1</v>
      </c>
      <c r="F137" s="1">
        <v>1</v>
      </c>
      <c r="G137" s="1">
        <f>VLOOKUP(Table1[[#This Row],[Player]],Players[[Player]:[consider]],3,FALSE)</f>
        <v>1</v>
      </c>
      <c r="H137" s="1">
        <f>MIN(Table1[[#This Row],[Avg Yahoo Cost]:[Other Cost]])</f>
        <v>1</v>
      </c>
      <c r="I137" s="1">
        <f>MAX(Table1[[#This Row],[Avg Yahoo Cost]:[Other Cost]])</f>
        <v>1</v>
      </c>
      <c r="J137" s="1">
        <f>Table1[[#This Row],[Max Cost]]-Table1[[#This Row],[Min Cost]]</f>
        <v>0</v>
      </c>
      <c r="K137" s="8">
        <f>VLOOKUP(Table1[[#This Row],[Player]],Players[[Player]:[consider]],4,FALSE)</f>
        <v>89.53</v>
      </c>
      <c r="L137">
        <f>VLOOKUP(Table1[[#This Row],[Player]],Players[[Player]:[consider]],6,FALSE)</f>
        <v>26</v>
      </c>
      <c r="M137" s="9">
        <f>VLOOKUP(Table1[[#This Row],[Player]],Players[[Player]:[consider]],7,FALSE)</f>
        <v>3</v>
      </c>
      <c r="N137">
        <f>VLOOKUP(Table1[[#This Row],[Player]],Players[[Player]:[consider]],8,FALSE)</f>
        <v>7</v>
      </c>
      <c r="O137">
        <f>VLOOKUP(Table1[[#This Row],[Player]],Players[[Player]:[consider]],9,FALSE)</f>
        <v>2</v>
      </c>
      <c r="P137">
        <f>VLOOKUP(Table1[[#This Row],[Player]],Players[[Player]:[consider]],10,FALSE)</f>
        <v>3.5</v>
      </c>
      <c r="Q137" t="s">
        <v>14</v>
      </c>
      <c r="R137" s="15" t="e">
        <f>VLOOKUP(Table1[[#This Row],[Player]],'sim results'!$G$2:$J$581,2,FALSE)&gt;$Z$2</f>
        <v>#N/A</v>
      </c>
      <c r="S137" s="15" t="e">
        <f>VLOOKUP(Table1[[#This Row],[Player]],'sim results'!$G$2:$J$581,2,FALSE)&gt;$Z$3</f>
        <v>#N/A</v>
      </c>
      <c r="T137" s="15" t="e">
        <f>VLOOKUP(Table1[[#This Row],[Player]],'sim results'!$G$2:$J$581,2,FALSE)&gt;$Z$4</f>
        <v>#N/A</v>
      </c>
      <c r="U137" s="15" t="b">
        <f>VLOOKUP(Table1[[#This Row],[Player]],'sim results'!$M$2:$P$564,2,FALSE)&gt;$AA$2</f>
        <v>0</v>
      </c>
      <c r="V137" s="15" t="b">
        <f>VLOOKUP(Table1[[#This Row],[Player]],'sim results'!$M$2:$P$564,2,FALSE)&gt;$AA$3</f>
        <v>0</v>
      </c>
      <c r="W137" s="15" t="b">
        <f>VLOOKUP(Table1[[#This Row],[Player]],'sim results'!$M$2:$P$564,2,FALSE)&gt;$AA$4</f>
        <v>0</v>
      </c>
      <c r="X137" s="15" t="b">
        <f>VLOOKUP(Table1[[#This Row],[Player]],'sim results'!$M$2:$P$564,2,FALSE)&gt;$AA$5</f>
        <v>0</v>
      </c>
      <c r="Y137" s="15" t="b">
        <f>VLOOKUP(Table1[[#This Row],[Player]],'sim results'!$M$2:$P$564,2,FALSE)&gt;$AA$6</f>
        <v>0</v>
      </c>
    </row>
    <row r="138" spans="2:25">
      <c r="B138" t="s">
        <v>157</v>
      </c>
      <c r="C138">
        <v>137</v>
      </c>
      <c r="D138" t="str">
        <f>VLOOKUP(Table1[[#This Row],[Player]],Players[[Player]:[consider]],2,FALSE)</f>
        <v>RB</v>
      </c>
      <c r="E138" s="1">
        <v>1.1000000000000001</v>
      </c>
      <c r="F138" s="1">
        <v>1</v>
      </c>
      <c r="G138" s="1">
        <f>VLOOKUP(Table1[[#This Row],[Player]],Players[[Player]:[consider]],3,FALSE)</f>
        <v>1</v>
      </c>
      <c r="H138" s="1">
        <f>MIN(Table1[[#This Row],[Avg Yahoo Cost]:[Other Cost]])</f>
        <v>1</v>
      </c>
      <c r="I138" s="1">
        <f>MAX(Table1[[#This Row],[Avg Yahoo Cost]:[Other Cost]])</f>
        <v>1.1000000000000001</v>
      </c>
      <c r="J138" s="1">
        <f>Table1[[#This Row],[Max Cost]]-Table1[[#This Row],[Min Cost]]</f>
        <v>0.10000000000000009</v>
      </c>
      <c r="K138" s="8">
        <f>VLOOKUP(Table1[[#This Row],[Player]],Players[[Player]:[consider]],4,FALSE)</f>
        <v>115.35</v>
      </c>
      <c r="L138">
        <f>VLOOKUP(Table1[[#This Row],[Player]],Players[[Player]:[consider]],6,FALSE)</f>
        <v>26</v>
      </c>
      <c r="M138" s="9">
        <f>VLOOKUP(Table1[[#This Row],[Player]],Players[[Player]:[consider]],7,FALSE)</f>
        <v>2</v>
      </c>
      <c r="N138">
        <f>VLOOKUP(Table1[[#This Row],[Player]],Players[[Player]:[consider]],8,FALSE)</f>
        <v>6</v>
      </c>
      <c r="O138">
        <f>VLOOKUP(Table1[[#This Row],[Player]],Players[[Player]:[consider]],9,FALSE)</f>
        <v>1.5</v>
      </c>
      <c r="P138">
        <f>VLOOKUP(Table1[[#This Row],[Player]],Players[[Player]:[consider]],10,FALSE)</f>
        <v>3.3</v>
      </c>
      <c r="R138" s="15" t="b">
        <f>VLOOKUP(Table1[[#This Row],[Player]],'sim results'!$G$2:$J$581,2,FALSE)&gt;$Z$2</f>
        <v>0</v>
      </c>
      <c r="S138" s="15" t="b">
        <f>VLOOKUP(Table1[[#This Row],[Player]],'sim results'!$G$2:$J$581,2,FALSE)&gt;$Z$3</f>
        <v>0</v>
      </c>
      <c r="T138" s="15" t="b">
        <f>VLOOKUP(Table1[[#This Row],[Player]],'sim results'!$G$2:$J$581,2,FALSE)&gt;$Z$4</f>
        <v>0</v>
      </c>
      <c r="U138" s="15" t="b">
        <f>VLOOKUP(Table1[[#This Row],[Player]],'sim results'!$M$2:$P$564,2,FALSE)&gt;$AA$2</f>
        <v>0</v>
      </c>
      <c r="V138" s="15" t="b">
        <f>VLOOKUP(Table1[[#This Row],[Player]],'sim results'!$M$2:$P$564,2,FALSE)&gt;$AA$3</f>
        <v>0</v>
      </c>
      <c r="W138" s="15" t="b">
        <f>VLOOKUP(Table1[[#This Row],[Player]],'sim results'!$M$2:$P$564,2,FALSE)&gt;$AA$4</f>
        <v>0</v>
      </c>
      <c r="X138" s="15" t="b">
        <f>VLOOKUP(Table1[[#This Row],[Player]],'sim results'!$M$2:$P$564,2,FALSE)&gt;$AA$5</f>
        <v>0</v>
      </c>
      <c r="Y138" s="15" t="b">
        <f>VLOOKUP(Table1[[#This Row],[Player]],'sim results'!$M$2:$P$564,2,FALSE)&gt;$AA$6</f>
        <v>0</v>
      </c>
    </row>
    <row r="139" spans="2:25">
      <c r="B139" t="s">
        <v>154</v>
      </c>
      <c r="C139">
        <v>138</v>
      </c>
      <c r="D139" t="str">
        <f>VLOOKUP(Table1[[#This Row],[Player]],Players[[Player]:[consider]],2,FALSE)</f>
        <v>TE</v>
      </c>
      <c r="E139" s="1">
        <v>1.1000000000000001</v>
      </c>
      <c r="F139" s="1">
        <v>2</v>
      </c>
      <c r="G139" s="1">
        <f>VLOOKUP(Table1[[#This Row],[Player]],Players[[Player]:[consider]],3,FALSE)</f>
        <v>1</v>
      </c>
      <c r="H139" s="1">
        <f>MIN(Table1[[#This Row],[Avg Yahoo Cost]:[Other Cost]])</f>
        <v>1</v>
      </c>
      <c r="I139" s="1">
        <f>MAX(Table1[[#This Row],[Avg Yahoo Cost]:[Other Cost]])</f>
        <v>2</v>
      </c>
      <c r="J139" s="1">
        <f>Table1[[#This Row],[Max Cost]]-Table1[[#This Row],[Min Cost]]</f>
        <v>1</v>
      </c>
      <c r="K139" s="8">
        <f>VLOOKUP(Table1[[#This Row],[Player]],Players[[Player]:[consider]],4,FALSE)</f>
        <v>137.1</v>
      </c>
      <c r="L139">
        <f>VLOOKUP(Table1[[#This Row],[Player]],Players[[Player]:[consider]],6,FALSE)</f>
        <v>25</v>
      </c>
      <c r="M139" s="9">
        <f>VLOOKUP(Table1[[#This Row],[Player]],Players[[Player]:[consider]],7,FALSE)</f>
        <v>4</v>
      </c>
      <c r="N139">
        <f>VLOOKUP(Table1[[#This Row],[Player]],Players[[Player]:[consider]],8,FALSE)</f>
        <v>7</v>
      </c>
      <c r="O139">
        <f>VLOOKUP(Table1[[#This Row],[Player]],Players[[Player]:[consider]],9,FALSE)</f>
        <v>2</v>
      </c>
      <c r="P139">
        <f>VLOOKUP(Table1[[#This Row],[Player]],Players[[Player]:[consider]],10,FALSE)</f>
        <v>2.8</v>
      </c>
      <c r="Q139" t="s">
        <v>14</v>
      </c>
      <c r="R139" s="15" t="b">
        <f>VLOOKUP(Table1[[#This Row],[Player]],'sim results'!$G$2:$J$581,2,FALSE)&gt;$Z$2</f>
        <v>0</v>
      </c>
      <c r="S139" s="15" t="b">
        <f>VLOOKUP(Table1[[#This Row],[Player]],'sim results'!$G$2:$J$581,2,FALSE)&gt;$Z$3</f>
        <v>0</v>
      </c>
      <c r="T139" s="15" t="b">
        <f>VLOOKUP(Table1[[#This Row],[Player]],'sim results'!$G$2:$J$581,2,FALSE)&gt;$Z$4</f>
        <v>0</v>
      </c>
      <c r="U139" s="15" t="b">
        <f>VLOOKUP(Table1[[#This Row],[Player]],'sim results'!$M$2:$P$564,2,FALSE)&gt;$AA$2</f>
        <v>0</v>
      </c>
      <c r="V139" s="15" t="b">
        <f>VLOOKUP(Table1[[#This Row],[Player]],'sim results'!$M$2:$P$564,2,FALSE)&gt;$AA$3</f>
        <v>0</v>
      </c>
      <c r="W139" s="15" t="b">
        <f>VLOOKUP(Table1[[#This Row],[Player]],'sim results'!$M$2:$P$564,2,FALSE)&gt;$AA$4</f>
        <v>0</v>
      </c>
      <c r="X139" s="15" t="b">
        <f>VLOOKUP(Table1[[#This Row],[Player]],'sim results'!$M$2:$P$564,2,FALSE)&gt;$AA$5</f>
        <v>0</v>
      </c>
      <c r="Y139" s="15" t="b">
        <f>VLOOKUP(Table1[[#This Row],[Player]],'sim results'!$M$2:$P$564,2,FALSE)&gt;$AA$6</f>
        <v>0</v>
      </c>
    </row>
    <row r="140" spans="2:25">
      <c r="B140" t="s">
        <v>120</v>
      </c>
      <c r="C140">
        <v>139</v>
      </c>
      <c r="D140" t="str">
        <f>VLOOKUP(Table1[[#This Row],[Player]],Players[[Player]:[consider]],2,FALSE)</f>
        <v>WR</v>
      </c>
      <c r="E140" s="1">
        <v>1.1000000000000001</v>
      </c>
      <c r="F140" s="1">
        <v>1</v>
      </c>
      <c r="G140" s="1">
        <f>VLOOKUP(Table1[[#This Row],[Player]],Players[[Player]:[consider]],3,FALSE)</f>
        <v>7</v>
      </c>
      <c r="H140" s="1">
        <f>MIN(Table1[[#This Row],[Avg Yahoo Cost]:[Other Cost]])</f>
        <v>1</v>
      </c>
      <c r="I140" s="1">
        <f>MAX(Table1[[#This Row],[Avg Yahoo Cost]:[Other Cost]])</f>
        <v>7</v>
      </c>
      <c r="J140" s="1">
        <f>Table1[[#This Row],[Max Cost]]-Table1[[#This Row],[Min Cost]]</f>
        <v>6</v>
      </c>
      <c r="K140" s="8">
        <f>VLOOKUP(Table1[[#This Row],[Player]],Players[[Player]:[consider]],4,FALSE)</f>
        <v>170.31</v>
      </c>
      <c r="L140">
        <f>VLOOKUP(Table1[[#This Row],[Player]],Players[[Player]:[consider]],6,FALSE)</f>
        <v>30</v>
      </c>
      <c r="M140" s="9">
        <f>VLOOKUP(Table1[[#This Row],[Player]],Players[[Player]:[consider]],7,FALSE)</f>
        <v>10</v>
      </c>
      <c r="N140">
        <f>VLOOKUP(Table1[[#This Row],[Player]],Players[[Player]:[consider]],8,FALSE)</f>
        <v>7</v>
      </c>
      <c r="O140">
        <f>VLOOKUP(Table1[[#This Row],[Player]],Players[[Player]:[consider]],9,FALSE)</f>
        <v>1.5</v>
      </c>
      <c r="P140">
        <f>VLOOKUP(Table1[[#This Row],[Player]],Players[[Player]:[consider]],10,FALSE)</f>
        <v>3.5</v>
      </c>
      <c r="R140" s="15" t="b">
        <f>VLOOKUP(Table1[[#This Row],[Player]],'sim results'!$G$2:$J$581,2,FALSE)&gt;$Z$2</f>
        <v>0</v>
      </c>
      <c r="S140" s="15" t="b">
        <f>VLOOKUP(Table1[[#This Row],[Player]],'sim results'!$G$2:$J$581,2,FALSE)&gt;$Z$3</f>
        <v>0</v>
      </c>
      <c r="T140" s="15" t="b">
        <f>VLOOKUP(Table1[[#This Row],[Player]],'sim results'!$G$2:$J$581,2,FALSE)&gt;$Z$4</f>
        <v>0</v>
      </c>
      <c r="U140" s="15" t="b">
        <f>VLOOKUP(Table1[[#This Row],[Player]],'sim results'!$M$2:$P$564,2,FALSE)&gt;$AA$2</f>
        <v>0</v>
      </c>
      <c r="V140" s="15" t="b">
        <f>VLOOKUP(Table1[[#This Row],[Player]],'sim results'!$M$2:$P$564,2,FALSE)&gt;$AA$3</f>
        <v>0</v>
      </c>
      <c r="W140" s="15" t="b">
        <f>VLOOKUP(Table1[[#This Row],[Player]],'sim results'!$M$2:$P$564,2,FALSE)&gt;$AA$4</f>
        <v>0</v>
      </c>
      <c r="X140" s="15" t="b">
        <f>VLOOKUP(Table1[[#This Row],[Player]],'sim results'!$M$2:$P$564,2,FALSE)&gt;$AA$5</f>
        <v>0</v>
      </c>
      <c r="Y140" s="15" t="b">
        <f>VLOOKUP(Table1[[#This Row],[Player]],'sim results'!$M$2:$P$564,2,FALSE)&gt;$AA$6</f>
        <v>0</v>
      </c>
    </row>
    <row r="141" spans="2:25">
      <c r="B141" t="s">
        <v>148</v>
      </c>
      <c r="C141">
        <v>140</v>
      </c>
      <c r="D141" t="str">
        <f>VLOOKUP(Table1[[#This Row],[Player]],Players[[Player]:[consider]],2,FALSE)</f>
        <v>RB</v>
      </c>
      <c r="E141" s="1">
        <v>1.4</v>
      </c>
      <c r="F141" s="1">
        <v>1</v>
      </c>
      <c r="G141" s="1">
        <f>VLOOKUP(Table1[[#This Row],[Player]],Players[[Player]:[consider]],3,FALSE)</f>
        <v>2</v>
      </c>
      <c r="H141" s="1">
        <f>MIN(Table1[[#This Row],[Avg Yahoo Cost]:[Other Cost]])</f>
        <v>1</v>
      </c>
      <c r="I141" s="1">
        <f>MAX(Table1[[#This Row],[Avg Yahoo Cost]:[Other Cost]])</f>
        <v>2</v>
      </c>
      <c r="J141" s="1">
        <f>Table1[[#This Row],[Max Cost]]-Table1[[#This Row],[Min Cost]]</f>
        <v>1</v>
      </c>
      <c r="K141" s="8">
        <f>VLOOKUP(Table1[[#This Row],[Player]],Players[[Player]:[consider]],4,FALSE)</f>
        <v>124.6</v>
      </c>
      <c r="L141">
        <f>VLOOKUP(Table1[[#This Row],[Player]],Players[[Player]:[consider]],6,FALSE)</f>
        <v>25</v>
      </c>
      <c r="M141" s="9">
        <f>VLOOKUP(Table1[[#This Row],[Player]],Players[[Player]:[consider]],7,FALSE)</f>
        <v>3</v>
      </c>
      <c r="N141">
        <f>VLOOKUP(Table1[[#This Row],[Player]],Players[[Player]:[consider]],8,FALSE)</f>
        <v>11</v>
      </c>
      <c r="O141">
        <f>VLOOKUP(Table1[[#This Row],[Player]],Players[[Player]:[consider]],9,FALSE)</f>
        <v>1.8</v>
      </c>
      <c r="P141">
        <f>VLOOKUP(Table1[[#This Row],[Player]],Players[[Player]:[consider]],10,FALSE)</f>
        <v>3</v>
      </c>
      <c r="R141" s="15" t="b">
        <f>VLOOKUP(Table1[[#This Row],[Player]],'sim results'!$G$2:$J$581,2,FALSE)&gt;$Z$2</f>
        <v>0</v>
      </c>
      <c r="S141" s="15" t="b">
        <f>VLOOKUP(Table1[[#This Row],[Player]],'sim results'!$G$2:$J$581,2,FALSE)&gt;$Z$3</f>
        <v>0</v>
      </c>
      <c r="T141" s="15" t="b">
        <f>VLOOKUP(Table1[[#This Row],[Player]],'sim results'!$G$2:$J$581,2,FALSE)&gt;$Z$4</f>
        <v>0</v>
      </c>
      <c r="U141" s="15" t="b">
        <f>VLOOKUP(Table1[[#This Row],[Player]],'sim results'!$M$2:$P$564,2,FALSE)&gt;$AA$2</f>
        <v>0</v>
      </c>
      <c r="V141" s="15" t="b">
        <f>VLOOKUP(Table1[[#This Row],[Player]],'sim results'!$M$2:$P$564,2,FALSE)&gt;$AA$3</f>
        <v>0</v>
      </c>
      <c r="W141" s="15" t="b">
        <f>VLOOKUP(Table1[[#This Row],[Player]],'sim results'!$M$2:$P$564,2,FALSE)&gt;$AA$4</f>
        <v>0</v>
      </c>
      <c r="X141" s="15" t="b">
        <f>VLOOKUP(Table1[[#This Row],[Player]],'sim results'!$M$2:$P$564,2,FALSE)&gt;$AA$5</f>
        <v>0</v>
      </c>
      <c r="Y141" s="15" t="b">
        <f>VLOOKUP(Table1[[#This Row],[Player]],'sim results'!$M$2:$P$564,2,FALSE)&gt;$AA$6</f>
        <v>0</v>
      </c>
    </row>
    <row r="142" spans="2:25">
      <c r="B142" t="s">
        <v>188</v>
      </c>
      <c r="C142">
        <v>141</v>
      </c>
      <c r="D142" t="str">
        <f>VLOOKUP(Table1[[#This Row],[Player]],Players[[Player]:[consider]],2,FALSE)</f>
        <v>WR</v>
      </c>
      <c r="E142" s="1">
        <v>1.2</v>
      </c>
      <c r="F142" s="1">
        <v>1</v>
      </c>
      <c r="G142" s="1" t="str">
        <f>VLOOKUP(Table1[[#This Row],[Player]],Players[[Player]:[consider]],3,FALSE)</f>
        <v>-</v>
      </c>
      <c r="H142" s="1">
        <f>MIN(Table1[[#This Row],[Avg Yahoo Cost]:[Other Cost]])</f>
        <v>1</v>
      </c>
      <c r="I142" s="1">
        <f>MAX(Table1[[#This Row],[Avg Yahoo Cost]:[Other Cost]])</f>
        <v>1.2</v>
      </c>
      <c r="J142" s="1">
        <f>Table1[[#This Row],[Max Cost]]-Table1[[#This Row],[Min Cost]]</f>
        <v>0.19999999999999996</v>
      </c>
      <c r="K142" s="8">
        <f>VLOOKUP(Table1[[#This Row],[Player]],Players[[Player]:[consider]],4,FALSE)</f>
        <v>119.2</v>
      </c>
      <c r="L142">
        <f>VLOOKUP(Table1[[#This Row],[Player]],Players[[Player]:[consider]],6,FALSE)</f>
        <v>23</v>
      </c>
      <c r="M142" s="9">
        <f>VLOOKUP(Table1[[#This Row],[Player]],Players[[Player]:[consider]],7,FALSE)</f>
        <v>1</v>
      </c>
      <c r="N142">
        <f>VLOOKUP(Table1[[#This Row],[Player]],Players[[Player]:[consider]],8,FALSE)</f>
        <v>10</v>
      </c>
      <c r="O142">
        <f>VLOOKUP(Table1[[#This Row],[Player]],Players[[Player]:[consider]],9,FALSE)</f>
        <v>0</v>
      </c>
      <c r="P142">
        <f>VLOOKUP(Table1[[#This Row],[Player]],Players[[Player]:[consider]],10,FALSE)</f>
        <v>0</v>
      </c>
      <c r="Q142" t="s">
        <v>14</v>
      </c>
      <c r="R142" s="15" t="b">
        <f>VLOOKUP(Table1[[#This Row],[Player]],'sim results'!$G$2:$J$581,2,FALSE)&gt;$Z$2</f>
        <v>0</v>
      </c>
      <c r="S142" s="15" t="b">
        <f>VLOOKUP(Table1[[#This Row],[Player]],'sim results'!$G$2:$J$581,2,FALSE)&gt;$Z$3</f>
        <v>0</v>
      </c>
      <c r="T142" s="15" t="b">
        <f>VLOOKUP(Table1[[#This Row],[Player]],'sim results'!$G$2:$J$581,2,FALSE)&gt;$Z$4</f>
        <v>0</v>
      </c>
      <c r="U142" s="15" t="b">
        <f>VLOOKUP(Table1[[#This Row],[Player]],'sim results'!$M$2:$P$564,2,FALSE)&gt;$AA$2</f>
        <v>0</v>
      </c>
      <c r="V142" s="15" t="b">
        <f>VLOOKUP(Table1[[#This Row],[Player]],'sim results'!$M$2:$P$564,2,FALSE)&gt;$AA$3</f>
        <v>0</v>
      </c>
      <c r="W142" s="15" t="b">
        <f>VLOOKUP(Table1[[#This Row],[Player]],'sim results'!$M$2:$P$564,2,FALSE)&gt;$AA$4</f>
        <v>0</v>
      </c>
      <c r="X142" s="15" t="b">
        <f>VLOOKUP(Table1[[#This Row],[Player]],'sim results'!$M$2:$P$564,2,FALSE)&gt;$AA$5</f>
        <v>0</v>
      </c>
      <c r="Y142" s="15" t="b">
        <f>VLOOKUP(Table1[[#This Row],[Player]],'sim results'!$M$2:$P$564,2,FALSE)&gt;$AA$6</f>
        <v>0</v>
      </c>
    </row>
    <row r="143" spans="2:25">
      <c r="B143" t="s">
        <v>158</v>
      </c>
      <c r="C143">
        <v>142</v>
      </c>
      <c r="D143" t="str">
        <f>VLOOKUP(Table1[[#This Row],[Player]],Players[[Player]:[consider]],2,FALSE)</f>
        <v>RB</v>
      </c>
      <c r="E143" s="1">
        <v>1.8</v>
      </c>
      <c r="F143" s="1">
        <v>1</v>
      </c>
      <c r="G143" s="1">
        <f>VLOOKUP(Table1[[#This Row],[Player]],Players[[Player]:[consider]],3,FALSE)</f>
        <v>1</v>
      </c>
      <c r="H143" s="1">
        <f>MIN(Table1[[#This Row],[Avg Yahoo Cost]:[Other Cost]])</f>
        <v>1</v>
      </c>
      <c r="I143" s="1">
        <f>MAX(Table1[[#This Row],[Avg Yahoo Cost]:[Other Cost]])</f>
        <v>1.8</v>
      </c>
      <c r="J143" s="1">
        <f>Table1[[#This Row],[Max Cost]]-Table1[[#This Row],[Min Cost]]</f>
        <v>0.8</v>
      </c>
      <c r="K143" s="8">
        <f>VLOOKUP(Table1[[#This Row],[Player]],Players[[Player]:[consider]],4,FALSE)</f>
        <v>107.49</v>
      </c>
      <c r="L143">
        <f>VLOOKUP(Table1[[#This Row],[Player]],Players[[Player]:[consider]],6,FALSE)</f>
        <v>25</v>
      </c>
      <c r="M143" s="9">
        <f>VLOOKUP(Table1[[#This Row],[Player]],Players[[Player]:[consider]],7,FALSE)</f>
        <v>4</v>
      </c>
      <c r="N143">
        <f>VLOOKUP(Table1[[#This Row],[Player]],Players[[Player]:[consider]],8,FALSE)</f>
        <v>5</v>
      </c>
      <c r="O143">
        <f>VLOOKUP(Table1[[#This Row],[Player]],Players[[Player]:[consider]],9,FALSE)</f>
        <v>3</v>
      </c>
      <c r="P143">
        <f>VLOOKUP(Table1[[#This Row],[Player]],Players[[Player]:[consider]],10,FALSE)</f>
        <v>3.8</v>
      </c>
      <c r="Q143" t="s">
        <v>14</v>
      </c>
      <c r="R143" s="15" t="b">
        <f>VLOOKUP(Table1[[#This Row],[Player]],'sim results'!$G$2:$J$581,2,FALSE)&gt;$Z$2</f>
        <v>0</v>
      </c>
      <c r="S143" s="15" t="b">
        <f>VLOOKUP(Table1[[#This Row],[Player]],'sim results'!$G$2:$J$581,2,FALSE)&gt;$Z$3</f>
        <v>0</v>
      </c>
      <c r="T143" s="15" t="b">
        <f>VLOOKUP(Table1[[#This Row],[Player]],'sim results'!$G$2:$J$581,2,FALSE)&gt;$Z$4</f>
        <v>0</v>
      </c>
      <c r="U143" s="15" t="b">
        <f>VLOOKUP(Table1[[#This Row],[Player]],'sim results'!$M$2:$P$564,2,FALSE)&gt;$AA$2</f>
        <v>0</v>
      </c>
      <c r="V143" s="15" t="b">
        <f>VLOOKUP(Table1[[#This Row],[Player]],'sim results'!$M$2:$P$564,2,FALSE)&gt;$AA$3</f>
        <v>0</v>
      </c>
      <c r="W143" s="15" t="b">
        <f>VLOOKUP(Table1[[#This Row],[Player]],'sim results'!$M$2:$P$564,2,FALSE)&gt;$AA$4</f>
        <v>0</v>
      </c>
      <c r="X143" s="15" t="b">
        <f>VLOOKUP(Table1[[#This Row],[Player]],'sim results'!$M$2:$P$564,2,FALSE)&gt;$AA$5</f>
        <v>0</v>
      </c>
      <c r="Y143" s="15" t="b">
        <f>VLOOKUP(Table1[[#This Row],[Player]],'sim results'!$M$2:$P$564,2,FALSE)&gt;$AA$6</f>
        <v>0</v>
      </c>
    </row>
    <row r="144" spans="2:25">
      <c r="B144" t="s">
        <v>205</v>
      </c>
      <c r="C144">
        <v>143</v>
      </c>
      <c r="D144" t="str">
        <f>VLOOKUP(Table1[[#This Row],[Player]],Players[[Player]:[consider]],2,FALSE)</f>
        <v>QB</v>
      </c>
      <c r="E144" s="1">
        <v>1</v>
      </c>
      <c r="F144" s="1">
        <v>1</v>
      </c>
      <c r="G144" s="1" t="str">
        <f>VLOOKUP(Table1[[#This Row],[Player]],Players[[Player]:[consider]],3,FALSE)</f>
        <v>-</v>
      </c>
      <c r="H144" s="1">
        <f>MIN(Table1[[#This Row],[Avg Yahoo Cost]:[Other Cost]])</f>
        <v>1</v>
      </c>
      <c r="I144" s="1">
        <f>MAX(Table1[[#This Row],[Avg Yahoo Cost]:[Other Cost]])</f>
        <v>1</v>
      </c>
      <c r="J144" s="1">
        <f>Table1[[#This Row],[Max Cost]]-Table1[[#This Row],[Min Cost]]</f>
        <v>0</v>
      </c>
      <c r="K144" s="8">
        <f>VLOOKUP(Table1[[#This Row],[Player]],Players[[Player]:[consider]],4,FALSE)</f>
        <v>257.67</v>
      </c>
      <c r="L144">
        <f>VLOOKUP(Table1[[#This Row],[Player]],Players[[Player]:[consider]],6,FALSE)</f>
        <v>33</v>
      </c>
      <c r="M144" s="9">
        <f>VLOOKUP(Table1[[#This Row],[Player]],Players[[Player]:[consider]],7,FALSE)</f>
        <v>11</v>
      </c>
      <c r="N144">
        <f>VLOOKUP(Table1[[#This Row],[Player]],Players[[Player]:[consider]],8,FALSE)</f>
        <v>10</v>
      </c>
      <c r="O144">
        <f>VLOOKUP(Table1[[#This Row],[Player]],Players[[Player]:[consider]],9,FALSE)</f>
        <v>2.5</v>
      </c>
      <c r="P144">
        <f>VLOOKUP(Table1[[#This Row],[Player]],Players[[Player]:[consider]],10,FALSE)</f>
        <v>4</v>
      </c>
      <c r="R144" s="15" t="b">
        <f>VLOOKUP(Table1[[#This Row],[Player]],'sim results'!$G$2:$J$581,2,FALSE)&gt;$Z$2</f>
        <v>0</v>
      </c>
      <c r="S144" s="15" t="b">
        <f>VLOOKUP(Table1[[#This Row],[Player]],'sim results'!$G$2:$J$581,2,FALSE)&gt;$Z$3</f>
        <v>0</v>
      </c>
      <c r="T144" s="15" t="b">
        <f>VLOOKUP(Table1[[#This Row],[Player]],'sim results'!$G$2:$J$581,2,FALSE)&gt;$Z$4</f>
        <v>0</v>
      </c>
      <c r="U144" s="15" t="b">
        <f>VLOOKUP(Table1[[#This Row],[Player]],'sim results'!$M$2:$P$564,2,FALSE)&gt;$AA$2</f>
        <v>0</v>
      </c>
      <c r="V144" s="15" t="b">
        <f>VLOOKUP(Table1[[#This Row],[Player]],'sim results'!$M$2:$P$564,2,FALSE)&gt;$AA$3</f>
        <v>0</v>
      </c>
      <c r="W144" s="15" t="b">
        <f>VLOOKUP(Table1[[#This Row],[Player]],'sim results'!$M$2:$P$564,2,FALSE)&gt;$AA$4</f>
        <v>0</v>
      </c>
      <c r="X144" s="15" t="b">
        <f>VLOOKUP(Table1[[#This Row],[Player]],'sim results'!$M$2:$P$564,2,FALSE)&gt;$AA$5</f>
        <v>0</v>
      </c>
      <c r="Y144" s="15" t="b">
        <f>VLOOKUP(Table1[[#This Row],[Player]],'sim results'!$M$2:$P$564,2,FALSE)&gt;$AA$6</f>
        <v>0</v>
      </c>
    </row>
    <row r="145" spans="2:25">
      <c r="B145" t="s">
        <v>153</v>
      </c>
      <c r="C145">
        <v>144</v>
      </c>
      <c r="D145" t="str">
        <f>VLOOKUP(Table1[[#This Row],[Player]],Players[[Player]:[consider]],2,FALSE)</f>
        <v>WR</v>
      </c>
      <c r="E145" s="1">
        <v>1.2</v>
      </c>
      <c r="F145" s="1">
        <v>1</v>
      </c>
      <c r="G145" s="1">
        <f>VLOOKUP(Table1[[#This Row],[Player]],Players[[Player]:[consider]],3,FALSE)</f>
        <v>1</v>
      </c>
      <c r="H145" s="1">
        <f>MIN(Table1[[#This Row],[Avg Yahoo Cost]:[Other Cost]])</f>
        <v>1</v>
      </c>
      <c r="I145" s="1">
        <f>MAX(Table1[[#This Row],[Avg Yahoo Cost]:[Other Cost]])</f>
        <v>1.2</v>
      </c>
      <c r="J145" s="1">
        <f>Table1[[#This Row],[Max Cost]]-Table1[[#This Row],[Min Cost]]</f>
        <v>0.19999999999999996</v>
      </c>
      <c r="K145" s="8">
        <f>VLOOKUP(Table1[[#This Row],[Player]],Players[[Player]:[consider]],4,FALSE)</f>
        <v>151.08000000000001</v>
      </c>
      <c r="L145">
        <f>VLOOKUP(Table1[[#This Row],[Player]],Players[[Player]:[consider]],6,FALSE)</f>
        <v>24</v>
      </c>
      <c r="M145" s="9">
        <f>VLOOKUP(Table1[[#This Row],[Player]],Players[[Player]:[consider]],7,FALSE)</f>
        <v>2</v>
      </c>
      <c r="N145">
        <f>VLOOKUP(Table1[[#This Row],[Player]],Players[[Player]:[consider]],8,FALSE)</f>
        <v>14</v>
      </c>
      <c r="O145">
        <f>VLOOKUP(Table1[[#This Row],[Player]],Players[[Player]:[consider]],9,FALSE)</f>
        <v>0</v>
      </c>
      <c r="P145">
        <f>VLOOKUP(Table1[[#This Row],[Player]],Players[[Player]:[consider]],10,FALSE)</f>
        <v>0</v>
      </c>
      <c r="R145" s="15" t="e">
        <f>VLOOKUP(Table1[[#This Row],[Player]],'sim results'!$G$2:$J$581,2,FALSE)&gt;$Z$2</f>
        <v>#N/A</v>
      </c>
      <c r="S145" s="15" t="e">
        <f>VLOOKUP(Table1[[#This Row],[Player]],'sim results'!$G$2:$J$581,2,FALSE)&gt;$Z$3</f>
        <v>#N/A</v>
      </c>
      <c r="T145" s="15" t="e">
        <f>VLOOKUP(Table1[[#This Row],[Player]],'sim results'!$G$2:$J$581,2,FALSE)&gt;$Z$4</f>
        <v>#N/A</v>
      </c>
      <c r="U145" s="15" t="b">
        <f>VLOOKUP(Table1[[#This Row],[Player]],'sim results'!$M$2:$P$564,2,FALSE)&gt;$AA$2</f>
        <v>0</v>
      </c>
      <c r="V145" s="15" t="b">
        <f>VLOOKUP(Table1[[#This Row],[Player]],'sim results'!$M$2:$P$564,2,FALSE)&gt;$AA$3</f>
        <v>0</v>
      </c>
      <c r="W145" s="15" t="b">
        <f>VLOOKUP(Table1[[#This Row],[Player]],'sim results'!$M$2:$P$564,2,FALSE)&gt;$AA$4</f>
        <v>0</v>
      </c>
      <c r="X145" s="15" t="b">
        <f>VLOOKUP(Table1[[#This Row],[Player]],'sim results'!$M$2:$P$564,2,FALSE)&gt;$AA$5</f>
        <v>0</v>
      </c>
      <c r="Y145" s="15" t="b">
        <f>VLOOKUP(Table1[[#This Row],[Player]],'sim results'!$M$2:$P$564,2,FALSE)&gt;$AA$6</f>
        <v>0</v>
      </c>
    </row>
    <row r="146" spans="2:25">
      <c r="B146" t="s">
        <v>141</v>
      </c>
      <c r="C146">
        <v>145</v>
      </c>
      <c r="D146" t="str">
        <f>VLOOKUP(Table1[[#This Row],[Player]],Players[[Player]:[consider]],2,FALSE)</f>
        <v>RB</v>
      </c>
      <c r="E146" s="1">
        <v>1.1000000000000001</v>
      </c>
      <c r="F146" s="1">
        <v>1</v>
      </c>
      <c r="G146" s="1">
        <f>VLOOKUP(Table1[[#This Row],[Player]],Players[[Player]:[consider]],3,FALSE)</f>
        <v>3</v>
      </c>
      <c r="H146" s="1">
        <f>MIN(Table1[[#This Row],[Avg Yahoo Cost]:[Other Cost]])</f>
        <v>1</v>
      </c>
      <c r="I146" s="1">
        <f>MAX(Table1[[#This Row],[Avg Yahoo Cost]:[Other Cost]])</f>
        <v>3</v>
      </c>
      <c r="J146" s="1">
        <f>Table1[[#This Row],[Max Cost]]-Table1[[#This Row],[Min Cost]]</f>
        <v>2</v>
      </c>
      <c r="K146" s="8">
        <f>VLOOKUP(Table1[[#This Row],[Player]],Players[[Player]:[consider]],4,FALSE)</f>
        <v>132.94999999999999</v>
      </c>
      <c r="L146">
        <f>VLOOKUP(Table1[[#This Row],[Player]],Players[[Player]:[consider]],6,FALSE)</f>
        <v>26</v>
      </c>
      <c r="M146" s="9">
        <f>VLOOKUP(Table1[[#This Row],[Player]],Players[[Player]:[consider]],7,FALSE)</f>
        <v>4</v>
      </c>
      <c r="N146">
        <f>VLOOKUP(Table1[[#This Row],[Player]],Players[[Player]:[consider]],8,FALSE)</f>
        <v>14</v>
      </c>
      <c r="O146">
        <f>VLOOKUP(Table1[[#This Row],[Player]],Players[[Player]:[consider]],9,FALSE)</f>
        <v>2</v>
      </c>
      <c r="P146">
        <f>VLOOKUP(Table1[[#This Row],[Player]],Players[[Player]:[consider]],10,FALSE)</f>
        <v>3.3</v>
      </c>
      <c r="R146" s="15" t="b">
        <f>VLOOKUP(Table1[[#This Row],[Player]],'sim results'!$G$2:$J$581,2,FALSE)&gt;$Z$2</f>
        <v>0</v>
      </c>
      <c r="S146" s="15" t="b">
        <f>VLOOKUP(Table1[[#This Row],[Player]],'sim results'!$G$2:$J$581,2,FALSE)&gt;$Z$3</f>
        <v>0</v>
      </c>
      <c r="T146" s="15" t="b">
        <f>VLOOKUP(Table1[[#This Row],[Player]],'sim results'!$G$2:$J$581,2,FALSE)&gt;$Z$4</f>
        <v>0</v>
      </c>
      <c r="U146" s="15" t="e">
        <f>VLOOKUP(Table1[[#This Row],[Player]],'sim results'!$M$2:$P$564,2,FALSE)&gt;$AA$2</f>
        <v>#N/A</v>
      </c>
      <c r="V146" s="15" t="e">
        <f>VLOOKUP(Table1[[#This Row],[Player]],'sim results'!$M$2:$P$564,2,FALSE)&gt;$AA$3</f>
        <v>#N/A</v>
      </c>
      <c r="W146" s="15" t="e">
        <f>VLOOKUP(Table1[[#This Row],[Player]],'sim results'!$M$2:$P$564,2,FALSE)&gt;$AA$4</f>
        <v>#N/A</v>
      </c>
      <c r="X146" s="15" t="e">
        <f>VLOOKUP(Table1[[#This Row],[Player]],'sim results'!$M$2:$P$564,2,FALSE)&gt;$AA$5</f>
        <v>#N/A</v>
      </c>
      <c r="Y146" s="15" t="e">
        <f>VLOOKUP(Table1[[#This Row],[Player]],'sim results'!$M$2:$P$564,2,FALSE)&gt;$AA$6</f>
        <v>#N/A</v>
      </c>
    </row>
    <row r="147" spans="2:25">
      <c r="B147" t="s">
        <v>166</v>
      </c>
      <c r="C147">
        <v>146</v>
      </c>
      <c r="D147" t="str">
        <f>VLOOKUP(Table1[[#This Row],[Player]],Players[[Player]:[consider]],2,FALSE)</f>
        <v>RB</v>
      </c>
      <c r="E147" s="1">
        <v>1.1000000000000001</v>
      </c>
      <c r="F147" s="1">
        <v>1</v>
      </c>
      <c r="G147" s="1">
        <f>VLOOKUP(Table1[[#This Row],[Player]],Players[[Player]:[consider]],3,FALSE)</f>
        <v>1</v>
      </c>
      <c r="H147" s="1">
        <f>MIN(Table1[[#This Row],[Avg Yahoo Cost]:[Other Cost]])</f>
        <v>1</v>
      </c>
      <c r="I147" s="1">
        <f>MAX(Table1[[#This Row],[Avg Yahoo Cost]:[Other Cost]])</f>
        <v>1.1000000000000001</v>
      </c>
      <c r="J147" s="1">
        <f>Table1[[#This Row],[Max Cost]]-Table1[[#This Row],[Min Cost]]</f>
        <v>0.10000000000000009</v>
      </c>
      <c r="K147" s="8">
        <f>VLOOKUP(Table1[[#This Row],[Player]],Players[[Player]:[consider]],4,FALSE)</f>
        <v>100.44</v>
      </c>
      <c r="L147">
        <f>VLOOKUP(Table1[[#This Row],[Player]],Players[[Player]:[consider]],6,FALSE)</f>
        <v>23</v>
      </c>
      <c r="M147" s="9">
        <f>VLOOKUP(Table1[[#This Row],[Player]],Players[[Player]:[consider]],7,FALSE)</f>
        <v>1</v>
      </c>
      <c r="N147">
        <f>VLOOKUP(Table1[[#This Row],[Player]],Players[[Player]:[consider]],8,FALSE)</f>
        <v>14</v>
      </c>
      <c r="O147">
        <f>VLOOKUP(Table1[[#This Row],[Player]],Players[[Player]:[consider]],9,FALSE)</f>
        <v>1.8</v>
      </c>
      <c r="P147">
        <f>VLOOKUP(Table1[[#This Row],[Player]],Players[[Player]:[consider]],10,FALSE)</f>
        <v>3.3</v>
      </c>
      <c r="R147" s="15" t="e">
        <f>VLOOKUP(Table1[[#This Row],[Player]],'sim results'!$G$2:$J$581,2,FALSE)&gt;$Z$2</f>
        <v>#N/A</v>
      </c>
      <c r="S147" s="15" t="e">
        <f>VLOOKUP(Table1[[#This Row],[Player]],'sim results'!$G$2:$J$581,2,FALSE)&gt;$Z$3</f>
        <v>#N/A</v>
      </c>
      <c r="T147" s="15" t="e">
        <f>VLOOKUP(Table1[[#This Row],[Player]],'sim results'!$G$2:$J$581,2,FALSE)&gt;$Z$4</f>
        <v>#N/A</v>
      </c>
      <c r="U147" s="15" t="e">
        <f>VLOOKUP(Table1[[#This Row],[Player]],'sim results'!$M$2:$P$564,2,FALSE)&gt;$AA$2</f>
        <v>#N/A</v>
      </c>
      <c r="V147" s="15" t="e">
        <f>VLOOKUP(Table1[[#This Row],[Player]],'sim results'!$M$2:$P$564,2,FALSE)&gt;$AA$3</f>
        <v>#N/A</v>
      </c>
      <c r="W147" s="15" t="e">
        <f>VLOOKUP(Table1[[#This Row],[Player]],'sim results'!$M$2:$P$564,2,FALSE)&gt;$AA$4</f>
        <v>#N/A</v>
      </c>
      <c r="X147" s="15" t="e">
        <f>VLOOKUP(Table1[[#This Row],[Player]],'sim results'!$M$2:$P$564,2,FALSE)&gt;$AA$5</f>
        <v>#N/A</v>
      </c>
      <c r="Y147" s="15" t="e">
        <f>VLOOKUP(Table1[[#This Row],[Player]],'sim results'!$M$2:$P$564,2,FALSE)&gt;$AA$6</f>
        <v>#N/A</v>
      </c>
    </row>
    <row r="148" spans="2:25">
      <c r="B148" t="s">
        <v>143</v>
      </c>
      <c r="C148">
        <v>147</v>
      </c>
      <c r="D148" t="str">
        <f>VLOOKUP(Table1[[#This Row],[Player]],Players[[Player]:[consider]],2,FALSE)</f>
        <v>RB</v>
      </c>
      <c r="E148" s="1">
        <v>1.4</v>
      </c>
      <c r="F148" s="1">
        <v>1</v>
      </c>
      <c r="G148" s="1">
        <f>VLOOKUP(Table1[[#This Row],[Player]],Players[[Player]:[consider]],3,FALSE)</f>
        <v>2</v>
      </c>
      <c r="H148" s="1">
        <f>MIN(Table1[[#This Row],[Avg Yahoo Cost]:[Other Cost]])</f>
        <v>1</v>
      </c>
      <c r="I148" s="1">
        <f>MAX(Table1[[#This Row],[Avg Yahoo Cost]:[Other Cost]])</f>
        <v>2</v>
      </c>
      <c r="J148" s="1">
        <f>Table1[[#This Row],[Max Cost]]-Table1[[#This Row],[Min Cost]]</f>
        <v>1</v>
      </c>
      <c r="K148" s="8">
        <f>VLOOKUP(Table1[[#This Row],[Player]],Players[[Player]:[consider]],4,FALSE)</f>
        <v>129.55000000000001</v>
      </c>
      <c r="L148">
        <f>VLOOKUP(Table1[[#This Row],[Player]],Players[[Player]:[consider]],6,FALSE)</f>
        <v>24</v>
      </c>
      <c r="M148" s="9">
        <f>VLOOKUP(Table1[[#This Row],[Player]],Players[[Player]:[consider]],7,FALSE)</f>
        <v>2</v>
      </c>
      <c r="N148">
        <f>VLOOKUP(Table1[[#This Row],[Player]],Players[[Player]:[consider]],8,FALSE)</f>
        <v>12</v>
      </c>
      <c r="O148">
        <f>VLOOKUP(Table1[[#This Row],[Player]],Players[[Player]:[consider]],9,FALSE)</f>
        <v>1</v>
      </c>
      <c r="P148">
        <f>VLOOKUP(Table1[[#This Row],[Player]],Players[[Player]:[consider]],10,FALSE)</f>
        <v>2.8</v>
      </c>
      <c r="Q148" t="s">
        <v>14</v>
      </c>
      <c r="R148" s="15" t="b">
        <f>VLOOKUP(Table1[[#This Row],[Player]],'sim results'!$G$2:$J$581,2,FALSE)&gt;$Z$2</f>
        <v>0</v>
      </c>
      <c r="S148" s="15" t="b">
        <f>VLOOKUP(Table1[[#This Row],[Player]],'sim results'!$G$2:$J$581,2,FALSE)&gt;$Z$3</f>
        <v>0</v>
      </c>
      <c r="T148" s="15" t="b">
        <f>VLOOKUP(Table1[[#This Row],[Player]],'sim results'!$G$2:$J$581,2,FALSE)&gt;$Z$4</f>
        <v>0</v>
      </c>
      <c r="U148" s="15" t="b">
        <f>VLOOKUP(Table1[[#This Row],[Player]],'sim results'!$M$2:$P$564,2,FALSE)&gt;$AA$2</f>
        <v>0</v>
      </c>
      <c r="V148" s="15" t="b">
        <f>VLOOKUP(Table1[[#This Row],[Player]],'sim results'!$M$2:$P$564,2,FALSE)&gt;$AA$3</f>
        <v>0</v>
      </c>
      <c r="W148" s="15" t="b">
        <f>VLOOKUP(Table1[[#This Row],[Player]],'sim results'!$M$2:$P$564,2,FALSE)&gt;$AA$4</f>
        <v>0</v>
      </c>
      <c r="X148" s="15" t="b">
        <f>VLOOKUP(Table1[[#This Row],[Player]],'sim results'!$M$2:$P$564,2,FALSE)&gt;$AA$5</f>
        <v>0</v>
      </c>
      <c r="Y148" s="15" t="b">
        <f>VLOOKUP(Table1[[#This Row],[Player]],'sim results'!$M$2:$P$564,2,FALSE)&gt;$AA$6</f>
        <v>0</v>
      </c>
    </row>
    <row r="149" spans="2:25">
      <c r="B149" t="s">
        <v>160</v>
      </c>
      <c r="C149">
        <v>148</v>
      </c>
      <c r="D149" t="str">
        <f>VLOOKUP(Table1[[#This Row],[Player]],Players[[Player]:[consider]],2,FALSE)</f>
        <v>QB</v>
      </c>
      <c r="E149" s="1">
        <v>1.4</v>
      </c>
      <c r="F149" s="1">
        <v>1</v>
      </c>
      <c r="G149" s="1">
        <f>VLOOKUP(Table1[[#This Row],[Player]],Players[[Player]:[consider]],3,FALSE)</f>
        <v>1</v>
      </c>
      <c r="H149" s="1">
        <f>MIN(Table1[[#This Row],[Avg Yahoo Cost]:[Other Cost]])</f>
        <v>1</v>
      </c>
      <c r="I149" s="1">
        <f>MAX(Table1[[#This Row],[Avg Yahoo Cost]:[Other Cost]])</f>
        <v>1.4</v>
      </c>
      <c r="J149" s="1">
        <f>Table1[[#This Row],[Max Cost]]-Table1[[#This Row],[Min Cost]]</f>
        <v>0.39999999999999991</v>
      </c>
      <c r="K149" s="8">
        <f>VLOOKUP(Table1[[#This Row],[Player]],Players[[Player]:[consider]],4,FALSE)</f>
        <v>279.75</v>
      </c>
      <c r="L149">
        <f>VLOOKUP(Table1[[#This Row],[Player]],Players[[Player]:[consider]],6,FALSE)</f>
        <v>40</v>
      </c>
      <c r="M149" s="9">
        <f>VLOOKUP(Table1[[#This Row],[Player]],Players[[Player]:[consider]],7,FALSE)</f>
        <v>19</v>
      </c>
      <c r="N149">
        <f>VLOOKUP(Table1[[#This Row],[Player]],Players[[Player]:[consider]],8,FALSE)</f>
        <v>12</v>
      </c>
      <c r="O149">
        <f>VLOOKUP(Table1[[#This Row],[Player]],Players[[Player]:[consider]],9,FALSE)</f>
        <v>2.5</v>
      </c>
      <c r="P149">
        <f>VLOOKUP(Table1[[#This Row],[Player]],Players[[Player]:[consider]],10,FALSE)</f>
        <v>4.3</v>
      </c>
      <c r="R149" s="15" t="b">
        <f>VLOOKUP(Table1[[#This Row],[Player]],'sim results'!$G$2:$J$581,2,FALSE)&gt;$Z$2</f>
        <v>0</v>
      </c>
      <c r="S149" s="15" t="b">
        <f>VLOOKUP(Table1[[#This Row],[Player]],'sim results'!$G$2:$J$581,2,FALSE)&gt;$Z$3</f>
        <v>0</v>
      </c>
      <c r="T149" s="15" t="b">
        <f>VLOOKUP(Table1[[#This Row],[Player]],'sim results'!$G$2:$J$581,2,FALSE)&gt;$Z$4</f>
        <v>0</v>
      </c>
      <c r="U149" s="15" t="b">
        <f>VLOOKUP(Table1[[#This Row],[Player]],'sim results'!$M$2:$P$564,2,FALSE)&gt;$AA$2</f>
        <v>0</v>
      </c>
      <c r="V149" s="15" t="b">
        <f>VLOOKUP(Table1[[#This Row],[Player]],'sim results'!$M$2:$P$564,2,FALSE)&gt;$AA$3</f>
        <v>0</v>
      </c>
      <c r="W149" s="15" t="b">
        <f>VLOOKUP(Table1[[#This Row],[Player]],'sim results'!$M$2:$P$564,2,FALSE)&gt;$AA$4</f>
        <v>0</v>
      </c>
      <c r="X149" s="15" t="b">
        <f>VLOOKUP(Table1[[#This Row],[Player]],'sim results'!$M$2:$P$564,2,FALSE)&gt;$AA$5</f>
        <v>0</v>
      </c>
      <c r="Y149" s="15" t="b">
        <f>VLOOKUP(Table1[[#This Row],[Player]],'sim results'!$M$2:$P$564,2,FALSE)&gt;$AA$6</f>
        <v>0</v>
      </c>
    </row>
    <row r="150" spans="2:25">
      <c r="B150" t="s">
        <v>161</v>
      </c>
      <c r="C150">
        <v>149</v>
      </c>
      <c r="D150" t="str">
        <f>VLOOKUP(Table1[[#This Row],[Player]],Players[[Player]:[consider]],2,FALSE)</f>
        <v>WR</v>
      </c>
      <c r="E150" s="1">
        <v>1.1000000000000001</v>
      </c>
      <c r="F150" s="1">
        <v>1</v>
      </c>
      <c r="G150" s="1">
        <f>VLOOKUP(Table1[[#This Row],[Player]],Players[[Player]:[consider]],3,FALSE)</f>
        <v>1</v>
      </c>
      <c r="H150" s="1">
        <f>MIN(Table1[[#This Row],[Avg Yahoo Cost]:[Other Cost]])</f>
        <v>1</v>
      </c>
      <c r="I150" s="1">
        <f>MAX(Table1[[#This Row],[Avg Yahoo Cost]:[Other Cost]])</f>
        <v>1.1000000000000001</v>
      </c>
      <c r="J150" s="1">
        <f>Table1[[#This Row],[Max Cost]]-Table1[[#This Row],[Min Cost]]</f>
        <v>0.10000000000000009</v>
      </c>
      <c r="K150" s="8">
        <f>VLOOKUP(Table1[[#This Row],[Player]],Players[[Player]:[consider]],4,FALSE)</f>
        <v>143.59</v>
      </c>
      <c r="L150">
        <f>VLOOKUP(Table1[[#This Row],[Player]],Players[[Player]:[consider]],6,FALSE)</f>
        <v>25</v>
      </c>
      <c r="M150" s="9">
        <f>VLOOKUP(Table1[[#This Row],[Player]],Players[[Player]:[consider]],7,FALSE)</f>
        <v>4</v>
      </c>
      <c r="N150">
        <f>VLOOKUP(Table1[[#This Row],[Player]],Players[[Player]:[consider]],8,FALSE)</f>
        <v>12</v>
      </c>
      <c r="O150">
        <f>VLOOKUP(Table1[[#This Row],[Player]],Players[[Player]:[consider]],9,FALSE)</f>
        <v>0</v>
      </c>
      <c r="P150">
        <f>VLOOKUP(Table1[[#This Row],[Player]],Players[[Player]:[consider]],10,FALSE)</f>
        <v>0</v>
      </c>
      <c r="R150" s="15" t="b">
        <f>VLOOKUP(Table1[[#This Row],[Player]],'sim results'!$G$2:$J$581,2,FALSE)&gt;$Z$2</f>
        <v>0</v>
      </c>
      <c r="S150" s="15" t="b">
        <f>VLOOKUP(Table1[[#This Row],[Player]],'sim results'!$G$2:$J$581,2,FALSE)&gt;$Z$3</f>
        <v>0</v>
      </c>
      <c r="T150" s="15" t="b">
        <f>VLOOKUP(Table1[[#This Row],[Player]],'sim results'!$G$2:$J$581,2,FALSE)&gt;$Z$4</f>
        <v>0</v>
      </c>
      <c r="U150" s="15" t="b">
        <f>VLOOKUP(Table1[[#This Row],[Player]],'sim results'!$M$2:$P$564,2,FALSE)&gt;$AA$2</f>
        <v>0</v>
      </c>
      <c r="V150" s="15" t="b">
        <f>VLOOKUP(Table1[[#This Row],[Player]],'sim results'!$M$2:$P$564,2,FALSE)&gt;$AA$3</f>
        <v>0</v>
      </c>
      <c r="W150" s="15" t="b">
        <f>VLOOKUP(Table1[[#This Row],[Player]],'sim results'!$M$2:$P$564,2,FALSE)&gt;$AA$4</f>
        <v>0</v>
      </c>
      <c r="X150" s="15" t="b">
        <f>VLOOKUP(Table1[[#This Row],[Player]],'sim results'!$M$2:$P$564,2,FALSE)&gt;$AA$5</f>
        <v>0</v>
      </c>
      <c r="Y150" s="15" t="b">
        <f>VLOOKUP(Table1[[#This Row],[Player]],'sim results'!$M$2:$P$564,2,FALSE)&gt;$AA$6</f>
        <v>0</v>
      </c>
    </row>
    <row r="151" spans="2:25">
      <c r="B151" t="s">
        <v>170</v>
      </c>
      <c r="C151">
        <v>151</v>
      </c>
      <c r="D151" t="s">
        <v>503</v>
      </c>
      <c r="E151">
        <v>1.1000000000000001</v>
      </c>
      <c r="F151">
        <v>1</v>
      </c>
      <c r="G151" s="1">
        <f>VLOOKUP(Table1[[#This Row],[Player]],Players[[Player]:[consider]],3,FALSE)</f>
        <v>1</v>
      </c>
      <c r="H151" s="1">
        <f>MIN(Table1[[#This Row],[Avg Yahoo Cost]:[Other Cost]])</f>
        <v>1</v>
      </c>
      <c r="I151" s="1">
        <f>MAX(Table1[[#This Row],[Avg Yahoo Cost]:[Other Cost]])</f>
        <v>1.1000000000000001</v>
      </c>
      <c r="J151" s="1">
        <f>Table1[[#This Row],[Max Cost]]-Table1[[#This Row],[Min Cost]]</f>
        <v>0.10000000000000009</v>
      </c>
      <c r="K151" s="8">
        <f>VLOOKUP(Table1[[#This Row],[Player]],Players[[Player]:[consider]],4,FALSE)</f>
        <v>251.03</v>
      </c>
      <c r="L151">
        <f>VLOOKUP(Table1[[#This Row],[Player]],Players[[Player]:[consider]],6,FALSE)</f>
        <v>28</v>
      </c>
      <c r="M151" s="9">
        <f>VLOOKUP(Table1[[#This Row],[Player]],Players[[Player]:[consider]],7,FALSE)</f>
        <v>7</v>
      </c>
      <c r="N151">
        <f>VLOOKUP(Table1[[#This Row],[Player]],Players[[Player]:[consider]],8,FALSE)</f>
        <v>10</v>
      </c>
      <c r="O151">
        <f>VLOOKUP(Table1[[#This Row],[Player]],Players[[Player]:[consider]],9,FALSE)</f>
        <v>2.8</v>
      </c>
      <c r="P151">
        <f>VLOOKUP(Table1[[#This Row],[Player]],Players[[Player]:[consider]],10,FALSE)</f>
        <v>4</v>
      </c>
      <c r="R151" s="15" t="b">
        <f>VLOOKUP(Table1[[#This Row],[Player]],'sim results'!$G$2:$J$581,2,FALSE)&gt;$Z$2</f>
        <v>1</v>
      </c>
      <c r="S151" s="15" t="b">
        <f>VLOOKUP(Table1[[#This Row],[Player]],'sim results'!$G$2:$J$581,2,FALSE)&gt;$Z$3</f>
        <v>0</v>
      </c>
      <c r="T151" s="15" t="b">
        <f>VLOOKUP(Table1[[#This Row],[Player]],'sim results'!$G$2:$J$581,2,FALSE)&gt;$Z$4</f>
        <v>0</v>
      </c>
      <c r="U151" s="15" t="b">
        <f>VLOOKUP(Table1[[#This Row],[Player]],'sim results'!$M$2:$P$564,2,FALSE)&gt;$AA$2</f>
        <v>1</v>
      </c>
      <c r="V151" s="15" t="b">
        <f>VLOOKUP(Table1[[#This Row],[Player]],'sim results'!$M$2:$P$564,2,FALSE)&gt;$AA$3</f>
        <v>0</v>
      </c>
      <c r="W151" s="15" t="b">
        <f>VLOOKUP(Table1[[#This Row],[Player]],'sim results'!$M$2:$P$564,2,FALSE)&gt;$AA$4</f>
        <v>0</v>
      </c>
      <c r="X151" s="15" t="b">
        <f>VLOOKUP(Table1[[#This Row],[Player]],'sim results'!$M$2:$P$564,2,FALSE)&gt;$AA$5</f>
        <v>0</v>
      </c>
      <c r="Y151" s="15" t="b">
        <f>VLOOKUP(Table1[[#This Row],[Player]],'sim results'!$M$2:$P$564,2,FALSE)&gt;$AA$6</f>
        <v>0</v>
      </c>
    </row>
    <row r="152" spans="2:25">
      <c r="B152" t="s">
        <v>355</v>
      </c>
      <c r="C152">
        <v>152</v>
      </c>
      <c r="D152" t="s">
        <v>504</v>
      </c>
      <c r="E152" t="s">
        <v>186</v>
      </c>
      <c r="F152">
        <v>1</v>
      </c>
      <c r="G152" s="1" t="e">
        <f>VLOOKUP(Table1[[#This Row],[Player]],Players[[Player]:[consider]],3,FALSE)</f>
        <v>#N/A</v>
      </c>
      <c r="H152" s="1">
        <v>1</v>
      </c>
      <c r="I152" s="1" t="e">
        <f>MAX(Table1[[#This Row],[Avg Yahoo Cost]:[Other Cost]])</f>
        <v>#N/A</v>
      </c>
      <c r="J152" s="1" t="e">
        <f>Table1[[#This Row],[Max Cost]]-Table1[[#This Row],[Min Cost]]</f>
        <v>#N/A</v>
      </c>
      <c r="K152" s="8" t="e">
        <f>VLOOKUP(Table1[[#This Row],[Player]],Players[[Player]:[consider]],4,FALSE)</f>
        <v>#N/A</v>
      </c>
      <c r="L152" s="15" t="e">
        <f>VLOOKUP(Table1[[#This Row],[Player]],Players[[Player]:[consider]],6,FALSE)</f>
        <v>#N/A</v>
      </c>
      <c r="M152" s="16" t="e">
        <f>VLOOKUP(Table1[[#This Row],[Player]],Players[[Player]:[consider]],7,FALSE)</f>
        <v>#N/A</v>
      </c>
      <c r="N152" s="15" t="e">
        <f>VLOOKUP(Table1[[#This Row],[Player]],Players[[Player]:[consider]],8,FALSE)</f>
        <v>#N/A</v>
      </c>
      <c r="O152" s="15" t="e">
        <f>VLOOKUP(Table1[[#This Row],[Player]],Players[[Player]:[consider]],9,FALSE)</f>
        <v>#N/A</v>
      </c>
      <c r="P152" s="15" t="e">
        <f>VLOOKUP(Table1[[#This Row],[Player]],Players[[Player]:[consider]],10,FALSE)</f>
        <v>#N/A</v>
      </c>
      <c r="Q152" s="15"/>
      <c r="R152" s="15" t="e">
        <f>VLOOKUP(Table1[[#This Row],[Player]],'sim results'!$G$2:$J$581,2,FALSE)&gt;$Z$2</f>
        <v>#N/A</v>
      </c>
      <c r="S152" s="15" t="e">
        <f>VLOOKUP(Table1[[#This Row],[Player]],'sim results'!$G$2:$J$581,2,FALSE)&gt;$Z$3</f>
        <v>#N/A</v>
      </c>
      <c r="T152" s="15" t="e">
        <f>VLOOKUP(Table1[[#This Row],[Player]],'sim results'!$G$2:$J$581,2,FALSE)&gt;$Z$4</f>
        <v>#N/A</v>
      </c>
      <c r="U152" s="15" t="e">
        <f>VLOOKUP(Table1[[#This Row],[Player]],'sim results'!$M$2:$P$564,2,FALSE)&gt;$AA$2</f>
        <v>#N/A</v>
      </c>
      <c r="V152" s="15" t="e">
        <f>VLOOKUP(Table1[[#This Row],[Player]],'sim results'!$M$2:$P$564,2,FALSE)&gt;$AA$3</f>
        <v>#N/A</v>
      </c>
      <c r="W152" s="15" t="e">
        <f>VLOOKUP(Table1[[#This Row],[Player]],'sim results'!$M$2:$P$564,2,FALSE)&gt;$AA$4</f>
        <v>#N/A</v>
      </c>
      <c r="X152" s="15" t="e">
        <f>VLOOKUP(Table1[[#This Row],[Player]],'sim results'!$M$2:$P$564,2,FALSE)&gt;$AA$5</f>
        <v>#N/A</v>
      </c>
      <c r="Y152" s="15" t="e">
        <f>VLOOKUP(Table1[[#This Row],[Player]],'sim results'!$M$2:$P$564,2,FALSE)&gt;$AA$6</f>
        <v>#N/A</v>
      </c>
    </row>
    <row r="153" spans="2:25">
      <c r="B153" t="s">
        <v>180</v>
      </c>
      <c r="C153">
        <v>153</v>
      </c>
      <c r="D153" t="s">
        <v>503</v>
      </c>
      <c r="E153">
        <v>1.3</v>
      </c>
      <c r="F153">
        <v>1</v>
      </c>
      <c r="G153" s="1">
        <f>VLOOKUP(Table1[[#This Row],[Player]],Players[[Player]:[consider]],3,FALSE)</f>
        <v>1</v>
      </c>
      <c r="H153" s="1">
        <v>1</v>
      </c>
      <c r="I153" s="1">
        <f>MAX(Table1[[#This Row],[Avg Yahoo Cost]:[Other Cost]])</f>
        <v>1.3</v>
      </c>
      <c r="J153" s="1">
        <f>Table1[[#This Row],[Max Cost]]-Table1[[#This Row],[Min Cost]]</f>
        <v>0.30000000000000004</v>
      </c>
      <c r="K153" s="8">
        <f>VLOOKUP(Table1[[#This Row],[Player]],Players[[Player]:[consider]],4,FALSE)</f>
        <v>273.08999999999997</v>
      </c>
      <c r="L153" s="15">
        <f>VLOOKUP(Table1[[#This Row],[Player]],Players[[Player]:[consider]],6,FALSE)</f>
        <v>29</v>
      </c>
      <c r="M153" s="16">
        <f>VLOOKUP(Table1[[#This Row],[Player]],Players[[Player]:[consider]],7,FALSE)</f>
        <v>6</v>
      </c>
      <c r="N153" s="15">
        <f>VLOOKUP(Table1[[#This Row],[Player]],Players[[Player]:[consider]],8,FALSE)</f>
        <v>11</v>
      </c>
      <c r="O153" s="15">
        <f>VLOOKUP(Table1[[#This Row],[Player]],Players[[Player]:[consider]],9,FALSE)</f>
        <v>1.5</v>
      </c>
      <c r="P153" s="15">
        <f>VLOOKUP(Table1[[#This Row],[Player]],Players[[Player]:[consider]],10,FALSE)</f>
        <v>3.3</v>
      </c>
      <c r="Q153" s="15"/>
      <c r="R153" s="15" t="b">
        <f>VLOOKUP(Table1[[#This Row],[Player]],'sim results'!$G$2:$J$581,2,FALSE)&gt;$Z$2</f>
        <v>0</v>
      </c>
      <c r="S153" s="15" t="b">
        <f>VLOOKUP(Table1[[#This Row],[Player]],'sim results'!$G$2:$J$581,2,FALSE)&gt;$Z$3</f>
        <v>0</v>
      </c>
      <c r="T153" s="15" t="b">
        <f>VLOOKUP(Table1[[#This Row],[Player]],'sim results'!$G$2:$J$581,2,FALSE)&gt;$Z$4</f>
        <v>0</v>
      </c>
      <c r="U153" s="15" t="b">
        <f>VLOOKUP(Table1[[#This Row],[Player]],'sim results'!$M$2:$P$564,2,FALSE)&gt;$AA$2</f>
        <v>0</v>
      </c>
      <c r="V153" s="15" t="b">
        <f>VLOOKUP(Table1[[#This Row],[Player]],'sim results'!$M$2:$P$564,2,FALSE)&gt;$AA$3</f>
        <v>0</v>
      </c>
      <c r="W153" s="15" t="b">
        <f>VLOOKUP(Table1[[#This Row],[Player]],'sim results'!$M$2:$P$564,2,FALSE)&gt;$AA$4</f>
        <v>0</v>
      </c>
      <c r="X153" s="15" t="b">
        <f>VLOOKUP(Table1[[#This Row],[Player]],'sim results'!$M$2:$P$564,2,FALSE)&gt;$AA$5</f>
        <v>0</v>
      </c>
      <c r="Y153" s="15" t="b">
        <f>VLOOKUP(Table1[[#This Row],[Player]],'sim results'!$M$2:$P$564,2,FALSE)&gt;$AA$6</f>
        <v>0</v>
      </c>
    </row>
    <row r="154" spans="2:25">
      <c r="B154" t="s">
        <v>358</v>
      </c>
      <c r="C154">
        <v>154</v>
      </c>
      <c r="D154" t="s">
        <v>504</v>
      </c>
      <c r="E154" t="s">
        <v>186</v>
      </c>
      <c r="F154">
        <v>1</v>
      </c>
      <c r="G154" s="1" t="e">
        <f>VLOOKUP(Table1[[#This Row],[Player]],Players[[Player]:[consider]],3,FALSE)</f>
        <v>#N/A</v>
      </c>
      <c r="H154" s="1">
        <v>1</v>
      </c>
      <c r="I154" s="1" t="e">
        <f>MAX(Table1[[#This Row],[Avg Yahoo Cost]:[Other Cost]])</f>
        <v>#N/A</v>
      </c>
      <c r="J154" s="1" t="e">
        <f>Table1[[#This Row],[Max Cost]]-Table1[[#This Row],[Min Cost]]</f>
        <v>#N/A</v>
      </c>
      <c r="K154" s="8" t="e">
        <f>VLOOKUP(Table1[[#This Row],[Player]],Players[[Player]:[consider]],4,FALSE)</f>
        <v>#N/A</v>
      </c>
      <c r="L154" s="15" t="e">
        <f>VLOOKUP(Table1[[#This Row],[Player]],Players[[Player]:[consider]],6,FALSE)</f>
        <v>#N/A</v>
      </c>
      <c r="M154" s="16" t="e">
        <f>VLOOKUP(Table1[[#This Row],[Player]],Players[[Player]:[consider]],7,FALSE)</f>
        <v>#N/A</v>
      </c>
      <c r="N154" s="15" t="e">
        <f>VLOOKUP(Table1[[#This Row],[Player]],Players[[Player]:[consider]],8,FALSE)</f>
        <v>#N/A</v>
      </c>
      <c r="O154" s="15" t="e">
        <f>VLOOKUP(Table1[[#This Row],[Player]],Players[[Player]:[consider]],9,FALSE)</f>
        <v>#N/A</v>
      </c>
      <c r="P154" s="15" t="e">
        <f>VLOOKUP(Table1[[#This Row],[Player]],Players[[Player]:[consider]],10,FALSE)</f>
        <v>#N/A</v>
      </c>
      <c r="Q154" s="15"/>
      <c r="R154" s="15" t="e">
        <f>VLOOKUP(Table1[[#This Row],[Player]],'sim results'!$G$2:$J$581,2,FALSE)&gt;$Z$2</f>
        <v>#N/A</v>
      </c>
      <c r="S154" s="15" t="e">
        <f>VLOOKUP(Table1[[#This Row],[Player]],'sim results'!$G$2:$J$581,2,FALSE)&gt;$Z$3</f>
        <v>#N/A</v>
      </c>
      <c r="T154" s="15" t="e">
        <f>VLOOKUP(Table1[[#This Row],[Player]],'sim results'!$G$2:$J$581,2,FALSE)&gt;$Z$4</f>
        <v>#N/A</v>
      </c>
      <c r="U154" s="15" t="e">
        <f>VLOOKUP(Table1[[#This Row],[Player]],'sim results'!$M$2:$P$564,2,FALSE)&gt;$AA$2</f>
        <v>#N/A</v>
      </c>
      <c r="V154" s="15" t="e">
        <f>VLOOKUP(Table1[[#This Row],[Player]],'sim results'!$M$2:$P$564,2,FALSE)&gt;$AA$3</f>
        <v>#N/A</v>
      </c>
      <c r="W154" s="15" t="e">
        <f>VLOOKUP(Table1[[#This Row],[Player]],'sim results'!$M$2:$P$564,2,FALSE)&gt;$AA$4</f>
        <v>#N/A</v>
      </c>
      <c r="X154" s="15" t="e">
        <f>VLOOKUP(Table1[[#This Row],[Player]],'sim results'!$M$2:$P$564,2,FALSE)&gt;$AA$5</f>
        <v>#N/A</v>
      </c>
      <c r="Y154" s="15" t="e">
        <f>VLOOKUP(Table1[[#This Row],[Player]],'sim results'!$M$2:$P$564,2,FALSE)&gt;$AA$6</f>
        <v>#N/A</v>
      </c>
    </row>
    <row r="155" spans="2:25">
      <c r="B155" t="s">
        <v>360</v>
      </c>
      <c r="C155">
        <v>155</v>
      </c>
      <c r="D155" t="s">
        <v>505</v>
      </c>
      <c r="E155">
        <v>3.2</v>
      </c>
      <c r="F155">
        <v>1</v>
      </c>
      <c r="G155" s="1" t="e">
        <f>VLOOKUP(Table1[[#This Row],[Player]],Players[[Player]:[consider]],3,FALSE)</f>
        <v>#N/A</v>
      </c>
      <c r="H155" s="1">
        <v>1</v>
      </c>
      <c r="I155" s="1" t="e">
        <f>MAX(Table1[[#This Row],[Avg Yahoo Cost]:[Other Cost]])</f>
        <v>#N/A</v>
      </c>
      <c r="J155" s="1" t="e">
        <f>Table1[[#This Row],[Max Cost]]-Table1[[#This Row],[Min Cost]]</f>
        <v>#N/A</v>
      </c>
      <c r="K155" s="8" t="e">
        <f>VLOOKUP(Table1[[#This Row],[Player]],Players[[Player]:[consider]],4,FALSE)</f>
        <v>#N/A</v>
      </c>
      <c r="L155" s="15" t="e">
        <f>VLOOKUP(Table1[[#This Row],[Player]],Players[[Player]:[consider]],6,FALSE)</f>
        <v>#N/A</v>
      </c>
      <c r="M155" s="16" t="e">
        <f>VLOOKUP(Table1[[#This Row],[Player]],Players[[Player]:[consider]],7,FALSE)</f>
        <v>#N/A</v>
      </c>
      <c r="N155" s="15" t="e">
        <f>VLOOKUP(Table1[[#This Row],[Player]],Players[[Player]:[consider]],8,FALSE)</f>
        <v>#N/A</v>
      </c>
      <c r="O155" s="15" t="e">
        <f>VLOOKUP(Table1[[#This Row],[Player]],Players[[Player]:[consider]],9,FALSE)</f>
        <v>#N/A</v>
      </c>
      <c r="P155" s="15" t="e">
        <f>VLOOKUP(Table1[[#This Row],[Player]],Players[[Player]:[consider]],10,FALSE)</f>
        <v>#N/A</v>
      </c>
      <c r="Q155" s="15"/>
      <c r="R155" s="15" t="e">
        <f>VLOOKUP(Table1[[#This Row],[Player]],'sim results'!$G$2:$J$581,2,FALSE)&gt;$Z$2</f>
        <v>#N/A</v>
      </c>
      <c r="S155" s="15" t="e">
        <f>VLOOKUP(Table1[[#This Row],[Player]],'sim results'!$G$2:$J$581,2,FALSE)&gt;$Z$3</f>
        <v>#N/A</v>
      </c>
      <c r="T155" s="15" t="e">
        <f>VLOOKUP(Table1[[#This Row],[Player]],'sim results'!$G$2:$J$581,2,FALSE)&gt;$Z$4</f>
        <v>#N/A</v>
      </c>
      <c r="U155" s="15" t="e">
        <f>VLOOKUP(Table1[[#This Row],[Player]],'sim results'!$M$2:$P$564,2,FALSE)&gt;$AA$2</f>
        <v>#N/A</v>
      </c>
      <c r="V155" s="15" t="e">
        <f>VLOOKUP(Table1[[#This Row],[Player]],'sim results'!$M$2:$P$564,2,FALSE)&gt;$AA$3</f>
        <v>#N/A</v>
      </c>
      <c r="W155" s="15" t="e">
        <f>VLOOKUP(Table1[[#This Row],[Player]],'sim results'!$M$2:$P$564,2,FALSE)&gt;$AA$4</f>
        <v>#N/A</v>
      </c>
      <c r="X155" s="15" t="e">
        <f>VLOOKUP(Table1[[#This Row],[Player]],'sim results'!$M$2:$P$564,2,FALSE)&gt;$AA$5</f>
        <v>#N/A</v>
      </c>
      <c r="Y155" s="15" t="e">
        <f>VLOOKUP(Table1[[#This Row],[Player]],'sim results'!$M$2:$P$564,2,FALSE)&gt;$AA$6</f>
        <v>#N/A</v>
      </c>
    </row>
    <row r="156" spans="2:25">
      <c r="B156" t="s">
        <v>362</v>
      </c>
      <c r="C156">
        <v>156</v>
      </c>
      <c r="D156" t="s">
        <v>504</v>
      </c>
      <c r="E156" t="s">
        <v>186</v>
      </c>
      <c r="F156">
        <v>1</v>
      </c>
      <c r="G156" s="1" t="e">
        <f>VLOOKUP(Table1[[#This Row],[Player]],Players[[Player]:[consider]],3,FALSE)</f>
        <v>#N/A</v>
      </c>
      <c r="H156" s="1">
        <v>1</v>
      </c>
      <c r="I156" s="1" t="e">
        <f>MAX(Table1[[#This Row],[Avg Yahoo Cost]:[Other Cost]])</f>
        <v>#N/A</v>
      </c>
      <c r="J156" s="1" t="e">
        <f>Table1[[#This Row],[Max Cost]]-Table1[[#This Row],[Min Cost]]</f>
        <v>#N/A</v>
      </c>
      <c r="K156" s="8" t="e">
        <f>VLOOKUP(Table1[[#This Row],[Player]],Players[[Player]:[consider]],4,FALSE)</f>
        <v>#N/A</v>
      </c>
      <c r="L156" s="15" t="e">
        <f>VLOOKUP(Table1[[#This Row],[Player]],Players[[Player]:[consider]],6,FALSE)</f>
        <v>#N/A</v>
      </c>
      <c r="M156" s="16" t="e">
        <f>VLOOKUP(Table1[[#This Row],[Player]],Players[[Player]:[consider]],7,FALSE)</f>
        <v>#N/A</v>
      </c>
      <c r="N156" s="15" t="e">
        <f>VLOOKUP(Table1[[#This Row],[Player]],Players[[Player]:[consider]],8,FALSE)</f>
        <v>#N/A</v>
      </c>
      <c r="O156" s="15" t="e">
        <f>VLOOKUP(Table1[[#This Row],[Player]],Players[[Player]:[consider]],9,FALSE)</f>
        <v>#N/A</v>
      </c>
      <c r="P156" s="15" t="e">
        <f>VLOOKUP(Table1[[#This Row],[Player]],Players[[Player]:[consider]],10,FALSE)</f>
        <v>#N/A</v>
      </c>
      <c r="Q156" s="15"/>
      <c r="R156" s="15" t="e">
        <f>VLOOKUP(Table1[[#This Row],[Player]],'sim results'!$G$2:$J$581,2,FALSE)&gt;$Z$2</f>
        <v>#N/A</v>
      </c>
      <c r="S156" s="15" t="e">
        <f>VLOOKUP(Table1[[#This Row],[Player]],'sim results'!$G$2:$J$581,2,FALSE)&gt;$Z$3</f>
        <v>#N/A</v>
      </c>
      <c r="T156" s="15" t="e">
        <f>VLOOKUP(Table1[[#This Row],[Player]],'sim results'!$G$2:$J$581,2,FALSE)&gt;$Z$4</f>
        <v>#N/A</v>
      </c>
      <c r="U156" s="15" t="e">
        <f>VLOOKUP(Table1[[#This Row],[Player]],'sim results'!$M$2:$P$564,2,FALSE)&gt;$AA$2</f>
        <v>#N/A</v>
      </c>
      <c r="V156" s="15" t="e">
        <f>VLOOKUP(Table1[[#This Row],[Player]],'sim results'!$M$2:$P$564,2,FALSE)&gt;$AA$3</f>
        <v>#N/A</v>
      </c>
      <c r="W156" s="15" t="e">
        <f>VLOOKUP(Table1[[#This Row],[Player]],'sim results'!$M$2:$P$564,2,FALSE)&gt;$AA$4</f>
        <v>#N/A</v>
      </c>
      <c r="X156" s="15" t="e">
        <f>VLOOKUP(Table1[[#This Row],[Player]],'sim results'!$M$2:$P$564,2,FALSE)&gt;$AA$5</f>
        <v>#N/A</v>
      </c>
      <c r="Y156" s="15" t="e">
        <f>VLOOKUP(Table1[[#This Row],[Player]],'sim results'!$M$2:$P$564,2,FALSE)&gt;$AA$6</f>
        <v>#N/A</v>
      </c>
    </row>
    <row r="157" spans="2:25">
      <c r="B157" t="s">
        <v>364</v>
      </c>
      <c r="C157">
        <v>157</v>
      </c>
      <c r="D157" t="s">
        <v>506</v>
      </c>
      <c r="E157">
        <v>1.8</v>
      </c>
      <c r="F157">
        <v>1</v>
      </c>
      <c r="G157" s="1" t="e">
        <f>VLOOKUP(Table1[[#This Row],[Player]],Players[[Player]:[consider]],3,FALSE)</f>
        <v>#N/A</v>
      </c>
      <c r="H157" s="1">
        <v>1</v>
      </c>
      <c r="I157" s="1" t="e">
        <f>MAX(Table1[[#This Row],[Avg Yahoo Cost]:[Other Cost]])</f>
        <v>#N/A</v>
      </c>
      <c r="J157" s="1" t="e">
        <f>Table1[[#This Row],[Max Cost]]-Table1[[#This Row],[Min Cost]]</f>
        <v>#N/A</v>
      </c>
      <c r="K157" s="8" t="e">
        <f>VLOOKUP(Table1[[#This Row],[Player]],Players[[Player]:[consider]],4,FALSE)</f>
        <v>#N/A</v>
      </c>
      <c r="L157" s="15" t="e">
        <f>VLOOKUP(Table1[[#This Row],[Player]],Players[[Player]:[consider]],6,FALSE)</f>
        <v>#N/A</v>
      </c>
      <c r="M157" s="16" t="e">
        <f>VLOOKUP(Table1[[#This Row],[Player]],Players[[Player]:[consider]],7,FALSE)</f>
        <v>#N/A</v>
      </c>
      <c r="N157" s="15" t="e">
        <f>VLOOKUP(Table1[[#This Row],[Player]],Players[[Player]:[consider]],8,FALSE)</f>
        <v>#N/A</v>
      </c>
      <c r="O157" s="15" t="e">
        <f>VLOOKUP(Table1[[#This Row],[Player]],Players[[Player]:[consider]],9,FALSE)</f>
        <v>#N/A</v>
      </c>
      <c r="P157" s="15" t="e">
        <f>VLOOKUP(Table1[[#This Row],[Player]],Players[[Player]:[consider]],10,FALSE)</f>
        <v>#N/A</v>
      </c>
      <c r="Q157" s="15"/>
      <c r="R157" s="15" t="e">
        <f>VLOOKUP(Table1[[#This Row],[Player]],'sim results'!$G$2:$J$581,2,FALSE)&gt;$Z$2</f>
        <v>#N/A</v>
      </c>
      <c r="S157" s="15" t="e">
        <f>VLOOKUP(Table1[[#This Row],[Player]],'sim results'!$G$2:$J$581,2,FALSE)&gt;$Z$3</f>
        <v>#N/A</v>
      </c>
      <c r="T157" s="15" t="e">
        <f>VLOOKUP(Table1[[#This Row],[Player]],'sim results'!$G$2:$J$581,2,FALSE)&gt;$Z$4</f>
        <v>#N/A</v>
      </c>
      <c r="U157" s="15" t="e">
        <f>VLOOKUP(Table1[[#This Row],[Player]],'sim results'!$M$2:$P$564,2,FALSE)&gt;$AA$2</f>
        <v>#N/A</v>
      </c>
      <c r="V157" s="15" t="e">
        <f>VLOOKUP(Table1[[#This Row],[Player]],'sim results'!$M$2:$P$564,2,FALSE)&gt;$AA$3</f>
        <v>#N/A</v>
      </c>
      <c r="W157" s="15" t="e">
        <f>VLOOKUP(Table1[[#This Row],[Player]],'sim results'!$M$2:$P$564,2,FALSE)&gt;$AA$4</f>
        <v>#N/A</v>
      </c>
      <c r="X157" s="15" t="e">
        <f>VLOOKUP(Table1[[#This Row],[Player]],'sim results'!$M$2:$P$564,2,FALSE)&gt;$AA$5</f>
        <v>#N/A</v>
      </c>
      <c r="Y157" s="15" t="e">
        <f>VLOOKUP(Table1[[#This Row],[Player]],'sim results'!$M$2:$P$564,2,FALSE)&gt;$AA$6</f>
        <v>#N/A</v>
      </c>
    </row>
    <row r="158" spans="2:25">
      <c r="B158" t="s">
        <v>366</v>
      </c>
      <c r="C158">
        <v>158</v>
      </c>
      <c r="D158" t="s">
        <v>504</v>
      </c>
      <c r="E158">
        <v>1.5</v>
      </c>
      <c r="F158">
        <v>1</v>
      </c>
      <c r="G158" s="1" t="e">
        <f>VLOOKUP(Table1[[#This Row],[Player]],Players[[Player]:[consider]],3,FALSE)</f>
        <v>#N/A</v>
      </c>
      <c r="H158" s="1">
        <v>1</v>
      </c>
      <c r="I158" s="1" t="e">
        <f>MAX(Table1[[#This Row],[Avg Yahoo Cost]:[Other Cost]])</f>
        <v>#N/A</v>
      </c>
      <c r="J158" s="1" t="e">
        <f>Table1[[#This Row],[Max Cost]]-Table1[[#This Row],[Min Cost]]</f>
        <v>#N/A</v>
      </c>
      <c r="K158" s="8" t="e">
        <f>VLOOKUP(Table1[[#This Row],[Player]],Players[[Player]:[consider]],4,FALSE)</f>
        <v>#N/A</v>
      </c>
      <c r="L158" s="15" t="e">
        <f>VLOOKUP(Table1[[#This Row],[Player]],Players[[Player]:[consider]],6,FALSE)</f>
        <v>#N/A</v>
      </c>
      <c r="M158" s="16" t="e">
        <f>VLOOKUP(Table1[[#This Row],[Player]],Players[[Player]:[consider]],7,FALSE)</f>
        <v>#N/A</v>
      </c>
      <c r="N158" s="15" t="e">
        <f>VLOOKUP(Table1[[#This Row],[Player]],Players[[Player]:[consider]],8,FALSE)</f>
        <v>#N/A</v>
      </c>
      <c r="O158" s="15" t="e">
        <f>VLOOKUP(Table1[[#This Row],[Player]],Players[[Player]:[consider]],9,FALSE)</f>
        <v>#N/A</v>
      </c>
      <c r="P158" s="15" t="e">
        <f>VLOOKUP(Table1[[#This Row],[Player]],Players[[Player]:[consider]],10,FALSE)</f>
        <v>#N/A</v>
      </c>
      <c r="Q158" s="15"/>
      <c r="R158" s="15" t="e">
        <f>VLOOKUP(Table1[[#This Row],[Player]],'sim results'!$G$2:$J$581,2,FALSE)&gt;$Z$2</f>
        <v>#N/A</v>
      </c>
      <c r="S158" s="15" t="e">
        <f>VLOOKUP(Table1[[#This Row],[Player]],'sim results'!$G$2:$J$581,2,FALSE)&gt;$Z$3</f>
        <v>#N/A</v>
      </c>
      <c r="T158" s="15" t="e">
        <f>VLOOKUP(Table1[[#This Row],[Player]],'sim results'!$G$2:$J$581,2,FALSE)&gt;$Z$4</f>
        <v>#N/A</v>
      </c>
      <c r="U158" s="15" t="e">
        <f>VLOOKUP(Table1[[#This Row],[Player]],'sim results'!$M$2:$P$564,2,FALSE)&gt;$AA$2</f>
        <v>#N/A</v>
      </c>
      <c r="V158" s="15" t="e">
        <f>VLOOKUP(Table1[[#This Row],[Player]],'sim results'!$M$2:$P$564,2,FALSE)&gt;$AA$3</f>
        <v>#N/A</v>
      </c>
      <c r="W158" s="15" t="e">
        <f>VLOOKUP(Table1[[#This Row],[Player]],'sim results'!$M$2:$P$564,2,FALSE)&gt;$AA$4</f>
        <v>#N/A</v>
      </c>
      <c r="X158" s="15" t="e">
        <f>VLOOKUP(Table1[[#This Row],[Player]],'sim results'!$M$2:$P$564,2,FALSE)&gt;$AA$5</f>
        <v>#N/A</v>
      </c>
      <c r="Y158" s="15" t="e">
        <f>VLOOKUP(Table1[[#This Row],[Player]],'sim results'!$M$2:$P$564,2,FALSE)&gt;$AA$6</f>
        <v>#N/A</v>
      </c>
    </row>
    <row r="159" spans="2:25">
      <c r="B159" t="s">
        <v>368</v>
      </c>
      <c r="C159">
        <v>159</v>
      </c>
      <c r="D159" t="s">
        <v>505</v>
      </c>
      <c r="E159">
        <v>2.2999999999999998</v>
      </c>
      <c r="F159">
        <v>1</v>
      </c>
      <c r="G159" s="1" t="e">
        <f>VLOOKUP(Table1[[#This Row],[Player]],Players[[Player]:[consider]],3,FALSE)</f>
        <v>#N/A</v>
      </c>
      <c r="H159" s="1">
        <v>1</v>
      </c>
      <c r="I159" s="1" t="e">
        <f>MAX(Table1[[#This Row],[Avg Yahoo Cost]:[Other Cost]])</f>
        <v>#N/A</v>
      </c>
      <c r="J159" s="1" t="e">
        <f>Table1[[#This Row],[Max Cost]]-Table1[[#This Row],[Min Cost]]</f>
        <v>#N/A</v>
      </c>
      <c r="K159" s="8" t="e">
        <f>VLOOKUP(Table1[[#This Row],[Player]],Players[[Player]:[consider]],4,FALSE)</f>
        <v>#N/A</v>
      </c>
      <c r="L159" s="15" t="e">
        <f>VLOOKUP(Table1[[#This Row],[Player]],Players[[Player]:[consider]],6,FALSE)</f>
        <v>#N/A</v>
      </c>
      <c r="M159" s="16" t="e">
        <f>VLOOKUP(Table1[[#This Row],[Player]],Players[[Player]:[consider]],7,FALSE)</f>
        <v>#N/A</v>
      </c>
      <c r="N159" s="15" t="e">
        <f>VLOOKUP(Table1[[#This Row],[Player]],Players[[Player]:[consider]],8,FALSE)</f>
        <v>#N/A</v>
      </c>
      <c r="O159" s="15" t="e">
        <f>VLOOKUP(Table1[[#This Row],[Player]],Players[[Player]:[consider]],9,FALSE)</f>
        <v>#N/A</v>
      </c>
      <c r="P159" s="15" t="e">
        <f>VLOOKUP(Table1[[#This Row],[Player]],Players[[Player]:[consider]],10,FALSE)</f>
        <v>#N/A</v>
      </c>
      <c r="Q159" s="15"/>
      <c r="R159" s="15" t="e">
        <f>VLOOKUP(Table1[[#This Row],[Player]],'sim results'!$G$2:$J$581,2,FALSE)&gt;$Z$2</f>
        <v>#N/A</v>
      </c>
      <c r="S159" s="15" t="e">
        <f>VLOOKUP(Table1[[#This Row],[Player]],'sim results'!$G$2:$J$581,2,FALSE)&gt;$Z$3</f>
        <v>#N/A</v>
      </c>
      <c r="T159" s="15" t="e">
        <f>VLOOKUP(Table1[[#This Row],[Player]],'sim results'!$G$2:$J$581,2,FALSE)&gt;$Z$4</f>
        <v>#N/A</v>
      </c>
      <c r="U159" s="15" t="e">
        <f>VLOOKUP(Table1[[#This Row],[Player]],'sim results'!$M$2:$P$564,2,FALSE)&gt;$AA$2</f>
        <v>#N/A</v>
      </c>
      <c r="V159" s="15" t="e">
        <f>VLOOKUP(Table1[[#This Row],[Player]],'sim results'!$M$2:$P$564,2,FALSE)&gt;$AA$3</f>
        <v>#N/A</v>
      </c>
      <c r="W159" s="15" t="e">
        <f>VLOOKUP(Table1[[#This Row],[Player]],'sim results'!$M$2:$P$564,2,FALSE)&gt;$AA$4</f>
        <v>#N/A</v>
      </c>
      <c r="X159" s="15" t="e">
        <f>VLOOKUP(Table1[[#This Row],[Player]],'sim results'!$M$2:$P$564,2,FALSE)&gt;$AA$5</f>
        <v>#N/A</v>
      </c>
      <c r="Y159" s="15" t="e">
        <f>VLOOKUP(Table1[[#This Row],[Player]],'sim results'!$M$2:$P$564,2,FALSE)&gt;$AA$6</f>
        <v>#N/A</v>
      </c>
    </row>
    <row r="160" spans="2:25">
      <c r="B160" t="s">
        <v>163</v>
      </c>
      <c r="C160">
        <v>160</v>
      </c>
      <c r="D160" t="s">
        <v>506</v>
      </c>
      <c r="E160">
        <v>1</v>
      </c>
      <c r="F160">
        <v>1</v>
      </c>
      <c r="G160" s="1">
        <f>VLOOKUP(Table1[[#This Row],[Player]],Players[[Player]:[consider]],3,FALSE)</f>
        <v>1</v>
      </c>
      <c r="H160" s="1">
        <v>1</v>
      </c>
      <c r="I160" s="1">
        <f>MAX(Table1[[#This Row],[Avg Yahoo Cost]:[Other Cost]])</f>
        <v>1</v>
      </c>
      <c r="J160" s="1">
        <f>Table1[[#This Row],[Max Cost]]-Table1[[#This Row],[Min Cost]]</f>
        <v>0</v>
      </c>
      <c r="K160" s="8">
        <f>VLOOKUP(Table1[[#This Row],[Player]],Players[[Player]:[consider]],4,FALSE)</f>
        <v>126.86</v>
      </c>
      <c r="L160" s="15">
        <f>VLOOKUP(Table1[[#This Row],[Player]],Players[[Player]:[consider]],6,FALSE)</f>
        <v>29</v>
      </c>
      <c r="M160" s="16">
        <f>VLOOKUP(Table1[[#This Row],[Player]],Players[[Player]:[consider]],7,FALSE)</f>
        <v>8</v>
      </c>
      <c r="N160" s="15">
        <f>VLOOKUP(Table1[[#This Row],[Player]],Players[[Player]:[consider]],8,FALSE)</f>
        <v>14</v>
      </c>
      <c r="O160" s="15">
        <f>VLOOKUP(Table1[[#This Row],[Player]],Players[[Player]:[consider]],9,FALSE)</f>
        <v>1.8</v>
      </c>
      <c r="P160" s="15">
        <f>VLOOKUP(Table1[[#This Row],[Player]],Players[[Player]:[consider]],10,FALSE)</f>
        <v>3</v>
      </c>
      <c r="Q160" s="15"/>
      <c r="R160" s="15" t="b">
        <f>VLOOKUP(Table1[[#This Row],[Player]],'sim results'!$G$2:$J$581,2,FALSE)&gt;$Z$2</f>
        <v>0</v>
      </c>
      <c r="S160" s="15" t="b">
        <f>VLOOKUP(Table1[[#This Row],[Player]],'sim results'!$G$2:$J$581,2,FALSE)&gt;$Z$3</f>
        <v>0</v>
      </c>
      <c r="T160" s="15" t="b">
        <f>VLOOKUP(Table1[[#This Row],[Player]],'sim results'!$G$2:$J$581,2,FALSE)&gt;$Z$4</f>
        <v>0</v>
      </c>
      <c r="U160" s="15" t="e">
        <f>VLOOKUP(Table1[[#This Row],[Player]],'sim results'!$M$2:$P$564,2,FALSE)&gt;$AA$2</f>
        <v>#N/A</v>
      </c>
      <c r="V160" s="15" t="e">
        <f>VLOOKUP(Table1[[#This Row],[Player]],'sim results'!$M$2:$P$564,2,FALSE)&gt;$AA$3</f>
        <v>#N/A</v>
      </c>
      <c r="W160" s="15" t="e">
        <f>VLOOKUP(Table1[[#This Row],[Player]],'sim results'!$M$2:$P$564,2,FALSE)&gt;$AA$4</f>
        <v>#N/A</v>
      </c>
      <c r="X160" s="15" t="e">
        <f>VLOOKUP(Table1[[#This Row],[Player]],'sim results'!$M$2:$P$564,2,FALSE)&gt;$AA$5</f>
        <v>#N/A</v>
      </c>
      <c r="Y160" s="15" t="e">
        <f>VLOOKUP(Table1[[#This Row],[Player]],'sim results'!$M$2:$P$564,2,FALSE)&gt;$AA$6</f>
        <v>#N/A</v>
      </c>
    </row>
    <row r="161" spans="2:25">
      <c r="B161" t="s">
        <v>128</v>
      </c>
      <c r="C161">
        <v>161</v>
      </c>
      <c r="D161" t="s">
        <v>504</v>
      </c>
      <c r="E161">
        <v>1.1000000000000001</v>
      </c>
      <c r="F161">
        <v>1</v>
      </c>
      <c r="G161" s="1">
        <f>VLOOKUP(Table1[[#This Row],[Player]],Players[[Player]:[consider]],3,FALSE)</f>
        <v>5</v>
      </c>
      <c r="H161" s="1">
        <v>1</v>
      </c>
      <c r="I161" s="1">
        <f>MAX(Table1[[#This Row],[Avg Yahoo Cost]:[Other Cost]])</f>
        <v>5</v>
      </c>
      <c r="J161" s="1">
        <f>Table1[[#This Row],[Max Cost]]-Table1[[#This Row],[Min Cost]]</f>
        <v>4</v>
      </c>
      <c r="K161" s="8">
        <f>VLOOKUP(Table1[[#This Row],[Player]],Players[[Player]:[consider]],4,FALSE)</f>
        <v>165.5</v>
      </c>
      <c r="L161" s="15">
        <f>VLOOKUP(Table1[[#This Row],[Player]],Players[[Player]:[consider]],6,FALSE)</f>
        <v>25</v>
      </c>
      <c r="M161" s="16">
        <f>VLOOKUP(Table1[[#This Row],[Player]],Players[[Player]:[consider]],7,FALSE)</f>
        <v>4</v>
      </c>
      <c r="N161" s="15">
        <f>VLOOKUP(Table1[[#This Row],[Player]],Players[[Player]:[consider]],8,FALSE)</f>
        <v>10</v>
      </c>
      <c r="O161" s="15">
        <f>VLOOKUP(Table1[[#This Row],[Player]],Players[[Player]:[consider]],9,FALSE)</f>
        <v>0</v>
      </c>
      <c r="P161" s="15">
        <f>VLOOKUP(Table1[[#This Row],[Player]],Players[[Player]:[consider]],10,FALSE)</f>
        <v>0</v>
      </c>
      <c r="Q161" s="15"/>
      <c r="R161" s="15" t="b">
        <f>VLOOKUP(Table1[[#This Row],[Player]],'sim results'!$G$2:$J$581,2,FALSE)&gt;$Z$2</f>
        <v>1</v>
      </c>
      <c r="S161" s="15" t="b">
        <f>VLOOKUP(Table1[[#This Row],[Player]],'sim results'!$G$2:$J$581,2,FALSE)&gt;$Z$3</f>
        <v>0</v>
      </c>
      <c r="T161" s="15" t="b">
        <f>VLOOKUP(Table1[[#This Row],[Player]],'sim results'!$G$2:$J$581,2,FALSE)&gt;$Z$4</f>
        <v>0</v>
      </c>
      <c r="U161" s="15" t="b">
        <f>VLOOKUP(Table1[[#This Row],[Player]],'sim results'!$M$2:$P$564,2,FALSE)&gt;$AA$2</f>
        <v>1</v>
      </c>
      <c r="V161" s="15" t="b">
        <f>VLOOKUP(Table1[[#This Row],[Player]],'sim results'!$M$2:$P$564,2,FALSE)&gt;$AA$3</f>
        <v>0</v>
      </c>
      <c r="W161" s="15" t="b">
        <f>VLOOKUP(Table1[[#This Row],[Player]],'sim results'!$M$2:$P$564,2,FALSE)&gt;$AA$4</f>
        <v>0</v>
      </c>
      <c r="X161" s="15" t="b">
        <f>VLOOKUP(Table1[[#This Row],[Player]],'sim results'!$M$2:$P$564,2,FALSE)&gt;$AA$5</f>
        <v>0</v>
      </c>
      <c r="Y161" s="15" t="b">
        <f>VLOOKUP(Table1[[#This Row],[Player]],'sim results'!$M$2:$P$564,2,FALSE)&gt;$AA$6</f>
        <v>0</v>
      </c>
    </row>
    <row r="162" spans="2:25">
      <c r="B162" t="s">
        <v>183</v>
      </c>
      <c r="C162">
        <v>162</v>
      </c>
      <c r="D162" t="s">
        <v>506</v>
      </c>
      <c r="E162">
        <v>1</v>
      </c>
      <c r="F162">
        <v>1</v>
      </c>
      <c r="G162" s="1">
        <f>VLOOKUP(Table1[[#This Row],[Player]],Players[[Player]:[consider]],3,FALSE)</f>
        <v>1</v>
      </c>
      <c r="H162" s="1">
        <v>1</v>
      </c>
      <c r="I162" s="1">
        <f>MAX(Table1[[#This Row],[Avg Yahoo Cost]:[Other Cost]])</f>
        <v>1</v>
      </c>
      <c r="J162" s="1">
        <f>Table1[[#This Row],[Max Cost]]-Table1[[#This Row],[Min Cost]]</f>
        <v>0</v>
      </c>
      <c r="K162" s="8">
        <f>VLOOKUP(Table1[[#This Row],[Player]],Players[[Player]:[consider]],4,FALSE)</f>
        <v>112.04</v>
      </c>
      <c r="L162" s="15">
        <f>VLOOKUP(Table1[[#This Row],[Player]],Players[[Player]:[consider]],6,FALSE)</f>
        <v>25</v>
      </c>
      <c r="M162" s="16">
        <f>VLOOKUP(Table1[[#This Row],[Player]],Players[[Player]:[consider]],7,FALSE)</f>
        <v>2</v>
      </c>
      <c r="N162" s="15">
        <f>VLOOKUP(Table1[[#This Row],[Player]],Players[[Player]:[consider]],8,FALSE)</f>
        <v>11</v>
      </c>
      <c r="O162" s="15">
        <f>VLOOKUP(Table1[[#This Row],[Player]],Players[[Player]:[consider]],9,FALSE)</f>
        <v>1.5</v>
      </c>
      <c r="P162" s="15">
        <f>VLOOKUP(Table1[[#This Row],[Player]],Players[[Player]:[consider]],10,FALSE)</f>
        <v>3</v>
      </c>
      <c r="Q162" s="15"/>
      <c r="R162" s="15" t="e">
        <f>VLOOKUP(Table1[[#This Row],[Player]],'sim results'!$G$2:$J$581,2,FALSE)&gt;$Z$2</f>
        <v>#N/A</v>
      </c>
      <c r="S162" s="15" t="e">
        <f>VLOOKUP(Table1[[#This Row],[Player]],'sim results'!$G$2:$J$581,2,FALSE)&gt;$Z$3</f>
        <v>#N/A</v>
      </c>
      <c r="T162" s="15" t="e">
        <f>VLOOKUP(Table1[[#This Row],[Player]],'sim results'!$G$2:$J$581,2,FALSE)&gt;$Z$4</f>
        <v>#N/A</v>
      </c>
      <c r="U162" s="15" t="e">
        <f>VLOOKUP(Table1[[#This Row],[Player]],'sim results'!$M$2:$P$564,2,FALSE)&gt;$AA$2</f>
        <v>#N/A</v>
      </c>
      <c r="V162" s="15" t="e">
        <f>VLOOKUP(Table1[[#This Row],[Player]],'sim results'!$M$2:$P$564,2,FALSE)&gt;$AA$3</f>
        <v>#N/A</v>
      </c>
      <c r="W162" s="15" t="e">
        <f>VLOOKUP(Table1[[#This Row],[Player]],'sim results'!$M$2:$P$564,2,FALSE)&gt;$AA$4</f>
        <v>#N/A</v>
      </c>
      <c r="X162" s="15" t="e">
        <f>VLOOKUP(Table1[[#This Row],[Player]],'sim results'!$M$2:$P$564,2,FALSE)&gt;$AA$5</f>
        <v>#N/A</v>
      </c>
      <c r="Y162" s="15" t="e">
        <f>VLOOKUP(Table1[[#This Row],[Player]],'sim results'!$M$2:$P$564,2,FALSE)&gt;$AA$6</f>
        <v>#N/A</v>
      </c>
    </row>
    <row r="163" spans="2:25">
      <c r="B163" t="s">
        <v>373</v>
      </c>
      <c r="C163">
        <v>163</v>
      </c>
      <c r="D163" t="s">
        <v>505</v>
      </c>
      <c r="E163">
        <v>2.1</v>
      </c>
      <c r="F163">
        <v>1</v>
      </c>
      <c r="G163" s="1" t="e">
        <f>VLOOKUP(Table1[[#This Row],[Player]],Players[[Player]:[consider]],3,FALSE)</f>
        <v>#N/A</v>
      </c>
      <c r="H163" s="1">
        <v>1</v>
      </c>
      <c r="I163" s="1" t="e">
        <f>MAX(Table1[[#This Row],[Avg Yahoo Cost]:[Other Cost]])</f>
        <v>#N/A</v>
      </c>
      <c r="J163" s="1" t="e">
        <f>Table1[[#This Row],[Max Cost]]-Table1[[#This Row],[Min Cost]]</f>
        <v>#N/A</v>
      </c>
      <c r="K163" s="8" t="e">
        <f>VLOOKUP(Table1[[#This Row],[Player]],Players[[Player]:[consider]],4,FALSE)</f>
        <v>#N/A</v>
      </c>
      <c r="L163" s="15" t="e">
        <f>VLOOKUP(Table1[[#This Row],[Player]],Players[[Player]:[consider]],6,FALSE)</f>
        <v>#N/A</v>
      </c>
      <c r="M163" s="16" t="e">
        <f>VLOOKUP(Table1[[#This Row],[Player]],Players[[Player]:[consider]],7,FALSE)</f>
        <v>#N/A</v>
      </c>
      <c r="N163" s="15" t="e">
        <f>VLOOKUP(Table1[[#This Row],[Player]],Players[[Player]:[consider]],8,FALSE)</f>
        <v>#N/A</v>
      </c>
      <c r="O163" s="15" t="e">
        <f>VLOOKUP(Table1[[#This Row],[Player]],Players[[Player]:[consider]],9,FALSE)</f>
        <v>#N/A</v>
      </c>
      <c r="P163" s="15" t="e">
        <f>VLOOKUP(Table1[[#This Row],[Player]],Players[[Player]:[consider]],10,FALSE)</f>
        <v>#N/A</v>
      </c>
      <c r="Q163" s="15"/>
      <c r="R163" s="15" t="e">
        <f>VLOOKUP(Table1[[#This Row],[Player]],'sim results'!$G$2:$J$581,2,FALSE)&gt;$Z$2</f>
        <v>#N/A</v>
      </c>
      <c r="S163" s="15" t="e">
        <f>VLOOKUP(Table1[[#This Row],[Player]],'sim results'!$G$2:$J$581,2,FALSE)&gt;$Z$3</f>
        <v>#N/A</v>
      </c>
      <c r="T163" s="15" t="e">
        <f>VLOOKUP(Table1[[#This Row],[Player]],'sim results'!$G$2:$J$581,2,FALSE)&gt;$Z$4</f>
        <v>#N/A</v>
      </c>
      <c r="U163" s="15" t="e">
        <f>VLOOKUP(Table1[[#This Row],[Player]],'sim results'!$M$2:$P$564,2,FALSE)&gt;$AA$2</f>
        <v>#N/A</v>
      </c>
      <c r="V163" s="15" t="e">
        <f>VLOOKUP(Table1[[#This Row],[Player]],'sim results'!$M$2:$P$564,2,FALSE)&gt;$AA$3</f>
        <v>#N/A</v>
      </c>
      <c r="W163" s="15" t="e">
        <f>VLOOKUP(Table1[[#This Row],[Player]],'sim results'!$M$2:$P$564,2,FALSE)&gt;$AA$4</f>
        <v>#N/A</v>
      </c>
      <c r="X163" s="15" t="e">
        <f>VLOOKUP(Table1[[#This Row],[Player]],'sim results'!$M$2:$P$564,2,FALSE)&gt;$AA$5</f>
        <v>#N/A</v>
      </c>
      <c r="Y163" s="15" t="e">
        <f>VLOOKUP(Table1[[#This Row],[Player]],'sim results'!$M$2:$P$564,2,FALSE)&gt;$AA$6</f>
        <v>#N/A</v>
      </c>
    </row>
    <row r="164" spans="2:25">
      <c r="B164" t="s">
        <v>145</v>
      </c>
      <c r="C164">
        <v>164</v>
      </c>
      <c r="D164" t="s">
        <v>504</v>
      </c>
      <c r="E164">
        <v>1.1000000000000001</v>
      </c>
      <c r="F164">
        <v>1</v>
      </c>
      <c r="G164" s="1">
        <f>VLOOKUP(Table1[[#This Row],[Player]],Players[[Player]:[consider]],3,FALSE)</f>
        <v>2</v>
      </c>
      <c r="H164" s="1">
        <v>1</v>
      </c>
      <c r="I164" s="1">
        <f>MAX(Table1[[#This Row],[Avg Yahoo Cost]:[Other Cost]])</f>
        <v>2</v>
      </c>
      <c r="J164" s="1">
        <f>Table1[[#This Row],[Max Cost]]-Table1[[#This Row],[Min Cost]]</f>
        <v>1</v>
      </c>
      <c r="K164" s="8">
        <f>VLOOKUP(Table1[[#This Row],[Player]],Players[[Player]:[consider]],4,FALSE)</f>
        <v>154.52000000000001</v>
      </c>
      <c r="L164" s="15">
        <f>VLOOKUP(Table1[[#This Row],[Player]],Players[[Player]:[consider]],6,FALSE)</f>
        <v>33</v>
      </c>
      <c r="M164" s="16">
        <f>VLOOKUP(Table1[[#This Row],[Player]],Players[[Player]:[consider]],7,FALSE)</f>
        <v>11</v>
      </c>
      <c r="N164" s="15">
        <f>VLOOKUP(Table1[[#This Row],[Player]],Players[[Player]:[consider]],8,FALSE)</f>
        <v>11</v>
      </c>
      <c r="O164" s="15">
        <f>VLOOKUP(Table1[[#This Row],[Player]],Players[[Player]:[consider]],9,FALSE)</f>
        <v>0</v>
      </c>
      <c r="P164" s="15">
        <f>VLOOKUP(Table1[[#This Row],[Player]],Players[[Player]:[consider]],10,FALSE)</f>
        <v>0</v>
      </c>
      <c r="Q164" s="15"/>
      <c r="R164" s="15" t="b">
        <f>VLOOKUP(Table1[[#This Row],[Player]],'sim results'!$G$2:$J$581,2,FALSE)&gt;$Z$2</f>
        <v>0</v>
      </c>
      <c r="S164" s="15" t="b">
        <f>VLOOKUP(Table1[[#This Row],[Player]],'sim results'!$G$2:$J$581,2,FALSE)&gt;$Z$3</f>
        <v>0</v>
      </c>
      <c r="T164" s="15" t="b">
        <f>VLOOKUP(Table1[[#This Row],[Player]],'sim results'!$G$2:$J$581,2,FALSE)&gt;$Z$4</f>
        <v>0</v>
      </c>
      <c r="U164" s="15" t="b">
        <f>VLOOKUP(Table1[[#This Row],[Player]],'sim results'!$M$2:$P$564,2,FALSE)&gt;$AA$2</f>
        <v>0</v>
      </c>
      <c r="V164" s="15" t="b">
        <f>VLOOKUP(Table1[[#This Row],[Player]],'sim results'!$M$2:$P$564,2,FALSE)&gt;$AA$3</f>
        <v>0</v>
      </c>
      <c r="W164" s="15" t="b">
        <f>VLOOKUP(Table1[[#This Row],[Player]],'sim results'!$M$2:$P$564,2,FALSE)&gt;$AA$4</f>
        <v>0</v>
      </c>
      <c r="X164" s="15" t="b">
        <f>VLOOKUP(Table1[[#This Row],[Player]],'sim results'!$M$2:$P$564,2,FALSE)&gt;$AA$5</f>
        <v>0</v>
      </c>
      <c r="Y164" s="15" t="b">
        <f>VLOOKUP(Table1[[#This Row],[Player]],'sim results'!$M$2:$P$564,2,FALSE)&gt;$AA$6</f>
        <v>0</v>
      </c>
    </row>
    <row r="165" spans="2:25">
      <c r="B165" t="s">
        <v>221</v>
      </c>
      <c r="C165">
        <v>165</v>
      </c>
      <c r="D165" t="s">
        <v>506</v>
      </c>
      <c r="E165">
        <v>1</v>
      </c>
      <c r="F165">
        <v>1</v>
      </c>
      <c r="G165" s="1" t="str">
        <f>VLOOKUP(Table1[[#This Row],[Player]],Players[[Player]:[consider]],3,FALSE)</f>
        <v>-</v>
      </c>
      <c r="H165" s="1">
        <v>1</v>
      </c>
      <c r="I165" s="1">
        <f>MAX(Table1[[#This Row],[Avg Yahoo Cost]:[Other Cost]])</f>
        <v>1</v>
      </c>
      <c r="J165" s="1">
        <f>Table1[[#This Row],[Max Cost]]-Table1[[#This Row],[Min Cost]]</f>
        <v>0</v>
      </c>
      <c r="K165" s="8">
        <f>VLOOKUP(Table1[[#This Row],[Player]],Players[[Player]:[consider]],4,FALSE)</f>
        <v>109.47</v>
      </c>
      <c r="L165" s="15">
        <f>VLOOKUP(Table1[[#This Row],[Player]],Players[[Player]:[consider]],6,FALSE)</f>
        <v>26</v>
      </c>
      <c r="M165" s="16">
        <f>VLOOKUP(Table1[[#This Row],[Player]],Players[[Player]:[consider]],7,FALSE)</f>
        <v>5</v>
      </c>
      <c r="N165" s="15">
        <f>VLOOKUP(Table1[[#This Row],[Player]],Players[[Player]:[consider]],8,FALSE)</f>
        <v>10</v>
      </c>
      <c r="O165" s="15">
        <f>VLOOKUP(Table1[[#This Row],[Player]],Players[[Player]:[consider]],9,FALSE)</f>
        <v>2</v>
      </c>
      <c r="P165" s="15">
        <f>VLOOKUP(Table1[[#This Row],[Player]],Players[[Player]:[consider]],10,FALSE)</f>
        <v>2.2999999999999998</v>
      </c>
      <c r="Q165" s="15"/>
      <c r="R165" s="15" t="e">
        <f>VLOOKUP(Table1[[#This Row],[Player]],'sim results'!$G$2:$J$581,2,FALSE)&gt;$Z$2</f>
        <v>#N/A</v>
      </c>
      <c r="S165" s="15" t="e">
        <f>VLOOKUP(Table1[[#This Row],[Player]],'sim results'!$G$2:$J$581,2,FALSE)&gt;$Z$3</f>
        <v>#N/A</v>
      </c>
      <c r="T165" s="15" t="e">
        <f>VLOOKUP(Table1[[#This Row],[Player]],'sim results'!$G$2:$J$581,2,FALSE)&gt;$Z$4</f>
        <v>#N/A</v>
      </c>
      <c r="U165" s="15" t="e">
        <f>VLOOKUP(Table1[[#This Row],[Player]],'sim results'!$M$2:$P$564,2,FALSE)&gt;$AA$2</f>
        <v>#N/A</v>
      </c>
      <c r="V165" s="15" t="e">
        <f>VLOOKUP(Table1[[#This Row],[Player]],'sim results'!$M$2:$P$564,2,FALSE)&gt;$AA$3</f>
        <v>#N/A</v>
      </c>
      <c r="W165" s="15" t="e">
        <f>VLOOKUP(Table1[[#This Row],[Player]],'sim results'!$M$2:$P$564,2,FALSE)&gt;$AA$4</f>
        <v>#N/A</v>
      </c>
      <c r="X165" s="15" t="e">
        <f>VLOOKUP(Table1[[#This Row],[Player]],'sim results'!$M$2:$P$564,2,FALSE)&gt;$AA$5</f>
        <v>#N/A</v>
      </c>
      <c r="Y165" s="15" t="e">
        <f>VLOOKUP(Table1[[#This Row],[Player]],'sim results'!$M$2:$P$564,2,FALSE)&gt;$AA$6</f>
        <v>#N/A</v>
      </c>
    </row>
    <row r="166" spans="2:25">
      <c r="B166" t="s">
        <v>377</v>
      </c>
      <c r="C166">
        <v>166</v>
      </c>
      <c r="D166" t="s">
        <v>505</v>
      </c>
      <c r="E166">
        <v>2.4</v>
      </c>
      <c r="F166">
        <v>1</v>
      </c>
      <c r="G166" s="1" t="e">
        <f>VLOOKUP(Table1[[#This Row],[Player]],Players[[Player]:[consider]],3,FALSE)</f>
        <v>#N/A</v>
      </c>
      <c r="H166" s="1">
        <v>1</v>
      </c>
      <c r="I166" s="1" t="e">
        <f>MAX(Table1[[#This Row],[Avg Yahoo Cost]:[Other Cost]])</f>
        <v>#N/A</v>
      </c>
      <c r="J166" s="1" t="e">
        <f>Table1[[#This Row],[Max Cost]]-Table1[[#This Row],[Min Cost]]</f>
        <v>#N/A</v>
      </c>
      <c r="K166" s="8" t="e">
        <f>VLOOKUP(Table1[[#This Row],[Player]],Players[[Player]:[consider]],4,FALSE)</f>
        <v>#N/A</v>
      </c>
      <c r="L166" s="15" t="e">
        <f>VLOOKUP(Table1[[#This Row],[Player]],Players[[Player]:[consider]],6,FALSE)</f>
        <v>#N/A</v>
      </c>
      <c r="M166" s="16" t="e">
        <f>VLOOKUP(Table1[[#This Row],[Player]],Players[[Player]:[consider]],7,FALSE)</f>
        <v>#N/A</v>
      </c>
      <c r="N166" s="15" t="e">
        <f>VLOOKUP(Table1[[#This Row],[Player]],Players[[Player]:[consider]],8,FALSE)</f>
        <v>#N/A</v>
      </c>
      <c r="O166" s="15" t="e">
        <f>VLOOKUP(Table1[[#This Row],[Player]],Players[[Player]:[consider]],9,FALSE)</f>
        <v>#N/A</v>
      </c>
      <c r="P166" s="15" t="e">
        <f>VLOOKUP(Table1[[#This Row],[Player]],Players[[Player]:[consider]],10,FALSE)</f>
        <v>#N/A</v>
      </c>
      <c r="Q166" s="15"/>
      <c r="R166" s="15" t="e">
        <f>VLOOKUP(Table1[[#This Row],[Player]],'sim results'!$G$2:$J$581,2,FALSE)&gt;$Z$2</f>
        <v>#N/A</v>
      </c>
      <c r="S166" s="15" t="e">
        <f>VLOOKUP(Table1[[#This Row],[Player]],'sim results'!$G$2:$J$581,2,FALSE)&gt;$Z$3</f>
        <v>#N/A</v>
      </c>
      <c r="T166" s="15" t="e">
        <f>VLOOKUP(Table1[[#This Row],[Player]],'sim results'!$G$2:$J$581,2,FALSE)&gt;$Z$4</f>
        <v>#N/A</v>
      </c>
      <c r="U166" s="15" t="e">
        <f>VLOOKUP(Table1[[#This Row],[Player]],'sim results'!$M$2:$P$564,2,FALSE)&gt;$AA$2</f>
        <v>#N/A</v>
      </c>
      <c r="V166" s="15" t="e">
        <f>VLOOKUP(Table1[[#This Row],[Player]],'sim results'!$M$2:$P$564,2,FALSE)&gt;$AA$3</f>
        <v>#N/A</v>
      </c>
      <c r="W166" s="15" t="e">
        <f>VLOOKUP(Table1[[#This Row],[Player]],'sim results'!$M$2:$P$564,2,FALSE)&gt;$AA$4</f>
        <v>#N/A</v>
      </c>
      <c r="X166" s="15" t="e">
        <f>VLOOKUP(Table1[[#This Row],[Player]],'sim results'!$M$2:$P$564,2,FALSE)&gt;$AA$5</f>
        <v>#N/A</v>
      </c>
      <c r="Y166" s="15" t="e">
        <f>VLOOKUP(Table1[[#This Row],[Player]],'sim results'!$M$2:$P$564,2,FALSE)&gt;$AA$6</f>
        <v>#N/A</v>
      </c>
    </row>
    <row r="167" spans="2:25">
      <c r="B167" t="s">
        <v>379</v>
      </c>
      <c r="C167">
        <v>167</v>
      </c>
      <c r="D167" t="s">
        <v>505</v>
      </c>
      <c r="E167">
        <v>1.4</v>
      </c>
      <c r="F167">
        <v>1</v>
      </c>
      <c r="G167" s="1" t="e">
        <f>VLOOKUP(Table1[[#This Row],[Player]],Players[[Player]:[consider]],3,FALSE)</f>
        <v>#N/A</v>
      </c>
      <c r="H167" s="1">
        <v>1</v>
      </c>
      <c r="I167" s="1" t="e">
        <f>MAX(Table1[[#This Row],[Avg Yahoo Cost]:[Other Cost]])</f>
        <v>#N/A</v>
      </c>
      <c r="J167" s="1" t="e">
        <f>Table1[[#This Row],[Max Cost]]-Table1[[#This Row],[Min Cost]]</f>
        <v>#N/A</v>
      </c>
      <c r="K167" s="8" t="e">
        <f>VLOOKUP(Table1[[#This Row],[Player]],Players[[Player]:[consider]],4,FALSE)</f>
        <v>#N/A</v>
      </c>
      <c r="L167" s="15" t="e">
        <f>VLOOKUP(Table1[[#This Row],[Player]],Players[[Player]:[consider]],6,FALSE)</f>
        <v>#N/A</v>
      </c>
      <c r="M167" s="16" t="e">
        <f>VLOOKUP(Table1[[#This Row],[Player]],Players[[Player]:[consider]],7,FALSE)</f>
        <v>#N/A</v>
      </c>
      <c r="N167" s="15" t="e">
        <f>VLOOKUP(Table1[[#This Row],[Player]],Players[[Player]:[consider]],8,FALSE)</f>
        <v>#N/A</v>
      </c>
      <c r="O167" s="15" t="e">
        <f>VLOOKUP(Table1[[#This Row],[Player]],Players[[Player]:[consider]],9,FALSE)</f>
        <v>#N/A</v>
      </c>
      <c r="P167" s="15" t="e">
        <f>VLOOKUP(Table1[[#This Row],[Player]],Players[[Player]:[consider]],10,FALSE)</f>
        <v>#N/A</v>
      </c>
      <c r="Q167" s="15"/>
      <c r="R167" s="15" t="e">
        <f>VLOOKUP(Table1[[#This Row],[Player]],'sim results'!$G$2:$J$581,2,FALSE)&gt;$Z$2</f>
        <v>#N/A</v>
      </c>
      <c r="S167" s="15" t="e">
        <f>VLOOKUP(Table1[[#This Row],[Player]],'sim results'!$G$2:$J$581,2,FALSE)&gt;$Z$3</f>
        <v>#N/A</v>
      </c>
      <c r="T167" s="15" t="e">
        <f>VLOOKUP(Table1[[#This Row],[Player]],'sim results'!$G$2:$J$581,2,FALSE)&gt;$Z$4</f>
        <v>#N/A</v>
      </c>
      <c r="U167" s="15" t="e">
        <f>VLOOKUP(Table1[[#This Row],[Player]],'sim results'!$M$2:$P$564,2,FALSE)&gt;$AA$2</f>
        <v>#N/A</v>
      </c>
      <c r="V167" s="15" t="e">
        <f>VLOOKUP(Table1[[#This Row],[Player]],'sim results'!$M$2:$P$564,2,FALSE)&gt;$AA$3</f>
        <v>#N/A</v>
      </c>
      <c r="W167" s="15" t="e">
        <f>VLOOKUP(Table1[[#This Row],[Player]],'sim results'!$M$2:$P$564,2,FALSE)&gt;$AA$4</f>
        <v>#N/A</v>
      </c>
      <c r="X167" s="15" t="e">
        <f>VLOOKUP(Table1[[#This Row],[Player]],'sim results'!$M$2:$P$564,2,FALSE)&gt;$AA$5</f>
        <v>#N/A</v>
      </c>
      <c r="Y167" s="15" t="e">
        <f>VLOOKUP(Table1[[#This Row],[Player]],'sim results'!$M$2:$P$564,2,FALSE)&gt;$AA$6</f>
        <v>#N/A</v>
      </c>
    </row>
    <row r="168" spans="2:25">
      <c r="B168" t="s">
        <v>174</v>
      </c>
      <c r="C168">
        <v>168</v>
      </c>
      <c r="D168" t="s">
        <v>506</v>
      </c>
      <c r="E168">
        <v>1</v>
      </c>
      <c r="F168">
        <v>1</v>
      </c>
      <c r="G168" s="1">
        <f>VLOOKUP(Table1[[#This Row],[Player]],Players[[Player]:[consider]],3,FALSE)</f>
        <v>1</v>
      </c>
      <c r="H168" s="1">
        <v>1</v>
      </c>
      <c r="I168" s="1">
        <f>MAX(Table1[[#This Row],[Avg Yahoo Cost]:[Other Cost]])</f>
        <v>1</v>
      </c>
      <c r="J168" s="1">
        <f>Table1[[#This Row],[Max Cost]]-Table1[[#This Row],[Min Cost]]</f>
        <v>0</v>
      </c>
      <c r="K168" s="8">
        <f>VLOOKUP(Table1[[#This Row],[Player]],Players[[Player]:[consider]],4,FALSE)</f>
        <v>115.82</v>
      </c>
      <c r="L168" s="15">
        <f>VLOOKUP(Table1[[#This Row],[Player]],Players[[Player]:[consider]],6,FALSE)</f>
        <v>24</v>
      </c>
      <c r="M168" s="16">
        <f>VLOOKUP(Table1[[#This Row],[Player]],Players[[Player]:[consider]],7,FALSE)</f>
        <v>2</v>
      </c>
      <c r="N168" s="15">
        <f>VLOOKUP(Table1[[#This Row],[Player]],Players[[Player]:[consider]],8,FALSE)</f>
        <v>5</v>
      </c>
      <c r="O168" s="15">
        <f>VLOOKUP(Table1[[#This Row],[Player]],Players[[Player]:[consider]],9,FALSE)</f>
        <v>1.8</v>
      </c>
      <c r="P168" s="15">
        <f>VLOOKUP(Table1[[#This Row],[Player]],Players[[Player]:[consider]],10,FALSE)</f>
        <v>3.5</v>
      </c>
      <c r="Q168" s="15"/>
      <c r="R168" s="15" t="e">
        <f>VLOOKUP(Table1[[#This Row],[Player]],'sim results'!$G$2:$J$581,2,FALSE)&gt;$Z$2</f>
        <v>#N/A</v>
      </c>
      <c r="S168" s="15" t="e">
        <f>VLOOKUP(Table1[[#This Row],[Player]],'sim results'!$G$2:$J$581,2,FALSE)&gt;$Z$3</f>
        <v>#N/A</v>
      </c>
      <c r="T168" s="15" t="e">
        <f>VLOOKUP(Table1[[#This Row],[Player]],'sim results'!$G$2:$J$581,2,FALSE)&gt;$Z$4</f>
        <v>#N/A</v>
      </c>
      <c r="U168" s="15" t="e">
        <f>VLOOKUP(Table1[[#This Row],[Player]],'sim results'!$M$2:$P$564,2,FALSE)&gt;$AA$2</f>
        <v>#N/A</v>
      </c>
      <c r="V168" s="15" t="e">
        <f>VLOOKUP(Table1[[#This Row],[Player]],'sim results'!$M$2:$P$564,2,FALSE)&gt;$AA$3</f>
        <v>#N/A</v>
      </c>
      <c r="W168" s="15" t="e">
        <f>VLOOKUP(Table1[[#This Row],[Player]],'sim results'!$M$2:$P$564,2,FALSE)&gt;$AA$4</f>
        <v>#N/A</v>
      </c>
      <c r="X168" s="15" t="e">
        <f>VLOOKUP(Table1[[#This Row],[Player]],'sim results'!$M$2:$P$564,2,FALSE)&gt;$AA$5</f>
        <v>#N/A</v>
      </c>
      <c r="Y168" s="15" t="e">
        <f>VLOOKUP(Table1[[#This Row],[Player]],'sim results'!$M$2:$P$564,2,FALSE)&gt;$AA$6</f>
        <v>#N/A</v>
      </c>
    </row>
    <row r="169" spans="2:25">
      <c r="B169" t="s">
        <v>218</v>
      </c>
      <c r="C169">
        <v>169</v>
      </c>
      <c r="D169" t="s">
        <v>503</v>
      </c>
      <c r="E169">
        <v>1.1000000000000001</v>
      </c>
      <c r="F169">
        <v>1</v>
      </c>
      <c r="G169" s="1" t="str">
        <f>VLOOKUP(Table1[[#This Row],[Player]],Players[[Player]:[consider]],3,FALSE)</f>
        <v>-</v>
      </c>
      <c r="H169" s="1">
        <v>1</v>
      </c>
      <c r="I169" s="1">
        <f>MAX(Table1[[#This Row],[Avg Yahoo Cost]:[Other Cost]])</f>
        <v>1.1000000000000001</v>
      </c>
      <c r="J169" s="1">
        <f>Table1[[#This Row],[Max Cost]]-Table1[[#This Row],[Min Cost]]</f>
        <v>0.10000000000000009</v>
      </c>
      <c r="K169" s="8">
        <f>VLOOKUP(Table1[[#This Row],[Player]],Players[[Player]:[consider]],4,FALSE)</f>
        <v>248.65</v>
      </c>
      <c r="L169" s="15">
        <f>VLOOKUP(Table1[[#This Row],[Player]],Players[[Player]:[consider]],6,FALSE)</f>
        <v>25</v>
      </c>
      <c r="M169" s="16">
        <f>VLOOKUP(Table1[[#This Row],[Player]],Players[[Player]:[consider]],7,FALSE)</f>
        <v>1</v>
      </c>
      <c r="N169" s="15">
        <f>VLOOKUP(Table1[[#This Row],[Player]],Players[[Player]:[consider]],8,FALSE)</f>
        <v>5</v>
      </c>
      <c r="O169" s="15">
        <f>VLOOKUP(Table1[[#This Row],[Player]],Players[[Player]:[consider]],9,FALSE)</f>
        <v>2.5</v>
      </c>
      <c r="P169" s="15">
        <f>VLOOKUP(Table1[[#This Row],[Player]],Players[[Player]:[consider]],10,FALSE)</f>
        <v>3</v>
      </c>
      <c r="Q169" s="15"/>
      <c r="R169" s="15" t="b">
        <f>VLOOKUP(Table1[[#This Row],[Player]],'sim results'!$G$2:$J$581,2,FALSE)&gt;$Z$2</f>
        <v>0</v>
      </c>
      <c r="S169" s="15" t="b">
        <f>VLOOKUP(Table1[[#This Row],[Player]],'sim results'!$G$2:$J$581,2,FALSE)&gt;$Z$3</f>
        <v>0</v>
      </c>
      <c r="T169" s="15" t="b">
        <f>VLOOKUP(Table1[[#This Row],[Player]],'sim results'!$G$2:$J$581,2,FALSE)&gt;$Z$4</f>
        <v>0</v>
      </c>
      <c r="U169" s="15" t="b">
        <f>VLOOKUP(Table1[[#This Row],[Player]],'sim results'!$M$2:$P$564,2,FALSE)&gt;$AA$2</f>
        <v>0</v>
      </c>
      <c r="V169" s="15" t="b">
        <f>VLOOKUP(Table1[[#This Row],[Player]],'sim results'!$M$2:$P$564,2,FALSE)&gt;$AA$3</f>
        <v>0</v>
      </c>
      <c r="W169" s="15" t="b">
        <f>VLOOKUP(Table1[[#This Row],[Player]],'sim results'!$M$2:$P$564,2,FALSE)&gt;$AA$4</f>
        <v>0</v>
      </c>
      <c r="X169" s="15" t="b">
        <f>VLOOKUP(Table1[[#This Row],[Player]],'sim results'!$M$2:$P$564,2,FALSE)&gt;$AA$5</f>
        <v>0</v>
      </c>
      <c r="Y169" s="15" t="b">
        <f>VLOOKUP(Table1[[#This Row],[Player]],'sim results'!$M$2:$P$564,2,FALSE)&gt;$AA$6</f>
        <v>0</v>
      </c>
    </row>
    <row r="170" spans="2:25">
      <c r="B170" t="s">
        <v>383</v>
      </c>
      <c r="C170">
        <v>170</v>
      </c>
      <c r="D170" t="s">
        <v>504</v>
      </c>
      <c r="E170" t="s">
        <v>186</v>
      </c>
      <c r="F170">
        <v>1</v>
      </c>
      <c r="G170" s="1">
        <f>VLOOKUP(Table1[[#This Row],[Player]],Players[[Player]:[consider]],3,FALSE)</f>
        <v>1</v>
      </c>
      <c r="H170" s="1">
        <v>1</v>
      </c>
      <c r="I170" s="1">
        <f>MAX(Table1[[#This Row],[Avg Yahoo Cost]:[Other Cost]])</f>
        <v>1</v>
      </c>
      <c r="J170" s="1">
        <f>Table1[[#This Row],[Max Cost]]-Table1[[#This Row],[Min Cost]]</f>
        <v>0</v>
      </c>
      <c r="K170" s="8">
        <f>VLOOKUP(Table1[[#This Row],[Player]],Players[[Player]:[consider]],4,FALSE)</f>
        <v>138.77000000000001</v>
      </c>
      <c r="L170" s="15">
        <f>VLOOKUP(Table1[[#This Row],[Player]],Players[[Player]:[consider]],6,FALSE)</f>
        <v>23</v>
      </c>
      <c r="M170" s="16">
        <f>VLOOKUP(Table1[[#This Row],[Player]],Players[[Player]:[consider]],7,FALSE)</f>
        <v>1</v>
      </c>
      <c r="N170" s="15">
        <f>VLOOKUP(Table1[[#This Row],[Player]],Players[[Player]:[consider]],8,FALSE)</f>
        <v>14</v>
      </c>
      <c r="O170" s="15">
        <f>VLOOKUP(Table1[[#This Row],[Player]],Players[[Player]:[consider]],9,FALSE)</f>
        <v>0</v>
      </c>
      <c r="P170" s="15">
        <f>VLOOKUP(Table1[[#This Row],[Player]],Players[[Player]:[consider]],10,FALSE)</f>
        <v>0</v>
      </c>
      <c r="Q170" s="15"/>
      <c r="R170" s="15" t="b">
        <f>VLOOKUP(Table1[[#This Row],[Player]],'sim results'!$G$2:$J$581,2,FALSE)&gt;$Z$2</f>
        <v>0</v>
      </c>
      <c r="S170" s="15" t="b">
        <f>VLOOKUP(Table1[[#This Row],[Player]],'sim results'!$G$2:$J$581,2,FALSE)&gt;$Z$3</f>
        <v>0</v>
      </c>
      <c r="T170" s="15" t="b">
        <f>VLOOKUP(Table1[[#This Row],[Player]],'sim results'!$G$2:$J$581,2,FALSE)&gt;$Z$4</f>
        <v>0</v>
      </c>
      <c r="U170" s="15" t="b">
        <f>VLOOKUP(Table1[[#This Row],[Player]],'sim results'!$M$2:$P$564,2,FALSE)&gt;$AA$2</f>
        <v>0</v>
      </c>
      <c r="V170" s="15" t="b">
        <f>VLOOKUP(Table1[[#This Row],[Player]],'sim results'!$M$2:$P$564,2,FALSE)&gt;$AA$3</f>
        <v>0</v>
      </c>
      <c r="W170" s="15" t="b">
        <f>VLOOKUP(Table1[[#This Row],[Player]],'sim results'!$M$2:$P$564,2,FALSE)&gt;$AA$4</f>
        <v>0</v>
      </c>
      <c r="X170" s="15" t="b">
        <f>VLOOKUP(Table1[[#This Row],[Player]],'sim results'!$M$2:$P$564,2,FALSE)&gt;$AA$5</f>
        <v>0</v>
      </c>
      <c r="Y170" s="15" t="b">
        <f>VLOOKUP(Table1[[#This Row],[Player]],'sim results'!$M$2:$P$564,2,FALSE)&gt;$AA$6</f>
        <v>0</v>
      </c>
    </row>
    <row r="171" spans="2:25">
      <c r="B171" t="s">
        <v>384</v>
      </c>
      <c r="C171">
        <v>171</v>
      </c>
      <c r="D171" t="s">
        <v>507</v>
      </c>
      <c r="E171">
        <v>1.2</v>
      </c>
      <c r="F171">
        <v>1</v>
      </c>
      <c r="G171" s="1" t="e">
        <f>VLOOKUP(Table1[[#This Row],[Player]],Players[[Player]:[consider]],3,FALSE)</f>
        <v>#N/A</v>
      </c>
      <c r="H171" s="1">
        <v>1</v>
      </c>
      <c r="I171" s="1" t="e">
        <f>MAX(Table1[[#This Row],[Avg Yahoo Cost]:[Other Cost]])</f>
        <v>#N/A</v>
      </c>
      <c r="J171" s="1" t="e">
        <f>Table1[[#This Row],[Max Cost]]-Table1[[#This Row],[Min Cost]]</f>
        <v>#N/A</v>
      </c>
      <c r="K171" s="8" t="e">
        <f>VLOOKUP(Table1[[#This Row],[Player]],Players[[Player]:[consider]],4,FALSE)</f>
        <v>#N/A</v>
      </c>
      <c r="L171" s="15" t="e">
        <f>VLOOKUP(Table1[[#This Row],[Player]],Players[[Player]:[consider]],6,FALSE)</f>
        <v>#N/A</v>
      </c>
      <c r="M171" s="16" t="e">
        <f>VLOOKUP(Table1[[#This Row],[Player]],Players[[Player]:[consider]],7,FALSE)</f>
        <v>#N/A</v>
      </c>
      <c r="N171" s="15" t="e">
        <f>VLOOKUP(Table1[[#This Row],[Player]],Players[[Player]:[consider]],8,FALSE)</f>
        <v>#N/A</v>
      </c>
      <c r="O171" s="15" t="e">
        <f>VLOOKUP(Table1[[#This Row],[Player]],Players[[Player]:[consider]],9,FALSE)</f>
        <v>#N/A</v>
      </c>
      <c r="P171" s="15" t="e">
        <f>VLOOKUP(Table1[[#This Row],[Player]],Players[[Player]:[consider]],10,FALSE)</f>
        <v>#N/A</v>
      </c>
      <c r="Q171" s="15"/>
      <c r="R171" s="15" t="e">
        <f>VLOOKUP(Table1[[#This Row],[Player]],'sim results'!$G$2:$J$581,2,FALSE)&gt;$Z$2</f>
        <v>#N/A</v>
      </c>
      <c r="S171" s="15" t="e">
        <f>VLOOKUP(Table1[[#This Row],[Player]],'sim results'!$G$2:$J$581,2,FALSE)&gt;$Z$3</f>
        <v>#N/A</v>
      </c>
      <c r="T171" s="15" t="e">
        <f>VLOOKUP(Table1[[#This Row],[Player]],'sim results'!$G$2:$J$581,2,FALSE)&gt;$Z$4</f>
        <v>#N/A</v>
      </c>
      <c r="U171" s="15" t="e">
        <f>VLOOKUP(Table1[[#This Row],[Player]],'sim results'!$M$2:$P$564,2,FALSE)&gt;$AA$2</f>
        <v>#N/A</v>
      </c>
      <c r="V171" s="15" t="e">
        <f>VLOOKUP(Table1[[#This Row],[Player]],'sim results'!$M$2:$P$564,2,FALSE)&gt;$AA$3</f>
        <v>#N/A</v>
      </c>
      <c r="W171" s="15" t="e">
        <f>VLOOKUP(Table1[[#This Row],[Player]],'sim results'!$M$2:$P$564,2,FALSE)&gt;$AA$4</f>
        <v>#N/A</v>
      </c>
      <c r="X171" s="15" t="e">
        <f>VLOOKUP(Table1[[#This Row],[Player]],'sim results'!$M$2:$P$564,2,FALSE)&gt;$AA$5</f>
        <v>#N/A</v>
      </c>
      <c r="Y171" s="15" t="e">
        <f>VLOOKUP(Table1[[#This Row],[Player]],'sim results'!$M$2:$P$564,2,FALSE)&gt;$AA$6</f>
        <v>#N/A</v>
      </c>
    </row>
    <row r="172" spans="2:25">
      <c r="B172" t="s">
        <v>228</v>
      </c>
      <c r="C172">
        <v>172</v>
      </c>
      <c r="D172" t="s">
        <v>503</v>
      </c>
      <c r="E172" t="s">
        <v>186</v>
      </c>
      <c r="F172">
        <v>1</v>
      </c>
      <c r="G172" s="1" t="str">
        <f>VLOOKUP(Table1[[#This Row],[Player]],Players[[Player]:[consider]],3,FALSE)</f>
        <v>-</v>
      </c>
      <c r="H172" s="1">
        <v>1</v>
      </c>
      <c r="I172" s="1">
        <f>MAX(Table1[[#This Row],[Avg Yahoo Cost]:[Other Cost]])</f>
        <v>1</v>
      </c>
      <c r="J172" s="1">
        <f>Table1[[#This Row],[Max Cost]]-Table1[[#This Row],[Min Cost]]</f>
        <v>0</v>
      </c>
      <c r="K172" s="8">
        <f>VLOOKUP(Table1[[#This Row],[Player]],Players[[Player]:[consider]],4,FALSE)</f>
        <v>238.6</v>
      </c>
      <c r="L172" s="15">
        <f>VLOOKUP(Table1[[#This Row],[Player]],Players[[Player]:[consider]],6,FALSE)</f>
        <v>33</v>
      </c>
      <c r="M172" s="16">
        <f>VLOOKUP(Table1[[#This Row],[Player]],Players[[Player]:[consider]],7,FALSE)</f>
        <v>10</v>
      </c>
      <c r="N172" s="15">
        <f>VLOOKUP(Table1[[#This Row],[Player]],Players[[Player]:[consider]],8,FALSE)</f>
        <v>12</v>
      </c>
      <c r="O172" s="15">
        <f>VLOOKUP(Table1[[#This Row],[Player]],Players[[Player]:[consider]],9,FALSE)</f>
        <v>1.8</v>
      </c>
      <c r="P172" s="15">
        <f>VLOOKUP(Table1[[#This Row],[Player]],Players[[Player]:[consider]],10,FALSE)</f>
        <v>2</v>
      </c>
      <c r="Q172" s="15"/>
      <c r="R172" s="15" t="b">
        <f>VLOOKUP(Table1[[#This Row],[Player]],'sim results'!$G$2:$J$581,2,FALSE)&gt;$Z$2</f>
        <v>0</v>
      </c>
      <c r="S172" s="15" t="b">
        <f>VLOOKUP(Table1[[#This Row],[Player]],'sim results'!$G$2:$J$581,2,FALSE)&gt;$Z$3</f>
        <v>0</v>
      </c>
      <c r="T172" s="15" t="b">
        <f>VLOOKUP(Table1[[#This Row],[Player]],'sim results'!$G$2:$J$581,2,FALSE)&gt;$Z$4</f>
        <v>0</v>
      </c>
      <c r="U172" s="15" t="e">
        <f>VLOOKUP(Table1[[#This Row],[Player]],'sim results'!$M$2:$P$564,2,FALSE)&gt;$AA$2</f>
        <v>#N/A</v>
      </c>
      <c r="V172" s="15" t="e">
        <f>VLOOKUP(Table1[[#This Row],[Player]],'sim results'!$M$2:$P$564,2,FALSE)&gt;$AA$3</f>
        <v>#N/A</v>
      </c>
      <c r="W172" s="15" t="e">
        <f>VLOOKUP(Table1[[#This Row],[Player]],'sim results'!$M$2:$P$564,2,FALSE)&gt;$AA$4</f>
        <v>#N/A</v>
      </c>
      <c r="X172" s="15" t="e">
        <f>VLOOKUP(Table1[[#This Row],[Player]],'sim results'!$M$2:$P$564,2,FALSE)&gt;$AA$5</f>
        <v>#N/A</v>
      </c>
      <c r="Y172" s="15" t="e">
        <f>VLOOKUP(Table1[[#This Row],[Player]],'sim results'!$M$2:$P$564,2,FALSE)&gt;$AA$6</f>
        <v>#N/A</v>
      </c>
    </row>
    <row r="173" spans="2:25">
      <c r="B173" t="s">
        <v>387</v>
      </c>
      <c r="C173">
        <v>173</v>
      </c>
      <c r="D173" t="s">
        <v>508</v>
      </c>
      <c r="E173">
        <v>3.5</v>
      </c>
      <c r="F173">
        <v>1</v>
      </c>
      <c r="G173" s="1" t="e">
        <f>VLOOKUP(Table1[[#This Row],[Player]],Players[[Player]:[consider]],3,FALSE)</f>
        <v>#N/A</v>
      </c>
      <c r="H173" s="1">
        <v>1</v>
      </c>
      <c r="I173" s="1" t="e">
        <f>MAX(Table1[[#This Row],[Avg Yahoo Cost]:[Other Cost]])</f>
        <v>#N/A</v>
      </c>
      <c r="J173" s="1" t="e">
        <f>Table1[[#This Row],[Max Cost]]-Table1[[#This Row],[Min Cost]]</f>
        <v>#N/A</v>
      </c>
      <c r="K173" s="8" t="e">
        <f>VLOOKUP(Table1[[#This Row],[Player]],Players[[Player]:[consider]],4,FALSE)</f>
        <v>#N/A</v>
      </c>
      <c r="L173" s="15" t="e">
        <f>VLOOKUP(Table1[[#This Row],[Player]],Players[[Player]:[consider]],6,FALSE)</f>
        <v>#N/A</v>
      </c>
      <c r="M173" s="16" t="e">
        <f>VLOOKUP(Table1[[#This Row],[Player]],Players[[Player]:[consider]],7,FALSE)</f>
        <v>#N/A</v>
      </c>
      <c r="N173" s="15" t="e">
        <f>VLOOKUP(Table1[[#This Row],[Player]],Players[[Player]:[consider]],8,FALSE)</f>
        <v>#N/A</v>
      </c>
      <c r="O173" s="15" t="e">
        <f>VLOOKUP(Table1[[#This Row],[Player]],Players[[Player]:[consider]],9,FALSE)</f>
        <v>#N/A</v>
      </c>
      <c r="P173" s="15" t="e">
        <f>VLOOKUP(Table1[[#This Row],[Player]],Players[[Player]:[consider]],10,FALSE)</f>
        <v>#N/A</v>
      </c>
      <c r="Q173" s="15"/>
      <c r="R173" s="15" t="e">
        <f>VLOOKUP(Table1[[#This Row],[Player]],'sim results'!$G$2:$J$581,2,FALSE)&gt;$Z$2</f>
        <v>#N/A</v>
      </c>
      <c r="S173" s="15" t="e">
        <f>VLOOKUP(Table1[[#This Row],[Player]],'sim results'!$G$2:$J$581,2,FALSE)&gt;$Z$3</f>
        <v>#N/A</v>
      </c>
      <c r="T173" s="15" t="e">
        <f>VLOOKUP(Table1[[#This Row],[Player]],'sim results'!$G$2:$J$581,2,FALSE)&gt;$Z$4</f>
        <v>#N/A</v>
      </c>
      <c r="U173" s="15" t="e">
        <f>VLOOKUP(Table1[[#This Row],[Player]],'sim results'!$M$2:$P$564,2,FALSE)&gt;$AA$2</f>
        <v>#N/A</v>
      </c>
      <c r="V173" s="15" t="e">
        <f>VLOOKUP(Table1[[#This Row],[Player]],'sim results'!$M$2:$P$564,2,FALSE)&gt;$AA$3</f>
        <v>#N/A</v>
      </c>
      <c r="W173" s="15" t="e">
        <f>VLOOKUP(Table1[[#This Row],[Player]],'sim results'!$M$2:$P$564,2,FALSE)&gt;$AA$4</f>
        <v>#N/A</v>
      </c>
      <c r="X173" s="15" t="e">
        <f>VLOOKUP(Table1[[#This Row],[Player]],'sim results'!$M$2:$P$564,2,FALSE)&gt;$AA$5</f>
        <v>#N/A</v>
      </c>
      <c r="Y173" s="15" t="e">
        <f>VLOOKUP(Table1[[#This Row],[Player]],'sim results'!$M$2:$P$564,2,FALSE)&gt;$AA$6</f>
        <v>#N/A</v>
      </c>
    </row>
    <row r="174" spans="2:25">
      <c r="B174" t="s">
        <v>389</v>
      </c>
      <c r="C174">
        <v>174</v>
      </c>
      <c r="D174" t="s">
        <v>508</v>
      </c>
      <c r="E174">
        <v>2.1</v>
      </c>
      <c r="F174">
        <v>1</v>
      </c>
      <c r="G174" s="1" t="e">
        <f>VLOOKUP(Table1[[#This Row],[Player]],Players[[Player]:[consider]],3,FALSE)</f>
        <v>#N/A</v>
      </c>
      <c r="H174" s="1">
        <v>1</v>
      </c>
      <c r="I174" s="1" t="e">
        <f>MAX(Table1[[#This Row],[Avg Yahoo Cost]:[Other Cost]])</f>
        <v>#N/A</v>
      </c>
      <c r="J174" s="1" t="e">
        <f>Table1[[#This Row],[Max Cost]]-Table1[[#This Row],[Min Cost]]</f>
        <v>#N/A</v>
      </c>
      <c r="K174" s="8" t="e">
        <f>VLOOKUP(Table1[[#This Row],[Player]],Players[[Player]:[consider]],4,FALSE)</f>
        <v>#N/A</v>
      </c>
      <c r="L174" s="15" t="e">
        <f>VLOOKUP(Table1[[#This Row],[Player]],Players[[Player]:[consider]],6,FALSE)</f>
        <v>#N/A</v>
      </c>
      <c r="M174" s="16" t="e">
        <f>VLOOKUP(Table1[[#This Row],[Player]],Players[[Player]:[consider]],7,FALSE)</f>
        <v>#N/A</v>
      </c>
      <c r="N174" s="15" t="e">
        <f>VLOOKUP(Table1[[#This Row],[Player]],Players[[Player]:[consider]],8,FALSE)</f>
        <v>#N/A</v>
      </c>
      <c r="O174" s="15" t="e">
        <f>VLOOKUP(Table1[[#This Row],[Player]],Players[[Player]:[consider]],9,FALSE)</f>
        <v>#N/A</v>
      </c>
      <c r="P174" s="15" t="e">
        <f>VLOOKUP(Table1[[#This Row],[Player]],Players[[Player]:[consider]],10,FALSE)</f>
        <v>#N/A</v>
      </c>
      <c r="Q174" s="15"/>
      <c r="R174" s="15" t="e">
        <f>VLOOKUP(Table1[[#This Row],[Player]],'sim results'!$G$2:$J$581,2,FALSE)&gt;$Z$2</f>
        <v>#N/A</v>
      </c>
      <c r="S174" s="15" t="e">
        <f>VLOOKUP(Table1[[#This Row],[Player]],'sim results'!$G$2:$J$581,2,FALSE)&gt;$Z$3</f>
        <v>#N/A</v>
      </c>
      <c r="T174" s="15" t="e">
        <f>VLOOKUP(Table1[[#This Row],[Player]],'sim results'!$G$2:$J$581,2,FALSE)&gt;$Z$4</f>
        <v>#N/A</v>
      </c>
      <c r="U174" s="15" t="e">
        <f>VLOOKUP(Table1[[#This Row],[Player]],'sim results'!$M$2:$P$564,2,FALSE)&gt;$AA$2</f>
        <v>#N/A</v>
      </c>
      <c r="V174" s="15" t="e">
        <f>VLOOKUP(Table1[[#This Row],[Player]],'sim results'!$M$2:$P$564,2,FALSE)&gt;$AA$3</f>
        <v>#N/A</v>
      </c>
      <c r="W174" s="15" t="e">
        <f>VLOOKUP(Table1[[#This Row],[Player]],'sim results'!$M$2:$P$564,2,FALSE)&gt;$AA$4</f>
        <v>#N/A</v>
      </c>
      <c r="X174" s="15" t="e">
        <f>VLOOKUP(Table1[[#This Row],[Player]],'sim results'!$M$2:$P$564,2,FALSE)&gt;$AA$5</f>
        <v>#N/A</v>
      </c>
      <c r="Y174" s="15" t="e">
        <f>VLOOKUP(Table1[[#This Row],[Player]],'sim results'!$M$2:$P$564,2,FALSE)&gt;$AA$6</f>
        <v>#N/A</v>
      </c>
    </row>
    <row r="175" spans="2:25">
      <c r="B175" t="s">
        <v>179</v>
      </c>
      <c r="C175">
        <v>175</v>
      </c>
      <c r="D175" t="s">
        <v>507</v>
      </c>
      <c r="E175" t="s">
        <v>186</v>
      </c>
      <c r="F175">
        <v>1</v>
      </c>
      <c r="G175" s="1">
        <f>VLOOKUP(Table1[[#This Row],[Player]],Players[[Player]:[consider]],3,FALSE)</f>
        <v>1</v>
      </c>
      <c r="H175" s="1">
        <v>1</v>
      </c>
      <c r="I175" s="1">
        <f>MAX(Table1[[#This Row],[Avg Yahoo Cost]:[Other Cost]])</f>
        <v>1</v>
      </c>
      <c r="J175" s="1">
        <f>Table1[[#This Row],[Max Cost]]-Table1[[#This Row],[Min Cost]]</f>
        <v>0</v>
      </c>
      <c r="K175" s="8">
        <f>VLOOKUP(Table1[[#This Row],[Player]],Players[[Player]:[consider]],4,FALSE)</f>
        <v>81.290000000000006</v>
      </c>
      <c r="L175" s="15">
        <f>VLOOKUP(Table1[[#This Row],[Player]],Players[[Player]:[consider]],6,FALSE)</f>
        <v>23</v>
      </c>
      <c r="M175" s="16">
        <f>VLOOKUP(Table1[[#This Row],[Player]],Players[[Player]:[consider]],7,FALSE)</f>
        <v>1</v>
      </c>
      <c r="N175" s="15">
        <f>VLOOKUP(Table1[[#This Row],[Player]],Players[[Player]:[consider]],8,FALSE)</f>
        <v>7</v>
      </c>
      <c r="O175" s="15">
        <f>VLOOKUP(Table1[[#This Row],[Player]],Players[[Player]:[consider]],9,FALSE)</f>
        <v>2.5</v>
      </c>
      <c r="P175" s="15">
        <f>VLOOKUP(Table1[[#This Row],[Player]],Players[[Player]:[consider]],10,FALSE)</f>
        <v>3.5</v>
      </c>
      <c r="Q175" s="15"/>
      <c r="R175" s="15" t="e">
        <f>VLOOKUP(Table1[[#This Row],[Player]],'sim results'!$G$2:$J$581,2,FALSE)&gt;$Z$2</f>
        <v>#N/A</v>
      </c>
      <c r="S175" s="15" t="e">
        <f>VLOOKUP(Table1[[#This Row],[Player]],'sim results'!$G$2:$J$581,2,FALSE)&gt;$Z$3</f>
        <v>#N/A</v>
      </c>
      <c r="T175" s="15" t="e">
        <f>VLOOKUP(Table1[[#This Row],[Player]],'sim results'!$G$2:$J$581,2,FALSE)&gt;$Z$4</f>
        <v>#N/A</v>
      </c>
      <c r="U175" s="15" t="e">
        <f>VLOOKUP(Table1[[#This Row],[Player]],'sim results'!$M$2:$P$564,2,FALSE)&gt;$AA$2</f>
        <v>#N/A</v>
      </c>
      <c r="V175" s="15" t="e">
        <f>VLOOKUP(Table1[[#This Row],[Player]],'sim results'!$M$2:$P$564,2,FALSE)&gt;$AA$3</f>
        <v>#N/A</v>
      </c>
      <c r="W175" s="15" t="e">
        <f>VLOOKUP(Table1[[#This Row],[Player]],'sim results'!$M$2:$P$564,2,FALSE)&gt;$AA$4</f>
        <v>#N/A</v>
      </c>
      <c r="X175" s="15" t="e">
        <f>VLOOKUP(Table1[[#This Row],[Player]],'sim results'!$M$2:$P$564,2,FALSE)&gt;$AA$5</f>
        <v>#N/A</v>
      </c>
      <c r="Y175" s="15" t="e">
        <f>VLOOKUP(Table1[[#This Row],[Player]],'sim results'!$M$2:$P$564,2,FALSE)&gt;$AA$6</f>
        <v>#N/A</v>
      </c>
    </row>
    <row r="176" spans="2:25">
      <c r="B176" t="s">
        <v>392</v>
      </c>
      <c r="C176">
        <v>176</v>
      </c>
      <c r="D176" t="s">
        <v>504</v>
      </c>
      <c r="E176" t="s">
        <v>186</v>
      </c>
      <c r="F176">
        <v>1</v>
      </c>
      <c r="G176" s="1" t="e">
        <f>VLOOKUP(Table1[[#This Row],[Player]],Players[[Player]:[consider]],3,FALSE)</f>
        <v>#N/A</v>
      </c>
      <c r="H176" s="1">
        <v>1</v>
      </c>
      <c r="I176" s="1" t="e">
        <f>MAX(Table1[[#This Row],[Avg Yahoo Cost]:[Other Cost]])</f>
        <v>#N/A</v>
      </c>
      <c r="J176" s="1" t="e">
        <f>Table1[[#This Row],[Max Cost]]-Table1[[#This Row],[Min Cost]]</f>
        <v>#N/A</v>
      </c>
      <c r="K176" s="8" t="e">
        <f>VLOOKUP(Table1[[#This Row],[Player]],Players[[Player]:[consider]],4,FALSE)</f>
        <v>#N/A</v>
      </c>
      <c r="L176" s="15" t="e">
        <f>VLOOKUP(Table1[[#This Row],[Player]],Players[[Player]:[consider]],6,FALSE)</f>
        <v>#N/A</v>
      </c>
      <c r="M176" s="16" t="e">
        <f>VLOOKUP(Table1[[#This Row],[Player]],Players[[Player]:[consider]],7,FALSE)</f>
        <v>#N/A</v>
      </c>
      <c r="N176" s="15" t="e">
        <f>VLOOKUP(Table1[[#This Row],[Player]],Players[[Player]:[consider]],8,FALSE)</f>
        <v>#N/A</v>
      </c>
      <c r="O176" s="15" t="e">
        <f>VLOOKUP(Table1[[#This Row],[Player]],Players[[Player]:[consider]],9,FALSE)</f>
        <v>#N/A</v>
      </c>
      <c r="P176" s="15" t="e">
        <f>VLOOKUP(Table1[[#This Row],[Player]],Players[[Player]:[consider]],10,FALSE)</f>
        <v>#N/A</v>
      </c>
      <c r="Q176" s="15"/>
      <c r="R176" s="15" t="e">
        <f>VLOOKUP(Table1[[#This Row],[Player]],'sim results'!$G$2:$J$581,2,FALSE)&gt;$Z$2</f>
        <v>#N/A</v>
      </c>
      <c r="S176" s="15" t="e">
        <f>VLOOKUP(Table1[[#This Row],[Player]],'sim results'!$G$2:$J$581,2,FALSE)&gt;$Z$3</f>
        <v>#N/A</v>
      </c>
      <c r="T176" s="15" t="e">
        <f>VLOOKUP(Table1[[#This Row],[Player]],'sim results'!$G$2:$J$581,2,FALSE)&gt;$Z$4</f>
        <v>#N/A</v>
      </c>
      <c r="U176" s="15" t="e">
        <f>VLOOKUP(Table1[[#This Row],[Player]],'sim results'!$M$2:$P$564,2,FALSE)&gt;$AA$2</f>
        <v>#N/A</v>
      </c>
      <c r="V176" s="15" t="e">
        <f>VLOOKUP(Table1[[#This Row],[Player]],'sim results'!$M$2:$P$564,2,FALSE)&gt;$AA$3</f>
        <v>#N/A</v>
      </c>
      <c r="W176" s="15" t="e">
        <f>VLOOKUP(Table1[[#This Row],[Player]],'sim results'!$M$2:$P$564,2,FALSE)&gt;$AA$4</f>
        <v>#N/A</v>
      </c>
      <c r="X176" s="15" t="e">
        <f>VLOOKUP(Table1[[#This Row],[Player]],'sim results'!$M$2:$P$564,2,FALSE)&gt;$AA$5</f>
        <v>#N/A</v>
      </c>
      <c r="Y176" s="15" t="e">
        <f>VLOOKUP(Table1[[#This Row],[Player]],'sim results'!$M$2:$P$564,2,FALSE)&gt;$AA$6</f>
        <v>#N/A</v>
      </c>
    </row>
    <row r="177" spans="2:25">
      <c r="B177" t="s">
        <v>394</v>
      </c>
      <c r="C177">
        <v>177</v>
      </c>
      <c r="D177" t="s">
        <v>507</v>
      </c>
      <c r="E177">
        <v>1.1000000000000001</v>
      </c>
      <c r="F177">
        <v>1</v>
      </c>
      <c r="G177" s="1" t="e">
        <f>VLOOKUP(Table1[[#This Row],[Player]],Players[[Player]:[consider]],3,FALSE)</f>
        <v>#N/A</v>
      </c>
      <c r="H177" s="1">
        <v>1</v>
      </c>
      <c r="I177" s="1" t="e">
        <f>MAX(Table1[[#This Row],[Avg Yahoo Cost]:[Other Cost]])</f>
        <v>#N/A</v>
      </c>
      <c r="J177" s="1" t="e">
        <f>Table1[[#This Row],[Max Cost]]-Table1[[#This Row],[Min Cost]]</f>
        <v>#N/A</v>
      </c>
      <c r="K177" s="8" t="e">
        <f>VLOOKUP(Table1[[#This Row],[Player]],Players[[Player]:[consider]],4,FALSE)</f>
        <v>#N/A</v>
      </c>
      <c r="L177" s="15" t="e">
        <f>VLOOKUP(Table1[[#This Row],[Player]],Players[[Player]:[consider]],6,FALSE)</f>
        <v>#N/A</v>
      </c>
      <c r="M177" s="16" t="e">
        <f>VLOOKUP(Table1[[#This Row],[Player]],Players[[Player]:[consider]],7,FALSE)</f>
        <v>#N/A</v>
      </c>
      <c r="N177" s="15" t="e">
        <f>VLOOKUP(Table1[[#This Row],[Player]],Players[[Player]:[consider]],8,FALSE)</f>
        <v>#N/A</v>
      </c>
      <c r="O177" s="15" t="e">
        <f>VLOOKUP(Table1[[#This Row],[Player]],Players[[Player]:[consider]],9,FALSE)</f>
        <v>#N/A</v>
      </c>
      <c r="P177" s="15" t="e">
        <f>VLOOKUP(Table1[[#This Row],[Player]],Players[[Player]:[consider]],10,FALSE)</f>
        <v>#N/A</v>
      </c>
      <c r="Q177" s="15"/>
      <c r="R177" s="15" t="e">
        <f>VLOOKUP(Table1[[#This Row],[Player]],'sim results'!$G$2:$J$581,2,FALSE)&gt;$Z$2</f>
        <v>#N/A</v>
      </c>
      <c r="S177" s="15" t="e">
        <f>VLOOKUP(Table1[[#This Row],[Player]],'sim results'!$G$2:$J$581,2,FALSE)&gt;$Z$3</f>
        <v>#N/A</v>
      </c>
      <c r="T177" s="15" t="e">
        <f>VLOOKUP(Table1[[#This Row],[Player]],'sim results'!$G$2:$J$581,2,FALSE)&gt;$Z$4</f>
        <v>#N/A</v>
      </c>
      <c r="U177" s="15" t="e">
        <f>VLOOKUP(Table1[[#This Row],[Player]],'sim results'!$M$2:$P$564,2,FALSE)&gt;$AA$2</f>
        <v>#N/A</v>
      </c>
      <c r="V177" s="15" t="e">
        <f>VLOOKUP(Table1[[#This Row],[Player]],'sim results'!$M$2:$P$564,2,FALSE)&gt;$AA$3</f>
        <v>#N/A</v>
      </c>
      <c r="W177" s="15" t="e">
        <f>VLOOKUP(Table1[[#This Row],[Player]],'sim results'!$M$2:$P$564,2,FALSE)&gt;$AA$4</f>
        <v>#N/A</v>
      </c>
      <c r="X177" s="15" t="e">
        <f>VLOOKUP(Table1[[#This Row],[Player]],'sim results'!$M$2:$P$564,2,FALSE)&gt;$AA$5</f>
        <v>#N/A</v>
      </c>
      <c r="Y177" s="15" t="e">
        <f>VLOOKUP(Table1[[#This Row],[Player]],'sim results'!$M$2:$P$564,2,FALSE)&gt;$AA$6</f>
        <v>#N/A</v>
      </c>
    </row>
    <row r="178" spans="2:25">
      <c r="B178" t="s">
        <v>396</v>
      </c>
      <c r="C178">
        <v>178</v>
      </c>
      <c r="D178" t="s">
        <v>507</v>
      </c>
      <c r="E178" t="s">
        <v>186</v>
      </c>
      <c r="F178">
        <v>1</v>
      </c>
      <c r="G178" s="1" t="e">
        <f>VLOOKUP(Table1[[#This Row],[Player]],Players[[Player]:[consider]],3,FALSE)</f>
        <v>#N/A</v>
      </c>
      <c r="H178" s="1">
        <v>1</v>
      </c>
      <c r="I178" s="1" t="e">
        <f>MAX(Table1[[#This Row],[Avg Yahoo Cost]:[Other Cost]])</f>
        <v>#N/A</v>
      </c>
      <c r="J178" s="1" t="e">
        <f>Table1[[#This Row],[Max Cost]]-Table1[[#This Row],[Min Cost]]</f>
        <v>#N/A</v>
      </c>
      <c r="K178" s="8" t="e">
        <f>VLOOKUP(Table1[[#This Row],[Player]],Players[[Player]:[consider]],4,FALSE)</f>
        <v>#N/A</v>
      </c>
      <c r="L178" s="15" t="e">
        <f>VLOOKUP(Table1[[#This Row],[Player]],Players[[Player]:[consider]],6,FALSE)</f>
        <v>#N/A</v>
      </c>
      <c r="M178" s="16" t="e">
        <f>VLOOKUP(Table1[[#This Row],[Player]],Players[[Player]:[consider]],7,FALSE)</f>
        <v>#N/A</v>
      </c>
      <c r="N178" s="15" t="e">
        <f>VLOOKUP(Table1[[#This Row],[Player]],Players[[Player]:[consider]],8,FALSE)</f>
        <v>#N/A</v>
      </c>
      <c r="O178" s="15" t="e">
        <f>VLOOKUP(Table1[[#This Row],[Player]],Players[[Player]:[consider]],9,FALSE)</f>
        <v>#N/A</v>
      </c>
      <c r="P178" s="15" t="e">
        <f>VLOOKUP(Table1[[#This Row],[Player]],Players[[Player]:[consider]],10,FALSE)</f>
        <v>#N/A</v>
      </c>
      <c r="Q178" s="15"/>
      <c r="R178" s="15" t="e">
        <f>VLOOKUP(Table1[[#This Row],[Player]],'sim results'!$G$2:$J$581,2,FALSE)&gt;$Z$2</f>
        <v>#N/A</v>
      </c>
      <c r="S178" s="15" t="e">
        <f>VLOOKUP(Table1[[#This Row],[Player]],'sim results'!$G$2:$J$581,2,FALSE)&gt;$Z$3</f>
        <v>#N/A</v>
      </c>
      <c r="T178" s="15" t="e">
        <f>VLOOKUP(Table1[[#This Row],[Player]],'sim results'!$G$2:$J$581,2,FALSE)&gt;$Z$4</f>
        <v>#N/A</v>
      </c>
      <c r="U178" s="15" t="e">
        <f>VLOOKUP(Table1[[#This Row],[Player]],'sim results'!$M$2:$P$564,2,FALSE)&gt;$AA$2</f>
        <v>#N/A</v>
      </c>
      <c r="V178" s="15" t="e">
        <f>VLOOKUP(Table1[[#This Row],[Player]],'sim results'!$M$2:$P$564,2,FALSE)&gt;$AA$3</f>
        <v>#N/A</v>
      </c>
      <c r="W178" s="15" t="e">
        <f>VLOOKUP(Table1[[#This Row],[Player]],'sim results'!$M$2:$P$564,2,FALSE)&gt;$AA$4</f>
        <v>#N/A</v>
      </c>
      <c r="X178" s="15" t="e">
        <f>VLOOKUP(Table1[[#This Row],[Player]],'sim results'!$M$2:$P$564,2,FALSE)&gt;$AA$5</f>
        <v>#N/A</v>
      </c>
      <c r="Y178" s="15" t="e">
        <f>VLOOKUP(Table1[[#This Row],[Player]],'sim results'!$M$2:$P$564,2,FALSE)&gt;$AA$6</f>
        <v>#N/A</v>
      </c>
    </row>
    <row r="179" spans="2:25">
      <c r="B179" t="s">
        <v>185</v>
      </c>
      <c r="C179">
        <v>179</v>
      </c>
      <c r="D179" t="s">
        <v>504</v>
      </c>
      <c r="E179" t="s">
        <v>186</v>
      </c>
      <c r="F179">
        <v>1</v>
      </c>
      <c r="G179" s="1" t="str">
        <f>VLOOKUP(Table1[[#This Row],[Player]],Players[[Player]:[consider]],3,FALSE)</f>
        <v>-</v>
      </c>
      <c r="H179" s="1">
        <v>1</v>
      </c>
      <c r="I179" s="1">
        <f>MAX(Table1[[#This Row],[Avg Yahoo Cost]:[Other Cost]])</f>
        <v>1</v>
      </c>
      <c r="J179" s="1">
        <f>Table1[[#This Row],[Max Cost]]-Table1[[#This Row],[Min Cost]]</f>
        <v>0</v>
      </c>
      <c r="K179" s="8">
        <f>VLOOKUP(Table1[[#This Row],[Player]],Players[[Player]:[consider]],4,FALSE)</f>
        <v>127.68</v>
      </c>
      <c r="L179" s="15">
        <f>VLOOKUP(Table1[[#This Row],[Player]],Players[[Player]:[consider]],6,FALSE)</f>
        <v>22</v>
      </c>
      <c r="M179" s="16">
        <f>VLOOKUP(Table1[[#This Row],[Player]],Players[[Player]:[consider]],7,FALSE)</f>
        <v>1</v>
      </c>
      <c r="N179" s="15">
        <f>VLOOKUP(Table1[[#This Row],[Player]],Players[[Player]:[consider]],8,FALSE)</f>
        <v>14</v>
      </c>
      <c r="O179" s="15">
        <f>VLOOKUP(Table1[[#This Row],[Player]],Players[[Player]:[consider]],9,FALSE)</f>
        <v>0</v>
      </c>
      <c r="P179" s="15">
        <f>VLOOKUP(Table1[[#This Row],[Player]],Players[[Player]:[consider]],10,FALSE)</f>
        <v>0</v>
      </c>
      <c r="Q179" s="15"/>
      <c r="R179" s="15" t="e">
        <f>VLOOKUP(Table1[[#This Row],[Player]],'sim results'!$G$2:$J$581,2,FALSE)&gt;$Z$2</f>
        <v>#N/A</v>
      </c>
      <c r="S179" s="15" t="e">
        <f>VLOOKUP(Table1[[#This Row],[Player]],'sim results'!$G$2:$J$581,2,FALSE)&gt;$Z$3</f>
        <v>#N/A</v>
      </c>
      <c r="T179" s="15" t="e">
        <f>VLOOKUP(Table1[[#This Row],[Player]],'sim results'!$G$2:$J$581,2,FALSE)&gt;$Z$4</f>
        <v>#N/A</v>
      </c>
      <c r="U179" s="15" t="e">
        <f>VLOOKUP(Table1[[#This Row],[Player]],'sim results'!$M$2:$P$564,2,FALSE)&gt;$AA$2</f>
        <v>#N/A</v>
      </c>
      <c r="V179" s="15" t="e">
        <f>VLOOKUP(Table1[[#This Row],[Player]],'sim results'!$M$2:$P$564,2,FALSE)&gt;$AA$3</f>
        <v>#N/A</v>
      </c>
      <c r="W179" s="15" t="e">
        <f>VLOOKUP(Table1[[#This Row],[Player]],'sim results'!$M$2:$P$564,2,FALSE)&gt;$AA$4</f>
        <v>#N/A</v>
      </c>
      <c r="X179" s="15" t="e">
        <f>VLOOKUP(Table1[[#This Row],[Player]],'sim results'!$M$2:$P$564,2,FALSE)&gt;$AA$5</f>
        <v>#N/A</v>
      </c>
      <c r="Y179" s="15" t="e">
        <f>VLOOKUP(Table1[[#This Row],[Player]],'sim results'!$M$2:$P$564,2,FALSE)&gt;$AA$6</f>
        <v>#N/A</v>
      </c>
    </row>
    <row r="180" spans="2:25">
      <c r="B180" t="s">
        <v>398</v>
      </c>
      <c r="C180">
        <v>180</v>
      </c>
      <c r="D180" t="s">
        <v>504</v>
      </c>
      <c r="E180" t="s">
        <v>186</v>
      </c>
      <c r="F180">
        <v>1</v>
      </c>
      <c r="G180" s="1" t="e">
        <f>VLOOKUP(Table1[[#This Row],[Player]],Players[[Player]:[consider]],3,FALSE)</f>
        <v>#N/A</v>
      </c>
      <c r="H180" s="1">
        <v>1</v>
      </c>
      <c r="I180" s="1" t="e">
        <f>MAX(Table1[[#This Row],[Avg Yahoo Cost]:[Other Cost]])</f>
        <v>#N/A</v>
      </c>
      <c r="J180" s="1" t="e">
        <f>Table1[[#This Row],[Max Cost]]-Table1[[#This Row],[Min Cost]]</f>
        <v>#N/A</v>
      </c>
      <c r="K180" s="8" t="e">
        <f>VLOOKUP(Table1[[#This Row],[Player]],Players[[Player]:[consider]],4,FALSE)</f>
        <v>#N/A</v>
      </c>
      <c r="L180" s="15" t="e">
        <f>VLOOKUP(Table1[[#This Row],[Player]],Players[[Player]:[consider]],6,FALSE)</f>
        <v>#N/A</v>
      </c>
      <c r="M180" s="16" t="e">
        <f>VLOOKUP(Table1[[#This Row],[Player]],Players[[Player]:[consider]],7,FALSE)</f>
        <v>#N/A</v>
      </c>
      <c r="N180" s="15" t="e">
        <f>VLOOKUP(Table1[[#This Row],[Player]],Players[[Player]:[consider]],8,FALSE)</f>
        <v>#N/A</v>
      </c>
      <c r="O180" s="15" t="e">
        <f>VLOOKUP(Table1[[#This Row],[Player]],Players[[Player]:[consider]],9,FALSE)</f>
        <v>#N/A</v>
      </c>
      <c r="P180" s="15" t="e">
        <f>VLOOKUP(Table1[[#This Row],[Player]],Players[[Player]:[consider]],10,FALSE)</f>
        <v>#N/A</v>
      </c>
      <c r="Q180" s="15"/>
      <c r="R180" s="15" t="e">
        <f>VLOOKUP(Table1[[#This Row],[Player]],'sim results'!$G$2:$J$581,2,FALSE)&gt;$Z$2</f>
        <v>#N/A</v>
      </c>
      <c r="S180" s="15" t="e">
        <f>VLOOKUP(Table1[[#This Row],[Player]],'sim results'!$G$2:$J$581,2,FALSE)&gt;$Z$3</f>
        <v>#N/A</v>
      </c>
      <c r="T180" s="15" t="e">
        <f>VLOOKUP(Table1[[#This Row],[Player]],'sim results'!$G$2:$J$581,2,FALSE)&gt;$Z$4</f>
        <v>#N/A</v>
      </c>
      <c r="U180" s="15" t="e">
        <f>VLOOKUP(Table1[[#This Row],[Player]],'sim results'!$M$2:$P$564,2,FALSE)&gt;$AA$2</f>
        <v>#N/A</v>
      </c>
      <c r="V180" s="15" t="e">
        <f>VLOOKUP(Table1[[#This Row],[Player]],'sim results'!$M$2:$P$564,2,FALSE)&gt;$AA$3</f>
        <v>#N/A</v>
      </c>
      <c r="W180" s="15" t="e">
        <f>VLOOKUP(Table1[[#This Row],[Player]],'sim results'!$M$2:$P$564,2,FALSE)&gt;$AA$4</f>
        <v>#N/A</v>
      </c>
      <c r="X180" s="15" t="e">
        <f>VLOOKUP(Table1[[#This Row],[Player]],'sim results'!$M$2:$P$564,2,FALSE)&gt;$AA$5</f>
        <v>#N/A</v>
      </c>
      <c r="Y180" s="15" t="e">
        <f>VLOOKUP(Table1[[#This Row],[Player]],'sim results'!$M$2:$P$564,2,FALSE)&gt;$AA$6</f>
        <v>#N/A</v>
      </c>
    </row>
    <row r="181" spans="2:25">
      <c r="B181" t="s">
        <v>134</v>
      </c>
      <c r="C181">
        <v>181</v>
      </c>
      <c r="D181" t="s">
        <v>504</v>
      </c>
      <c r="E181" t="s">
        <v>186</v>
      </c>
      <c r="F181">
        <v>1</v>
      </c>
      <c r="G181" s="1">
        <f>VLOOKUP(Table1[[#This Row],[Player]],Players[[Player]:[consider]],3,FALSE)</f>
        <v>4</v>
      </c>
      <c r="H181" s="1">
        <v>1</v>
      </c>
      <c r="I181" s="1">
        <f>MAX(Table1[[#This Row],[Avg Yahoo Cost]:[Other Cost]])</f>
        <v>4</v>
      </c>
      <c r="J181" s="1">
        <f>Table1[[#This Row],[Max Cost]]-Table1[[#This Row],[Min Cost]]</f>
        <v>3</v>
      </c>
      <c r="K181" s="8">
        <f>VLOOKUP(Table1[[#This Row],[Player]],Players[[Player]:[consider]],4,FALSE)</f>
        <v>162.96</v>
      </c>
      <c r="L181" s="15">
        <f>VLOOKUP(Table1[[#This Row],[Player]],Players[[Player]:[consider]],6,FALSE)</f>
        <v>26</v>
      </c>
      <c r="M181" s="16">
        <f>VLOOKUP(Table1[[#This Row],[Player]],Players[[Player]:[consider]],7,FALSE)</f>
        <v>4</v>
      </c>
      <c r="N181" s="15">
        <f>VLOOKUP(Table1[[#This Row],[Player]],Players[[Player]:[consider]],8,FALSE)</f>
        <v>12</v>
      </c>
      <c r="O181" s="15">
        <f>VLOOKUP(Table1[[#This Row],[Player]],Players[[Player]:[consider]],9,FALSE)</f>
        <v>0</v>
      </c>
      <c r="P181" s="15">
        <f>VLOOKUP(Table1[[#This Row],[Player]],Players[[Player]:[consider]],10,FALSE)</f>
        <v>0</v>
      </c>
      <c r="Q181" s="15"/>
      <c r="R181" s="15" t="b">
        <f>VLOOKUP(Table1[[#This Row],[Player]],'sim results'!$G$2:$J$581,2,FALSE)&gt;$Z$2</f>
        <v>0</v>
      </c>
      <c r="S181" s="15" t="b">
        <f>VLOOKUP(Table1[[#This Row],[Player]],'sim results'!$G$2:$J$581,2,FALSE)&gt;$Z$3</f>
        <v>0</v>
      </c>
      <c r="T181" s="15" t="b">
        <f>VLOOKUP(Table1[[#This Row],[Player]],'sim results'!$G$2:$J$581,2,FALSE)&gt;$Z$4</f>
        <v>0</v>
      </c>
      <c r="U181" s="15" t="b">
        <f>VLOOKUP(Table1[[#This Row],[Player]],'sim results'!$M$2:$P$564,2,FALSE)&gt;$AA$2</f>
        <v>0</v>
      </c>
      <c r="V181" s="15" t="b">
        <f>VLOOKUP(Table1[[#This Row],[Player]],'sim results'!$M$2:$P$564,2,FALSE)&gt;$AA$3</f>
        <v>0</v>
      </c>
      <c r="W181" s="15" t="b">
        <f>VLOOKUP(Table1[[#This Row],[Player]],'sim results'!$M$2:$P$564,2,FALSE)&gt;$AA$4</f>
        <v>0</v>
      </c>
      <c r="X181" s="15" t="b">
        <f>VLOOKUP(Table1[[#This Row],[Player]],'sim results'!$M$2:$P$564,2,FALSE)&gt;$AA$5</f>
        <v>0</v>
      </c>
      <c r="Y181" s="15" t="b">
        <f>VLOOKUP(Table1[[#This Row],[Player]],'sim results'!$M$2:$P$564,2,FALSE)&gt;$AA$6</f>
        <v>0</v>
      </c>
    </row>
    <row r="182" spans="2:25">
      <c r="B182" t="s">
        <v>401</v>
      </c>
      <c r="C182">
        <v>182</v>
      </c>
      <c r="D182" t="s">
        <v>505</v>
      </c>
      <c r="E182">
        <v>1.2</v>
      </c>
      <c r="F182">
        <v>1</v>
      </c>
      <c r="G182" s="1" t="e">
        <f>VLOOKUP(Table1[[#This Row],[Player]],Players[[Player]:[consider]],3,FALSE)</f>
        <v>#N/A</v>
      </c>
      <c r="H182" s="1">
        <v>1</v>
      </c>
      <c r="I182" s="1" t="e">
        <f>MAX(Table1[[#This Row],[Avg Yahoo Cost]:[Other Cost]])</f>
        <v>#N/A</v>
      </c>
      <c r="J182" s="1" t="e">
        <f>Table1[[#This Row],[Max Cost]]-Table1[[#This Row],[Min Cost]]</f>
        <v>#N/A</v>
      </c>
      <c r="K182" s="8" t="e">
        <f>VLOOKUP(Table1[[#This Row],[Player]],Players[[Player]:[consider]],4,FALSE)</f>
        <v>#N/A</v>
      </c>
      <c r="L182" s="15" t="e">
        <f>VLOOKUP(Table1[[#This Row],[Player]],Players[[Player]:[consider]],6,FALSE)</f>
        <v>#N/A</v>
      </c>
      <c r="M182" s="16" t="e">
        <f>VLOOKUP(Table1[[#This Row],[Player]],Players[[Player]:[consider]],7,FALSE)</f>
        <v>#N/A</v>
      </c>
      <c r="N182" s="15" t="e">
        <f>VLOOKUP(Table1[[#This Row],[Player]],Players[[Player]:[consider]],8,FALSE)</f>
        <v>#N/A</v>
      </c>
      <c r="O182" s="15" t="e">
        <f>VLOOKUP(Table1[[#This Row],[Player]],Players[[Player]:[consider]],9,FALSE)</f>
        <v>#N/A</v>
      </c>
      <c r="P182" s="15" t="e">
        <f>VLOOKUP(Table1[[#This Row],[Player]],Players[[Player]:[consider]],10,FALSE)</f>
        <v>#N/A</v>
      </c>
      <c r="Q182" s="15"/>
      <c r="R182" s="15" t="e">
        <f>VLOOKUP(Table1[[#This Row],[Player]],'sim results'!$G$2:$J$581,2,FALSE)&gt;$Z$2</f>
        <v>#N/A</v>
      </c>
      <c r="S182" s="15" t="e">
        <f>VLOOKUP(Table1[[#This Row],[Player]],'sim results'!$G$2:$J$581,2,FALSE)&gt;$Z$3</f>
        <v>#N/A</v>
      </c>
      <c r="T182" s="15" t="e">
        <f>VLOOKUP(Table1[[#This Row],[Player]],'sim results'!$G$2:$J$581,2,FALSE)&gt;$Z$4</f>
        <v>#N/A</v>
      </c>
      <c r="U182" s="15" t="e">
        <f>VLOOKUP(Table1[[#This Row],[Player]],'sim results'!$M$2:$P$564,2,FALSE)&gt;$AA$2</f>
        <v>#N/A</v>
      </c>
      <c r="V182" s="15" t="e">
        <f>VLOOKUP(Table1[[#This Row],[Player]],'sim results'!$M$2:$P$564,2,FALSE)&gt;$AA$3</f>
        <v>#N/A</v>
      </c>
      <c r="W182" s="15" t="e">
        <f>VLOOKUP(Table1[[#This Row],[Player]],'sim results'!$M$2:$P$564,2,FALSE)&gt;$AA$4</f>
        <v>#N/A</v>
      </c>
      <c r="X182" s="15" t="e">
        <f>VLOOKUP(Table1[[#This Row],[Player]],'sim results'!$M$2:$P$564,2,FALSE)&gt;$AA$5</f>
        <v>#N/A</v>
      </c>
      <c r="Y182" s="15" t="e">
        <f>VLOOKUP(Table1[[#This Row],[Player]],'sim results'!$M$2:$P$564,2,FALSE)&gt;$AA$6</f>
        <v>#N/A</v>
      </c>
    </row>
    <row r="183" spans="2:25">
      <c r="B183" t="s">
        <v>403</v>
      </c>
      <c r="C183">
        <v>183</v>
      </c>
      <c r="D183" t="s">
        <v>504</v>
      </c>
      <c r="E183" t="s">
        <v>186</v>
      </c>
      <c r="F183">
        <v>1</v>
      </c>
      <c r="G183" s="1" t="e">
        <f>VLOOKUP(Table1[[#This Row],[Player]],Players[[Player]:[consider]],3,FALSE)</f>
        <v>#N/A</v>
      </c>
      <c r="H183" s="1">
        <v>1</v>
      </c>
      <c r="I183" s="1" t="e">
        <f>MAX(Table1[[#This Row],[Avg Yahoo Cost]:[Other Cost]])</f>
        <v>#N/A</v>
      </c>
      <c r="J183" s="1" t="e">
        <f>Table1[[#This Row],[Max Cost]]-Table1[[#This Row],[Min Cost]]</f>
        <v>#N/A</v>
      </c>
      <c r="K183" s="8" t="e">
        <f>VLOOKUP(Table1[[#This Row],[Player]],Players[[Player]:[consider]],4,FALSE)</f>
        <v>#N/A</v>
      </c>
      <c r="L183" s="15" t="e">
        <f>VLOOKUP(Table1[[#This Row],[Player]],Players[[Player]:[consider]],6,FALSE)</f>
        <v>#N/A</v>
      </c>
      <c r="M183" s="16" t="e">
        <f>VLOOKUP(Table1[[#This Row],[Player]],Players[[Player]:[consider]],7,FALSE)</f>
        <v>#N/A</v>
      </c>
      <c r="N183" s="15" t="e">
        <f>VLOOKUP(Table1[[#This Row],[Player]],Players[[Player]:[consider]],8,FALSE)</f>
        <v>#N/A</v>
      </c>
      <c r="O183" s="15" t="e">
        <f>VLOOKUP(Table1[[#This Row],[Player]],Players[[Player]:[consider]],9,FALSE)</f>
        <v>#N/A</v>
      </c>
      <c r="P183" s="15" t="e">
        <f>VLOOKUP(Table1[[#This Row],[Player]],Players[[Player]:[consider]],10,FALSE)</f>
        <v>#N/A</v>
      </c>
      <c r="Q183" s="15"/>
      <c r="R183" s="15" t="e">
        <f>VLOOKUP(Table1[[#This Row],[Player]],'sim results'!$G$2:$J$581,2,FALSE)&gt;$Z$2</f>
        <v>#N/A</v>
      </c>
      <c r="S183" s="15" t="e">
        <f>VLOOKUP(Table1[[#This Row],[Player]],'sim results'!$G$2:$J$581,2,FALSE)&gt;$Z$3</f>
        <v>#N/A</v>
      </c>
      <c r="T183" s="15" t="e">
        <f>VLOOKUP(Table1[[#This Row],[Player]],'sim results'!$G$2:$J$581,2,FALSE)&gt;$Z$4</f>
        <v>#N/A</v>
      </c>
      <c r="U183" s="15" t="e">
        <f>VLOOKUP(Table1[[#This Row],[Player]],'sim results'!$M$2:$P$564,2,FALSE)&gt;$AA$2</f>
        <v>#N/A</v>
      </c>
      <c r="V183" s="15" t="e">
        <f>VLOOKUP(Table1[[#This Row],[Player]],'sim results'!$M$2:$P$564,2,FALSE)&gt;$AA$3</f>
        <v>#N/A</v>
      </c>
      <c r="W183" s="15" t="e">
        <f>VLOOKUP(Table1[[#This Row],[Player]],'sim results'!$M$2:$P$564,2,FALSE)&gt;$AA$4</f>
        <v>#N/A</v>
      </c>
      <c r="X183" s="15" t="e">
        <f>VLOOKUP(Table1[[#This Row],[Player]],'sim results'!$M$2:$P$564,2,FALSE)&gt;$AA$5</f>
        <v>#N/A</v>
      </c>
      <c r="Y183" s="15" t="e">
        <f>VLOOKUP(Table1[[#This Row],[Player]],'sim results'!$M$2:$P$564,2,FALSE)&gt;$AA$6</f>
        <v>#N/A</v>
      </c>
    </row>
    <row r="184" spans="2:25">
      <c r="B184" t="s">
        <v>405</v>
      </c>
      <c r="C184">
        <v>184</v>
      </c>
      <c r="D184" t="s">
        <v>506</v>
      </c>
      <c r="E184">
        <v>1</v>
      </c>
      <c r="F184">
        <v>1</v>
      </c>
      <c r="G184" s="1" t="e">
        <f>VLOOKUP(Table1[[#This Row],[Player]],Players[[Player]:[consider]],3,FALSE)</f>
        <v>#N/A</v>
      </c>
      <c r="H184" s="1">
        <v>1</v>
      </c>
      <c r="I184" s="1" t="e">
        <f>MAX(Table1[[#This Row],[Avg Yahoo Cost]:[Other Cost]])</f>
        <v>#N/A</v>
      </c>
      <c r="J184" s="1" t="e">
        <f>Table1[[#This Row],[Max Cost]]-Table1[[#This Row],[Min Cost]]</f>
        <v>#N/A</v>
      </c>
      <c r="K184" s="8" t="e">
        <f>VLOOKUP(Table1[[#This Row],[Player]],Players[[Player]:[consider]],4,FALSE)</f>
        <v>#N/A</v>
      </c>
      <c r="L184" s="15" t="e">
        <f>VLOOKUP(Table1[[#This Row],[Player]],Players[[Player]:[consider]],6,FALSE)</f>
        <v>#N/A</v>
      </c>
      <c r="M184" s="16" t="e">
        <f>VLOOKUP(Table1[[#This Row],[Player]],Players[[Player]:[consider]],7,FALSE)</f>
        <v>#N/A</v>
      </c>
      <c r="N184" s="15" t="e">
        <f>VLOOKUP(Table1[[#This Row],[Player]],Players[[Player]:[consider]],8,FALSE)</f>
        <v>#N/A</v>
      </c>
      <c r="O184" s="15" t="e">
        <f>VLOOKUP(Table1[[#This Row],[Player]],Players[[Player]:[consider]],9,FALSE)</f>
        <v>#N/A</v>
      </c>
      <c r="P184" s="15" t="e">
        <f>VLOOKUP(Table1[[#This Row],[Player]],Players[[Player]:[consider]],10,FALSE)</f>
        <v>#N/A</v>
      </c>
      <c r="Q184" s="15"/>
      <c r="R184" s="15" t="e">
        <f>VLOOKUP(Table1[[#This Row],[Player]],'sim results'!$G$2:$J$581,2,FALSE)&gt;$Z$2</f>
        <v>#N/A</v>
      </c>
      <c r="S184" s="15" t="e">
        <f>VLOOKUP(Table1[[#This Row],[Player]],'sim results'!$G$2:$J$581,2,FALSE)&gt;$Z$3</f>
        <v>#N/A</v>
      </c>
      <c r="T184" s="15" t="e">
        <f>VLOOKUP(Table1[[#This Row],[Player]],'sim results'!$G$2:$J$581,2,FALSE)&gt;$Z$4</f>
        <v>#N/A</v>
      </c>
      <c r="U184" s="15" t="e">
        <f>VLOOKUP(Table1[[#This Row],[Player]],'sim results'!$M$2:$P$564,2,FALSE)&gt;$AA$2</f>
        <v>#N/A</v>
      </c>
      <c r="V184" s="15" t="e">
        <f>VLOOKUP(Table1[[#This Row],[Player]],'sim results'!$M$2:$P$564,2,FALSE)&gt;$AA$3</f>
        <v>#N/A</v>
      </c>
      <c r="W184" s="15" t="e">
        <f>VLOOKUP(Table1[[#This Row],[Player]],'sim results'!$M$2:$P$564,2,FALSE)&gt;$AA$4</f>
        <v>#N/A</v>
      </c>
      <c r="X184" s="15" t="e">
        <f>VLOOKUP(Table1[[#This Row],[Player]],'sim results'!$M$2:$P$564,2,FALSE)&gt;$AA$5</f>
        <v>#N/A</v>
      </c>
      <c r="Y184" s="15" t="e">
        <f>VLOOKUP(Table1[[#This Row],[Player]],'sim results'!$M$2:$P$564,2,FALSE)&gt;$AA$6</f>
        <v>#N/A</v>
      </c>
    </row>
    <row r="185" spans="2:25">
      <c r="B185" t="s">
        <v>407</v>
      </c>
      <c r="C185">
        <v>185</v>
      </c>
      <c r="D185" t="s">
        <v>507</v>
      </c>
      <c r="E185" t="s">
        <v>186</v>
      </c>
      <c r="F185">
        <v>1</v>
      </c>
      <c r="G185" s="1" t="e">
        <f>VLOOKUP(Table1[[#This Row],[Player]],Players[[Player]:[consider]],3,FALSE)</f>
        <v>#N/A</v>
      </c>
      <c r="H185" s="1">
        <v>1</v>
      </c>
      <c r="I185" s="1" t="e">
        <f>MAX(Table1[[#This Row],[Avg Yahoo Cost]:[Other Cost]])</f>
        <v>#N/A</v>
      </c>
      <c r="J185" s="1" t="e">
        <f>Table1[[#This Row],[Max Cost]]-Table1[[#This Row],[Min Cost]]</f>
        <v>#N/A</v>
      </c>
      <c r="K185" s="8" t="e">
        <f>VLOOKUP(Table1[[#This Row],[Player]],Players[[Player]:[consider]],4,FALSE)</f>
        <v>#N/A</v>
      </c>
      <c r="L185" s="15" t="e">
        <f>VLOOKUP(Table1[[#This Row],[Player]],Players[[Player]:[consider]],6,FALSE)</f>
        <v>#N/A</v>
      </c>
      <c r="M185" s="16" t="e">
        <f>VLOOKUP(Table1[[#This Row],[Player]],Players[[Player]:[consider]],7,FALSE)</f>
        <v>#N/A</v>
      </c>
      <c r="N185" s="15" t="e">
        <f>VLOOKUP(Table1[[#This Row],[Player]],Players[[Player]:[consider]],8,FALSE)</f>
        <v>#N/A</v>
      </c>
      <c r="O185" s="15" t="e">
        <f>VLOOKUP(Table1[[#This Row],[Player]],Players[[Player]:[consider]],9,FALSE)</f>
        <v>#N/A</v>
      </c>
      <c r="P185" s="15" t="e">
        <f>VLOOKUP(Table1[[#This Row],[Player]],Players[[Player]:[consider]],10,FALSE)</f>
        <v>#N/A</v>
      </c>
      <c r="Q185" s="15"/>
      <c r="R185" s="15" t="e">
        <f>VLOOKUP(Table1[[#This Row],[Player]],'sim results'!$G$2:$J$581,2,FALSE)&gt;$Z$2</f>
        <v>#N/A</v>
      </c>
      <c r="S185" s="15" t="e">
        <f>VLOOKUP(Table1[[#This Row],[Player]],'sim results'!$G$2:$J$581,2,FALSE)&gt;$Z$3</f>
        <v>#N/A</v>
      </c>
      <c r="T185" s="15" t="e">
        <f>VLOOKUP(Table1[[#This Row],[Player]],'sim results'!$G$2:$J$581,2,FALSE)&gt;$Z$4</f>
        <v>#N/A</v>
      </c>
      <c r="U185" s="15" t="e">
        <f>VLOOKUP(Table1[[#This Row],[Player]],'sim results'!$M$2:$P$564,2,FALSE)&gt;$AA$2</f>
        <v>#N/A</v>
      </c>
      <c r="V185" s="15" t="e">
        <f>VLOOKUP(Table1[[#This Row],[Player]],'sim results'!$M$2:$P$564,2,FALSE)&gt;$AA$3</f>
        <v>#N/A</v>
      </c>
      <c r="W185" s="15" t="e">
        <f>VLOOKUP(Table1[[#This Row],[Player]],'sim results'!$M$2:$P$564,2,FALSE)&gt;$AA$4</f>
        <v>#N/A</v>
      </c>
      <c r="X185" s="15" t="e">
        <f>VLOOKUP(Table1[[#This Row],[Player]],'sim results'!$M$2:$P$564,2,FALSE)&gt;$AA$5</f>
        <v>#N/A</v>
      </c>
      <c r="Y185" s="15" t="e">
        <f>VLOOKUP(Table1[[#This Row],[Player]],'sim results'!$M$2:$P$564,2,FALSE)&gt;$AA$6</f>
        <v>#N/A</v>
      </c>
    </row>
    <row r="186" spans="2:25">
      <c r="B186" t="s">
        <v>178</v>
      </c>
      <c r="C186">
        <v>186</v>
      </c>
      <c r="D186" t="s">
        <v>503</v>
      </c>
      <c r="E186" t="s">
        <v>186</v>
      </c>
      <c r="F186">
        <v>1</v>
      </c>
      <c r="G186" s="1">
        <f>VLOOKUP(Table1[[#This Row],[Player]],Players[[Player]:[consider]],3,FALSE)</f>
        <v>1</v>
      </c>
      <c r="H186" s="1">
        <v>1</v>
      </c>
      <c r="I186" s="1">
        <f>MAX(Table1[[#This Row],[Avg Yahoo Cost]:[Other Cost]])</f>
        <v>1</v>
      </c>
      <c r="J186" s="1">
        <f>Table1[[#This Row],[Max Cost]]-Table1[[#This Row],[Min Cost]]</f>
        <v>0</v>
      </c>
      <c r="K186" s="8">
        <f>VLOOKUP(Table1[[#This Row],[Player]],Players[[Player]:[consider]],4,FALSE)</f>
        <v>112.8</v>
      </c>
      <c r="L186" s="15">
        <f>VLOOKUP(Table1[[#This Row],[Player]],Players[[Player]:[consider]],6,FALSE)</f>
        <v>33</v>
      </c>
      <c r="M186" s="16">
        <f>VLOOKUP(Table1[[#This Row],[Player]],Players[[Player]:[consider]],7,FALSE)</f>
        <v>7</v>
      </c>
      <c r="N186" s="15">
        <f>VLOOKUP(Table1[[#This Row],[Player]],Players[[Player]:[consider]],8,FALSE)</f>
        <v>12</v>
      </c>
      <c r="O186" s="15">
        <f>VLOOKUP(Table1[[#This Row],[Player]],Players[[Player]:[consider]],9,FALSE)</f>
        <v>2</v>
      </c>
      <c r="P186" s="15">
        <f>VLOOKUP(Table1[[#This Row],[Player]],Players[[Player]:[consider]],10,FALSE)</f>
        <v>3.8</v>
      </c>
      <c r="Q186" s="15"/>
      <c r="R186" s="15" t="e">
        <f>VLOOKUP(Table1[[#This Row],[Player]],'sim results'!$G$2:$J$581,2,FALSE)&gt;$Z$2</f>
        <v>#N/A</v>
      </c>
      <c r="S186" s="15" t="e">
        <f>VLOOKUP(Table1[[#This Row],[Player]],'sim results'!$G$2:$J$581,2,FALSE)&gt;$Z$3</f>
        <v>#N/A</v>
      </c>
      <c r="T186" s="15" t="e">
        <f>VLOOKUP(Table1[[#This Row],[Player]],'sim results'!$G$2:$J$581,2,FALSE)&gt;$Z$4</f>
        <v>#N/A</v>
      </c>
      <c r="U186" s="15" t="e">
        <f>VLOOKUP(Table1[[#This Row],[Player]],'sim results'!$M$2:$P$564,2,FALSE)&gt;$AA$2</f>
        <v>#N/A</v>
      </c>
      <c r="V186" s="15" t="e">
        <f>VLOOKUP(Table1[[#This Row],[Player]],'sim results'!$M$2:$P$564,2,FALSE)&gt;$AA$3</f>
        <v>#N/A</v>
      </c>
      <c r="W186" s="15" t="e">
        <f>VLOOKUP(Table1[[#This Row],[Player]],'sim results'!$M$2:$P$564,2,FALSE)&gt;$AA$4</f>
        <v>#N/A</v>
      </c>
      <c r="X186" s="15" t="e">
        <f>VLOOKUP(Table1[[#This Row],[Player]],'sim results'!$M$2:$P$564,2,FALSE)&gt;$AA$5</f>
        <v>#N/A</v>
      </c>
      <c r="Y186" s="15" t="e">
        <f>VLOOKUP(Table1[[#This Row],[Player]],'sim results'!$M$2:$P$564,2,FALSE)&gt;$AA$6</f>
        <v>#N/A</v>
      </c>
    </row>
    <row r="187" spans="2:25">
      <c r="B187" t="s">
        <v>409</v>
      </c>
      <c r="C187">
        <v>187</v>
      </c>
      <c r="D187" t="s">
        <v>504</v>
      </c>
      <c r="E187">
        <v>1.4</v>
      </c>
      <c r="F187">
        <v>1</v>
      </c>
      <c r="G187" s="1" t="e">
        <f>VLOOKUP(Table1[[#This Row],[Player]],Players[[Player]:[consider]],3,FALSE)</f>
        <v>#N/A</v>
      </c>
      <c r="H187" s="1">
        <v>1</v>
      </c>
      <c r="I187" s="1" t="e">
        <f>MAX(Table1[[#This Row],[Avg Yahoo Cost]:[Other Cost]])</f>
        <v>#N/A</v>
      </c>
      <c r="J187" s="1" t="e">
        <f>Table1[[#This Row],[Max Cost]]-Table1[[#This Row],[Min Cost]]</f>
        <v>#N/A</v>
      </c>
      <c r="K187" s="8" t="e">
        <f>VLOOKUP(Table1[[#This Row],[Player]],Players[[Player]:[consider]],4,FALSE)</f>
        <v>#N/A</v>
      </c>
      <c r="L187" s="15" t="e">
        <f>VLOOKUP(Table1[[#This Row],[Player]],Players[[Player]:[consider]],6,FALSE)</f>
        <v>#N/A</v>
      </c>
      <c r="M187" s="16" t="e">
        <f>VLOOKUP(Table1[[#This Row],[Player]],Players[[Player]:[consider]],7,FALSE)</f>
        <v>#N/A</v>
      </c>
      <c r="N187" s="15" t="e">
        <f>VLOOKUP(Table1[[#This Row],[Player]],Players[[Player]:[consider]],8,FALSE)</f>
        <v>#N/A</v>
      </c>
      <c r="O187" s="15" t="e">
        <f>VLOOKUP(Table1[[#This Row],[Player]],Players[[Player]:[consider]],9,FALSE)</f>
        <v>#N/A</v>
      </c>
      <c r="P187" s="15" t="e">
        <f>VLOOKUP(Table1[[#This Row],[Player]],Players[[Player]:[consider]],10,FALSE)</f>
        <v>#N/A</v>
      </c>
      <c r="Q187" s="15"/>
      <c r="R187" s="15" t="e">
        <f>VLOOKUP(Table1[[#This Row],[Player]],'sim results'!$G$2:$J$581,2,FALSE)&gt;$Z$2</f>
        <v>#N/A</v>
      </c>
      <c r="S187" s="15" t="e">
        <f>VLOOKUP(Table1[[#This Row],[Player]],'sim results'!$G$2:$J$581,2,FALSE)&gt;$Z$3</f>
        <v>#N/A</v>
      </c>
      <c r="T187" s="15" t="e">
        <f>VLOOKUP(Table1[[#This Row],[Player]],'sim results'!$G$2:$J$581,2,FALSE)&gt;$Z$4</f>
        <v>#N/A</v>
      </c>
      <c r="U187" s="15" t="e">
        <f>VLOOKUP(Table1[[#This Row],[Player]],'sim results'!$M$2:$P$564,2,FALSE)&gt;$AA$2</f>
        <v>#N/A</v>
      </c>
      <c r="V187" s="15" t="e">
        <f>VLOOKUP(Table1[[#This Row],[Player]],'sim results'!$M$2:$P$564,2,FALSE)&gt;$AA$3</f>
        <v>#N/A</v>
      </c>
      <c r="W187" s="15" t="e">
        <f>VLOOKUP(Table1[[#This Row],[Player]],'sim results'!$M$2:$P$564,2,FALSE)&gt;$AA$4</f>
        <v>#N/A</v>
      </c>
      <c r="X187" s="15" t="e">
        <f>VLOOKUP(Table1[[#This Row],[Player]],'sim results'!$M$2:$P$564,2,FALSE)&gt;$AA$5</f>
        <v>#N/A</v>
      </c>
      <c r="Y187" s="15" t="e">
        <f>VLOOKUP(Table1[[#This Row],[Player]],'sim results'!$M$2:$P$564,2,FALSE)&gt;$AA$6</f>
        <v>#N/A</v>
      </c>
    </row>
    <row r="188" spans="2:25">
      <c r="B188" t="s">
        <v>182</v>
      </c>
      <c r="C188">
        <v>188</v>
      </c>
      <c r="D188" t="s">
        <v>504</v>
      </c>
      <c r="E188" t="s">
        <v>186</v>
      </c>
      <c r="F188">
        <v>1</v>
      </c>
      <c r="G188" s="1">
        <f>VLOOKUP(Table1[[#This Row],[Player]],Players[[Player]:[consider]],3,FALSE)</f>
        <v>1</v>
      </c>
      <c r="H188" s="1">
        <v>1</v>
      </c>
      <c r="I188" s="1">
        <f>MAX(Table1[[#This Row],[Avg Yahoo Cost]:[Other Cost]])</f>
        <v>1</v>
      </c>
      <c r="J188" s="1">
        <f>Table1[[#This Row],[Max Cost]]-Table1[[#This Row],[Min Cost]]</f>
        <v>0</v>
      </c>
      <c r="K188" s="8">
        <f>VLOOKUP(Table1[[#This Row],[Player]],Players[[Player]:[consider]],4,FALSE)</f>
        <v>127.06</v>
      </c>
      <c r="L188" s="15">
        <f>VLOOKUP(Table1[[#This Row],[Player]],Players[[Player]:[consider]],6,FALSE)</f>
        <v>29</v>
      </c>
      <c r="M188" s="16">
        <f>VLOOKUP(Table1[[#This Row],[Player]],Players[[Player]:[consider]],7,FALSE)</f>
        <v>8</v>
      </c>
      <c r="N188" s="15">
        <f>VLOOKUP(Table1[[#This Row],[Player]],Players[[Player]:[consider]],8,FALSE)</f>
        <v>6</v>
      </c>
      <c r="O188" s="15">
        <f>VLOOKUP(Table1[[#This Row],[Player]],Players[[Player]:[consider]],9,FALSE)</f>
        <v>0</v>
      </c>
      <c r="P188" s="15">
        <f>VLOOKUP(Table1[[#This Row],[Player]],Players[[Player]:[consider]],10,FALSE)</f>
        <v>0</v>
      </c>
      <c r="Q188" s="15"/>
      <c r="R188" s="15" t="e">
        <f>VLOOKUP(Table1[[#This Row],[Player]],'sim results'!$G$2:$J$581,2,FALSE)&gt;$Z$2</f>
        <v>#N/A</v>
      </c>
      <c r="S188" s="15" t="e">
        <f>VLOOKUP(Table1[[#This Row],[Player]],'sim results'!$G$2:$J$581,2,FALSE)&gt;$Z$3</f>
        <v>#N/A</v>
      </c>
      <c r="T188" s="15" t="e">
        <f>VLOOKUP(Table1[[#This Row],[Player]],'sim results'!$G$2:$J$581,2,FALSE)&gt;$Z$4</f>
        <v>#N/A</v>
      </c>
      <c r="U188" s="15" t="e">
        <f>VLOOKUP(Table1[[#This Row],[Player]],'sim results'!$M$2:$P$564,2,FALSE)&gt;$AA$2</f>
        <v>#N/A</v>
      </c>
      <c r="V188" s="15" t="e">
        <f>VLOOKUP(Table1[[#This Row],[Player]],'sim results'!$M$2:$P$564,2,FALSE)&gt;$AA$3</f>
        <v>#N/A</v>
      </c>
      <c r="W188" s="15" t="e">
        <f>VLOOKUP(Table1[[#This Row],[Player]],'sim results'!$M$2:$P$564,2,FALSE)&gt;$AA$4</f>
        <v>#N/A</v>
      </c>
      <c r="X188" s="15" t="e">
        <f>VLOOKUP(Table1[[#This Row],[Player]],'sim results'!$M$2:$P$564,2,FALSE)&gt;$AA$5</f>
        <v>#N/A</v>
      </c>
      <c r="Y188" s="15" t="e">
        <f>VLOOKUP(Table1[[#This Row],[Player]],'sim results'!$M$2:$P$564,2,FALSE)&gt;$AA$6</f>
        <v>#N/A</v>
      </c>
    </row>
    <row r="189" spans="2:25">
      <c r="B189" t="s">
        <v>412</v>
      </c>
      <c r="C189">
        <v>189</v>
      </c>
      <c r="D189" t="s">
        <v>508</v>
      </c>
      <c r="E189">
        <v>1.8</v>
      </c>
      <c r="F189">
        <v>1</v>
      </c>
      <c r="G189" s="1" t="e">
        <f>VLOOKUP(Table1[[#This Row],[Player]],Players[[Player]:[consider]],3,FALSE)</f>
        <v>#N/A</v>
      </c>
      <c r="H189" s="1">
        <v>1</v>
      </c>
      <c r="I189" s="1" t="e">
        <f>MAX(Table1[[#This Row],[Avg Yahoo Cost]:[Other Cost]])</f>
        <v>#N/A</v>
      </c>
      <c r="J189" s="1" t="e">
        <f>Table1[[#This Row],[Max Cost]]-Table1[[#This Row],[Min Cost]]</f>
        <v>#N/A</v>
      </c>
      <c r="K189" s="8" t="e">
        <f>VLOOKUP(Table1[[#This Row],[Player]],Players[[Player]:[consider]],4,FALSE)</f>
        <v>#N/A</v>
      </c>
      <c r="L189" s="15" t="e">
        <f>VLOOKUP(Table1[[#This Row],[Player]],Players[[Player]:[consider]],6,FALSE)</f>
        <v>#N/A</v>
      </c>
      <c r="M189" s="16" t="e">
        <f>VLOOKUP(Table1[[#This Row],[Player]],Players[[Player]:[consider]],7,FALSE)</f>
        <v>#N/A</v>
      </c>
      <c r="N189" s="15" t="e">
        <f>VLOOKUP(Table1[[#This Row],[Player]],Players[[Player]:[consider]],8,FALSE)</f>
        <v>#N/A</v>
      </c>
      <c r="O189" s="15" t="e">
        <f>VLOOKUP(Table1[[#This Row],[Player]],Players[[Player]:[consider]],9,FALSE)</f>
        <v>#N/A</v>
      </c>
      <c r="P189" s="15" t="e">
        <f>VLOOKUP(Table1[[#This Row],[Player]],Players[[Player]:[consider]],10,FALSE)</f>
        <v>#N/A</v>
      </c>
      <c r="Q189" s="15"/>
      <c r="R189" s="15" t="e">
        <f>VLOOKUP(Table1[[#This Row],[Player]],'sim results'!$G$2:$J$581,2,FALSE)&gt;$Z$2</f>
        <v>#N/A</v>
      </c>
      <c r="S189" s="15" t="e">
        <f>VLOOKUP(Table1[[#This Row],[Player]],'sim results'!$G$2:$J$581,2,FALSE)&gt;$Z$3</f>
        <v>#N/A</v>
      </c>
      <c r="T189" s="15" t="e">
        <f>VLOOKUP(Table1[[#This Row],[Player]],'sim results'!$G$2:$J$581,2,FALSE)&gt;$Z$4</f>
        <v>#N/A</v>
      </c>
      <c r="U189" s="15" t="e">
        <f>VLOOKUP(Table1[[#This Row],[Player]],'sim results'!$M$2:$P$564,2,FALSE)&gt;$AA$2</f>
        <v>#N/A</v>
      </c>
      <c r="V189" s="15" t="e">
        <f>VLOOKUP(Table1[[#This Row],[Player]],'sim results'!$M$2:$P$564,2,FALSE)&gt;$AA$3</f>
        <v>#N/A</v>
      </c>
      <c r="W189" s="15" t="e">
        <f>VLOOKUP(Table1[[#This Row],[Player]],'sim results'!$M$2:$P$564,2,FALSE)&gt;$AA$4</f>
        <v>#N/A</v>
      </c>
      <c r="X189" s="15" t="e">
        <f>VLOOKUP(Table1[[#This Row],[Player]],'sim results'!$M$2:$P$564,2,FALSE)&gt;$AA$5</f>
        <v>#N/A</v>
      </c>
      <c r="Y189" s="15" t="e">
        <f>VLOOKUP(Table1[[#This Row],[Player]],'sim results'!$M$2:$P$564,2,FALSE)&gt;$AA$6</f>
        <v>#N/A</v>
      </c>
    </row>
    <row r="190" spans="2:25">
      <c r="B190" t="s">
        <v>414</v>
      </c>
      <c r="C190">
        <v>190</v>
      </c>
      <c r="D190" t="s">
        <v>505</v>
      </c>
      <c r="E190">
        <v>1.3</v>
      </c>
      <c r="F190">
        <v>1</v>
      </c>
      <c r="G190" s="1" t="e">
        <f>VLOOKUP(Table1[[#This Row],[Player]],Players[[Player]:[consider]],3,FALSE)</f>
        <v>#N/A</v>
      </c>
      <c r="H190" s="1">
        <v>1</v>
      </c>
      <c r="I190" s="1" t="e">
        <f>MAX(Table1[[#This Row],[Avg Yahoo Cost]:[Other Cost]])</f>
        <v>#N/A</v>
      </c>
      <c r="J190" s="1" t="e">
        <f>Table1[[#This Row],[Max Cost]]-Table1[[#This Row],[Min Cost]]</f>
        <v>#N/A</v>
      </c>
      <c r="K190" s="8" t="e">
        <f>VLOOKUP(Table1[[#This Row],[Player]],Players[[Player]:[consider]],4,FALSE)</f>
        <v>#N/A</v>
      </c>
      <c r="L190" s="15" t="e">
        <f>VLOOKUP(Table1[[#This Row],[Player]],Players[[Player]:[consider]],6,FALSE)</f>
        <v>#N/A</v>
      </c>
      <c r="M190" s="16" t="e">
        <f>VLOOKUP(Table1[[#This Row],[Player]],Players[[Player]:[consider]],7,FALSE)</f>
        <v>#N/A</v>
      </c>
      <c r="N190" s="15" t="e">
        <f>VLOOKUP(Table1[[#This Row],[Player]],Players[[Player]:[consider]],8,FALSE)</f>
        <v>#N/A</v>
      </c>
      <c r="O190" s="15" t="e">
        <f>VLOOKUP(Table1[[#This Row],[Player]],Players[[Player]:[consider]],9,FALSE)</f>
        <v>#N/A</v>
      </c>
      <c r="P190" s="15" t="e">
        <f>VLOOKUP(Table1[[#This Row],[Player]],Players[[Player]:[consider]],10,FALSE)</f>
        <v>#N/A</v>
      </c>
      <c r="Q190" s="15"/>
      <c r="R190" s="15" t="e">
        <f>VLOOKUP(Table1[[#This Row],[Player]],'sim results'!$G$2:$J$581,2,FALSE)&gt;$Z$2</f>
        <v>#N/A</v>
      </c>
      <c r="S190" s="15" t="e">
        <f>VLOOKUP(Table1[[#This Row],[Player]],'sim results'!$G$2:$J$581,2,FALSE)&gt;$Z$3</f>
        <v>#N/A</v>
      </c>
      <c r="T190" s="15" t="e">
        <f>VLOOKUP(Table1[[#This Row],[Player]],'sim results'!$G$2:$J$581,2,FALSE)&gt;$Z$4</f>
        <v>#N/A</v>
      </c>
      <c r="U190" s="15" t="e">
        <f>VLOOKUP(Table1[[#This Row],[Player]],'sim results'!$M$2:$P$564,2,FALSE)&gt;$AA$2</f>
        <v>#N/A</v>
      </c>
      <c r="V190" s="15" t="e">
        <f>VLOOKUP(Table1[[#This Row],[Player]],'sim results'!$M$2:$P$564,2,FALSE)&gt;$AA$3</f>
        <v>#N/A</v>
      </c>
      <c r="W190" s="15" t="e">
        <f>VLOOKUP(Table1[[#This Row],[Player]],'sim results'!$M$2:$P$564,2,FALSE)&gt;$AA$4</f>
        <v>#N/A</v>
      </c>
      <c r="X190" s="15" t="e">
        <f>VLOOKUP(Table1[[#This Row],[Player]],'sim results'!$M$2:$P$564,2,FALSE)&gt;$AA$5</f>
        <v>#N/A</v>
      </c>
      <c r="Y190" s="15" t="e">
        <f>VLOOKUP(Table1[[#This Row],[Player]],'sim results'!$M$2:$P$564,2,FALSE)&gt;$AA$6</f>
        <v>#N/A</v>
      </c>
    </row>
    <row r="191" spans="2:25">
      <c r="B191" t="s">
        <v>416</v>
      </c>
      <c r="C191">
        <v>191</v>
      </c>
      <c r="D191" t="s">
        <v>504</v>
      </c>
      <c r="E191" t="s">
        <v>186</v>
      </c>
      <c r="F191">
        <v>1</v>
      </c>
      <c r="G191" s="1" t="e">
        <f>VLOOKUP(Table1[[#This Row],[Player]],Players[[Player]:[consider]],3,FALSE)</f>
        <v>#N/A</v>
      </c>
      <c r="H191" s="1">
        <v>1</v>
      </c>
      <c r="I191" s="1" t="e">
        <f>MAX(Table1[[#This Row],[Avg Yahoo Cost]:[Other Cost]])</f>
        <v>#N/A</v>
      </c>
      <c r="J191" s="1" t="e">
        <f>Table1[[#This Row],[Max Cost]]-Table1[[#This Row],[Min Cost]]</f>
        <v>#N/A</v>
      </c>
      <c r="K191" s="8" t="e">
        <f>VLOOKUP(Table1[[#This Row],[Player]],Players[[Player]:[consider]],4,FALSE)</f>
        <v>#N/A</v>
      </c>
      <c r="L191" s="15" t="e">
        <f>VLOOKUP(Table1[[#This Row],[Player]],Players[[Player]:[consider]],6,FALSE)</f>
        <v>#N/A</v>
      </c>
      <c r="M191" s="16" t="e">
        <f>VLOOKUP(Table1[[#This Row],[Player]],Players[[Player]:[consider]],7,FALSE)</f>
        <v>#N/A</v>
      </c>
      <c r="N191" s="15" t="e">
        <f>VLOOKUP(Table1[[#This Row],[Player]],Players[[Player]:[consider]],8,FALSE)</f>
        <v>#N/A</v>
      </c>
      <c r="O191" s="15" t="e">
        <f>VLOOKUP(Table1[[#This Row],[Player]],Players[[Player]:[consider]],9,FALSE)</f>
        <v>#N/A</v>
      </c>
      <c r="P191" s="15" t="e">
        <f>VLOOKUP(Table1[[#This Row],[Player]],Players[[Player]:[consider]],10,FALSE)</f>
        <v>#N/A</v>
      </c>
      <c r="Q191" s="15"/>
      <c r="R191" s="15" t="e">
        <f>VLOOKUP(Table1[[#This Row],[Player]],'sim results'!$G$2:$J$581,2,FALSE)&gt;$Z$2</f>
        <v>#N/A</v>
      </c>
      <c r="S191" s="15" t="e">
        <f>VLOOKUP(Table1[[#This Row],[Player]],'sim results'!$G$2:$J$581,2,FALSE)&gt;$Z$3</f>
        <v>#N/A</v>
      </c>
      <c r="T191" s="15" t="e">
        <f>VLOOKUP(Table1[[#This Row],[Player]],'sim results'!$G$2:$J$581,2,FALSE)&gt;$Z$4</f>
        <v>#N/A</v>
      </c>
      <c r="U191" s="15" t="e">
        <f>VLOOKUP(Table1[[#This Row],[Player]],'sim results'!$M$2:$P$564,2,FALSE)&gt;$AA$2</f>
        <v>#N/A</v>
      </c>
      <c r="V191" s="15" t="e">
        <f>VLOOKUP(Table1[[#This Row],[Player]],'sim results'!$M$2:$P$564,2,FALSE)&gt;$AA$3</f>
        <v>#N/A</v>
      </c>
      <c r="W191" s="15" t="e">
        <f>VLOOKUP(Table1[[#This Row],[Player]],'sim results'!$M$2:$P$564,2,FALSE)&gt;$AA$4</f>
        <v>#N/A</v>
      </c>
      <c r="X191" s="15" t="e">
        <f>VLOOKUP(Table1[[#This Row],[Player]],'sim results'!$M$2:$P$564,2,FALSE)&gt;$AA$5</f>
        <v>#N/A</v>
      </c>
      <c r="Y191" s="15" t="e">
        <f>VLOOKUP(Table1[[#This Row],[Player]],'sim results'!$M$2:$P$564,2,FALSE)&gt;$AA$6</f>
        <v>#N/A</v>
      </c>
    </row>
    <row r="192" spans="2:25">
      <c r="B192" t="s">
        <v>189</v>
      </c>
      <c r="C192">
        <v>192</v>
      </c>
      <c r="D192" t="s">
        <v>507</v>
      </c>
      <c r="E192">
        <v>1.1000000000000001</v>
      </c>
      <c r="F192">
        <v>1</v>
      </c>
      <c r="G192" s="1" t="str">
        <f>VLOOKUP(Table1[[#This Row],[Player]],Players[[Player]:[consider]],3,FALSE)</f>
        <v>-</v>
      </c>
      <c r="H192" s="1">
        <v>1</v>
      </c>
      <c r="I192" s="1">
        <f>MAX(Table1[[#This Row],[Avg Yahoo Cost]:[Other Cost]])</f>
        <v>1.1000000000000001</v>
      </c>
      <c r="J192" s="1">
        <f>Table1[[#This Row],[Max Cost]]-Table1[[#This Row],[Min Cost]]</f>
        <v>0.10000000000000009</v>
      </c>
      <c r="K192" s="8">
        <f>VLOOKUP(Table1[[#This Row],[Player]],Players[[Player]:[consider]],4,FALSE)</f>
        <v>75.209999999999994</v>
      </c>
      <c r="L192" s="15">
        <f>VLOOKUP(Table1[[#This Row],[Player]],Players[[Player]:[consider]],6,FALSE)</f>
        <v>24</v>
      </c>
      <c r="M192" s="16">
        <f>VLOOKUP(Table1[[#This Row],[Player]],Players[[Player]:[consider]],7,FALSE)</f>
        <v>2</v>
      </c>
      <c r="N192" s="15">
        <f>VLOOKUP(Table1[[#This Row],[Player]],Players[[Player]:[consider]],8,FALSE)</f>
        <v>14</v>
      </c>
      <c r="O192" s="15">
        <f>VLOOKUP(Table1[[#This Row],[Player]],Players[[Player]:[consider]],9,FALSE)</f>
        <v>2</v>
      </c>
      <c r="P192" s="15">
        <f>VLOOKUP(Table1[[#This Row],[Player]],Players[[Player]:[consider]],10,FALSE)</f>
        <v>3</v>
      </c>
      <c r="Q192" s="15"/>
      <c r="R192" s="15" t="e">
        <f>VLOOKUP(Table1[[#This Row],[Player]],'sim results'!$G$2:$J$581,2,FALSE)&gt;$Z$2</f>
        <v>#N/A</v>
      </c>
      <c r="S192" s="15" t="e">
        <f>VLOOKUP(Table1[[#This Row],[Player]],'sim results'!$G$2:$J$581,2,FALSE)&gt;$Z$3</f>
        <v>#N/A</v>
      </c>
      <c r="T192" s="15" t="e">
        <f>VLOOKUP(Table1[[#This Row],[Player]],'sim results'!$G$2:$J$581,2,FALSE)&gt;$Z$4</f>
        <v>#N/A</v>
      </c>
      <c r="U192" s="15" t="e">
        <f>VLOOKUP(Table1[[#This Row],[Player]],'sim results'!$M$2:$P$564,2,FALSE)&gt;$AA$2</f>
        <v>#N/A</v>
      </c>
      <c r="V192" s="15" t="e">
        <f>VLOOKUP(Table1[[#This Row],[Player]],'sim results'!$M$2:$P$564,2,FALSE)&gt;$AA$3</f>
        <v>#N/A</v>
      </c>
      <c r="W192" s="15" t="e">
        <f>VLOOKUP(Table1[[#This Row],[Player]],'sim results'!$M$2:$P$564,2,FALSE)&gt;$AA$4</f>
        <v>#N/A</v>
      </c>
      <c r="X192" s="15" t="e">
        <f>VLOOKUP(Table1[[#This Row],[Player]],'sim results'!$M$2:$P$564,2,FALSE)&gt;$AA$5</f>
        <v>#N/A</v>
      </c>
      <c r="Y192" s="15" t="e">
        <f>VLOOKUP(Table1[[#This Row],[Player]],'sim results'!$M$2:$P$564,2,FALSE)&gt;$AA$6</f>
        <v>#N/A</v>
      </c>
    </row>
    <row r="193" spans="2:25">
      <c r="B193" t="s">
        <v>419</v>
      </c>
      <c r="C193">
        <v>193</v>
      </c>
      <c r="D193" t="s">
        <v>503</v>
      </c>
      <c r="E193" t="s">
        <v>186</v>
      </c>
      <c r="F193">
        <v>1</v>
      </c>
      <c r="G193" s="1" t="e">
        <f>VLOOKUP(Table1[[#This Row],[Player]],Players[[Player]:[consider]],3,FALSE)</f>
        <v>#N/A</v>
      </c>
      <c r="H193" s="1">
        <v>1</v>
      </c>
      <c r="I193" s="1" t="e">
        <f>MAX(Table1[[#This Row],[Avg Yahoo Cost]:[Other Cost]])</f>
        <v>#N/A</v>
      </c>
      <c r="J193" s="1" t="e">
        <f>Table1[[#This Row],[Max Cost]]-Table1[[#This Row],[Min Cost]]</f>
        <v>#N/A</v>
      </c>
      <c r="K193" s="8" t="e">
        <f>VLOOKUP(Table1[[#This Row],[Player]],Players[[Player]:[consider]],4,FALSE)</f>
        <v>#N/A</v>
      </c>
      <c r="L193" s="15" t="e">
        <f>VLOOKUP(Table1[[#This Row],[Player]],Players[[Player]:[consider]],6,FALSE)</f>
        <v>#N/A</v>
      </c>
      <c r="M193" s="16" t="e">
        <f>VLOOKUP(Table1[[#This Row],[Player]],Players[[Player]:[consider]],7,FALSE)</f>
        <v>#N/A</v>
      </c>
      <c r="N193" s="15" t="e">
        <f>VLOOKUP(Table1[[#This Row],[Player]],Players[[Player]:[consider]],8,FALSE)</f>
        <v>#N/A</v>
      </c>
      <c r="O193" s="15" t="e">
        <f>VLOOKUP(Table1[[#This Row],[Player]],Players[[Player]:[consider]],9,FALSE)</f>
        <v>#N/A</v>
      </c>
      <c r="P193" s="15" t="e">
        <f>VLOOKUP(Table1[[#This Row],[Player]],Players[[Player]:[consider]],10,FALSE)</f>
        <v>#N/A</v>
      </c>
      <c r="Q193" s="15"/>
      <c r="R193" s="15" t="e">
        <f>VLOOKUP(Table1[[#This Row],[Player]],'sim results'!$G$2:$J$581,2,FALSE)&gt;$Z$2</f>
        <v>#N/A</v>
      </c>
      <c r="S193" s="15" t="e">
        <f>VLOOKUP(Table1[[#This Row],[Player]],'sim results'!$G$2:$J$581,2,FALSE)&gt;$Z$3</f>
        <v>#N/A</v>
      </c>
      <c r="T193" s="15" t="e">
        <f>VLOOKUP(Table1[[#This Row],[Player]],'sim results'!$G$2:$J$581,2,FALSE)&gt;$Z$4</f>
        <v>#N/A</v>
      </c>
      <c r="U193" s="15" t="e">
        <f>VLOOKUP(Table1[[#This Row],[Player]],'sim results'!$M$2:$P$564,2,FALSE)&gt;$AA$2</f>
        <v>#N/A</v>
      </c>
      <c r="V193" s="15" t="e">
        <f>VLOOKUP(Table1[[#This Row],[Player]],'sim results'!$M$2:$P$564,2,FALSE)&gt;$AA$3</f>
        <v>#N/A</v>
      </c>
      <c r="W193" s="15" t="e">
        <f>VLOOKUP(Table1[[#This Row],[Player]],'sim results'!$M$2:$P$564,2,FALSE)&gt;$AA$4</f>
        <v>#N/A</v>
      </c>
      <c r="X193" s="15" t="e">
        <f>VLOOKUP(Table1[[#This Row],[Player]],'sim results'!$M$2:$P$564,2,FALSE)&gt;$AA$5</f>
        <v>#N/A</v>
      </c>
      <c r="Y193" s="15" t="e">
        <f>VLOOKUP(Table1[[#This Row],[Player]],'sim results'!$M$2:$P$564,2,FALSE)&gt;$AA$6</f>
        <v>#N/A</v>
      </c>
    </row>
    <row r="194" spans="2:25">
      <c r="B194" t="s">
        <v>421</v>
      </c>
      <c r="C194">
        <v>194</v>
      </c>
      <c r="D194" t="s">
        <v>507</v>
      </c>
      <c r="E194">
        <v>1.2</v>
      </c>
      <c r="F194">
        <v>1</v>
      </c>
      <c r="G194" s="1" t="e">
        <f>VLOOKUP(Table1[[#This Row],[Player]],Players[[Player]:[consider]],3,FALSE)</f>
        <v>#N/A</v>
      </c>
      <c r="H194" s="1">
        <v>1</v>
      </c>
      <c r="I194" s="1" t="e">
        <f>MAX(Table1[[#This Row],[Avg Yahoo Cost]:[Other Cost]])</f>
        <v>#N/A</v>
      </c>
      <c r="J194" s="1" t="e">
        <f>Table1[[#This Row],[Max Cost]]-Table1[[#This Row],[Min Cost]]</f>
        <v>#N/A</v>
      </c>
      <c r="K194" s="8" t="e">
        <f>VLOOKUP(Table1[[#This Row],[Player]],Players[[Player]:[consider]],4,FALSE)</f>
        <v>#N/A</v>
      </c>
      <c r="L194" s="15" t="e">
        <f>VLOOKUP(Table1[[#This Row],[Player]],Players[[Player]:[consider]],6,FALSE)</f>
        <v>#N/A</v>
      </c>
      <c r="M194" s="16" t="e">
        <f>VLOOKUP(Table1[[#This Row],[Player]],Players[[Player]:[consider]],7,FALSE)</f>
        <v>#N/A</v>
      </c>
      <c r="N194" s="15" t="e">
        <f>VLOOKUP(Table1[[#This Row],[Player]],Players[[Player]:[consider]],8,FALSE)</f>
        <v>#N/A</v>
      </c>
      <c r="O194" s="15" t="e">
        <f>VLOOKUP(Table1[[#This Row],[Player]],Players[[Player]:[consider]],9,FALSE)</f>
        <v>#N/A</v>
      </c>
      <c r="P194" s="15" t="e">
        <f>VLOOKUP(Table1[[#This Row],[Player]],Players[[Player]:[consider]],10,FALSE)</f>
        <v>#N/A</v>
      </c>
      <c r="Q194" s="15"/>
      <c r="R194" s="15" t="e">
        <f>VLOOKUP(Table1[[#This Row],[Player]],'sim results'!$G$2:$J$581,2,FALSE)&gt;$Z$2</f>
        <v>#N/A</v>
      </c>
      <c r="S194" s="15" t="e">
        <f>VLOOKUP(Table1[[#This Row],[Player]],'sim results'!$G$2:$J$581,2,FALSE)&gt;$Z$3</f>
        <v>#N/A</v>
      </c>
      <c r="T194" s="15" t="e">
        <f>VLOOKUP(Table1[[#This Row],[Player]],'sim results'!$G$2:$J$581,2,FALSE)&gt;$Z$4</f>
        <v>#N/A</v>
      </c>
      <c r="U194" s="15" t="e">
        <f>VLOOKUP(Table1[[#This Row],[Player]],'sim results'!$M$2:$P$564,2,FALSE)&gt;$AA$2</f>
        <v>#N/A</v>
      </c>
      <c r="V194" s="15" t="e">
        <f>VLOOKUP(Table1[[#This Row],[Player]],'sim results'!$M$2:$P$564,2,FALSE)&gt;$AA$3</f>
        <v>#N/A</v>
      </c>
      <c r="W194" s="15" t="e">
        <f>VLOOKUP(Table1[[#This Row],[Player]],'sim results'!$M$2:$P$564,2,FALSE)&gt;$AA$4</f>
        <v>#N/A</v>
      </c>
      <c r="X194" s="15" t="e">
        <f>VLOOKUP(Table1[[#This Row],[Player]],'sim results'!$M$2:$P$564,2,FALSE)&gt;$AA$5</f>
        <v>#N/A</v>
      </c>
      <c r="Y194" s="15" t="e">
        <f>VLOOKUP(Table1[[#This Row],[Player]],'sim results'!$M$2:$P$564,2,FALSE)&gt;$AA$6</f>
        <v>#N/A</v>
      </c>
    </row>
    <row r="195" spans="2:25">
      <c r="B195" t="s">
        <v>169</v>
      </c>
      <c r="C195">
        <v>195</v>
      </c>
      <c r="D195" t="s">
        <v>504</v>
      </c>
      <c r="E195" t="s">
        <v>186</v>
      </c>
      <c r="F195">
        <v>1</v>
      </c>
      <c r="G195" s="1">
        <f>VLOOKUP(Table1[[#This Row],[Player]],Players[[Player]:[consider]],3,FALSE)</f>
        <v>1</v>
      </c>
      <c r="H195" s="1">
        <v>1</v>
      </c>
      <c r="I195" s="1">
        <f>MAX(Table1[[#This Row],[Avg Yahoo Cost]:[Other Cost]])</f>
        <v>1</v>
      </c>
      <c r="J195" s="1">
        <f>Table1[[#This Row],[Max Cost]]-Table1[[#This Row],[Min Cost]]</f>
        <v>0</v>
      </c>
      <c r="K195" s="8">
        <f>VLOOKUP(Table1[[#This Row],[Player]],Players[[Player]:[consider]],4,FALSE)</f>
        <v>137.21</v>
      </c>
      <c r="L195" s="15">
        <f>VLOOKUP(Table1[[#This Row],[Player]],Players[[Player]:[consider]],6,FALSE)</f>
        <v>23</v>
      </c>
      <c r="M195" s="16">
        <f>VLOOKUP(Table1[[#This Row],[Player]],Players[[Player]:[consider]],7,FALSE)</f>
        <v>2</v>
      </c>
      <c r="N195" s="15">
        <f>VLOOKUP(Table1[[#This Row],[Player]],Players[[Player]:[consider]],8,FALSE)</f>
        <v>11</v>
      </c>
      <c r="O195" s="15">
        <f>VLOOKUP(Table1[[#This Row],[Player]],Players[[Player]:[consider]],9,FALSE)</f>
        <v>0</v>
      </c>
      <c r="P195" s="15">
        <f>VLOOKUP(Table1[[#This Row],[Player]],Players[[Player]:[consider]],10,FALSE)</f>
        <v>0</v>
      </c>
      <c r="Q195" s="15"/>
      <c r="R195" s="15" t="e">
        <f>VLOOKUP(Table1[[#This Row],[Player]],'sim results'!$G$2:$J$581,2,FALSE)&gt;$Z$2</f>
        <v>#N/A</v>
      </c>
      <c r="S195" s="15" t="e">
        <f>VLOOKUP(Table1[[#This Row],[Player]],'sim results'!$G$2:$J$581,2,FALSE)&gt;$Z$3</f>
        <v>#N/A</v>
      </c>
      <c r="T195" s="15" t="e">
        <f>VLOOKUP(Table1[[#This Row],[Player]],'sim results'!$G$2:$J$581,2,FALSE)&gt;$Z$4</f>
        <v>#N/A</v>
      </c>
      <c r="U195" s="15" t="e">
        <f>VLOOKUP(Table1[[#This Row],[Player]],'sim results'!$M$2:$P$564,2,FALSE)&gt;$AA$2</f>
        <v>#N/A</v>
      </c>
      <c r="V195" s="15" t="e">
        <f>VLOOKUP(Table1[[#This Row],[Player]],'sim results'!$M$2:$P$564,2,FALSE)&gt;$AA$3</f>
        <v>#N/A</v>
      </c>
      <c r="W195" s="15" t="e">
        <f>VLOOKUP(Table1[[#This Row],[Player]],'sim results'!$M$2:$P$564,2,FALSE)&gt;$AA$4</f>
        <v>#N/A</v>
      </c>
      <c r="X195" s="15" t="e">
        <f>VLOOKUP(Table1[[#This Row],[Player]],'sim results'!$M$2:$P$564,2,FALSE)&gt;$AA$5</f>
        <v>#N/A</v>
      </c>
      <c r="Y195" s="15" t="e">
        <f>VLOOKUP(Table1[[#This Row],[Player]],'sim results'!$M$2:$P$564,2,FALSE)&gt;$AA$6</f>
        <v>#N/A</v>
      </c>
    </row>
    <row r="196" spans="2:25">
      <c r="B196" t="s">
        <v>424</v>
      </c>
      <c r="C196">
        <v>196</v>
      </c>
      <c r="D196" t="s">
        <v>504</v>
      </c>
      <c r="E196" t="s">
        <v>186</v>
      </c>
      <c r="F196">
        <v>1</v>
      </c>
      <c r="G196" s="1" t="e">
        <f>VLOOKUP(Table1[[#This Row],[Player]],Players[[Player]:[consider]],3,FALSE)</f>
        <v>#N/A</v>
      </c>
      <c r="H196" s="1">
        <v>1</v>
      </c>
      <c r="I196" s="1" t="e">
        <f>MAX(Table1[[#This Row],[Avg Yahoo Cost]:[Other Cost]])</f>
        <v>#N/A</v>
      </c>
      <c r="J196" s="1" t="e">
        <f>Table1[[#This Row],[Max Cost]]-Table1[[#This Row],[Min Cost]]</f>
        <v>#N/A</v>
      </c>
      <c r="K196" s="8" t="e">
        <f>VLOOKUP(Table1[[#This Row],[Player]],Players[[Player]:[consider]],4,FALSE)</f>
        <v>#N/A</v>
      </c>
      <c r="L196" s="15" t="e">
        <f>VLOOKUP(Table1[[#This Row],[Player]],Players[[Player]:[consider]],6,FALSE)</f>
        <v>#N/A</v>
      </c>
      <c r="M196" s="16" t="e">
        <f>VLOOKUP(Table1[[#This Row],[Player]],Players[[Player]:[consider]],7,FALSE)</f>
        <v>#N/A</v>
      </c>
      <c r="N196" s="15" t="e">
        <f>VLOOKUP(Table1[[#This Row],[Player]],Players[[Player]:[consider]],8,FALSE)</f>
        <v>#N/A</v>
      </c>
      <c r="O196" s="15" t="e">
        <f>VLOOKUP(Table1[[#This Row],[Player]],Players[[Player]:[consider]],9,FALSE)</f>
        <v>#N/A</v>
      </c>
      <c r="P196" s="15" t="e">
        <f>VLOOKUP(Table1[[#This Row],[Player]],Players[[Player]:[consider]],10,FALSE)</f>
        <v>#N/A</v>
      </c>
      <c r="Q196" s="15"/>
      <c r="R196" s="15" t="e">
        <f>VLOOKUP(Table1[[#This Row],[Player]],'sim results'!$G$2:$J$581,2,FALSE)&gt;$Z$2</f>
        <v>#N/A</v>
      </c>
      <c r="S196" s="15" t="e">
        <f>VLOOKUP(Table1[[#This Row],[Player]],'sim results'!$G$2:$J$581,2,FALSE)&gt;$Z$3</f>
        <v>#N/A</v>
      </c>
      <c r="T196" s="15" t="e">
        <f>VLOOKUP(Table1[[#This Row],[Player]],'sim results'!$G$2:$J$581,2,FALSE)&gt;$Z$4</f>
        <v>#N/A</v>
      </c>
      <c r="U196" s="15" t="e">
        <f>VLOOKUP(Table1[[#This Row],[Player]],'sim results'!$M$2:$P$564,2,FALSE)&gt;$AA$2</f>
        <v>#N/A</v>
      </c>
      <c r="V196" s="15" t="e">
        <f>VLOOKUP(Table1[[#This Row],[Player]],'sim results'!$M$2:$P$564,2,FALSE)&gt;$AA$3</f>
        <v>#N/A</v>
      </c>
      <c r="W196" s="15" t="e">
        <f>VLOOKUP(Table1[[#This Row],[Player]],'sim results'!$M$2:$P$564,2,FALSE)&gt;$AA$4</f>
        <v>#N/A</v>
      </c>
      <c r="X196" s="15" t="e">
        <f>VLOOKUP(Table1[[#This Row],[Player]],'sim results'!$M$2:$P$564,2,FALSE)&gt;$AA$5</f>
        <v>#N/A</v>
      </c>
      <c r="Y196" s="15" t="e">
        <f>VLOOKUP(Table1[[#This Row],[Player]],'sim results'!$M$2:$P$564,2,FALSE)&gt;$AA$6</f>
        <v>#N/A</v>
      </c>
    </row>
    <row r="197" spans="2:25">
      <c r="B197" t="s">
        <v>426</v>
      </c>
      <c r="C197">
        <v>197</v>
      </c>
      <c r="D197" t="s">
        <v>506</v>
      </c>
      <c r="E197">
        <v>1.2</v>
      </c>
      <c r="F197">
        <v>0</v>
      </c>
      <c r="G197" s="1" t="e">
        <f>VLOOKUP(Table1[[#This Row],[Player]],Players[[Player]:[consider]],3,FALSE)</f>
        <v>#N/A</v>
      </c>
      <c r="H197" s="1">
        <v>1</v>
      </c>
      <c r="I197" s="1" t="e">
        <f>MAX(Table1[[#This Row],[Avg Yahoo Cost]:[Other Cost]])</f>
        <v>#N/A</v>
      </c>
      <c r="J197" s="1" t="e">
        <f>Table1[[#This Row],[Max Cost]]-Table1[[#This Row],[Min Cost]]</f>
        <v>#N/A</v>
      </c>
      <c r="K197" s="8" t="e">
        <f>VLOOKUP(Table1[[#This Row],[Player]],Players[[Player]:[consider]],4,FALSE)</f>
        <v>#N/A</v>
      </c>
      <c r="L197" s="15" t="e">
        <f>VLOOKUP(Table1[[#This Row],[Player]],Players[[Player]:[consider]],6,FALSE)</f>
        <v>#N/A</v>
      </c>
      <c r="M197" s="16" t="e">
        <f>VLOOKUP(Table1[[#This Row],[Player]],Players[[Player]:[consider]],7,FALSE)</f>
        <v>#N/A</v>
      </c>
      <c r="N197" s="15" t="e">
        <f>VLOOKUP(Table1[[#This Row],[Player]],Players[[Player]:[consider]],8,FALSE)</f>
        <v>#N/A</v>
      </c>
      <c r="O197" s="15" t="e">
        <f>VLOOKUP(Table1[[#This Row],[Player]],Players[[Player]:[consider]],9,FALSE)</f>
        <v>#N/A</v>
      </c>
      <c r="P197" s="15" t="e">
        <f>VLOOKUP(Table1[[#This Row],[Player]],Players[[Player]:[consider]],10,FALSE)</f>
        <v>#N/A</v>
      </c>
      <c r="Q197" s="15"/>
      <c r="R197" s="15" t="e">
        <f>VLOOKUP(Table1[[#This Row],[Player]],'sim results'!$G$2:$J$581,2,FALSE)&gt;$Z$2</f>
        <v>#N/A</v>
      </c>
      <c r="S197" s="15" t="e">
        <f>VLOOKUP(Table1[[#This Row],[Player]],'sim results'!$G$2:$J$581,2,FALSE)&gt;$Z$3</f>
        <v>#N/A</v>
      </c>
      <c r="T197" s="15" t="e">
        <f>VLOOKUP(Table1[[#This Row],[Player]],'sim results'!$G$2:$J$581,2,FALSE)&gt;$Z$4</f>
        <v>#N/A</v>
      </c>
      <c r="U197" s="15" t="e">
        <f>VLOOKUP(Table1[[#This Row],[Player]],'sim results'!$M$2:$P$564,2,FALSE)&gt;$AA$2</f>
        <v>#N/A</v>
      </c>
      <c r="V197" s="15" t="e">
        <f>VLOOKUP(Table1[[#This Row],[Player]],'sim results'!$M$2:$P$564,2,FALSE)&gt;$AA$3</f>
        <v>#N/A</v>
      </c>
      <c r="W197" s="15" t="e">
        <f>VLOOKUP(Table1[[#This Row],[Player]],'sim results'!$M$2:$P$564,2,FALSE)&gt;$AA$4</f>
        <v>#N/A</v>
      </c>
      <c r="X197" s="15" t="e">
        <f>VLOOKUP(Table1[[#This Row],[Player]],'sim results'!$M$2:$P$564,2,FALSE)&gt;$AA$5</f>
        <v>#N/A</v>
      </c>
      <c r="Y197" s="15" t="e">
        <f>VLOOKUP(Table1[[#This Row],[Player]],'sim results'!$M$2:$P$564,2,FALSE)&gt;$AA$6</f>
        <v>#N/A</v>
      </c>
    </row>
    <row r="198" spans="2:25">
      <c r="B198" t="s">
        <v>428</v>
      </c>
      <c r="C198">
        <v>198</v>
      </c>
      <c r="D198" t="s">
        <v>504</v>
      </c>
      <c r="E198" t="s">
        <v>186</v>
      </c>
      <c r="F198">
        <v>1</v>
      </c>
      <c r="G198" s="1" t="e">
        <f>VLOOKUP(Table1[[#This Row],[Player]],Players[[Player]:[consider]],3,FALSE)</f>
        <v>#N/A</v>
      </c>
      <c r="H198" s="1">
        <v>0</v>
      </c>
      <c r="I198" s="1" t="e">
        <f>MAX(Table1[[#This Row],[Avg Yahoo Cost]:[Other Cost]])</f>
        <v>#N/A</v>
      </c>
      <c r="J198" s="1" t="e">
        <f>Table1[[#This Row],[Max Cost]]-Table1[[#This Row],[Min Cost]]</f>
        <v>#N/A</v>
      </c>
      <c r="K198" s="8" t="e">
        <f>VLOOKUP(Table1[[#This Row],[Player]],Players[[Player]:[consider]],4,FALSE)</f>
        <v>#N/A</v>
      </c>
      <c r="L198" s="15" t="e">
        <f>VLOOKUP(Table1[[#This Row],[Player]],Players[[Player]:[consider]],6,FALSE)</f>
        <v>#N/A</v>
      </c>
      <c r="M198" s="16" t="e">
        <f>VLOOKUP(Table1[[#This Row],[Player]],Players[[Player]:[consider]],7,FALSE)</f>
        <v>#N/A</v>
      </c>
      <c r="N198" s="15" t="e">
        <f>VLOOKUP(Table1[[#This Row],[Player]],Players[[Player]:[consider]],8,FALSE)</f>
        <v>#N/A</v>
      </c>
      <c r="O198" s="15" t="e">
        <f>VLOOKUP(Table1[[#This Row],[Player]],Players[[Player]:[consider]],9,FALSE)</f>
        <v>#N/A</v>
      </c>
      <c r="P198" s="15" t="e">
        <f>VLOOKUP(Table1[[#This Row],[Player]],Players[[Player]:[consider]],10,FALSE)</f>
        <v>#N/A</v>
      </c>
      <c r="Q198" s="15"/>
      <c r="R198" s="15" t="e">
        <f>VLOOKUP(Table1[[#This Row],[Player]],'sim results'!$G$2:$J$581,2,FALSE)&gt;$Z$2</f>
        <v>#N/A</v>
      </c>
      <c r="S198" s="15" t="e">
        <f>VLOOKUP(Table1[[#This Row],[Player]],'sim results'!$G$2:$J$581,2,FALSE)&gt;$Z$3</f>
        <v>#N/A</v>
      </c>
      <c r="T198" s="15" t="e">
        <f>VLOOKUP(Table1[[#This Row],[Player]],'sim results'!$G$2:$J$581,2,FALSE)&gt;$Z$4</f>
        <v>#N/A</v>
      </c>
      <c r="U198" s="15" t="e">
        <f>VLOOKUP(Table1[[#This Row],[Player]],'sim results'!$M$2:$P$564,2,FALSE)&gt;$AA$2</f>
        <v>#N/A</v>
      </c>
      <c r="V198" s="15" t="e">
        <f>VLOOKUP(Table1[[#This Row],[Player]],'sim results'!$M$2:$P$564,2,FALSE)&gt;$AA$3</f>
        <v>#N/A</v>
      </c>
      <c r="W198" s="15" t="e">
        <f>VLOOKUP(Table1[[#This Row],[Player]],'sim results'!$M$2:$P$564,2,FALSE)&gt;$AA$4</f>
        <v>#N/A</v>
      </c>
      <c r="X198" s="15" t="e">
        <f>VLOOKUP(Table1[[#This Row],[Player]],'sim results'!$M$2:$P$564,2,FALSE)&gt;$AA$5</f>
        <v>#N/A</v>
      </c>
      <c r="Y198" s="15" t="e">
        <f>VLOOKUP(Table1[[#This Row],[Player]],'sim results'!$M$2:$P$564,2,FALSE)&gt;$AA$6</f>
        <v>#N/A</v>
      </c>
    </row>
    <row r="199" spans="2:25">
      <c r="B199" t="s">
        <v>232</v>
      </c>
      <c r="C199">
        <v>199</v>
      </c>
      <c r="D199" t="s">
        <v>507</v>
      </c>
      <c r="E199">
        <v>1.1000000000000001</v>
      </c>
      <c r="F199">
        <v>1</v>
      </c>
      <c r="G199" s="1" t="str">
        <f>VLOOKUP(Table1[[#This Row],[Player]],Players[[Player]:[consider]],3,FALSE)</f>
        <v>-</v>
      </c>
      <c r="H199" s="1">
        <v>1</v>
      </c>
      <c r="I199" s="1">
        <f>MAX(Table1[[#This Row],[Avg Yahoo Cost]:[Other Cost]])</f>
        <v>1.1000000000000001</v>
      </c>
      <c r="J199" s="1">
        <f>Table1[[#This Row],[Max Cost]]-Table1[[#This Row],[Min Cost]]</f>
        <v>0.10000000000000009</v>
      </c>
      <c r="K199" s="8">
        <f>VLOOKUP(Table1[[#This Row],[Player]],Players[[Player]:[consider]],4,FALSE)</f>
        <v>55.54</v>
      </c>
      <c r="L199" s="15">
        <f>VLOOKUP(Table1[[#This Row],[Player]],Players[[Player]:[consider]],6,FALSE)</f>
        <v>26</v>
      </c>
      <c r="M199" s="16">
        <f>VLOOKUP(Table1[[#This Row],[Player]],Players[[Player]:[consider]],7,FALSE)</f>
        <v>4</v>
      </c>
      <c r="N199" s="15">
        <f>VLOOKUP(Table1[[#This Row],[Player]],Players[[Player]:[consider]],8,FALSE)</f>
        <v>10</v>
      </c>
      <c r="O199" s="15">
        <f>VLOOKUP(Table1[[#This Row],[Player]],Players[[Player]:[consider]],9,FALSE)</f>
        <v>2</v>
      </c>
      <c r="P199" s="15">
        <f>VLOOKUP(Table1[[#This Row],[Player]],Players[[Player]:[consider]],10,FALSE)</f>
        <v>4</v>
      </c>
      <c r="Q199" s="15"/>
      <c r="R199" s="15" t="e">
        <f>VLOOKUP(Table1[[#This Row],[Player]],'sim results'!$G$2:$J$581,2,FALSE)&gt;$Z$2</f>
        <v>#N/A</v>
      </c>
      <c r="S199" s="15" t="e">
        <f>VLOOKUP(Table1[[#This Row],[Player]],'sim results'!$G$2:$J$581,2,FALSE)&gt;$Z$3</f>
        <v>#N/A</v>
      </c>
      <c r="T199" s="15" t="e">
        <f>VLOOKUP(Table1[[#This Row],[Player]],'sim results'!$G$2:$J$581,2,FALSE)&gt;$Z$4</f>
        <v>#N/A</v>
      </c>
      <c r="U199" s="15" t="e">
        <f>VLOOKUP(Table1[[#This Row],[Player]],'sim results'!$M$2:$P$564,2,FALSE)&gt;$AA$2</f>
        <v>#N/A</v>
      </c>
      <c r="V199" s="15" t="e">
        <f>VLOOKUP(Table1[[#This Row],[Player]],'sim results'!$M$2:$P$564,2,FALSE)&gt;$AA$3</f>
        <v>#N/A</v>
      </c>
      <c r="W199" s="15" t="e">
        <f>VLOOKUP(Table1[[#This Row],[Player]],'sim results'!$M$2:$P$564,2,FALSE)&gt;$AA$4</f>
        <v>#N/A</v>
      </c>
      <c r="X199" s="15" t="e">
        <f>VLOOKUP(Table1[[#This Row],[Player]],'sim results'!$M$2:$P$564,2,FALSE)&gt;$AA$5</f>
        <v>#N/A</v>
      </c>
      <c r="Y199" s="15" t="e">
        <f>VLOOKUP(Table1[[#This Row],[Player]],'sim results'!$M$2:$P$564,2,FALSE)&gt;$AA$6</f>
        <v>#N/A</v>
      </c>
    </row>
    <row r="200" spans="2:25">
      <c r="B200" t="s">
        <v>430</v>
      </c>
      <c r="C200">
        <v>200</v>
      </c>
      <c r="D200" t="s">
        <v>507</v>
      </c>
      <c r="E200" t="s">
        <v>186</v>
      </c>
      <c r="F200">
        <v>1</v>
      </c>
      <c r="G200" s="1" t="e">
        <f>VLOOKUP(Table1[[#This Row],[Player]],Players[[Player]:[consider]],3,FALSE)</f>
        <v>#N/A</v>
      </c>
      <c r="H200" s="1">
        <v>1</v>
      </c>
      <c r="I200" s="1" t="e">
        <f>MAX(Table1[[#This Row],[Avg Yahoo Cost]:[Other Cost]])</f>
        <v>#N/A</v>
      </c>
      <c r="J200" s="1" t="e">
        <f>Table1[[#This Row],[Max Cost]]-Table1[[#This Row],[Min Cost]]</f>
        <v>#N/A</v>
      </c>
      <c r="K200" s="8" t="e">
        <f>VLOOKUP(Table1[[#This Row],[Player]],Players[[Player]:[consider]],4,FALSE)</f>
        <v>#N/A</v>
      </c>
      <c r="L200" s="15" t="e">
        <f>VLOOKUP(Table1[[#This Row],[Player]],Players[[Player]:[consider]],6,FALSE)</f>
        <v>#N/A</v>
      </c>
      <c r="M200" s="16" t="e">
        <f>VLOOKUP(Table1[[#This Row],[Player]],Players[[Player]:[consider]],7,FALSE)</f>
        <v>#N/A</v>
      </c>
      <c r="N200" s="15" t="e">
        <f>VLOOKUP(Table1[[#This Row],[Player]],Players[[Player]:[consider]],8,FALSE)</f>
        <v>#N/A</v>
      </c>
      <c r="O200" s="15" t="e">
        <f>VLOOKUP(Table1[[#This Row],[Player]],Players[[Player]:[consider]],9,FALSE)</f>
        <v>#N/A</v>
      </c>
      <c r="P200" s="15" t="e">
        <f>VLOOKUP(Table1[[#This Row],[Player]],Players[[Player]:[consider]],10,FALSE)</f>
        <v>#N/A</v>
      </c>
      <c r="Q200" s="15"/>
      <c r="R200" s="15" t="e">
        <f>VLOOKUP(Table1[[#This Row],[Player]],'sim results'!$G$2:$J$581,2,FALSE)&gt;$Z$2</f>
        <v>#N/A</v>
      </c>
      <c r="S200" s="15" t="e">
        <f>VLOOKUP(Table1[[#This Row],[Player]],'sim results'!$G$2:$J$581,2,FALSE)&gt;$Z$3</f>
        <v>#N/A</v>
      </c>
      <c r="T200" s="15" t="e">
        <f>VLOOKUP(Table1[[#This Row],[Player]],'sim results'!$G$2:$J$581,2,FALSE)&gt;$Z$4</f>
        <v>#N/A</v>
      </c>
      <c r="U200" s="15" t="e">
        <f>VLOOKUP(Table1[[#This Row],[Player]],'sim results'!$M$2:$P$564,2,FALSE)&gt;$AA$2</f>
        <v>#N/A</v>
      </c>
      <c r="V200" s="15" t="e">
        <f>VLOOKUP(Table1[[#This Row],[Player]],'sim results'!$M$2:$P$564,2,FALSE)&gt;$AA$3</f>
        <v>#N/A</v>
      </c>
      <c r="W200" s="15" t="e">
        <f>VLOOKUP(Table1[[#This Row],[Player]],'sim results'!$M$2:$P$564,2,FALSE)&gt;$AA$4</f>
        <v>#N/A</v>
      </c>
      <c r="X200" s="15" t="e">
        <f>VLOOKUP(Table1[[#This Row],[Player]],'sim results'!$M$2:$P$564,2,FALSE)&gt;$AA$5</f>
        <v>#N/A</v>
      </c>
      <c r="Y200" s="15" t="e">
        <f>VLOOKUP(Table1[[#This Row],[Player]],'sim results'!$M$2:$P$564,2,FALSE)&gt;$AA$6</f>
        <v>#N/A</v>
      </c>
    </row>
    <row r="201" spans="2:25">
      <c r="B201" t="s">
        <v>432</v>
      </c>
      <c r="C201">
        <v>201</v>
      </c>
      <c r="D201" t="s">
        <v>507</v>
      </c>
      <c r="E201">
        <v>1.3</v>
      </c>
      <c r="F201">
        <v>1</v>
      </c>
      <c r="G201" s="1" t="e">
        <f>VLOOKUP(Table1[[#This Row],[Player]],Players[[Player]:[consider]],3,FALSE)</f>
        <v>#N/A</v>
      </c>
      <c r="H201" s="1">
        <v>1</v>
      </c>
      <c r="I201" s="1" t="e">
        <f>MAX(Table1[[#This Row],[Avg Yahoo Cost]:[Other Cost]])</f>
        <v>#N/A</v>
      </c>
      <c r="J201" s="1" t="e">
        <f>Table1[[#This Row],[Max Cost]]-Table1[[#This Row],[Min Cost]]</f>
        <v>#N/A</v>
      </c>
      <c r="K201" s="8" t="e">
        <f>VLOOKUP(Table1[[#This Row],[Player]],Players[[Player]:[consider]],4,FALSE)</f>
        <v>#N/A</v>
      </c>
      <c r="L201" s="15" t="e">
        <f>VLOOKUP(Table1[[#This Row],[Player]],Players[[Player]:[consider]],6,FALSE)</f>
        <v>#N/A</v>
      </c>
      <c r="M201" s="16" t="e">
        <f>VLOOKUP(Table1[[#This Row],[Player]],Players[[Player]:[consider]],7,FALSE)</f>
        <v>#N/A</v>
      </c>
      <c r="N201" s="15" t="e">
        <f>VLOOKUP(Table1[[#This Row],[Player]],Players[[Player]:[consider]],8,FALSE)</f>
        <v>#N/A</v>
      </c>
      <c r="O201" s="15" t="e">
        <f>VLOOKUP(Table1[[#This Row],[Player]],Players[[Player]:[consider]],9,FALSE)</f>
        <v>#N/A</v>
      </c>
      <c r="P201" s="15" t="e">
        <f>VLOOKUP(Table1[[#This Row],[Player]],Players[[Player]:[consider]],10,FALSE)</f>
        <v>#N/A</v>
      </c>
      <c r="Q201" s="15"/>
      <c r="R201" s="15" t="e">
        <f>VLOOKUP(Table1[[#This Row],[Player]],'sim results'!$G$2:$J$581,2,FALSE)&gt;$Z$2</f>
        <v>#N/A</v>
      </c>
      <c r="S201" s="15" t="e">
        <f>VLOOKUP(Table1[[#This Row],[Player]],'sim results'!$G$2:$J$581,2,FALSE)&gt;$Z$3</f>
        <v>#N/A</v>
      </c>
      <c r="T201" s="15" t="e">
        <f>VLOOKUP(Table1[[#This Row],[Player]],'sim results'!$G$2:$J$581,2,FALSE)&gt;$Z$4</f>
        <v>#N/A</v>
      </c>
      <c r="U201" s="15" t="e">
        <f>VLOOKUP(Table1[[#This Row],[Player]],'sim results'!$M$2:$P$564,2,FALSE)&gt;$AA$2</f>
        <v>#N/A</v>
      </c>
      <c r="V201" s="15" t="e">
        <f>VLOOKUP(Table1[[#This Row],[Player]],'sim results'!$M$2:$P$564,2,FALSE)&gt;$AA$3</f>
        <v>#N/A</v>
      </c>
      <c r="W201" s="15" t="e">
        <f>VLOOKUP(Table1[[#This Row],[Player]],'sim results'!$M$2:$P$564,2,FALSE)&gt;$AA$4</f>
        <v>#N/A</v>
      </c>
      <c r="X201" s="15" t="e">
        <f>VLOOKUP(Table1[[#This Row],[Player]],'sim results'!$M$2:$P$564,2,FALSE)&gt;$AA$5</f>
        <v>#N/A</v>
      </c>
      <c r="Y201" s="15" t="e">
        <f>VLOOKUP(Table1[[#This Row],[Player]],'sim results'!$M$2:$P$564,2,FALSE)&gt;$AA$6</f>
        <v>#N/A</v>
      </c>
    </row>
    <row r="202" spans="2:25">
      <c r="B202" t="s">
        <v>434</v>
      </c>
      <c r="C202">
        <v>202</v>
      </c>
      <c r="D202" t="s">
        <v>504</v>
      </c>
      <c r="E202">
        <v>1.2</v>
      </c>
      <c r="F202">
        <v>1</v>
      </c>
      <c r="G202" s="1" t="e">
        <f>VLOOKUP(Table1[[#This Row],[Player]],Players[[Player]:[consider]],3,FALSE)</f>
        <v>#N/A</v>
      </c>
      <c r="H202" s="1">
        <v>1</v>
      </c>
      <c r="I202" s="1" t="e">
        <f>MAX(Table1[[#This Row],[Avg Yahoo Cost]:[Other Cost]])</f>
        <v>#N/A</v>
      </c>
      <c r="J202" s="1" t="e">
        <f>Table1[[#This Row],[Max Cost]]-Table1[[#This Row],[Min Cost]]</f>
        <v>#N/A</v>
      </c>
      <c r="K202" s="8" t="e">
        <f>VLOOKUP(Table1[[#This Row],[Player]],Players[[Player]:[consider]],4,FALSE)</f>
        <v>#N/A</v>
      </c>
      <c r="L202" s="15" t="e">
        <f>VLOOKUP(Table1[[#This Row],[Player]],Players[[Player]:[consider]],6,FALSE)</f>
        <v>#N/A</v>
      </c>
      <c r="M202" s="16" t="e">
        <f>VLOOKUP(Table1[[#This Row],[Player]],Players[[Player]:[consider]],7,FALSE)</f>
        <v>#N/A</v>
      </c>
      <c r="N202" s="15" t="e">
        <f>VLOOKUP(Table1[[#This Row],[Player]],Players[[Player]:[consider]],8,FALSE)</f>
        <v>#N/A</v>
      </c>
      <c r="O202" s="15" t="e">
        <f>VLOOKUP(Table1[[#This Row],[Player]],Players[[Player]:[consider]],9,FALSE)</f>
        <v>#N/A</v>
      </c>
      <c r="P202" s="15" t="e">
        <f>VLOOKUP(Table1[[#This Row],[Player]],Players[[Player]:[consider]],10,FALSE)</f>
        <v>#N/A</v>
      </c>
      <c r="Q202" s="15"/>
      <c r="R202" s="15" t="e">
        <f>VLOOKUP(Table1[[#This Row],[Player]],'sim results'!$G$2:$J$581,2,FALSE)&gt;$Z$2</f>
        <v>#N/A</v>
      </c>
      <c r="S202" s="15" t="e">
        <f>VLOOKUP(Table1[[#This Row],[Player]],'sim results'!$G$2:$J$581,2,FALSE)&gt;$Z$3</f>
        <v>#N/A</v>
      </c>
      <c r="T202" s="15" t="e">
        <f>VLOOKUP(Table1[[#This Row],[Player]],'sim results'!$G$2:$J$581,2,FALSE)&gt;$Z$4</f>
        <v>#N/A</v>
      </c>
      <c r="U202" s="15" t="e">
        <f>VLOOKUP(Table1[[#This Row],[Player]],'sim results'!$M$2:$P$564,2,FALSE)&gt;$AA$2</f>
        <v>#N/A</v>
      </c>
      <c r="V202" s="15" t="e">
        <f>VLOOKUP(Table1[[#This Row],[Player]],'sim results'!$M$2:$P$564,2,FALSE)&gt;$AA$3</f>
        <v>#N/A</v>
      </c>
      <c r="W202" s="15" t="e">
        <f>VLOOKUP(Table1[[#This Row],[Player]],'sim results'!$M$2:$P$564,2,FALSE)&gt;$AA$4</f>
        <v>#N/A</v>
      </c>
      <c r="X202" s="15" t="e">
        <f>VLOOKUP(Table1[[#This Row],[Player]],'sim results'!$M$2:$P$564,2,FALSE)&gt;$AA$5</f>
        <v>#N/A</v>
      </c>
      <c r="Y202" s="15" t="e">
        <f>VLOOKUP(Table1[[#This Row],[Player]],'sim results'!$M$2:$P$564,2,FALSE)&gt;$AA$6</f>
        <v>#N/A</v>
      </c>
    </row>
    <row r="203" spans="2:25">
      <c r="B203" t="s">
        <v>435</v>
      </c>
      <c r="C203">
        <v>203</v>
      </c>
      <c r="D203" t="s">
        <v>505</v>
      </c>
      <c r="E203">
        <v>1.1000000000000001</v>
      </c>
      <c r="F203">
        <v>1</v>
      </c>
      <c r="G203" s="1" t="e">
        <f>VLOOKUP(Table1[[#This Row],[Player]],Players[[Player]:[consider]],3,FALSE)</f>
        <v>#N/A</v>
      </c>
      <c r="H203" s="1">
        <v>1</v>
      </c>
      <c r="I203" s="1" t="e">
        <f>MAX(Table1[[#This Row],[Avg Yahoo Cost]:[Other Cost]])</f>
        <v>#N/A</v>
      </c>
      <c r="J203" s="1" t="e">
        <f>Table1[[#This Row],[Max Cost]]-Table1[[#This Row],[Min Cost]]</f>
        <v>#N/A</v>
      </c>
      <c r="K203" s="8" t="e">
        <f>VLOOKUP(Table1[[#This Row],[Player]],Players[[Player]:[consider]],4,FALSE)</f>
        <v>#N/A</v>
      </c>
      <c r="L203" s="15" t="e">
        <f>VLOOKUP(Table1[[#This Row],[Player]],Players[[Player]:[consider]],6,FALSE)</f>
        <v>#N/A</v>
      </c>
      <c r="M203" s="16" t="e">
        <f>VLOOKUP(Table1[[#This Row],[Player]],Players[[Player]:[consider]],7,FALSE)</f>
        <v>#N/A</v>
      </c>
      <c r="N203" s="15" t="e">
        <f>VLOOKUP(Table1[[#This Row],[Player]],Players[[Player]:[consider]],8,FALSE)</f>
        <v>#N/A</v>
      </c>
      <c r="O203" s="15" t="e">
        <f>VLOOKUP(Table1[[#This Row],[Player]],Players[[Player]:[consider]],9,FALSE)</f>
        <v>#N/A</v>
      </c>
      <c r="P203" s="15" t="e">
        <f>VLOOKUP(Table1[[#This Row],[Player]],Players[[Player]:[consider]],10,FALSE)</f>
        <v>#N/A</v>
      </c>
      <c r="Q203" s="15"/>
      <c r="R203" s="15" t="e">
        <f>VLOOKUP(Table1[[#This Row],[Player]],'sim results'!$G$2:$J$581,2,FALSE)&gt;$Z$2</f>
        <v>#N/A</v>
      </c>
      <c r="S203" s="15" t="e">
        <f>VLOOKUP(Table1[[#This Row],[Player]],'sim results'!$G$2:$J$581,2,FALSE)&gt;$Z$3</f>
        <v>#N/A</v>
      </c>
      <c r="T203" s="15" t="e">
        <f>VLOOKUP(Table1[[#This Row],[Player]],'sim results'!$G$2:$J$581,2,FALSE)&gt;$Z$4</f>
        <v>#N/A</v>
      </c>
      <c r="U203" s="15" t="e">
        <f>VLOOKUP(Table1[[#This Row],[Player]],'sim results'!$M$2:$P$564,2,FALSE)&gt;$AA$2</f>
        <v>#N/A</v>
      </c>
      <c r="V203" s="15" t="e">
        <f>VLOOKUP(Table1[[#This Row],[Player]],'sim results'!$M$2:$P$564,2,FALSE)&gt;$AA$3</f>
        <v>#N/A</v>
      </c>
      <c r="W203" s="15" t="e">
        <f>VLOOKUP(Table1[[#This Row],[Player]],'sim results'!$M$2:$P$564,2,FALSE)&gt;$AA$4</f>
        <v>#N/A</v>
      </c>
      <c r="X203" s="15" t="e">
        <f>VLOOKUP(Table1[[#This Row],[Player]],'sim results'!$M$2:$P$564,2,FALSE)&gt;$AA$5</f>
        <v>#N/A</v>
      </c>
      <c r="Y203" s="15" t="e">
        <f>VLOOKUP(Table1[[#This Row],[Player]],'sim results'!$M$2:$P$564,2,FALSE)&gt;$AA$6</f>
        <v>#N/A</v>
      </c>
    </row>
    <row r="204" spans="2:25">
      <c r="B204" t="s">
        <v>437</v>
      </c>
      <c r="C204">
        <v>204</v>
      </c>
      <c r="D204" t="s">
        <v>505</v>
      </c>
      <c r="E204">
        <v>1.2</v>
      </c>
      <c r="F204">
        <v>1</v>
      </c>
      <c r="G204" s="1" t="e">
        <f>VLOOKUP(Table1[[#This Row],[Player]],Players[[Player]:[consider]],3,FALSE)</f>
        <v>#N/A</v>
      </c>
      <c r="H204" s="1">
        <v>1</v>
      </c>
      <c r="I204" s="1" t="e">
        <f>MAX(Table1[[#This Row],[Avg Yahoo Cost]:[Other Cost]])</f>
        <v>#N/A</v>
      </c>
      <c r="J204" s="1" t="e">
        <f>Table1[[#This Row],[Max Cost]]-Table1[[#This Row],[Min Cost]]</f>
        <v>#N/A</v>
      </c>
      <c r="K204" s="8" t="e">
        <f>VLOOKUP(Table1[[#This Row],[Player]],Players[[Player]:[consider]],4,FALSE)</f>
        <v>#N/A</v>
      </c>
      <c r="L204" s="15" t="e">
        <f>VLOOKUP(Table1[[#This Row],[Player]],Players[[Player]:[consider]],6,FALSE)</f>
        <v>#N/A</v>
      </c>
      <c r="M204" s="16" t="e">
        <f>VLOOKUP(Table1[[#This Row],[Player]],Players[[Player]:[consider]],7,FALSE)</f>
        <v>#N/A</v>
      </c>
      <c r="N204" s="15" t="e">
        <f>VLOOKUP(Table1[[#This Row],[Player]],Players[[Player]:[consider]],8,FALSE)</f>
        <v>#N/A</v>
      </c>
      <c r="O204" s="15" t="e">
        <f>VLOOKUP(Table1[[#This Row],[Player]],Players[[Player]:[consider]],9,FALSE)</f>
        <v>#N/A</v>
      </c>
      <c r="P204" s="15" t="e">
        <f>VLOOKUP(Table1[[#This Row],[Player]],Players[[Player]:[consider]],10,FALSE)</f>
        <v>#N/A</v>
      </c>
      <c r="Q204" s="15"/>
      <c r="R204" s="15" t="e">
        <f>VLOOKUP(Table1[[#This Row],[Player]],'sim results'!$G$2:$J$581,2,FALSE)&gt;$Z$2</f>
        <v>#N/A</v>
      </c>
      <c r="S204" s="15" t="e">
        <f>VLOOKUP(Table1[[#This Row],[Player]],'sim results'!$G$2:$J$581,2,FALSE)&gt;$Z$3</f>
        <v>#N/A</v>
      </c>
      <c r="T204" s="15" t="e">
        <f>VLOOKUP(Table1[[#This Row],[Player]],'sim results'!$G$2:$J$581,2,FALSE)&gt;$Z$4</f>
        <v>#N/A</v>
      </c>
      <c r="U204" s="15" t="e">
        <f>VLOOKUP(Table1[[#This Row],[Player]],'sim results'!$M$2:$P$564,2,FALSE)&gt;$AA$2</f>
        <v>#N/A</v>
      </c>
      <c r="V204" s="15" t="e">
        <f>VLOOKUP(Table1[[#This Row],[Player]],'sim results'!$M$2:$P$564,2,FALSE)&gt;$AA$3</f>
        <v>#N/A</v>
      </c>
      <c r="W204" s="15" t="e">
        <f>VLOOKUP(Table1[[#This Row],[Player]],'sim results'!$M$2:$P$564,2,FALSE)&gt;$AA$4</f>
        <v>#N/A</v>
      </c>
      <c r="X204" s="15" t="e">
        <f>VLOOKUP(Table1[[#This Row],[Player]],'sim results'!$M$2:$P$564,2,FALSE)&gt;$AA$5</f>
        <v>#N/A</v>
      </c>
      <c r="Y204" s="15" t="e">
        <f>VLOOKUP(Table1[[#This Row],[Player]],'sim results'!$M$2:$P$564,2,FALSE)&gt;$AA$6</f>
        <v>#N/A</v>
      </c>
    </row>
    <row r="205" spans="2:25">
      <c r="B205" t="s">
        <v>227</v>
      </c>
      <c r="C205">
        <v>205</v>
      </c>
      <c r="D205" t="s">
        <v>503</v>
      </c>
      <c r="E205" t="s">
        <v>186</v>
      </c>
      <c r="F205">
        <v>1</v>
      </c>
      <c r="G205" s="1" t="str">
        <f>VLOOKUP(Table1[[#This Row],[Player]],Players[[Player]:[consider]],3,FALSE)</f>
        <v>-</v>
      </c>
      <c r="H205" s="1">
        <v>1</v>
      </c>
      <c r="I205" s="1">
        <f>MAX(Table1[[#This Row],[Avg Yahoo Cost]:[Other Cost]])</f>
        <v>1</v>
      </c>
      <c r="J205" s="1">
        <f>Table1[[#This Row],[Max Cost]]-Table1[[#This Row],[Min Cost]]</f>
        <v>0</v>
      </c>
      <c r="K205" s="8">
        <f>VLOOKUP(Table1[[#This Row],[Player]],Players[[Player]:[consider]],4,FALSE)</f>
        <v>240.4</v>
      </c>
      <c r="L205" s="15">
        <f>VLOOKUP(Table1[[#This Row],[Player]],Players[[Player]:[consider]],6,FALSE)</f>
        <v>23</v>
      </c>
      <c r="M205" s="16">
        <f>VLOOKUP(Table1[[#This Row],[Player]],Players[[Player]:[consider]],7,FALSE)</f>
        <v>1</v>
      </c>
      <c r="N205" s="15">
        <f>VLOOKUP(Table1[[#This Row],[Player]],Players[[Player]:[consider]],8,FALSE)</f>
        <v>11</v>
      </c>
      <c r="O205" s="15">
        <f>VLOOKUP(Table1[[#This Row],[Player]],Players[[Player]:[consider]],9,FALSE)</f>
        <v>3</v>
      </c>
      <c r="P205" s="15">
        <f>VLOOKUP(Table1[[#This Row],[Player]],Players[[Player]:[consider]],10,FALSE)</f>
        <v>3.5</v>
      </c>
      <c r="Q205" s="15"/>
      <c r="R205" s="15" t="e">
        <f>VLOOKUP(Table1[[#This Row],[Player]],'sim results'!$G$2:$J$581,2,FALSE)&gt;$Z$2</f>
        <v>#N/A</v>
      </c>
      <c r="S205" s="15" t="e">
        <f>VLOOKUP(Table1[[#This Row],[Player]],'sim results'!$G$2:$J$581,2,FALSE)&gt;$Z$3</f>
        <v>#N/A</v>
      </c>
      <c r="T205" s="15" t="e">
        <f>VLOOKUP(Table1[[#This Row],[Player]],'sim results'!$G$2:$J$581,2,FALSE)&gt;$Z$4</f>
        <v>#N/A</v>
      </c>
      <c r="U205" s="15" t="e">
        <f>VLOOKUP(Table1[[#This Row],[Player]],'sim results'!$M$2:$P$564,2,FALSE)&gt;$AA$2</f>
        <v>#N/A</v>
      </c>
      <c r="V205" s="15" t="e">
        <f>VLOOKUP(Table1[[#This Row],[Player]],'sim results'!$M$2:$P$564,2,FALSE)&gt;$AA$3</f>
        <v>#N/A</v>
      </c>
      <c r="W205" s="15" t="e">
        <f>VLOOKUP(Table1[[#This Row],[Player]],'sim results'!$M$2:$P$564,2,FALSE)&gt;$AA$4</f>
        <v>#N/A</v>
      </c>
      <c r="X205" s="15" t="e">
        <f>VLOOKUP(Table1[[#This Row],[Player]],'sim results'!$M$2:$P$564,2,FALSE)&gt;$AA$5</f>
        <v>#N/A</v>
      </c>
      <c r="Y205" s="15" t="e">
        <f>VLOOKUP(Table1[[#This Row],[Player]],'sim results'!$M$2:$P$564,2,FALSE)&gt;$AA$6</f>
        <v>#N/A</v>
      </c>
    </row>
    <row r="206" spans="2:25">
      <c r="B206" t="s">
        <v>236</v>
      </c>
      <c r="C206">
        <v>206</v>
      </c>
      <c r="D206" t="s">
        <v>507</v>
      </c>
      <c r="E206" t="s">
        <v>186</v>
      </c>
      <c r="F206">
        <v>1</v>
      </c>
      <c r="G206" s="1" t="str">
        <f>VLOOKUP(Table1[[#This Row],[Player]],Players[[Player]:[consider]],3,FALSE)</f>
        <v>-</v>
      </c>
      <c r="H206" s="1">
        <v>1</v>
      </c>
      <c r="I206" s="1">
        <f>MAX(Table1[[#This Row],[Avg Yahoo Cost]:[Other Cost]])</f>
        <v>1</v>
      </c>
      <c r="J206" s="1">
        <f>Table1[[#This Row],[Max Cost]]-Table1[[#This Row],[Min Cost]]</f>
        <v>0</v>
      </c>
      <c r="K206" s="8">
        <f>VLOOKUP(Table1[[#This Row],[Player]],Players[[Player]:[consider]],4,FALSE)</f>
        <v>49.39</v>
      </c>
      <c r="L206" s="15">
        <f>VLOOKUP(Table1[[#This Row],[Player]],Players[[Player]:[consider]],6,FALSE)</f>
        <v>27</v>
      </c>
      <c r="M206" s="16">
        <f>VLOOKUP(Table1[[#This Row],[Player]],Players[[Player]:[consider]],7,FALSE)</f>
        <v>5</v>
      </c>
      <c r="N206" s="15">
        <f>VLOOKUP(Table1[[#This Row],[Player]],Players[[Player]:[consider]],8,FALSE)</f>
        <v>11</v>
      </c>
      <c r="O206" s="15">
        <f>VLOOKUP(Table1[[#This Row],[Player]],Players[[Player]:[consider]],9,FALSE)</f>
        <v>3</v>
      </c>
      <c r="P206" s="15">
        <f>VLOOKUP(Table1[[#This Row],[Player]],Players[[Player]:[consider]],10,FALSE)</f>
        <v>3</v>
      </c>
      <c r="Q206" s="15"/>
      <c r="R206" s="15" t="e">
        <f>VLOOKUP(Table1[[#This Row],[Player]],'sim results'!$G$2:$J$581,2,FALSE)&gt;$Z$2</f>
        <v>#N/A</v>
      </c>
      <c r="S206" s="15" t="e">
        <f>VLOOKUP(Table1[[#This Row],[Player]],'sim results'!$G$2:$J$581,2,FALSE)&gt;$Z$3</f>
        <v>#N/A</v>
      </c>
      <c r="T206" s="15" t="e">
        <f>VLOOKUP(Table1[[#This Row],[Player]],'sim results'!$G$2:$J$581,2,FALSE)&gt;$Z$4</f>
        <v>#N/A</v>
      </c>
      <c r="U206" s="15" t="e">
        <f>VLOOKUP(Table1[[#This Row],[Player]],'sim results'!$M$2:$P$564,2,FALSE)&gt;$AA$2</f>
        <v>#N/A</v>
      </c>
      <c r="V206" s="15" t="e">
        <f>VLOOKUP(Table1[[#This Row],[Player]],'sim results'!$M$2:$P$564,2,FALSE)&gt;$AA$3</f>
        <v>#N/A</v>
      </c>
      <c r="W206" s="15" t="e">
        <f>VLOOKUP(Table1[[#This Row],[Player]],'sim results'!$M$2:$P$564,2,FALSE)&gt;$AA$4</f>
        <v>#N/A</v>
      </c>
      <c r="X206" s="15" t="e">
        <f>VLOOKUP(Table1[[#This Row],[Player]],'sim results'!$M$2:$P$564,2,FALSE)&gt;$AA$5</f>
        <v>#N/A</v>
      </c>
      <c r="Y206" s="15" t="e">
        <f>VLOOKUP(Table1[[#This Row],[Player]],'sim results'!$M$2:$P$564,2,FALSE)&gt;$AA$6</f>
        <v>#N/A</v>
      </c>
    </row>
    <row r="207" spans="2:25">
      <c r="B207" t="s">
        <v>190</v>
      </c>
      <c r="C207">
        <v>207</v>
      </c>
      <c r="D207" t="s">
        <v>504</v>
      </c>
      <c r="E207" t="s">
        <v>186</v>
      </c>
      <c r="F207">
        <v>1</v>
      </c>
      <c r="G207" s="1" t="str">
        <f>VLOOKUP(Table1[[#This Row],[Player]],Players[[Player]:[consider]],3,FALSE)</f>
        <v>-</v>
      </c>
      <c r="H207" s="1">
        <v>1</v>
      </c>
      <c r="I207" s="1">
        <f>MAX(Table1[[#This Row],[Avg Yahoo Cost]:[Other Cost]])</f>
        <v>1</v>
      </c>
      <c r="J207" s="1">
        <f>Table1[[#This Row],[Max Cost]]-Table1[[#This Row],[Min Cost]]</f>
        <v>0</v>
      </c>
      <c r="K207" s="8">
        <f>VLOOKUP(Table1[[#This Row],[Player]],Players[[Player]:[consider]],4,FALSE)</f>
        <v>113.01</v>
      </c>
      <c r="L207" s="15">
        <f>VLOOKUP(Table1[[#This Row],[Player]],Players[[Player]:[consider]],6,FALSE)</f>
        <v>29</v>
      </c>
      <c r="M207" s="16">
        <f>VLOOKUP(Table1[[#This Row],[Player]],Players[[Player]:[consider]],7,FALSE)</f>
        <v>7</v>
      </c>
      <c r="N207" s="15">
        <f>VLOOKUP(Table1[[#This Row],[Player]],Players[[Player]:[consider]],8,FALSE)</f>
        <v>14</v>
      </c>
      <c r="O207" s="15">
        <f>VLOOKUP(Table1[[#This Row],[Player]],Players[[Player]:[consider]],9,FALSE)</f>
        <v>0</v>
      </c>
      <c r="P207" s="15">
        <f>VLOOKUP(Table1[[#This Row],[Player]],Players[[Player]:[consider]],10,FALSE)</f>
        <v>0</v>
      </c>
      <c r="Q207" s="15"/>
      <c r="R207" s="15" t="e">
        <f>VLOOKUP(Table1[[#This Row],[Player]],'sim results'!$G$2:$J$581,2,FALSE)&gt;$Z$2</f>
        <v>#N/A</v>
      </c>
      <c r="S207" s="15" t="e">
        <f>VLOOKUP(Table1[[#This Row],[Player]],'sim results'!$G$2:$J$581,2,FALSE)&gt;$Z$3</f>
        <v>#N/A</v>
      </c>
      <c r="T207" s="15" t="e">
        <f>VLOOKUP(Table1[[#This Row],[Player]],'sim results'!$G$2:$J$581,2,FALSE)&gt;$Z$4</f>
        <v>#N/A</v>
      </c>
      <c r="U207" s="15" t="e">
        <f>VLOOKUP(Table1[[#This Row],[Player]],'sim results'!$M$2:$P$564,2,FALSE)&gt;$AA$2</f>
        <v>#N/A</v>
      </c>
      <c r="V207" s="15" t="e">
        <f>VLOOKUP(Table1[[#This Row],[Player]],'sim results'!$M$2:$P$564,2,FALSE)&gt;$AA$3</f>
        <v>#N/A</v>
      </c>
      <c r="W207" s="15" t="e">
        <f>VLOOKUP(Table1[[#This Row],[Player]],'sim results'!$M$2:$P$564,2,FALSE)&gt;$AA$4</f>
        <v>#N/A</v>
      </c>
      <c r="X207" s="15" t="e">
        <f>VLOOKUP(Table1[[#This Row],[Player]],'sim results'!$M$2:$P$564,2,FALSE)&gt;$AA$5</f>
        <v>#N/A</v>
      </c>
      <c r="Y207" s="15" t="e">
        <f>VLOOKUP(Table1[[#This Row],[Player]],'sim results'!$M$2:$P$564,2,FALSE)&gt;$AA$6</f>
        <v>#N/A</v>
      </c>
    </row>
    <row r="208" spans="2:25">
      <c r="B208" t="s">
        <v>441</v>
      </c>
      <c r="C208">
        <v>208</v>
      </c>
      <c r="D208" t="s">
        <v>503</v>
      </c>
      <c r="E208">
        <v>1.8</v>
      </c>
      <c r="F208">
        <v>1</v>
      </c>
      <c r="G208" s="1" t="e">
        <f>VLOOKUP(Table1[[#This Row],[Player]],Players[[Player]:[consider]],3,FALSE)</f>
        <v>#N/A</v>
      </c>
      <c r="H208" s="1">
        <v>1</v>
      </c>
      <c r="I208" s="1" t="e">
        <f>MAX(Table1[[#This Row],[Avg Yahoo Cost]:[Other Cost]])</f>
        <v>#N/A</v>
      </c>
      <c r="J208" s="1" t="e">
        <f>Table1[[#This Row],[Max Cost]]-Table1[[#This Row],[Min Cost]]</f>
        <v>#N/A</v>
      </c>
      <c r="K208" s="8" t="e">
        <f>VLOOKUP(Table1[[#This Row],[Player]],Players[[Player]:[consider]],4,FALSE)</f>
        <v>#N/A</v>
      </c>
      <c r="L208" s="15" t="e">
        <f>VLOOKUP(Table1[[#This Row],[Player]],Players[[Player]:[consider]],6,FALSE)</f>
        <v>#N/A</v>
      </c>
      <c r="M208" s="16" t="e">
        <f>VLOOKUP(Table1[[#This Row],[Player]],Players[[Player]:[consider]],7,FALSE)</f>
        <v>#N/A</v>
      </c>
      <c r="N208" s="15" t="e">
        <f>VLOOKUP(Table1[[#This Row],[Player]],Players[[Player]:[consider]],8,FALSE)</f>
        <v>#N/A</v>
      </c>
      <c r="O208" s="15" t="e">
        <f>VLOOKUP(Table1[[#This Row],[Player]],Players[[Player]:[consider]],9,FALSE)</f>
        <v>#N/A</v>
      </c>
      <c r="P208" s="15" t="e">
        <f>VLOOKUP(Table1[[#This Row],[Player]],Players[[Player]:[consider]],10,FALSE)</f>
        <v>#N/A</v>
      </c>
      <c r="Q208" s="15"/>
      <c r="R208" s="15" t="e">
        <f>VLOOKUP(Table1[[#This Row],[Player]],'sim results'!$G$2:$J$581,2,FALSE)&gt;$Z$2</f>
        <v>#N/A</v>
      </c>
      <c r="S208" s="15" t="e">
        <f>VLOOKUP(Table1[[#This Row],[Player]],'sim results'!$G$2:$J$581,2,FALSE)&gt;$Z$3</f>
        <v>#N/A</v>
      </c>
      <c r="T208" s="15" t="e">
        <f>VLOOKUP(Table1[[#This Row],[Player]],'sim results'!$G$2:$J$581,2,FALSE)&gt;$Z$4</f>
        <v>#N/A</v>
      </c>
      <c r="U208" s="15" t="e">
        <f>VLOOKUP(Table1[[#This Row],[Player]],'sim results'!$M$2:$P$564,2,FALSE)&gt;$AA$2</f>
        <v>#N/A</v>
      </c>
      <c r="V208" s="15" t="e">
        <f>VLOOKUP(Table1[[#This Row],[Player]],'sim results'!$M$2:$P$564,2,FALSE)&gt;$AA$3</f>
        <v>#N/A</v>
      </c>
      <c r="W208" s="15" t="e">
        <f>VLOOKUP(Table1[[#This Row],[Player]],'sim results'!$M$2:$P$564,2,FALSE)&gt;$AA$4</f>
        <v>#N/A</v>
      </c>
      <c r="X208" s="15" t="e">
        <f>VLOOKUP(Table1[[#This Row],[Player]],'sim results'!$M$2:$P$564,2,FALSE)&gt;$AA$5</f>
        <v>#N/A</v>
      </c>
      <c r="Y208" s="15" t="e">
        <f>VLOOKUP(Table1[[#This Row],[Player]],'sim results'!$M$2:$P$564,2,FALSE)&gt;$AA$6</f>
        <v>#N/A</v>
      </c>
    </row>
    <row r="209" spans="2:25">
      <c r="B209" t="s">
        <v>443</v>
      </c>
      <c r="C209">
        <v>209</v>
      </c>
      <c r="D209" t="s">
        <v>505</v>
      </c>
      <c r="E209">
        <v>1</v>
      </c>
      <c r="F209">
        <v>1</v>
      </c>
      <c r="G209" s="1" t="e">
        <f>VLOOKUP(Table1[[#This Row],[Player]],Players[[Player]:[consider]],3,FALSE)</f>
        <v>#N/A</v>
      </c>
      <c r="H209" s="1">
        <v>1</v>
      </c>
      <c r="I209" s="1" t="e">
        <f>MAX(Table1[[#This Row],[Avg Yahoo Cost]:[Other Cost]])</f>
        <v>#N/A</v>
      </c>
      <c r="J209" s="1" t="e">
        <f>Table1[[#This Row],[Max Cost]]-Table1[[#This Row],[Min Cost]]</f>
        <v>#N/A</v>
      </c>
      <c r="K209" s="8" t="e">
        <f>VLOOKUP(Table1[[#This Row],[Player]],Players[[Player]:[consider]],4,FALSE)</f>
        <v>#N/A</v>
      </c>
      <c r="L209" s="15" t="e">
        <f>VLOOKUP(Table1[[#This Row],[Player]],Players[[Player]:[consider]],6,FALSE)</f>
        <v>#N/A</v>
      </c>
      <c r="M209" s="16" t="e">
        <f>VLOOKUP(Table1[[#This Row],[Player]],Players[[Player]:[consider]],7,FALSE)</f>
        <v>#N/A</v>
      </c>
      <c r="N209" s="15" t="e">
        <f>VLOOKUP(Table1[[#This Row],[Player]],Players[[Player]:[consider]],8,FALSE)</f>
        <v>#N/A</v>
      </c>
      <c r="O209" s="15" t="e">
        <f>VLOOKUP(Table1[[#This Row],[Player]],Players[[Player]:[consider]],9,FALSE)</f>
        <v>#N/A</v>
      </c>
      <c r="P209" s="15" t="e">
        <f>VLOOKUP(Table1[[#This Row],[Player]],Players[[Player]:[consider]],10,FALSE)</f>
        <v>#N/A</v>
      </c>
      <c r="Q209" s="15"/>
      <c r="R209" s="15" t="e">
        <f>VLOOKUP(Table1[[#This Row],[Player]],'sim results'!$G$2:$J$581,2,FALSE)&gt;$Z$2</f>
        <v>#N/A</v>
      </c>
      <c r="S209" s="15" t="e">
        <f>VLOOKUP(Table1[[#This Row],[Player]],'sim results'!$G$2:$J$581,2,FALSE)&gt;$Z$3</f>
        <v>#N/A</v>
      </c>
      <c r="T209" s="15" t="e">
        <f>VLOOKUP(Table1[[#This Row],[Player]],'sim results'!$G$2:$J$581,2,FALSE)&gt;$Z$4</f>
        <v>#N/A</v>
      </c>
      <c r="U209" s="15" t="e">
        <f>VLOOKUP(Table1[[#This Row],[Player]],'sim results'!$M$2:$P$564,2,FALSE)&gt;$AA$2</f>
        <v>#N/A</v>
      </c>
      <c r="V209" s="15" t="e">
        <f>VLOOKUP(Table1[[#This Row],[Player]],'sim results'!$M$2:$P$564,2,FALSE)&gt;$AA$3</f>
        <v>#N/A</v>
      </c>
      <c r="W209" s="15" t="e">
        <f>VLOOKUP(Table1[[#This Row],[Player]],'sim results'!$M$2:$P$564,2,FALSE)&gt;$AA$4</f>
        <v>#N/A</v>
      </c>
      <c r="X209" s="15" t="e">
        <f>VLOOKUP(Table1[[#This Row],[Player]],'sim results'!$M$2:$P$564,2,FALSE)&gt;$AA$5</f>
        <v>#N/A</v>
      </c>
      <c r="Y209" s="15" t="e">
        <f>VLOOKUP(Table1[[#This Row],[Player]],'sim results'!$M$2:$P$564,2,FALSE)&gt;$AA$6</f>
        <v>#N/A</v>
      </c>
    </row>
    <row r="210" spans="2:25">
      <c r="B210" t="s">
        <v>184</v>
      </c>
      <c r="C210">
        <v>210</v>
      </c>
      <c r="D210" t="s">
        <v>507</v>
      </c>
      <c r="E210" t="s">
        <v>186</v>
      </c>
      <c r="F210">
        <v>1</v>
      </c>
      <c r="G210" s="1">
        <f>VLOOKUP(Table1[[#This Row],[Player]],Players[[Player]:[consider]],3,FALSE)</f>
        <v>1</v>
      </c>
      <c r="H210" s="1">
        <v>1</v>
      </c>
      <c r="I210" s="1">
        <f>MAX(Table1[[#This Row],[Avg Yahoo Cost]:[Other Cost]])</f>
        <v>1</v>
      </c>
      <c r="J210" s="1">
        <f>Table1[[#This Row],[Max Cost]]-Table1[[#This Row],[Min Cost]]</f>
        <v>0</v>
      </c>
      <c r="K210" s="8">
        <f>VLOOKUP(Table1[[#This Row],[Player]],Players[[Player]:[consider]],4,FALSE)</f>
        <v>80.260000000000005</v>
      </c>
      <c r="L210" s="15">
        <f>VLOOKUP(Table1[[#This Row],[Player]],Players[[Player]:[consider]],6,FALSE)</f>
        <v>25</v>
      </c>
      <c r="M210" s="16">
        <f>VLOOKUP(Table1[[#This Row],[Player]],Players[[Player]:[consider]],7,FALSE)</f>
        <v>3</v>
      </c>
      <c r="N210" s="15">
        <f>VLOOKUP(Table1[[#This Row],[Player]],Players[[Player]:[consider]],8,FALSE)</f>
        <v>5</v>
      </c>
      <c r="O210" s="15">
        <f>VLOOKUP(Table1[[#This Row],[Player]],Players[[Player]:[consider]],9,FALSE)</f>
        <v>3</v>
      </c>
      <c r="P210" s="15">
        <f>VLOOKUP(Table1[[#This Row],[Player]],Players[[Player]:[consider]],10,FALSE)</f>
        <v>2.5</v>
      </c>
      <c r="Q210" s="15"/>
      <c r="R210" s="15" t="e">
        <f>VLOOKUP(Table1[[#This Row],[Player]],'sim results'!$G$2:$J$581,2,FALSE)&gt;$Z$2</f>
        <v>#N/A</v>
      </c>
      <c r="S210" s="15" t="e">
        <f>VLOOKUP(Table1[[#This Row],[Player]],'sim results'!$G$2:$J$581,2,FALSE)&gt;$Z$3</f>
        <v>#N/A</v>
      </c>
      <c r="T210" s="15" t="e">
        <f>VLOOKUP(Table1[[#This Row],[Player]],'sim results'!$G$2:$J$581,2,FALSE)&gt;$Z$4</f>
        <v>#N/A</v>
      </c>
      <c r="U210" s="15" t="e">
        <f>VLOOKUP(Table1[[#This Row],[Player]],'sim results'!$M$2:$P$564,2,FALSE)&gt;$AA$2</f>
        <v>#N/A</v>
      </c>
      <c r="V210" s="15" t="e">
        <f>VLOOKUP(Table1[[#This Row],[Player]],'sim results'!$M$2:$P$564,2,FALSE)&gt;$AA$3</f>
        <v>#N/A</v>
      </c>
      <c r="W210" s="15" t="e">
        <f>VLOOKUP(Table1[[#This Row],[Player]],'sim results'!$M$2:$P$564,2,FALSE)&gt;$AA$4</f>
        <v>#N/A</v>
      </c>
      <c r="X210" s="15" t="e">
        <f>VLOOKUP(Table1[[#This Row],[Player]],'sim results'!$M$2:$P$564,2,FALSE)&gt;$AA$5</f>
        <v>#N/A</v>
      </c>
      <c r="Y210" s="15" t="e">
        <f>VLOOKUP(Table1[[#This Row],[Player]],'sim results'!$M$2:$P$564,2,FALSE)&gt;$AA$6</f>
        <v>#N/A</v>
      </c>
    </row>
    <row r="211" spans="2:25">
      <c r="B211" t="s">
        <v>207</v>
      </c>
      <c r="C211">
        <v>211</v>
      </c>
      <c r="D211" t="s">
        <v>504</v>
      </c>
      <c r="E211" t="s">
        <v>186</v>
      </c>
      <c r="F211">
        <v>1</v>
      </c>
      <c r="G211" s="1" t="str">
        <f>VLOOKUP(Table1[[#This Row],[Player]],Players[[Player]:[consider]],3,FALSE)</f>
        <v>-</v>
      </c>
      <c r="H211" s="1">
        <v>1</v>
      </c>
      <c r="I211" s="1">
        <f>MAX(Table1[[#This Row],[Avg Yahoo Cost]:[Other Cost]])</f>
        <v>1</v>
      </c>
      <c r="J211" s="1">
        <f>Table1[[#This Row],[Max Cost]]-Table1[[#This Row],[Min Cost]]</f>
        <v>0</v>
      </c>
      <c r="K211" s="8">
        <f>VLOOKUP(Table1[[#This Row],[Player]],Players[[Player]:[consider]],4,FALSE)</f>
        <v>98.2</v>
      </c>
      <c r="L211" s="15">
        <f>VLOOKUP(Table1[[#This Row],[Player]],Players[[Player]:[consider]],6,FALSE)</f>
        <v>24</v>
      </c>
      <c r="M211" s="16">
        <f>VLOOKUP(Table1[[#This Row],[Player]],Players[[Player]:[consider]],7,FALSE)</f>
        <v>3</v>
      </c>
      <c r="N211" s="15">
        <f>VLOOKUP(Table1[[#This Row],[Player]],Players[[Player]:[consider]],8,FALSE)</f>
        <v>10</v>
      </c>
      <c r="O211" s="15">
        <f>VLOOKUP(Table1[[#This Row],[Player]],Players[[Player]:[consider]],9,FALSE)</f>
        <v>0</v>
      </c>
      <c r="P211" s="15">
        <f>VLOOKUP(Table1[[#This Row],[Player]],Players[[Player]:[consider]],10,FALSE)</f>
        <v>0</v>
      </c>
      <c r="Q211" s="15"/>
      <c r="R211" s="15" t="e">
        <f>VLOOKUP(Table1[[#This Row],[Player]],'sim results'!$G$2:$J$581,2,FALSE)&gt;$Z$2</f>
        <v>#N/A</v>
      </c>
      <c r="S211" s="15" t="e">
        <f>VLOOKUP(Table1[[#This Row],[Player]],'sim results'!$G$2:$J$581,2,FALSE)&gt;$Z$3</f>
        <v>#N/A</v>
      </c>
      <c r="T211" s="15" t="e">
        <f>VLOOKUP(Table1[[#This Row],[Player]],'sim results'!$G$2:$J$581,2,FALSE)&gt;$Z$4</f>
        <v>#N/A</v>
      </c>
      <c r="U211" s="15" t="e">
        <f>VLOOKUP(Table1[[#This Row],[Player]],'sim results'!$M$2:$P$564,2,FALSE)&gt;$AA$2</f>
        <v>#N/A</v>
      </c>
      <c r="V211" s="15" t="e">
        <f>VLOOKUP(Table1[[#This Row],[Player]],'sim results'!$M$2:$P$564,2,FALSE)&gt;$AA$3</f>
        <v>#N/A</v>
      </c>
      <c r="W211" s="15" t="e">
        <f>VLOOKUP(Table1[[#This Row],[Player]],'sim results'!$M$2:$P$564,2,FALSE)&gt;$AA$4</f>
        <v>#N/A</v>
      </c>
      <c r="X211" s="15" t="e">
        <f>VLOOKUP(Table1[[#This Row],[Player]],'sim results'!$M$2:$P$564,2,FALSE)&gt;$AA$5</f>
        <v>#N/A</v>
      </c>
      <c r="Y211" s="15" t="e">
        <f>VLOOKUP(Table1[[#This Row],[Player]],'sim results'!$M$2:$P$564,2,FALSE)&gt;$AA$6</f>
        <v>#N/A</v>
      </c>
    </row>
    <row r="212" spans="2:25">
      <c r="B212" t="s">
        <v>446</v>
      </c>
      <c r="C212">
        <v>212</v>
      </c>
      <c r="D212" t="s">
        <v>504</v>
      </c>
      <c r="E212" t="s">
        <v>186</v>
      </c>
      <c r="F212">
        <v>1</v>
      </c>
      <c r="G212" s="1" t="e">
        <f>VLOOKUP(Table1[[#This Row],[Player]],Players[[Player]:[consider]],3,FALSE)</f>
        <v>#N/A</v>
      </c>
      <c r="H212" s="1">
        <v>1</v>
      </c>
      <c r="I212" s="1" t="e">
        <f>MAX(Table1[[#This Row],[Avg Yahoo Cost]:[Other Cost]])</f>
        <v>#N/A</v>
      </c>
      <c r="J212" s="1" t="e">
        <f>Table1[[#This Row],[Max Cost]]-Table1[[#This Row],[Min Cost]]</f>
        <v>#N/A</v>
      </c>
      <c r="K212" s="8" t="e">
        <f>VLOOKUP(Table1[[#This Row],[Player]],Players[[Player]:[consider]],4,FALSE)</f>
        <v>#N/A</v>
      </c>
      <c r="L212" s="15" t="e">
        <f>VLOOKUP(Table1[[#This Row],[Player]],Players[[Player]:[consider]],6,FALSE)</f>
        <v>#N/A</v>
      </c>
      <c r="M212" s="16" t="e">
        <f>VLOOKUP(Table1[[#This Row],[Player]],Players[[Player]:[consider]],7,FALSE)</f>
        <v>#N/A</v>
      </c>
      <c r="N212" s="15" t="e">
        <f>VLOOKUP(Table1[[#This Row],[Player]],Players[[Player]:[consider]],8,FALSE)</f>
        <v>#N/A</v>
      </c>
      <c r="O212" s="15" t="e">
        <f>VLOOKUP(Table1[[#This Row],[Player]],Players[[Player]:[consider]],9,FALSE)</f>
        <v>#N/A</v>
      </c>
      <c r="P212" s="15" t="e">
        <f>VLOOKUP(Table1[[#This Row],[Player]],Players[[Player]:[consider]],10,FALSE)</f>
        <v>#N/A</v>
      </c>
      <c r="Q212" s="15"/>
      <c r="R212" s="15" t="e">
        <f>VLOOKUP(Table1[[#This Row],[Player]],'sim results'!$G$2:$J$581,2,FALSE)&gt;$Z$2</f>
        <v>#N/A</v>
      </c>
      <c r="S212" s="15" t="e">
        <f>VLOOKUP(Table1[[#This Row],[Player]],'sim results'!$G$2:$J$581,2,FALSE)&gt;$Z$3</f>
        <v>#N/A</v>
      </c>
      <c r="T212" s="15" t="e">
        <f>VLOOKUP(Table1[[#This Row],[Player]],'sim results'!$G$2:$J$581,2,FALSE)&gt;$Z$4</f>
        <v>#N/A</v>
      </c>
      <c r="U212" s="15" t="e">
        <f>VLOOKUP(Table1[[#This Row],[Player]],'sim results'!$M$2:$P$564,2,FALSE)&gt;$AA$2</f>
        <v>#N/A</v>
      </c>
      <c r="V212" s="15" t="e">
        <f>VLOOKUP(Table1[[#This Row],[Player]],'sim results'!$M$2:$P$564,2,FALSE)&gt;$AA$3</f>
        <v>#N/A</v>
      </c>
      <c r="W212" s="15" t="e">
        <f>VLOOKUP(Table1[[#This Row],[Player]],'sim results'!$M$2:$P$564,2,FALSE)&gt;$AA$4</f>
        <v>#N/A</v>
      </c>
      <c r="X212" s="15" t="e">
        <f>VLOOKUP(Table1[[#This Row],[Player]],'sim results'!$M$2:$P$564,2,FALSE)&gt;$AA$5</f>
        <v>#N/A</v>
      </c>
      <c r="Y212" s="15" t="e">
        <f>VLOOKUP(Table1[[#This Row],[Player]],'sim results'!$M$2:$P$564,2,FALSE)&gt;$AA$6</f>
        <v>#N/A</v>
      </c>
    </row>
    <row r="213" spans="2:25">
      <c r="B213" t="s">
        <v>311</v>
      </c>
      <c r="C213">
        <v>213</v>
      </c>
      <c r="D213" t="s">
        <v>506</v>
      </c>
      <c r="E213" t="s">
        <v>186</v>
      </c>
      <c r="F213">
        <v>0</v>
      </c>
      <c r="G213" s="1" t="str">
        <f>VLOOKUP(Table1[[#This Row],[Player]],Players[[Player]:[consider]],3,FALSE)</f>
        <v>-</v>
      </c>
      <c r="H213" s="1">
        <v>1</v>
      </c>
      <c r="I213" s="1">
        <f>MAX(Table1[[#This Row],[Avg Yahoo Cost]:[Other Cost]])</f>
        <v>0</v>
      </c>
      <c r="J213" s="1">
        <f>Table1[[#This Row],[Max Cost]]-Table1[[#This Row],[Min Cost]]</f>
        <v>-1</v>
      </c>
      <c r="K213" s="8">
        <f>VLOOKUP(Table1[[#This Row],[Player]],Players[[Player]:[consider]],4,FALSE)</f>
        <v>59.3</v>
      </c>
      <c r="L213" s="15">
        <f>VLOOKUP(Table1[[#This Row],[Player]],Players[[Player]:[consider]],6,FALSE)</f>
        <v>25</v>
      </c>
      <c r="M213" s="16">
        <f>VLOOKUP(Table1[[#This Row],[Player]],Players[[Player]:[consider]],7,FALSE)</f>
        <v>4</v>
      </c>
      <c r="N213" s="15">
        <f>VLOOKUP(Table1[[#This Row],[Player]],Players[[Player]:[consider]],8,FALSE)</f>
        <v>6</v>
      </c>
      <c r="O213" s="15">
        <f>VLOOKUP(Table1[[#This Row],[Player]],Players[[Player]:[consider]],9,FALSE)</f>
        <v>3</v>
      </c>
      <c r="P213" s="15">
        <f>VLOOKUP(Table1[[#This Row],[Player]],Players[[Player]:[consider]],10,FALSE)</f>
        <v>2.5</v>
      </c>
      <c r="Q213" s="15"/>
      <c r="R213" s="15" t="e">
        <f>VLOOKUP(Table1[[#This Row],[Player]],'sim results'!$G$2:$J$581,2,FALSE)&gt;$Z$2</f>
        <v>#N/A</v>
      </c>
      <c r="S213" s="15" t="e">
        <f>VLOOKUP(Table1[[#This Row],[Player]],'sim results'!$G$2:$J$581,2,FALSE)&gt;$Z$3</f>
        <v>#N/A</v>
      </c>
      <c r="T213" s="15" t="e">
        <f>VLOOKUP(Table1[[#This Row],[Player]],'sim results'!$G$2:$J$581,2,FALSE)&gt;$Z$4</f>
        <v>#N/A</v>
      </c>
      <c r="U213" s="15" t="e">
        <f>VLOOKUP(Table1[[#This Row],[Player]],'sim results'!$M$2:$P$564,2,FALSE)&gt;$AA$2</f>
        <v>#N/A</v>
      </c>
      <c r="V213" s="15" t="e">
        <f>VLOOKUP(Table1[[#This Row],[Player]],'sim results'!$M$2:$P$564,2,FALSE)&gt;$AA$3</f>
        <v>#N/A</v>
      </c>
      <c r="W213" s="15" t="e">
        <f>VLOOKUP(Table1[[#This Row],[Player]],'sim results'!$M$2:$P$564,2,FALSE)&gt;$AA$4</f>
        <v>#N/A</v>
      </c>
      <c r="X213" s="15" t="e">
        <f>VLOOKUP(Table1[[#This Row],[Player]],'sim results'!$M$2:$P$564,2,FALSE)&gt;$AA$5</f>
        <v>#N/A</v>
      </c>
      <c r="Y213" s="15" t="e">
        <f>VLOOKUP(Table1[[#This Row],[Player]],'sim results'!$M$2:$P$564,2,FALSE)&gt;$AA$6</f>
        <v>#N/A</v>
      </c>
    </row>
    <row r="214" spans="2:25">
      <c r="B214" t="s">
        <v>448</v>
      </c>
      <c r="C214">
        <v>214</v>
      </c>
      <c r="D214" t="s">
        <v>505</v>
      </c>
      <c r="E214">
        <v>1.1000000000000001</v>
      </c>
      <c r="F214">
        <v>1</v>
      </c>
      <c r="G214" s="1" t="e">
        <f>VLOOKUP(Table1[[#This Row],[Player]],Players[[Player]:[consider]],3,FALSE)</f>
        <v>#N/A</v>
      </c>
      <c r="H214" s="1">
        <v>0</v>
      </c>
      <c r="I214" s="1" t="e">
        <f>MAX(Table1[[#This Row],[Avg Yahoo Cost]:[Other Cost]])</f>
        <v>#N/A</v>
      </c>
      <c r="J214" s="1" t="e">
        <f>Table1[[#This Row],[Max Cost]]-Table1[[#This Row],[Min Cost]]</f>
        <v>#N/A</v>
      </c>
      <c r="K214" s="8" t="e">
        <f>VLOOKUP(Table1[[#This Row],[Player]],Players[[Player]:[consider]],4,FALSE)</f>
        <v>#N/A</v>
      </c>
      <c r="L214" s="15" t="e">
        <f>VLOOKUP(Table1[[#This Row],[Player]],Players[[Player]:[consider]],6,FALSE)</f>
        <v>#N/A</v>
      </c>
      <c r="M214" s="16" t="e">
        <f>VLOOKUP(Table1[[#This Row],[Player]],Players[[Player]:[consider]],7,FALSE)</f>
        <v>#N/A</v>
      </c>
      <c r="N214" s="15" t="e">
        <f>VLOOKUP(Table1[[#This Row],[Player]],Players[[Player]:[consider]],8,FALSE)</f>
        <v>#N/A</v>
      </c>
      <c r="O214" s="15" t="e">
        <f>VLOOKUP(Table1[[#This Row],[Player]],Players[[Player]:[consider]],9,FALSE)</f>
        <v>#N/A</v>
      </c>
      <c r="P214" s="15" t="e">
        <f>VLOOKUP(Table1[[#This Row],[Player]],Players[[Player]:[consider]],10,FALSE)</f>
        <v>#N/A</v>
      </c>
      <c r="Q214" s="15"/>
      <c r="R214" s="15" t="e">
        <f>VLOOKUP(Table1[[#This Row],[Player]],'sim results'!$G$2:$J$581,2,FALSE)&gt;$Z$2</f>
        <v>#N/A</v>
      </c>
      <c r="S214" s="15" t="e">
        <f>VLOOKUP(Table1[[#This Row],[Player]],'sim results'!$G$2:$J$581,2,FALSE)&gt;$Z$3</f>
        <v>#N/A</v>
      </c>
      <c r="T214" s="15" t="e">
        <f>VLOOKUP(Table1[[#This Row],[Player]],'sim results'!$G$2:$J$581,2,FALSE)&gt;$Z$4</f>
        <v>#N/A</v>
      </c>
      <c r="U214" s="15" t="e">
        <f>VLOOKUP(Table1[[#This Row],[Player]],'sim results'!$M$2:$P$564,2,FALSE)&gt;$AA$2</f>
        <v>#N/A</v>
      </c>
      <c r="V214" s="15" t="e">
        <f>VLOOKUP(Table1[[#This Row],[Player]],'sim results'!$M$2:$P$564,2,FALSE)&gt;$AA$3</f>
        <v>#N/A</v>
      </c>
      <c r="W214" s="15" t="e">
        <f>VLOOKUP(Table1[[#This Row],[Player]],'sim results'!$M$2:$P$564,2,FALSE)&gt;$AA$4</f>
        <v>#N/A</v>
      </c>
      <c r="X214" s="15" t="e">
        <f>VLOOKUP(Table1[[#This Row],[Player]],'sim results'!$M$2:$P$564,2,FALSE)&gt;$AA$5</f>
        <v>#N/A</v>
      </c>
      <c r="Y214" s="15" t="e">
        <f>VLOOKUP(Table1[[#This Row],[Player]],'sim results'!$M$2:$P$564,2,FALSE)&gt;$AA$6</f>
        <v>#N/A</v>
      </c>
    </row>
    <row r="215" spans="2:25">
      <c r="B215" t="s">
        <v>450</v>
      </c>
      <c r="C215">
        <v>215</v>
      </c>
      <c r="D215" t="s">
        <v>506</v>
      </c>
      <c r="E215" t="s">
        <v>186</v>
      </c>
      <c r="F215">
        <v>1</v>
      </c>
      <c r="G215" s="1" t="e">
        <f>VLOOKUP(Table1[[#This Row],[Player]],Players[[Player]:[consider]],3,FALSE)</f>
        <v>#N/A</v>
      </c>
      <c r="H215" s="1">
        <v>1</v>
      </c>
      <c r="I215" s="1" t="e">
        <f>MAX(Table1[[#This Row],[Avg Yahoo Cost]:[Other Cost]])</f>
        <v>#N/A</v>
      </c>
      <c r="J215" s="1" t="e">
        <f>Table1[[#This Row],[Max Cost]]-Table1[[#This Row],[Min Cost]]</f>
        <v>#N/A</v>
      </c>
      <c r="K215" s="8" t="e">
        <f>VLOOKUP(Table1[[#This Row],[Player]],Players[[Player]:[consider]],4,FALSE)</f>
        <v>#N/A</v>
      </c>
      <c r="L215" s="15" t="e">
        <f>VLOOKUP(Table1[[#This Row],[Player]],Players[[Player]:[consider]],6,FALSE)</f>
        <v>#N/A</v>
      </c>
      <c r="M215" s="16" t="e">
        <f>VLOOKUP(Table1[[#This Row],[Player]],Players[[Player]:[consider]],7,FALSE)</f>
        <v>#N/A</v>
      </c>
      <c r="N215" s="15" t="e">
        <f>VLOOKUP(Table1[[#This Row],[Player]],Players[[Player]:[consider]],8,FALSE)</f>
        <v>#N/A</v>
      </c>
      <c r="O215" s="15" t="e">
        <f>VLOOKUP(Table1[[#This Row],[Player]],Players[[Player]:[consider]],9,FALSE)</f>
        <v>#N/A</v>
      </c>
      <c r="P215" s="15" t="e">
        <f>VLOOKUP(Table1[[#This Row],[Player]],Players[[Player]:[consider]],10,FALSE)</f>
        <v>#N/A</v>
      </c>
      <c r="Q215" s="15"/>
      <c r="R215" s="15" t="e">
        <f>VLOOKUP(Table1[[#This Row],[Player]],'sim results'!$G$2:$J$581,2,FALSE)&gt;$Z$2</f>
        <v>#N/A</v>
      </c>
      <c r="S215" s="15" t="e">
        <f>VLOOKUP(Table1[[#This Row],[Player]],'sim results'!$G$2:$J$581,2,FALSE)&gt;$Z$3</f>
        <v>#N/A</v>
      </c>
      <c r="T215" s="15" t="e">
        <f>VLOOKUP(Table1[[#This Row],[Player]],'sim results'!$G$2:$J$581,2,FALSE)&gt;$Z$4</f>
        <v>#N/A</v>
      </c>
      <c r="U215" s="15" t="e">
        <f>VLOOKUP(Table1[[#This Row],[Player]],'sim results'!$M$2:$P$564,2,FALSE)&gt;$AA$2</f>
        <v>#N/A</v>
      </c>
      <c r="V215" s="15" t="e">
        <f>VLOOKUP(Table1[[#This Row],[Player]],'sim results'!$M$2:$P$564,2,FALSE)&gt;$AA$3</f>
        <v>#N/A</v>
      </c>
      <c r="W215" s="15" t="e">
        <f>VLOOKUP(Table1[[#This Row],[Player]],'sim results'!$M$2:$P$564,2,FALSE)&gt;$AA$4</f>
        <v>#N/A</v>
      </c>
      <c r="X215" s="15" t="e">
        <f>VLOOKUP(Table1[[#This Row],[Player]],'sim results'!$M$2:$P$564,2,FALSE)&gt;$AA$5</f>
        <v>#N/A</v>
      </c>
      <c r="Y215" s="15" t="e">
        <f>VLOOKUP(Table1[[#This Row],[Player]],'sim results'!$M$2:$P$564,2,FALSE)&gt;$AA$6</f>
        <v>#N/A</v>
      </c>
    </row>
    <row r="216" spans="2:25">
      <c r="B216" t="s">
        <v>452</v>
      </c>
      <c r="C216">
        <v>216</v>
      </c>
      <c r="D216" t="s">
        <v>508</v>
      </c>
      <c r="E216">
        <v>1.1000000000000001</v>
      </c>
      <c r="F216">
        <v>1</v>
      </c>
      <c r="G216" s="1" t="e">
        <f>VLOOKUP(Table1[[#This Row],[Player]],Players[[Player]:[consider]],3,FALSE)</f>
        <v>#N/A</v>
      </c>
      <c r="H216" s="1">
        <v>1</v>
      </c>
      <c r="I216" s="1" t="e">
        <f>MAX(Table1[[#This Row],[Avg Yahoo Cost]:[Other Cost]])</f>
        <v>#N/A</v>
      </c>
      <c r="J216" s="1" t="e">
        <f>Table1[[#This Row],[Max Cost]]-Table1[[#This Row],[Min Cost]]</f>
        <v>#N/A</v>
      </c>
      <c r="K216" s="8" t="e">
        <f>VLOOKUP(Table1[[#This Row],[Player]],Players[[Player]:[consider]],4,FALSE)</f>
        <v>#N/A</v>
      </c>
      <c r="L216" s="15" t="e">
        <f>VLOOKUP(Table1[[#This Row],[Player]],Players[[Player]:[consider]],6,FALSE)</f>
        <v>#N/A</v>
      </c>
      <c r="M216" s="16" t="e">
        <f>VLOOKUP(Table1[[#This Row],[Player]],Players[[Player]:[consider]],7,FALSE)</f>
        <v>#N/A</v>
      </c>
      <c r="N216" s="15" t="e">
        <f>VLOOKUP(Table1[[#This Row],[Player]],Players[[Player]:[consider]],8,FALSE)</f>
        <v>#N/A</v>
      </c>
      <c r="O216" s="15" t="e">
        <f>VLOOKUP(Table1[[#This Row],[Player]],Players[[Player]:[consider]],9,FALSE)</f>
        <v>#N/A</v>
      </c>
      <c r="P216" s="15" t="e">
        <f>VLOOKUP(Table1[[#This Row],[Player]],Players[[Player]:[consider]],10,FALSE)</f>
        <v>#N/A</v>
      </c>
      <c r="Q216" s="15"/>
      <c r="R216" s="15" t="e">
        <f>VLOOKUP(Table1[[#This Row],[Player]],'sim results'!$G$2:$J$581,2,FALSE)&gt;$Z$2</f>
        <v>#N/A</v>
      </c>
      <c r="S216" s="15" t="e">
        <f>VLOOKUP(Table1[[#This Row],[Player]],'sim results'!$G$2:$J$581,2,FALSE)&gt;$Z$3</f>
        <v>#N/A</v>
      </c>
      <c r="T216" s="15" t="e">
        <f>VLOOKUP(Table1[[#This Row],[Player]],'sim results'!$G$2:$J$581,2,FALSE)&gt;$Z$4</f>
        <v>#N/A</v>
      </c>
      <c r="U216" s="15" t="e">
        <f>VLOOKUP(Table1[[#This Row],[Player]],'sim results'!$M$2:$P$564,2,FALSE)&gt;$AA$2</f>
        <v>#N/A</v>
      </c>
      <c r="V216" s="15" t="e">
        <f>VLOOKUP(Table1[[#This Row],[Player]],'sim results'!$M$2:$P$564,2,FALSE)&gt;$AA$3</f>
        <v>#N/A</v>
      </c>
      <c r="W216" s="15" t="e">
        <f>VLOOKUP(Table1[[#This Row],[Player]],'sim results'!$M$2:$P$564,2,FALSE)&gt;$AA$4</f>
        <v>#N/A</v>
      </c>
      <c r="X216" s="15" t="e">
        <f>VLOOKUP(Table1[[#This Row],[Player]],'sim results'!$M$2:$P$564,2,FALSE)&gt;$AA$5</f>
        <v>#N/A</v>
      </c>
      <c r="Y216" s="15" t="e">
        <f>VLOOKUP(Table1[[#This Row],[Player]],'sim results'!$M$2:$P$564,2,FALSE)&gt;$AA$6</f>
        <v>#N/A</v>
      </c>
    </row>
    <row r="217" spans="2:25">
      <c r="B217" t="s">
        <v>454</v>
      </c>
      <c r="C217">
        <v>217</v>
      </c>
      <c r="D217" t="s">
        <v>507</v>
      </c>
      <c r="E217" t="s">
        <v>186</v>
      </c>
      <c r="F217">
        <v>1</v>
      </c>
      <c r="G217" s="1" t="e">
        <f>VLOOKUP(Table1[[#This Row],[Player]],Players[[Player]:[consider]],3,FALSE)</f>
        <v>#N/A</v>
      </c>
      <c r="H217" s="1">
        <v>1</v>
      </c>
      <c r="I217" s="1" t="e">
        <f>MAX(Table1[[#This Row],[Avg Yahoo Cost]:[Other Cost]])</f>
        <v>#N/A</v>
      </c>
      <c r="J217" s="1" t="e">
        <f>Table1[[#This Row],[Max Cost]]-Table1[[#This Row],[Min Cost]]</f>
        <v>#N/A</v>
      </c>
      <c r="K217" s="8" t="e">
        <f>VLOOKUP(Table1[[#This Row],[Player]],Players[[Player]:[consider]],4,FALSE)</f>
        <v>#N/A</v>
      </c>
      <c r="L217" s="15" t="e">
        <f>VLOOKUP(Table1[[#This Row],[Player]],Players[[Player]:[consider]],6,FALSE)</f>
        <v>#N/A</v>
      </c>
      <c r="M217" s="16" t="e">
        <f>VLOOKUP(Table1[[#This Row],[Player]],Players[[Player]:[consider]],7,FALSE)</f>
        <v>#N/A</v>
      </c>
      <c r="N217" s="15" t="e">
        <f>VLOOKUP(Table1[[#This Row],[Player]],Players[[Player]:[consider]],8,FALSE)</f>
        <v>#N/A</v>
      </c>
      <c r="O217" s="15" t="e">
        <f>VLOOKUP(Table1[[#This Row],[Player]],Players[[Player]:[consider]],9,FALSE)</f>
        <v>#N/A</v>
      </c>
      <c r="P217" s="15" t="e">
        <f>VLOOKUP(Table1[[#This Row],[Player]],Players[[Player]:[consider]],10,FALSE)</f>
        <v>#N/A</v>
      </c>
      <c r="Q217" s="15"/>
      <c r="R217" s="15" t="e">
        <f>VLOOKUP(Table1[[#This Row],[Player]],'sim results'!$G$2:$J$581,2,FALSE)&gt;$Z$2</f>
        <v>#N/A</v>
      </c>
      <c r="S217" s="15" t="e">
        <f>VLOOKUP(Table1[[#This Row],[Player]],'sim results'!$G$2:$J$581,2,FALSE)&gt;$Z$3</f>
        <v>#N/A</v>
      </c>
      <c r="T217" s="15" t="e">
        <f>VLOOKUP(Table1[[#This Row],[Player]],'sim results'!$G$2:$J$581,2,FALSE)&gt;$Z$4</f>
        <v>#N/A</v>
      </c>
      <c r="U217" s="15" t="e">
        <f>VLOOKUP(Table1[[#This Row],[Player]],'sim results'!$M$2:$P$564,2,FALSE)&gt;$AA$2</f>
        <v>#N/A</v>
      </c>
      <c r="V217" s="15" t="e">
        <f>VLOOKUP(Table1[[#This Row],[Player]],'sim results'!$M$2:$P$564,2,FALSE)&gt;$AA$3</f>
        <v>#N/A</v>
      </c>
      <c r="W217" s="15" t="e">
        <f>VLOOKUP(Table1[[#This Row],[Player]],'sim results'!$M$2:$P$564,2,FALSE)&gt;$AA$4</f>
        <v>#N/A</v>
      </c>
      <c r="X217" s="15" t="e">
        <f>VLOOKUP(Table1[[#This Row],[Player]],'sim results'!$M$2:$P$564,2,FALSE)&gt;$AA$5</f>
        <v>#N/A</v>
      </c>
      <c r="Y217" s="15" t="e">
        <f>VLOOKUP(Table1[[#This Row],[Player]],'sim results'!$M$2:$P$564,2,FALSE)&gt;$AA$6</f>
        <v>#N/A</v>
      </c>
    </row>
    <row r="218" spans="2:25">
      <c r="B218" t="s">
        <v>199</v>
      </c>
      <c r="C218">
        <v>218</v>
      </c>
      <c r="D218" t="s">
        <v>507</v>
      </c>
      <c r="E218" t="s">
        <v>186</v>
      </c>
      <c r="F218">
        <v>1</v>
      </c>
      <c r="G218" s="1" t="str">
        <f>VLOOKUP(Table1[[#This Row],[Player]],Players[[Player]:[consider]],3,FALSE)</f>
        <v>-</v>
      </c>
      <c r="H218" s="1">
        <v>1</v>
      </c>
      <c r="I218" s="1">
        <f>MAX(Table1[[#This Row],[Avg Yahoo Cost]:[Other Cost]])</f>
        <v>1</v>
      </c>
      <c r="J218" s="1">
        <f>Table1[[#This Row],[Max Cost]]-Table1[[#This Row],[Min Cost]]</f>
        <v>0</v>
      </c>
      <c r="K218" s="8">
        <f>VLOOKUP(Table1[[#This Row],[Player]],Players[[Player]:[consider]],4,FALSE)</f>
        <v>70.209999999999994</v>
      </c>
      <c r="L218" s="15">
        <f>VLOOKUP(Table1[[#This Row],[Player]],Players[[Player]:[consider]],6,FALSE)</f>
        <v>26</v>
      </c>
      <c r="M218" s="16">
        <f>VLOOKUP(Table1[[#This Row],[Player]],Players[[Player]:[consider]],7,FALSE)</f>
        <v>5</v>
      </c>
      <c r="N218" s="15">
        <f>VLOOKUP(Table1[[#This Row],[Player]],Players[[Player]:[consider]],8,FALSE)</f>
        <v>10</v>
      </c>
      <c r="O218" s="15">
        <f>VLOOKUP(Table1[[#This Row],[Player]],Players[[Player]:[consider]],9,FALSE)</f>
        <v>2.5</v>
      </c>
      <c r="P218" s="15">
        <f>VLOOKUP(Table1[[#This Row],[Player]],Players[[Player]:[consider]],10,FALSE)</f>
        <v>3</v>
      </c>
      <c r="Q218" s="15"/>
      <c r="R218" s="15" t="e">
        <f>VLOOKUP(Table1[[#This Row],[Player]],'sim results'!$G$2:$J$581,2,FALSE)&gt;$Z$2</f>
        <v>#N/A</v>
      </c>
      <c r="S218" s="15" t="e">
        <f>VLOOKUP(Table1[[#This Row],[Player]],'sim results'!$G$2:$J$581,2,FALSE)&gt;$Z$3</f>
        <v>#N/A</v>
      </c>
      <c r="T218" s="15" t="e">
        <f>VLOOKUP(Table1[[#This Row],[Player]],'sim results'!$G$2:$J$581,2,FALSE)&gt;$Z$4</f>
        <v>#N/A</v>
      </c>
      <c r="U218" s="15" t="e">
        <f>VLOOKUP(Table1[[#This Row],[Player]],'sim results'!$M$2:$P$564,2,FALSE)&gt;$AA$2</f>
        <v>#N/A</v>
      </c>
      <c r="V218" s="15" t="e">
        <f>VLOOKUP(Table1[[#This Row],[Player]],'sim results'!$M$2:$P$564,2,FALSE)&gt;$AA$3</f>
        <v>#N/A</v>
      </c>
      <c r="W218" s="15" t="e">
        <f>VLOOKUP(Table1[[#This Row],[Player]],'sim results'!$M$2:$P$564,2,FALSE)&gt;$AA$4</f>
        <v>#N/A</v>
      </c>
      <c r="X218" s="15" t="e">
        <f>VLOOKUP(Table1[[#This Row],[Player]],'sim results'!$M$2:$P$564,2,FALSE)&gt;$AA$5</f>
        <v>#N/A</v>
      </c>
      <c r="Y218" s="15" t="e">
        <f>VLOOKUP(Table1[[#This Row],[Player]],'sim results'!$M$2:$P$564,2,FALSE)&gt;$AA$6</f>
        <v>#N/A</v>
      </c>
    </row>
    <row r="219" spans="2:25">
      <c r="B219" t="s">
        <v>457</v>
      </c>
      <c r="C219">
        <v>219</v>
      </c>
      <c r="D219" t="s">
        <v>503</v>
      </c>
      <c r="E219">
        <v>1.2</v>
      </c>
      <c r="F219">
        <v>1</v>
      </c>
      <c r="G219" s="1" t="e">
        <f>VLOOKUP(Table1[[#This Row],[Player]],Players[[Player]:[consider]],3,FALSE)</f>
        <v>#N/A</v>
      </c>
      <c r="H219" s="1">
        <v>1</v>
      </c>
      <c r="I219" s="1" t="e">
        <f>MAX(Table1[[#This Row],[Avg Yahoo Cost]:[Other Cost]])</f>
        <v>#N/A</v>
      </c>
      <c r="J219" s="1" t="e">
        <f>Table1[[#This Row],[Max Cost]]-Table1[[#This Row],[Min Cost]]</f>
        <v>#N/A</v>
      </c>
      <c r="K219" s="8" t="e">
        <f>VLOOKUP(Table1[[#This Row],[Player]],Players[[Player]:[consider]],4,FALSE)</f>
        <v>#N/A</v>
      </c>
      <c r="L219" s="15" t="e">
        <f>VLOOKUP(Table1[[#This Row],[Player]],Players[[Player]:[consider]],6,FALSE)</f>
        <v>#N/A</v>
      </c>
      <c r="M219" s="16" t="e">
        <f>VLOOKUP(Table1[[#This Row],[Player]],Players[[Player]:[consider]],7,FALSE)</f>
        <v>#N/A</v>
      </c>
      <c r="N219" s="15" t="e">
        <f>VLOOKUP(Table1[[#This Row],[Player]],Players[[Player]:[consider]],8,FALSE)</f>
        <v>#N/A</v>
      </c>
      <c r="O219" s="15" t="e">
        <f>VLOOKUP(Table1[[#This Row],[Player]],Players[[Player]:[consider]],9,FALSE)</f>
        <v>#N/A</v>
      </c>
      <c r="P219" s="15" t="e">
        <f>VLOOKUP(Table1[[#This Row],[Player]],Players[[Player]:[consider]],10,FALSE)</f>
        <v>#N/A</v>
      </c>
      <c r="Q219" s="15"/>
      <c r="R219" s="15" t="e">
        <f>VLOOKUP(Table1[[#This Row],[Player]],'sim results'!$G$2:$J$581,2,FALSE)&gt;$Z$2</f>
        <v>#N/A</v>
      </c>
      <c r="S219" s="15" t="e">
        <f>VLOOKUP(Table1[[#This Row],[Player]],'sim results'!$G$2:$J$581,2,FALSE)&gt;$Z$3</f>
        <v>#N/A</v>
      </c>
      <c r="T219" s="15" t="e">
        <f>VLOOKUP(Table1[[#This Row],[Player]],'sim results'!$G$2:$J$581,2,FALSE)&gt;$Z$4</f>
        <v>#N/A</v>
      </c>
      <c r="U219" s="15" t="e">
        <f>VLOOKUP(Table1[[#This Row],[Player]],'sim results'!$M$2:$P$564,2,FALSE)&gt;$AA$2</f>
        <v>#N/A</v>
      </c>
      <c r="V219" s="15" t="e">
        <f>VLOOKUP(Table1[[#This Row],[Player]],'sim results'!$M$2:$P$564,2,FALSE)&gt;$AA$3</f>
        <v>#N/A</v>
      </c>
      <c r="W219" s="15" t="e">
        <f>VLOOKUP(Table1[[#This Row],[Player]],'sim results'!$M$2:$P$564,2,FALSE)&gt;$AA$4</f>
        <v>#N/A</v>
      </c>
      <c r="X219" s="15" t="e">
        <f>VLOOKUP(Table1[[#This Row],[Player]],'sim results'!$M$2:$P$564,2,FALSE)&gt;$AA$5</f>
        <v>#N/A</v>
      </c>
      <c r="Y219" s="15" t="e">
        <f>VLOOKUP(Table1[[#This Row],[Player]],'sim results'!$M$2:$P$564,2,FALSE)&gt;$AA$6</f>
        <v>#N/A</v>
      </c>
    </row>
    <row r="220" spans="2:25">
      <c r="B220" t="s">
        <v>459</v>
      </c>
      <c r="C220">
        <v>220</v>
      </c>
      <c r="D220" t="s">
        <v>505</v>
      </c>
      <c r="E220">
        <v>1.1000000000000001</v>
      </c>
      <c r="F220">
        <v>1</v>
      </c>
      <c r="G220" s="1" t="e">
        <f>VLOOKUP(Table1[[#This Row],[Player]],Players[[Player]:[consider]],3,FALSE)</f>
        <v>#N/A</v>
      </c>
      <c r="H220" s="1">
        <v>1</v>
      </c>
      <c r="I220" s="1" t="e">
        <f>MAX(Table1[[#This Row],[Avg Yahoo Cost]:[Other Cost]])</f>
        <v>#N/A</v>
      </c>
      <c r="J220" s="1" t="e">
        <f>Table1[[#This Row],[Max Cost]]-Table1[[#This Row],[Min Cost]]</f>
        <v>#N/A</v>
      </c>
      <c r="K220" s="8" t="e">
        <f>VLOOKUP(Table1[[#This Row],[Player]],Players[[Player]:[consider]],4,FALSE)</f>
        <v>#N/A</v>
      </c>
      <c r="L220" s="15" t="e">
        <f>VLOOKUP(Table1[[#This Row],[Player]],Players[[Player]:[consider]],6,FALSE)</f>
        <v>#N/A</v>
      </c>
      <c r="M220" s="16" t="e">
        <f>VLOOKUP(Table1[[#This Row],[Player]],Players[[Player]:[consider]],7,FALSE)</f>
        <v>#N/A</v>
      </c>
      <c r="N220" s="15" t="e">
        <f>VLOOKUP(Table1[[#This Row],[Player]],Players[[Player]:[consider]],8,FALSE)</f>
        <v>#N/A</v>
      </c>
      <c r="O220" s="15" t="e">
        <f>VLOOKUP(Table1[[#This Row],[Player]],Players[[Player]:[consider]],9,FALSE)</f>
        <v>#N/A</v>
      </c>
      <c r="P220" s="15" t="e">
        <f>VLOOKUP(Table1[[#This Row],[Player]],Players[[Player]:[consider]],10,FALSE)</f>
        <v>#N/A</v>
      </c>
      <c r="Q220" s="15"/>
      <c r="R220" s="15" t="e">
        <f>VLOOKUP(Table1[[#This Row],[Player]],'sim results'!$G$2:$J$581,2,FALSE)&gt;$Z$2</f>
        <v>#N/A</v>
      </c>
      <c r="S220" s="15" t="e">
        <f>VLOOKUP(Table1[[#This Row],[Player]],'sim results'!$G$2:$J$581,2,FALSE)&gt;$Z$3</f>
        <v>#N/A</v>
      </c>
      <c r="T220" s="15" t="e">
        <f>VLOOKUP(Table1[[#This Row],[Player]],'sim results'!$G$2:$J$581,2,FALSE)&gt;$Z$4</f>
        <v>#N/A</v>
      </c>
      <c r="U220" s="15" t="e">
        <f>VLOOKUP(Table1[[#This Row],[Player]],'sim results'!$M$2:$P$564,2,FALSE)&gt;$AA$2</f>
        <v>#N/A</v>
      </c>
      <c r="V220" s="15" t="e">
        <f>VLOOKUP(Table1[[#This Row],[Player]],'sim results'!$M$2:$P$564,2,FALSE)&gt;$AA$3</f>
        <v>#N/A</v>
      </c>
      <c r="W220" s="15" t="e">
        <f>VLOOKUP(Table1[[#This Row],[Player]],'sim results'!$M$2:$P$564,2,FALSE)&gt;$AA$4</f>
        <v>#N/A</v>
      </c>
      <c r="X220" s="15" t="e">
        <f>VLOOKUP(Table1[[#This Row],[Player]],'sim results'!$M$2:$P$564,2,FALSE)&gt;$AA$5</f>
        <v>#N/A</v>
      </c>
      <c r="Y220" s="15" t="e">
        <f>VLOOKUP(Table1[[#This Row],[Player]],'sim results'!$M$2:$P$564,2,FALSE)&gt;$AA$6</f>
        <v>#N/A</v>
      </c>
    </row>
    <row r="221" spans="2:25">
      <c r="B221" t="s">
        <v>461</v>
      </c>
      <c r="C221">
        <v>221</v>
      </c>
      <c r="D221" t="s">
        <v>508</v>
      </c>
      <c r="E221">
        <v>1</v>
      </c>
      <c r="F221">
        <v>1</v>
      </c>
      <c r="G221" s="1" t="e">
        <f>VLOOKUP(Table1[[#This Row],[Player]],Players[[Player]:[consider]],3,FALSE)</f>
        <v>#N/A</v>
      </c>
      <c r="H221" s="1">
        <v>1</v>
      </c>
      <c r="I221" s="1" t="e">
        <f>MAX(Table1[[#This Row],[Avg Yahoo Cost]:[Other Cost]])</f>
        <v>#N/A</v>
      </c>
      <c r="J221" s="1" t="e">
        <f>Table1[[#This Row],[Max Cost]]-Table1[[#This Row],[Min Cost]]</f>
        <v>#N/A</v>
      </c>
      <c r="K221" s="8" t="e">
        <f>VLOOKUP(Table1[[#This Row],[Player]],Players[[Player]:[consider]],4,FALSE)</f>
        <v>#N/A</v>
      </c>
      <c r="L221" s="15" t="e">
        <f>VLOOKUP(Table1[[#This Row],[Player]],Players[[Player]:[consider]],6,FALSE)</f>
        <v>#N/A</v>
      </c>
      <c r="M221" s="16" t="e">
        <f>VLOOKUP(Table1[[#This Row],[Player]],Players[[Player]:[consider]],7,FALSE)</f>
        <v>#N/A</v>
      </c>
      <c r="N221" s="15" t="e">
        <f>VLOOKUP(Table1[[#This Row],[Player]],Players[[Player]:[consider]],8,FALSE)</f>
        <v>#N/A</v>
      </c>
      <c r="O221" s="15" t="e">
        <f>VLOOKUP(Table1[[#This Row],[Player]],Players[[Player]:[consider]],9,FALSE)</f>
        <v>#N/A</v>
      </c>
      <c r="P221" s="15" t="e">
        <f>VLOOKUP(Table1[[#This Row],[Player]],Players[[Player]:[consider]],10,FALSE)</f>
        <v>#N/A</v>
      </c>
      <c r="Q221" s="15"/>
      <c r="R221" s="15" t="e">
        <f>VLOOKUP(Table1[[#This Row],[Player]],'sim results'!$G$2:$J$581,2,FALSE)&gt;$Z$2</f>
        <v>#N/A</v>
      </c>
      <c r="S221" s="15" t="e">
        <f>VLOOKUP(Table1[[#This Row],[Player]],'sim results'!$G$2:$J$581,2,FALSE)&gt;$Z$3</f>
        <v>#N/A</v>
      </c>
      <c r="T221" s="15" t="e">
        <f>VLOOKUP(Table1[[#This Row],[Player]],'sim results'!$G$2:$J$581,2,FALSE)&gt;$Z$4</f>
        <v>#N/A</v>
      </c>
      <c r="U221" s="15" t="e">
        <f>VLOOKUP(Table1[[#This Row],[Player]],'sim results'!$M$2:$P$564,2,FALSE)&gt;$AA$2</f>
        <v>#N/A</v>
      </c>
      <c r="V221" s="15" t="e">
        <f>VLOOKUP(Table1[[#This Row],[Player]],'sim results'!$M$2:$P$564,2,FALSE)&gt;$AA$3</f>
        <v>#N/A</v>
      </c>
      <c r="W221" s="15" t="e">
        <f>VLOOKUP(Table1[[#This Row],[Player]],'sim results'!$M$2:$P$564,2,FALSE)&gt;$AA$4</f>
        <v>#N/A</v>
      </c>
      <c r="X221" s="15" t="e">
        <f>VLOOKUP(Table1[[#This Row],[Player]],'sim results'!$M$2:$P$564,2,FALSE)&gt;$AA$5</f>
        <v>#N/A</v>
      </c>
      <c r="Y221" s="15" t="e">
        <f>VLOOKUP(Table1[[#This Row],[Player]],'sim results'!$M$2:$P$564,2,FALSE)&gt;$AA$6</f>
        <v>#N/A</v>
      </c>
    </row>
    <row r="222" spans="2:25">
      <c r="B222" t="s">
        <v>463</v>
      </c>
      <c r="C222">
        <v>222</v>
      </c>
      <c r="D222" t="s">
        <v>508</v>
      </c>
      <c r="E222">
        <v>1.2</v>
      </c>
      <c r="F222">
        <v>1</v>
      </c>
      <c r="G222" s="1" t="e">
        <f>VLOOKUP(Table1[[#This Row],[Player]],Players[[Player]:[consider]],3,FALSE)</f>
        <v>#N/A</v>
      </c>
      <c r="H222" s="1">
        <v>1</v>
      </c>
      <c r="I222" s="1" t="e">
        <f>MAX(Table1[[#This Row],[Avg Yahoo Cost]:[Other Cost]])</f>
        <v>#N/A</v>
      </c>
      <c r="J222" s="1" t="e">
        <f>Table1[[#This Row],[Max Cost]]-Table1[[#This Row],[Min Cost]]</f>
        <v>#N/A</v>
      </c>
      <c r="K222" s="8" t="e">
        <f>VLOOKUP(Table1[[#This Row],[Player]],Players[[Player]:[consider]],4,FALSE)</f>
        <v>#N/A</v>
      </c>
      <c r="L222" s="15" t="e">
        <f>VLOOKUP(Table1[[#This Row],[Player]],Players[[Player]:[consider]],6,FALSE)</f>
        <v>#N/A</v>
      </c>
      <c r="M222" s="16" t="e">
        <f>VLOOKUP(Table1[[#This Row],[Player]],Players[[Player]:[consider]],7,FALSE)</f>
        <v>#N/A</v>
      </c>
      <c r="N222" s="15" t="e">
        <f>VLOOKUP(Table1[[#This Row],[Player]],Players[[Player]:[consider]],8,FALSE)</f>
        <v>#N/A</v>
      </c>
      <c r="O222" s="15" t="e">
        <f>VLOOKUP(Table1[[#This Row],[Player]],Players[[Player]:[consider]],9,FALSE)</f>
        <v>#N/A</v>
      </c>
      <c r="P222" s="15" t="e">
        <f>VLOOKUP(Table1[[#This Row],[Player]],Players[[Player]:[consider]],10,FALSE)</f>
        <v>#N/A</v>
      </c>
      <c r="Q222" s="15"/>
      <c r="R222" s="15" t="e">
        <f>VLOOKUP(Table1[[#This Row],[Player]],'sim results'!$G$2:$J$581,2,FALSE)&gt;$Z$2</f>
        <v>#N/A</v>
      </c>
      <c r="S222" s="15" t="e">
        <f>VLOOKUP(Table1[[#This Row],[Player]],'sim results'!$G$2:$J$581,2,FALSE)&gt;$Z$3</f>
        <v>#N/A</v>
      </c>
      <c r="T222" s="15" t="e">
        <f>VLOOKUP(Table1[[#This Row],[Player]],'sim results'!$G$2:$J$581,2,FALSE)&gt;$Z$4</f>
        <v>#N/A</v>
      </c>
      <c r="U222" s="15" t="e">
        <f>VLOOKUP(Table1[[#This Row],[Player]],'sim results'!$M$2:$P$564,2,FALSE)&gt;$AA$2</f>
        <v>#N/A</v>
      </c>
      <c r="V222" s="15" t="e">
        <f>VLOOKUP(Table1[[#This Row],[Player]],'sim results'!$M$2:$P$564,2,FALSE)&gt;$AA$3</f>
        <v>#N/A</v>
      </c>
      <c r="W222" s="15" t="e">
        <f>VLOOKUP(Table1[[#This Row],[Player]],'sim results'!$M$2:$P$564,2,FALSE)&gt;$AA$4</f>
        <v>#N/A</v>
      </c>
      <c r="X222" s="15" t="e">
        <f>VLOOKUP(Table1[[#This Row],[Player]],'sim results'!$M$2:$P$564,2,FALSE)&gt;$AA$5</f>
        <v>#N/A</v>
      </c>
      <c r="Y222" s="15" t="e">
        <f>VLOOKUP(Table1[[#This Row],[Player]],'sim results'!$M$2:$P$564,2,FALSE)&gt;$AA$6</f>
        <v>#N/A</v>
      </c>
    </row>
    <row r="223" spans="2:25">
      <c r="B223" t="s">
        <v>465</v>
      </c>
      <c r="C223">
        <v>223</v>
      </c>
      <c r="D223" t="s">
        <v>507</v>
      </c>
      <c r="E223" t="s">
        <v>186</v>
      </c>
      <c r="F223">
        <v>1</v>
      </c>
      <c r="G223" s="1" t="e">
        <f>VLOOKUP(Table1[[#This Row],[Player]],Players[[Player]:[consider]],3,FALSE)</f>
        <v>#N/A</v>
      </c>
      <c r="H223" s="1">
        <v>1</v>
      </c>
      <c r="I223" s="1" t="e">
        <f>MAX(Table1[[#This Row],[Avg Yahoo Cost]:[Other Cost]])</f>
        <v>#N/A</v>
      </c>
      <c r="J223" s="1" t="e">
        <f>Table1[[#This Row],[Max Cost]]-Table1[[#This Row],[Min Cost]]</f>
        <v>#N/A</v>
      </c>
      <c r="K223" s="8" t="e">
        <f>VLOOKUP(Table1[[#This Row],[Player]],Players[[Player]:[consider]],4,FALSE)</f>
        <v>#N/A</v>
      </c>
      <c r="L223" s="15" t="e">
        <f>VLOOKUP(Table1[[#This Row],[Player]],Players[[Player]:[consider]],6,FALSE)</f>
        <v>#N/A</v>
      </c>
      <c r="M223" s="16" t="e">
        <f>VLOOKUP(Table1[[#This Row],[Player]],Players[[Player]:[consider]],7,FALSE)</f>
        <v>#N/A</v>
      </c>
      <c r="N223" s="15" t="e">
        <f>VLOOKUP(Table1[[#This Row],[Player]],Players[[Player]:[consider]],8,FALSE)</f>
        <v>#N/A</v>
      </c>
      <c r="O223" s="15" t="e">
        <f>VLOOKUP(Table1[[#This Row],[Player]],Players[[Player]:[consider]],9,FALSE)</f>
        <v>#N/A</v>
      </c>
      <c r="P223" s="15" t="e">
        <f>VLOOKUP(Table1[[#This Row],[Player]],Players[[Player]:[consider]],10,FALSE)</f>
        <v>#N/A</v>
      </c>
      <c r="Q223" s="15"/>
      <c r="R223" s="15" t="e">
        <f>VLOOKUP(Table1[[#This Row],[Player]],'sim results'!$G$2:$J$581,2,FALSE)&gt;$Z$2</f>
        <v>#N/A</v>
      </c>
      <c r="S223" s="15" t="e">
        <f>VLOOKUP(Table1[[#This Row],[Player]],'sim results'!$G$2:$J$581,2,FALSE)&gt;$Z$3</f>
        <v>#N/A</v>
      </c>
      <c r="T223" s="15" t="e">
        <f>VLOOKUP(Table1[[#This Row],[Player]],'sim results'!$G$2:$J$581,2,FALSE)&gt;$Z$4</f>
        <v>#N/A</v>
      </c>
      <c r="U223" s="15" t="e">
        <f>VLOOKUP(Table1[[#This Row],[Player]],'sim results'!$M$2:$P$564,2,FALSE)&gt;$AA$2</f>
        <v>#N/A</v>
      </c>
      <c r="V223" s="15" t="e">
        <f>VLOOKUP(Table1[[#This Row],[Player]],'sim results'!$M$2:$P$564,2,FALSE)&gt;$AA$3</f>
        <v>#N/A</v>
      </c>
      <c r="W223" s="15" t="e">
        <f>VLOOKUP(Table1[[#This Row],[Player]],'sim results'!$M$2:$P$564,2,FALSE)&gt;$AA$4</f>
        <v>#N/A</v>
      </c>
      <c r="X223" s="15" t="e">
        <f>VLOOKUP(Table1[[#This Row],[Player]],'sim results'!$M$2:$P$564,2,FALSE)&gt;$AA$5</f>
        <v>#N/A</v>
      </c>
      <c r="Y223" s="15" t="e">
        <f>VLOOKUP(Table1[[#This Row],[Player]],'sim results'!$M$2:$P$564,2,FALSE)&gt;$AA$6</f>
        <v>#N/A</v>
      </c>
    </row>
    <row r="224" spans="2:25">
      <c r="B224" t="s">
        <v>203</v>
      </c>
      <c r="C224">
        <v>224</v>
      </c>
      <c r="D224" t="s">
        <v>507</v>
      </c>
      <c r="E224" t="s">
        <v>186</v>
      </c>
      <c r="F224">
        <v>1</v>
      </c>
      <c r="G224" s="1" t="str">
        <f>VLOOKUP(Table1[[#This Row],[Player]],Players[[Player]:[consider]],3,FALSE)</f>
        <v>-</v>
      </c>
      <c r="H224" s="1">
        <v>1</v>
      </c>
      <c r="I224" s="1">
        <f>MAX(Table1[[#This Row],[Avg Yahoo Cost]:[Other Cost]])</f>
        <v>1</v>
      </c>
      <c r="J224" s="1">
        <f>Table1[[#This Row],[Max Cost]]-Table1[[#This Row],[Min Cost]]</f>
        <v>0</v>
      </c>
      <c r="K224" s="8">
        <f>VLOOKUP(Table1[[#This Row],[Player]],Players[[Player]:[consider]],4,FALSE)</f>
        <v>61.78</v>
      </c>
      <c r="L224" s="15">
        <f>VLOOKUP(Table1[[#This Row],[Player]],Players[[Player]:[consider]],6,FALSE)</f>
        <v>28</v>
      </c>
      <c r="M224" s="16">
        <f>VLOOKUP(Table1[[#This Row],[Player]],Players[[Player]:[consider]],7,FALSE)</f>
        <v>7</v>
      </c>
      <c r="N224" s="15">
        <f>VLOOKUP(Table1[[#This Row],[Player]],Players[[Player]:[consider]],8,FALSE)</f>
        <v>10</v>
      </c>
      <c r="O224" s="15">
        <f>VLOOKUP(Table1[[#This Row],[Player]],Players[[Player]:[consider]],9,FALSE)</f>
        <v>2</v>
      </c>
      <c r="P224" s="15">
        <f>VLOOKUP(Table1[[#This Row],[Player]],Players[[Player]:[consider]],10,FALSE)</f>
        <v>3.5</v>
      </c>
      <c r="Q224" s="15"/>
      <c r="R224" s="15" t="e">
        <f>VLOOKUP(Table1[[#This Row],[Player]],'sim results'!$G$2:$J$581,2,FALSE)&gt;$Z$2</f>
        <v>#N/A</v>
      </c>
      <c r="S224" s="15" t="e">
        <f>VLOOKUP(Table1[[#This Row],[Player]],'sim results'!$G$2:$J$581,2,FALSE)&gt;$Z$3</f>
        <v>#N/A</v>
      </c>
      <c r="T224" s="15" t="e">
        <f>VLOOKUP(Table1[[#This Row],[Player]],'sim results'!$G$2:$J$581,2,FALSE)&gt;$Z$4</f>
        <v>#N/A</v>
      </c>
      <c r="U224" s="15" t="e">
        <f>VLOOKUP(Table1[[#This Row],[Player]],'sim results'!$M$2:$P$564,2,FALSE)&gt;$AA$2</f>
        <v>#N/A</v>
      </c>
      <c r="V224" s="15" t="e">
        <f>VLOOKUP(Table1[[#This Row],[Player]],'sim results'!$M$2:$P$564,2,FALSE)&gt;$AA$3</f>
        <v>#N/A</v>
      </c>
      <c r="W224" s="15" t="e">
        <f>VLOOKUP(Table1[[#This Row],[Player]],'sim results'!$M$2:$P$564,2,FALSE)&gt;$AA$4</f>
        <v>#N/A</v>
      </c>
      <c r="X224" s="15" t="e">
        <f>VLOOKUP(Table1[[#This Row],[Player]],'sim results'!$M$2:$P$564,2,FALSE)&gt;$AA$5</f>
        <v>#N/A</v>
      </c>
      <c r="Y224" s="15" t="e">
        <f>VLOOKUP(Table1[[#This Row],[Player]],'sim results'!$M$2:$P$564,2,FALSE)&gt;$AA$6</f>
        <v>#N/A</v>
      </c>
    </row>
    <row r="225" spans="2:25">
      <c r="B225" t="s">
        <v>468</v>
      </c>
      <c r="C225">
        <v>225</v>
      </c>
      <c r="D225" t="s">
        <v>505</v>
      </c>
      <c r="E225">
        <v>1.1000000000000001</v>
      </c>
      <c r="F225">
        <v>1</v>
      </c>
      <c r="G225" s="1" t="e">
        <f>VLOOKUP(Table1[[#This Row],[Player]],Players[[Player]:[consider]],3,FALSE)</f>
        <v>#N/A</v>
      </c>
      <c r="H225" s="1">
        <v>1</v>
      </c>
      <c r="I225" s="1" t="e">
        <f>MAX(Table1[[#This Row],[Avg Yahoo Cost]:[Other Cost]])</f>
        <v>#N/A</v>
      </c>
      <c r="J225" s="1" t="e">
        <f>Table1[[#This Row],[Max Cost]]-Table1[[#This Row],[Min Cost]]</f>
        <v>#N/A</v>
      </c>
      <c r="K225" s="8" t="e">
        <f>VLOOKUP(Table1[[#This Row],[Player]],Players[[Player]:[consider]],4,FALSE)</f>
        <v>#N/A</v>
      </c>
      <c r="L225" s="15" t="e">
        <f>VLOOKUP(Table1[[#This Row],[Player]],Players[[Player]:[consider]],6,FALSE)</f>
        <v>#N/A</v>
      </c>
      <c r="M225" s="16" t="e">
        <f>VLOOKUP(Table1[[#This Row],[Player]],Players[[Player]:[consider]],7,FALSE)</f>
        <v>#N/A</v>
      </c>
      <c r="N225" s="15" t="e">
        <f>VLOOKUP(Table1[[#This Row],[Player]],Players[[Player]:[consider]],8,FALSE)</f>
        <v>#N/A</v>
      </c>
      <c r="O225" s="15" t="e">
        <f>VLOOKUP(Table1[[#This Row],[Player]],Players[[Player]:[consider]],9,FALSE)</f>
        <v>#N/A</v>
      </c>
      <c r="P225" s="15" t="e">
        <f>VLOOKUP(Table1[[#This Row],[Player]],Players[[Player]:[consider]],10,FALSE)</f>
        <v>#N/A</v>
      </c>
      <c r="Q225" s="15"/>
      <c r="R225" s="15" t="e">
        <f>VLOOKUP(Table1[[#This Row],[Player]],'sim results'!$G$2:$J$581,2,FALSE)&gt;$Z$2</f>
        <v>#N/A</v>
      </c>
      <c r="S225" s="15" t="e">
        <f>VLOOKUP(Table1[[#This Row],[Player]],'sim results'!$G$2:$J$581,2,FALSE)&gt;$Z$3</f>
        <v>#N/A</v>
      </c>
      <c r="T225" s="15" t="e">
        <f>VLOOKUP(Table1[[#This Row],[Player]],'sim results'!$G$2:$J$581,2,FALSE)&gt;$Z$4</f>
        <v>#N/A</v>
      </c>
      <c r="U225" s="15" t="e">
        <f>VLOOKUP(Table1[[#This Row],[Player]],'sim results'!$M$2:$P$564,2,FALSE)&gt;$AA$2</f>
        <v>#N/A</v>
      </c>
      <c r="V225" s="15" t="e">
        <f>VLOOKUP(Table1[[#This Row],[Player]],'sim results'!$M$2:$P$564,2,FALSE)&gt;$AA$3</f>
        <v>#N/A</v>
      </c>
      <c r="W225" s="15" t="e">
        <f>VLOOKUP(Table1[[#This Row],[Player]],'sim results'!$M$2:$P$564,2,FALSE)&gt;$AA$4</f>
        <v>#N/A</v>
      </c>
      <c r="X225" s="15" t="e">
        <f>VLOOKUP(Table1[[#This Row],[Player]],'sim results'!$M$2:$P$564,2,FALSE)&gt;$AA$5</f>
        <v>#N/A</v>
      </c>
      <c r="Y225" s="15" t="e">
        <f>VLOOKUP(Table1[[#This Row],[Player]],'sim results'!$M$2:$P$564,2,FALSE)&gt;$AA$6</f>
        <v>#N/A</v>
      </c>
    </row>
    <row r="226" spans="2:25">
      <c r="B226" t="s">
        <v>268</v>
      </c>
      <c r="C226">
        <v>226</v>
      </c>
      <c r="D226" t="s">
        <v>506</v>
      </c>
      <c r="E226" t="s">
        <v>186</v>
      </c>
      <c r="F226">
        <v>1</v>
      </c>
      <c r="G226" s="1" t="str">
        <f>VLOOKUP(Table1[[#This Row],[Player]],Players[[Player]:[consider]],3,FALSE)</f>
        <v>-</v>
      </c>
      <c r="H226" s="1">
        <v>1</v>
      </c>
      <c r="I226" s="1">
        <f>MAX(Table1[[#This Row],[Avg Yahoo Cost]:[Other Cost]])</f>
        <v>1</v>
      </c>
      <c r="J226" s="1">
        <f>Table1[[#This Row],[Max Cost]]-Table1[[#This Row],[Min Cost]]</f>
        <v>0</v>
      </c>
      <c r="K226" s="8">
        <f>VLOOKUP(Table1[[#This Row],[Player]],Players[[Player]:[consider]],4,FALSE)</f>
        <v>79.88</v>
      </c>
      <c r="L226" s="15">
        <f>VLOOKUP(Table1[[#This Row],[Player]],Players[[Player]:[consider]],6,FALSE)</f>
        <v>23</v>
      </c>
      <c r="M226" s="16">
        <f>VLOOKUP(Table1[[#This Row],[Player]],Players[[Player]:[consider]],7,FALSE)</f>
        <v>1</v>
      </c>
      <c r="N226" s="15">
        <f>VLOOKUP(Table1[[#This Row],[Player]],Players[[Player]:[consider]],8,FALSE)</f>
        <v>10</v>
      </c>
      <c r="O226" s="15">
        <f>VLOOKUP(Table1[[#This Row],[Player]],Players[[Player]:[consider]],9,FALSE)</f>
        <v>2</v>
      </c>
      <c r="P226" s="15">
        <f>VLOOKUP(Table1[[#This Row],[Player]],Players[[Player]:[consider]],10,FALSE)</f>
        <v>3</v>
      </c>
      <c r="Q226" s="15"/>
      <c r="R226" s="15" t="e">
        <f>VLOOKUP(Table1[[#This Row],[Player]],'sim results'!$G$2:$J$581,2,FALSE)&gt;$Z$2</f>
        <v>#N/A</v>
      </c>
      <c r="S226" s="15" t="e">
        <f>VLOOKUP(Table1[[#This Row],[Player]],'sim results'!$G$2:$J$581,2,FALSE)&gt;$Z$3</f>
        <v>#N/A</v>
      </c>
      <c r="T226" s="15" t="e">
        <f>VLOOKUP(Table1[[#This Row],[Player]],'sim results'!$G$2:$J$581,2,FALSE)&gt;$Z$4</f>
        <v>#N/A</v>
      </c>
      <c r="U226" s="15" t="e">
        <f>VLOOKUP(Table1[[#This Row],[Player]],'sim results'!$M$2:$P$564,2,FALSE)&gt;$AA$2</f>
        <v>#N/A</v>
      </c>
      <c r="V226" s="15" t="e">
        <f>VLOOKUP(Table1[[#This Row],[Player]],'sim results'!$M$2:$P$564,2,FALSE)&gt;$AA$3</f>
        <v>#N/A</v>
      </c>
      <c r="W226" s="15" t="e">
        <f>VLOOKUP(Table1[[#This Row],[Player]],'sim results'!$M$2:$P$564,2,FALSE)&gt;$AA$4</f>
        <v>#N/A</v>
      </c>
      <c r="X226" s="15" t="e">
        <f>VLOOKUP(Table1[[#This Row],[Player]],'sim results'!$M$2:$P$564,2,FALSE)&gt;$AA$5</f>
        <v>#N/A</v>
      </c>
      <c r="Y226" s="15" t="e">
        <f>VLOOKUP(Table1[[#This Row],[Player]],'sim results'!$M$2:$P$564,2,FALSE)&gt;$AA$6</f>
        <v>#N/A</v>
      </c>
    </row>
    <row r="227" spans="2:25">
      <c r="B227" t="s">
        <v>471</v>
      </c>
      <c r="C227">
        <v>227</v>
      </c>
      <c r="D227" t="s">
        <v>507</v>
      </c>
      <c r="E227" t="s">
        <v>186</v>
      </c>
      <c r="F227">
        <v>0</v>
      </c>
      <c r="G227" s="1" t="e">
        <f>VLOOKUP(Table1[[#This Row],[Player]],Players[[Player]:[consider]],3,FALSE)</f>
        <v>#N/A</v>
      </c>
      <c r="H227" s="1">
        <v>1</v>
      </c>
      <c r="I227" s="1" t="e">
        <f>MAX(Table1[[#This Row],[Avg Yahoo Cost]:[Other Cost]])</f>
        <v>#N/A</v>
      </c>
      <c r="J227" s="1" t="e">
        <f>Table1[[#This Row],[Max Cost]]-Table1[[#This Row],[Min Cost]]</f>
        <v>#N/A</v>
      </c>
      <c r="K227" s="8" t="e">
        <f>VLOOKUP(Table1[[#This Row],[Player]],Players[[Player]:[consider]],4,FALSE)</f>
        <v>#N/A</v>
      </c>
      <c r="L227" s="15" t="e">
        <f>VLOOKUP(Table1[[#This Row],[Player]],Players[[Player]:[consider]],6,FALSE)</f>
        <v>#N/A</v>
      </c>
      <c r="M227" s="16" t="e">
        <f>VLOOKUP(Table1[[#This Row],[Player]],Players[[Player]:[consider]],7,FALSE)</f>
        <v>#N/A</v>
      </c>
      <c r="N227" s="15" t="e">
        <f>VLOOKUP(Table1[[#This Row],[Player]],Players[[Player]:[consider]],8,FALSE)</f>
        <v>#N/A</v>
      </c>
      <c r="O227" s="15" t="e">
        <f>VLOOKUP(Table1[[#This Row],[Player]],Players[[Player]:[consider]],9,FALSE)</f>
        <v>#N/A</v>
      </c>
      <c r="P227" s="15" t="e">
        <f>VLOOKUP(Table1[[#This Row],[Player]],Players[[Player]:[consider]],10,FALSE)</f>
        <v>#N/A</v>
      </c>
      <c r="Q227" s="15"/>
      <c r="R227" s="15" t="e">
        <f>VLOOKUP(Table1[[#This Row],[Player]],'sim results'!$G$2:$J$581,2,FALSE)&gt;$Z$2</f>
        <v>#N/A</v>
      </c>
      <c r="S227" s="15" t="e">
        <f>VLOOKUP(Table1[[#This Row],[Player]],'sim results'!$G$2:$J$581,2,FALSE)&gt;$Z$3</f>
        <v>#N/A</v>
      </c>
      <c r="T227" s="15" t="e">
        <f>VLOOKUP(Table1[[#This Row],[Player]],'sim results'!$G$2:$J$581,2,FALSE)&gt;$Z$4</f>
        <v>#N/A</v>
      </c>
      <c r="U227" s="15" t="e">
        <f>VLOOKUP(Table1[[#This Row],[Player]],'sim results'!$M$2:$P$564,2,FALSE)&gt;$AA$2</f>
        <v>#N/A</v>
      </c>
      <c r="V227" s="15" t="e">
        <f>VLOOKUP(Table1[[#This Row],[Player]],'sim results'!$M$2:$P$564,2,FALSE)&gt;$AA$3</f>
        <v>#N/A</v>
      </c>
      <c r="W227" s="15" t="e">
        <f>VLOOKUP(Table1[[#This Row],[Player]],'sim results'!$M$2:$P$564,2,FALSE)&gt;$AA$4</f>
        <v>#N/A</v>
      </c>
      <c r="X227" s="15" t="e">
        <f>VLOOKUP(Table1[[#This Row],[Player]],'sim results'!$M$2:$P$564,2,FALSE)&gt;$AA$5</f>
        <v>#N/A</v>
      </c>
      <c r="Y227" s="15" t="e">
        <f>VLOOKUP(Table1[[#This Row],[Player]],'sim results'!$M$2:$P$564,2,FALSE)&gt;$AA$6</f>
        <v>#N/A</v>
      </c>
    </row>
    <row r="228" spans="2:25">
      <c r="B228" t="s">
        <v>473</v>
      </c>
      <c r="C228">
        <v>228</v>
      </c>
      <c r="D228" t="s">
        <v>508</v>
      </c>
      <c r="E228">
        <v>1.3</v>
      </c>
      <c r="F228">
        <v>1</v>
      </c>
      <c r="G228" s="1" t="e">
        <f>VLOOKUP(Table1[[#This Row],[Player]],Players[[Player]:[consider]],3,FALSE)</f>
        <v>#N/A</v>
      </c>
      <c r="H228" s="1">
        <v>0</v>
      </c>
      <c r="I228" s="1" t="e">
        <f>MAX(Table1[[#This Row],[Avg Yahoo Cost]:[Other Cost]])</f>
        <v>#N/A</v>
      </c>
      <c r="J228" s="1" t="e">
        <f>Table1[[#This Row],[Max Cost]]-Table1[[#This Row],[Min Cost]]</f>
        <v>#N/A</v>
      </c>
      <c r="K228" s="8" t="e">
        <f>VLOOKUP(Table1[[#This Row],[Player]],Players[[Player]:[consider]],4,FALSE)</f>
        <v>#N/A</v>
      </c>
      <c r="L228" s="15" t="e">
        <f>VLOOKUP(Table1[[#This Row],[Player]],Players[[Player]:[consider]],6,FALSE)</f>
        <v>#N/A</v>
      </c>
      <c r="M228" s="16" t="e">
        <f>VLOOKUP(Table1[[#This Row],[Player]],Players[[Player]:[consider]],7,FALSE)</f>
        <v>#N/A</v>
      </c>
      <c r="N228" s="15" t="e">
        <f>VLOOKUP(Table1[[#This Row],[Player]],Players[[Player]:[consider]],8,FALSE)</f>
        <v>#N/A</v>
      </c>
      <c r="O228" s="15" t="e">
        <f>VLOOKUP(Table1[[#This Row],[Player]],Players[[Player]:[consider]],9,FALSE)</f>
        <v>#N/A</v>
      </c>
      <c r="P228" s="15" t="e">
        <f>VLOOKUP(Table1[[#This Row],[Player]],Players[[Player]:[consider]],10,FALSE)</f>
        <v>#N/A</v>
      </c>
      <c r="Q228" s="15"/>
      <c r="R228" s="15" t="e">
        <f>VLOOKUP(Table1[[#This Row],[Player]],'sim results'!$G$2:$J$581,2,FALSE)&gt;$Z$2</f>
        <v>#N/A</v>
      </c>
      <c r="S228" s="15" t="e">
        <f>VLOOKUP(Table1[[#This Row],[Player]],'sim results'!$G$2:$J$581,2,FALSE)&gt;$Z$3</f>
        <v>#N/A</v>
      </c>
      <c r="T228" s="15" t="e">
        <f>VLOOKUP(Table1[[#This Row],[Player]],'sim results'!$G$2:$J$581,2,FALSE)&gt;$Z$4</f>
        <v>#N/A</v>
      </c>
      <c r="U228" s="15" t="e">
        <f>VLOOKUP(Table1[[#This Row],[Player]],'sim results'!$M$2:$P$564,2,FALSE)&gt;$AA$2</f>
        <v>#N/A</v>
      </c>
      <c r="V228" s="15" t="e">
        <f>VLOOKUP(Table1[[#This Row],[Player]],'sim results'!$M$2:$P$564,2,FALSE)&gt;$AA$3</f>
        <v>#N/A</v>
      </c>
      <c r="W228" s="15" t="e">
        <f>VLOOKUP(Table1[[#This Row],[Player]],'sim results'!$M$2:$P$564,2,FALSE)&gt;$AA$4</f>
        <v>#N/A</v>
      </c>
      <c r="X228" s="15" t="e">
        <f>VLOOKUP(Table1[[#This Row],[Player]],'sim results'!$M$2:$P$564,2,FALSE)&gt;$AA$5</f>
        <v>#N/A</v>
      </c>
      <c r="Y228" s="15" t="e">
        <f>VLOOKUP(Table1[[#This Row],[Player]],'sim results'!$M$2:$P$564,2,FALSE)&gt;$AA$6</f>
        <v>#N/A</v>
      </c>
    </row>
    <row r="229" spans="2:25">
      <c r="B229" t="s">
        <v>475</v>
      </c>
      <c r="C229">
        <v>229</v>
      </c>
      <c r="D229" t="s">
        <v>506</v>
      </c>
      <c r="E229">
        <v>1</v>
      </c>
      <c r="F229">
        <v>0</v>
      </c>
      <c r="G229" s="1" t="e">
        <f>VLOOKUP(Table1[[#This Row],[Player]],Players[[Player]:[consider]],3,FALSE)</f>
        <v>#N/A</v>
      </c>
      <c r="H229" s="1">
        <v>1</v>
      </c>
      <c r="I229" s="1" t="e">
        <f>MAX(Table1[[#This Row],[Avg Yahoo Cost]:[Other Cost]])</f>
        <v>#N/A</v>
      </c>
      <c r="J229" s="1" t="e">
        <f>Table1[[#This Row],[Max Cost]]-Table1[[#This Row],[Min Cost]]</f>
        <v>#N/A</v>
      </c>
      <c r="K229" s="8" t="e">
        <f>VLOOKUP(Table1[[#This Row],[Player]],Players[[Player]:[consider]],4,FALSE)</f>
        <v>#N/A</v>
      </c>
      <c r="L229" s="15" t="e">
        <f>VLOOKUP(Table1[[#This Row],[Player]],Players[[Player]:[consider]],6,FALSE)</f>
        <v>#N/A</v>
      </c>
      <c r="M229" s="16" t="e">
        <f>VLOOKUP(Table1[[#This Row],[Player]],Players[[Player]:[consider]],7,FALSE)</f>
        <v>#N/A</v>
      </c>
      <c r="N229" s="15" t="e">
        <f>VLOOKUP(Table1[[#This Row],[Player]],Players[[Player]:[consider]],8,FALSE)</f>
        <v>#N/A</v>
      </c>
      <c r="O229" s="15" t="e">
        <f>VLOOKUP(Table1[[#This Row],[Player]],Players[[Player]:[consider]],9,FALSE)</f>
        <v>#N/A</v>
      </c>
      <c r="P229" s="15" t="e">
        <f>VLOOKUP(Table1[[#This Row],[Player]],Players[[Player]:[consider]],10,FALSE)</f>
        <v>#N/A</v>
      </c>
      <c r="Q229" s="15"/>
      <c r="R229" s="15" t="e">
        <f>VLOOKUP(Table1[[#This Row],[Player]],'sim results'!$G$2:$J$581,2,FALSE)&gt;$Z$2</f>
        <v>#N/A</v>
      </c>
      <c r="S229" s="15" t="e">
        <f>VLOOKUP(Table1[[#This Row],[Player]],'sim results'!$G$2:$J$581,2,FALSE)&gt;$Z$3</f>
        <v>#N/A</v>
      </c>
      <c r="T229" s="15" t="e">
        <f>VLOOKUP(Table1[[#This Row],[Player]],'sim results'!$G$2:$J$581,2,FALSE)&gt;$Z$4</f>
        <v>#N/A</v>
      </c>
      <c r="U229" s="15" t="e">
        <f>VLOOKUP(Table1[[#This Row],[Player]],'sim results'!$M$2:$P$564,2,FALSE)&gt;$AA$2</f>
        <v>#N/A</v>
      </c>
      <c r="V229" s="15" t="e">
        <f>VLOOKUP(Table1[[#This Row],[Player]],'sim results'!$M$2:$P$564,2,FALSE)&gt;$AA$3</f>
        <v>#N/A</v>
      </c>
      <c r="W229" s="15" t="e">
        <f>VLOOKUP(Table1[[#This Row],[Player]],'sim results'!$M$2:$P$564,2,FALSE)&gt;$AA$4</f>
        <v>#N/A</v>
      </c>
      <c r="X229" s="15" t="e">
        <f>VLOOKUP(Table1[[#This Row],[Player]],'sim results'!$M$2:$P$564,2,FALSE)&gt;$AA$5</f>
        <v>#N/A</v>
      </c>
      <c r="Y229" s="15" t="e">
        <f>VLOOKUP(Table1[[#This Row],[Player]],'sim results'!$M$2:$P$564,2,FALSE)&gt;$AA$6</f>
        <v>#N/A</v>
      </c>
    </row>
    <row r="230" spans="2:25">
      <c r="B230" t="s">
        <v>477</v>
      </c>
      <c r="C230">
        <v>230</v>
      </c>
      <c r="D230" t="s">
        <v>505</v>
      </c>
      <c r="E230">
        <v>1.1000000000000001</v>
      </c>
      <c r="F230">
        <v>1</v>
      </c>
      <c r="G230" s="1" t="e">
        <f>VLOOKUP(Table1[[#This Row],[Player]],Players[[Player]:[consider]],3,FALSE)</f>
        <v>#N/A</v>
      </c>
      <c r="H230" s="1">
        <v>0</v>
      </c>
      <c r="I230" s="1" t="e">
        <f>MAX(Table1[[#This Row],[Avg Yahoo Cost]:[Other Cost]])</f>
        <v>#N/A</v>
      </c>
      <c r="J230" s="1" t="e">
        <f>Table1[[#This Row],[Max Cost]]-Table1[[#This Row],[Min Cost]]</f>
        <v>#N/A</v>
      </c>
      <c r="K230" s="8" t="e">
        <f>VLOOKUP(Table1[[#This Row],[Player]],Players[[Player]:[consider]],4,FALSE)</f>
        <v>#N/A</v>
      </c>
      <c r="L230" s="15" t="e">
        <f>VLOOKUP(Table1[[#This Row],[Player]],Players[[Player]:[consider]],6,FALSE)</f>
        <v>#N/A</v>
      </c>
      <c r="M230" s="16" t="e">
        <f>VLOOKUP(Table1[[#This Row],[Player]],Players[[Player]:[consider]],7,FALSE)</f>
        <v>#N/A</v>
      </c>
      <c r="N230" s="15" t="e">
        <f>VLOOKUP(Table1[[#This Row],[Player]],Players[[Player]:[consider]],8,FALSE)</f>
        <v>#N/A</v>
      </c>
      <c r="O230" s="15" t="e">
        <f>VLOOKUP(Table1[[#This Row],[Player]],Players[[Player]:[consider]],9,FALSE)</f>
        <v>#N/A</v>
      </c>
      <c r="P230" s="15" t="e">
        <f>VLOOKUP(Table1[[#This Row],[Player]],Players[[Player]:[consider]],10,FALSE)</f>
        <v>#N/A</v>
      </c>
      <c r="Q230" s="15"/>
      <c r="R230" s="15" t="e">
        <f>VLOOKUP(Table1[[#This Row],[Player]],'sim results'!$G$2:$J$581,2,FALSE)&gt;$Z$2</f>
        <v>#N/A</v>
      </c>
      <c r="S230" s="15" t="e">
        <f>VLOOKUP(Table1[[#This Row],[Player]],'sim results'!$G$2:$J$581,2,FALSE)&gt;$Z$3</f>
        <v>#N/A</v>
      </c>
      <c r="T230" s="15" t="e">
        <f>VLOOKUP(Table1[[#This Row],[Player]],'sim results'!$G$2:$J$581,2,FALSE)&gt;$Z$4</f>
        <v>#N/A</v>
      </c>
      <c r="U230" s="15" t="e">
        <f>VLOOKUP(Table1[[#This Row],[Player]],'sim results'!$M$2:$P$564,2,FALSE)&gt;$AA$2</f>
        <v>#N/A</v>
      </c>
      <c r="V230" s="15" t="e">
        <f>VLOOKUP(Table1[[#This Row],[Player]],'sim results'!$M$2:$P$564,2,FALSE)&gt;$AA$3</f>
        <v>#N/A</v>
      </c>
      <c r="W230" s="15" t="e">
        <f>VLOOKUP(Table1[[#This Row],[Player]],'sim results'!$M$2:$P$564,2,FALSE)&gt;$AA$4</f>
        <v>#N/A</v>
      </c>
      <c r="X230" s="15" t="e">
        <f>VLOOKUP(Table1[[#This Row],[Player]],'sim results'!$M$2:$P$564,2,FALSE)&gt;$AA$5</f>
        <v>#N/A</v>
      </c>
      <c r="Y230" s="15" t="e">
        <f>VLOOKUP(Table1[[#This Row],[Player]],'sim results'!$M$2:$P$564,2,FALSE)&gt;$AA$6</f>
        <v>#N/A</v>
      </c>
    </row>
    <row r="231" spans="2:25">
      <c r="B231" t="s">
        <v>479</v>
      </c>
      <c r="C231">
        <v>231</v>
      </c>
      <c r="D231" t="s">
        <v>503</v>
      </c>
      <c r="E231">
        <v>1.5</v>
      </c>
      <c r="F231">
        <v>1</v>
      </c>
      <c r="G231" s="1" t="e">
        <f>VLOOKUP(Table1[[#This Row],[Player]],Players[[Player]:[consider]],3,FALSE)</f>
        <v>#N/A</v>
      </c>
      <c r="H231" s="1">
        <v>1</v>
      </c>
      <c r="I231" s="1" t="e">
        <f>MAX(Table1[[#This Row],[Avg Yahoo Cost]:[Other Cost]])</f>
        <v>#N/A</v>
      </c>
      <c r="J231" s="1" t="e">
        <f>Table1[[#This Row],[Max Cost]]-Table1[[#This Row],[Min Cost]]</f>
        <v>#N/A</v>
      </c>
      <c r="K231" s="8" t="e">
        <f>VLOOKUP(Table1[[#This Row],[Player]],Players[[Player]:[consider]],4,FALSE)</f>
        <v>#N/A</v>
      </c>
      <c r="L231" s="15" t="e">
        <f>VLOOKUP(Table1[[#This Row],[Player]],Players[[Player]:[consider]],6,FALSE)</f>
        <v>#N/A</v>
      </c>
      <c r="M231" s="16" t="e">
        <f>VLOOKUP(Table1[[#This Row],[Player]],Players[[Player]:[consider]],7,FALSE)</f>
        <v>#N/A</v>
      </c>
      <c r="N231" s="15" t="e">
        <f>VLOOKUP(Table1[[#This Row],[Player]],Players[[Player]:[consider]],8,FALSE)</f>
        <v>#N/A</v>
      </c>
      <c r="O231" s="15" t="e">
        <f>VLOOKUP(Table1[[#This Row],[Player]],Players[[Player]:[consider]],9,FALSE)</f>
        <v>#N/A</v>
      </c>
      <c r="P231" s="15" t="e">
        <f>VLOOKUP(Table1[[#This Row],[Player]],Players[[Player]:[consider]],10,FALSE)</f>
        <v>#N/A</v>
      </c>
      <c r="Q231" s="15"/>
      <c r="R231" s="15" t="e">
        <f>VLOOKUP(Table1[[#This Row],[Player]],'sim results'!$G$2:$J$581,2,FALSE)&gt;$Z$2</f>
        <v>#N/A</v>
      </c>
      <c r="S231" s="15" t="e">
        <f>VLOOKUP(Table1[[#This Row],[Player]],'sim results'!$G$2:$J$581,2,FALSE)&gt;$Z$3</f>
        <v>#N/A</v>
      </c>
      <c r="T231" s="15" t="e">
        <f>VLOOKUP(Table1[[#This Row],[Player]],'sim results'!$G$2:$J$581,2,FALSE)&gt;$Z$4</f>
        <v>#N/A</v>
      </c>
      <c r="U231" s="15" t="e">
        <f>VLOOKUP(Table1[[#This Row],[Player]],'sim results'!$M$2:$P$564,2,FALSE)&gt;$AA$2</f>
        <v>#N/A</v>
      </c>
      <c r="V231" s="15" t="e">
        <f>VLOOKUP(Table1[[#This Row],[Player]],'sim results'!$M$2:$P$564,2,FALSE)&gt;$AA$3</f>
        <v>#N/A</v>
      </c>
      <c r="W231" s="15" t="e">
        <f>VLOOKUP(Table1[[#This Row],[Player]],'sim results'!$M$2:$P$564,2,FALSE)&gt;$AA$4</f>
        <v>#N/A</v>
      </c>
      <c r="X231" s="15" t="e">
        <f>VLOOKUP(Table1[[#This Row],[Player]],'sim results'!$M$2:$P$564,2,FALSE)&gt;$AA$5</f>
        <v>#N/A</v>
      </c>
      <c r="Y231" s="15" t="e">
        <f>VLOOKUP(Table1[[#This Row],[Player]],'sim results'!$M$2:$P$564,2,FALSE)&gt;$AA$6</f>
        <v>#N/A</v>
      </c>
    </row>
    <row r="232" spans="2:25">
      <c r="B232" t="s">
        <v>280</v>
      </c>
      <c r="C232">
        <v>232</v>
      </c>
      <c r="D232" t="s">
        <v>504</v>
      </c>
      <c r="E232" t="s">
        <v>186</v>
      </c>
      <c r="F232">
        <v>1</v>
      </c>
      <c r="G232" s="1" t="str">
        <f>VLOOKUP(Table1[[#This Row],[Player]],Players[[Player]:[consider]],3,FALSE)</f>
        <v>-</v>
      </c>
      <c r="H232" s="1">
        <v>1</v>
      </c>
      <c r="I232" s="1">
        <f>MAX(Table1[[#This Row],[Avg Yahoo Cost]:[Other Cost]])</f>
        <v>1</v>
      </c>
      <c r="J232" s="1">
        <f>Table1[[#This Row],[Max Cost]]-Table1[[#This Row],[Min Cost]]</f>
        <v>0</v>
      </c>
      <c r="K232" s="8">
        <f>VLOOKUP(Table1[[#This Row],[Player]],Players[[Player]:[consider]],4,FALSE)</f>
        <v>51.8</v>
      </c>
      <c r="L232" s="15">
        <f>VLOOKUP(Table1[[#This Row],[Player]],Players[[Player]:[consider]],6,FALSE)</f>
        <v>24</v>
      </c>
      <c r="M232" s="16">
        <f>VLOOKUP(Table1[[#This Row],[Player]],Players[[Player]:[consider]],7,FALSE)</f>
        <v>1</v>
      </c>
      <c r="N232" s="15">
        <f>VLOOKUP(Table1[[#This Row],[Player]],Players[[Player]:[consider]],8,FALSE)</f>
        <v>12</v>
      </c>
      <c r="O232" s="15">
        <f>VLOOKUP(Table1[[#This Row],[Player]],Players[[Player]:[consider]],9,FALSE)</f>
        <v>0</v>
      </c>
      <c r="P232" s="15">
        <f>VLOOKUP(Table1[[#This Row],[Player]],Players[[Player]:[consider]],10,FALSE)</f>
        <v>0</v>
      </c>
      <c r="Q232" s="15"/>
      <c r="R232" s="15" t="e">
        <f>VLOOKUP(Table1[[#This Row],[Player]],'sim results'!$G$2:$J$581,2,FALSE)&gt;$Z$2</f>
        <v>#N/A</v>
      </c>
      <c r="S232" s="15" t="e">
        <f>VLOOKUP(Table1[[#This Row],[Player]],'sim results'!$G$2:$J$581,2,FALSE)&gt;$Z$3</f>
        <v>#N/A</v>
      </c>
      <c r="T232" s="15" t="e">
        <f>VLOOKUP(Table1[[#This Row],[Player]],'sim results'!$G$2:$J$581,2,FALSE)&gt;$Z$4</f>
        <v>#N/A</v>
      </c>
      <c r="U232" s="15" t="e">
        <f>VLOOKUP(Table1[[#This Row],[Player]],'sim results'!$M$2:$P$564,2,FALSE)&gt;$AA$2</f>
        <v>#N/A</v>
      </c>
      <c r="V232" s="15" t="e">
        <f>VLOOKUP(Table1[[#This Row],[Player]],'sim results'!$M$2:$P$564,2,FALSE)&gt;$AA$3</f>
        <v>#N/A</v>
      </c>
      <c r="W232" s="15" t="e">
        <f>VLOOKUP(Table1[[#This Row],[Player]],'sim results'!$M$2:$P$564,2,FALSE)&gt;$AA$4</f>
        <v>#N/A</v>
      </c>
      <c r="X232" s="15" t="e">
        <f>VLOOKUP(Table1[[#This Row],[Player]],'sim results'!$M$2:$P$564,2,FALSE)&gt;$AA$5</f>
        <v>#N/A</v>
      </c>
      <c r="Y232" s="15" t="e">
        <f>VLOOKUP(Table1[[#This Row],[Player]],'sim results'!$M$2:$P$564,2,FALSE)&gt;$AA$6</f>
        <v>#N/A</v>
      </c>
    </row>
    <row r="233" spans="2:25">
      <c r="B233" t="s">
        <v>481</v>
      </c>
      <c r="C233">
        <v>233</v>
      </c>
      <c r="D233" t="s">
        <v>506</v>
      </c>
      <c r="E233" t="s">
        <v>186</v>
      </c>
      <c r="F233">
        <v>1</v>
      </c>
      <c r="G233" s="1" t="e">
        <f>VLOOKUP(Table1[[#This Row],[Player]],Players[[Player]:[consider]],3,FALSE)</f>
        <v>#N/A</v>
      </c>
      <c r="H233" s="1">
        <v>1</v>
      </c>
      <c r="I233" s="1" t="e">
        <f>MAX(Table1[[#This Row],[Avg Yahoo Cost]:[Other Cost]])</f>
        <v>#N/A</v>
      </c>
      <c r="J233" s="1" t="e">
        <f>Table1[[#This Row],[Max Cost]]-Table1[[#This Row],[Min Cost]]</f>
        <v>#N/A</v>
      </c>
      <c r="K233" s="8" t="e">
        <f>VLOOKUP(Table1[[#This Row],[Player]],Players[[Player]:[consider]],4,FALSE)</f>
        <v>#N/A</v>
      </c>
      <c r="L233" s="15" t="e">
        <f>VLOOKUP(Table1[[#This Row],[Player]],Players[[Player]:[consider]],6,FALSE)</f>
        <v>#N/A</v>
      </c>
      <c r="M233" s="16" t="e">
        <f>VLOOKUP(Table1[[#This Row],[Player]],Players[[Player]:[consider]],7,FALSE)</f>
        <v>#N/A</v>
      </c>
      <c r="N233" s="15" t="e">
        <f>VLOOKUP(Table1[[#This Row],[Player]],Players[[Player]:[consider]],8,FALSE)</f>
        <v>#N/A</v>
      </c>
      <c r="O233" s="15" t="e">
        <f>VLOOKUP(Table1[[#This Row],[Player]],Players[[Player]:[consider]],9,FALSE)</f>
        <v>#N/A</v>
      </c>
      <c r="P233" s="15" t="e">
        <f>VLOOKUP(Table1[[#This Row],[Player]],Players[[Player]:[consider]],10,FALSE)</f>
        <v>#N/A</v>
      </c>
      <c r="Q233" s="15"/>
      <c r="R233" s="15" t="e">
        <f>VLOOKUP(Table1[[#This Row],[Player]],'sim results'!$G$2:$J$581,2,FALSE)&gt;$Z$2</f>
        <v>#N/A</v>
      </c>
      <c r="S233" s="15" t="e">
        <f>VLOOKUP(Table1[[#This Row],[Player]],'sim results'!$G$2:$J$581,2,FALSE)&gt;$Z$3</f>
        <v>#N/A</v>
      </c>
      <c r="T233" s="15" t="e">
        <f>VLOOKUP(Table1[[#This Row],[Player]],'sim results'!$G$2:$J$581,2,FALSE)&gt;$Z$4</f>
        <v>#N/A</v>
      </c>
      <c r="U233" s="15" t="e">
        <f>VLOOKUP(Table1[[#This Row],[Player]],'sim results'!$M$2:$P$564,2,FALSE)&gt;$AA$2</f>
        <v>#N/A</v>
      </c>
      <c r="V233" s="15" t="e">
        <f>VLOOKUP(Table1[[#This Row],[Player]],'sim results'!$M$2:$P$564,2,FALSE)&gt;$AA$3</f>
        <v>#N/A</v>
      </c>
      <c r="W233" s="15" t="e">
        <f>VLOOKUP(Table1[[#This Row],[Player]],'sim results'!$M$2:$P$564,2,FALSE)&gt;$AA$4</f>
        <v>#N/A</v>
      </c>
      <c r="X233" s="15" t="e">
        <f>VLOOKUP(Table1[[#This Row],[Player]],'sim results'!$M$2:$P$564,2,FALSE)&gt;$AA$5</f>
        <v>#N/A</v>
      </c>
      <c r="Y233" s="15" t="e">
        <f>VLOOKUP(Table1[[#This Row],[Player]],'sim results'!$M$2:$P$564,2,FALSE)&gt;$AA$6</f>
        <v>#N/A</v>
      </c>
    </row>
    <row r="234" spans="2:25">
      <c r="B234" t="s">
        <v>483</v>
      </c>
      <c r="C234">
        <v>234</v>
      </c>
      <c r="D234" t="s">
        <v>507</v>
      </c>
      <c r="E234" t="s">
        <v>186</v>
      </c>
      <c r="F234">
        <v>1</v>
      </c>
      <c r="G234" s="1" t="e">
        <f>VLOOKUP(Table1[[#This Row],[Player]],Players[[Player]:[consider]],3,FALSE)</f>
        <v>#N/A</v>
      </c>
      <c r="H234" s="1">
        <v>1</v>
      </c>
      <c r="I234" s="1" t="e">
        <f>MAX(Table1[[#This Row],[Avg Yahoo Cost]:[Other Cost]])</f>
        <v>#N/A</v>
      </c>
      <c r="J234" s="1" t="e">
        <f>Table1[[#This Row],[Max Cost]]-Table1[[#This Row],[Min Cost]]</f>
        <v>#N/A</v>
      </c>
      <c r="K234" s="8" t="e">
        <f>VLOOKUP(Table1[[#This Row],[Player]],Players[[Player]:[consider]],4,FALSE)</f>
        <v>#N/A</v>
      </c>
      <c r="L234" s="15" t="e">
        <f>VLOOKUP(Table1[[#This Row],[Player]],Players[[Player]:[consider]],6,FALSE)</f>
        <v>#N/A</v>
      </c>
      <c r="M234" s="16" t="e">
        <f>VLOOKUP(Table1[[#This Row],[Player]],Players[[Player]:[consider]],7,FALSE)</f>
        <v>#N/A</v>
      </c>
      <c r="N234" s="15" t="e">
        <f>VLOOKUP(Table1[[#This Row],[Player]],Players[[Player]:[consider]],8,FALSE)</f>
        <v>#N/A</v>
      </c>
      <c r="O234" s="15" t="e">
        <f>VLOOKUP(Table1[[#This Row],[Player]],Players[[Player]:[consider]],9,FALSE)</f>
        <v>#N/A</v>
      </c>
      <c r="P234" s="15" t="e">
        <f>VLOOKUP(Table1[[#This Row],[Player]],Players[[Player]:[consider]],10,FALSE)</f>
        <v>#N/A</v>
      </c>
      <c r="Q234" s="15"/>
      <c r="R234" s="15" t="e">
        <f>VLOOKUP(Table1[[#This Row],[Player]],'sim results'!$G$2:$J$581,2,FALSE)&gt;$Z$2</f>
        <v>#N/A</v>
      </c>
      <c r="S234" s="15" t="e">
        <f>VLOOKUP(Table1[[#This Row],[Player]],'sim results'!$G$2:$J$581,2,FALSE)&gt;$Z$3</f>
        <v>#N/A</v>
      </c>
      <c r="T234" s="15" t="e">
        <f>VLOOKUP(Table1[[#This Row],[Player]],'sim results'!$G$2:$J$581,2,FALSE)&gt;$Z$4</f>
        <v>#N/A</v>
      </c>
      <c r="U234" s="15" t="e">
        <f>VLOOKUP(Table1[[#This Row],[Player]],'sim results'!$M$2:$P$564,2,FALSE)&gt;$AA$2</f>
        <v>#N/A</v>
      </c>
      <c r="V234" s="15" t="e">
        <f>VLOOKUP(Table1[[#This Row],[Player]],'sim results'!$M$2:$P$564,2,FALSE)&gt;$AA$3</f>
        <v>#N/A</v>
      </c>
      <c r="W234" s="15" t="e">
        <f>VLOOKUP(Table1[[#This Row],[Player]],'sim results'!$M$2:$P$564,2,FALSE)&gt;$AA$4</f>
        <v>#N/A</v>
      </c>
      <c r="X234" s="15" t="e">
        <f>VLOOKUP(Table1[[#This Row],[Player]],'sim results'!$M$2:$P$564,2,FALSE)&gt;$AA$5</f>
        <v>#N/A</v>
      </c>
      <c r="Y234" s="15" t="e">
        <f>VLOOKUP(Table1[[#This Row],[Player]],'sim results'!$M$2:$P$564,2,FALSE)&gt;$AA$6</f>
        <v>#N/A</v>
      </c>
    </row>
    <row r="235" spans="2:25">
      <c r="B235" t="s">
        <v>484</v>
      </c>
      <c r="C235">
        <v>235</v>
      </c>
      <c r="D235" t="s">
        <v>507</v>
      </c>
      <c r="E235" t="s">
        <v>186</v>
      </c>
      <c r="F235">
        <v>0</v>
      </c>
      <c r="G235" s="1" t="e">
        <f>VLOOKUP(Table1[[#This Row],[Player]],Players[[Player]:[consider]],3,FALSE)</f>
        <v>#N/A</v>
      </c>
      <c r="H235" s="1">
        <v>1</v>
      </c>
      <c r="I235" s="1" t="e">
        <f>MAX(Table1[[#This Row],[Avg Yahoo Cost]:[Other Cost]])</f>
        <v>#N/A</v>
      </c>
      <c r="J235" s="1" t="e">
        <f>Table1[[#This Row],[Max Cost]]-Table1[[#This Row],[Min Cost]]</f>
        <v>#N/A</v>
      </c>
      <c r="K235" s="8" t="e">
        <f>VLOOKUP(Table1[[#This Row],[Player]],Players[[Player]:[consider]],4,FALSE)</f>
        <v>#N/A</v>
      </c>
      <c r="L235" s="15" t="e">
        <f>VLOOKUP(Table1[[#This Row],[Player]],Players[[Player]:[consider]],6,FALSE)</f>
        <v>#N/A</v>
      </c>
      <c r="M235" s="16" t="e">
        <f>VLOOKUP(Table1[[#This Row],[Player]],Players[[Player]:[consider]],7,FALSE)</f>
        <v>#N/A</v>
      </c>
      <c r="N235" s="15" t="e">
        <f>VLOOKUP(Table1[[#This Row],[Player]],Players[[Player]:[consider]],8,FALSE)</f>
        <v>#N/A</v>
      </c>
      <c r="O235" s="15" t="e">
        <f>VLOOKUP(Table1[[#This Row],[Player]],Players[[Player]:[consider]],9,FALSE)</f>
        <v>#N/A</v>
      </c>
      <c r="P235" s="15" t="e">
        <f>VLOOKUP(Table1[[#This Row],[Player]],Players[[Player]:[consider]],10,FALSE)</f>
        <v>#N/A</v>
      </c>
      <c r="Q235" s="15"/>
      <c r="R235" s="15" t="e">
        <f>VLOOKUP(Table1[[#This Row],[Player]],'sim results'!$G$2:$J$581,2,FALSE)&gt;$Z$2</f>
        <v>#N/A</v>
      </c>
      <c r="S235" s="15" t="e">
        <f>VLOOKUP(Table1[[#This Row],[Player]],'sim results'!$G$2:$J$581,2,FALSE)&gt;$Z$3</f>
        <v>#N/A</v>
      </c>
      <c r="T235" s="15" t="e">
        <f>VLOOKUP(Table1[[#This Row],[Player]],'sim results'!$G$2:$J$581,2,FALSE)&gt;$Z$4</f>
        <v>#N/A</v>
      </c>
      <c r="U235" s="15" t="e">
        <f>VLOOKUP(Table1[[#This Row],[Player]],'sim results'!$M$2:$P$564,2,FALSE)&gt;$AA$2</f>
        <v>#N/A</v>
      </c>
      <c r="V235" s="15" t="e">
        <f>VLOOKUP(Table1[[#This Row],[Player]],'sim results'!$M$2:$P$564,2,FALSE)&gt;$AA$3</f>
        <v>#N/A</v>
      </c>
      <c r="W235" s="15" t="e">
        <f>VLOOKUP(Table1[[#This Row],[Player]],'sim results'!$M$2:$P$564,2,FALSE)&gt;$AA$4</f>
        <v>#N/A</v>
      </c>
      <c r="X235" s="15" t="e">
        <f>VLOOKUP(Table1[[#This Row],[Player]],'sim results'!$M$2:$P$564,2,FALSE)&gt;$AA$5</f>
        <v>#N/A</v>
      </c>
      <c r="Y235" s="15" t="e">
        <f>VLOOKUP(Table1[[#This Row],[Player]],'sim results'!$M$2:$P$564,2,FALSE)&gt;$AA$6</f>
        <v>#N/A</v>
      </c>
    </row>
    <row r="236" spans="2:25">
      <c r="B236" t="s">
        <v>273</v>
      </c>
      <c r="C236">
        <v>236</v>
      </c>
      <c r="D236" t="s">
        <v>506</v>
      </c>
      <c r="E236" t="s">
        <v>186</v>
      </c>
      <c r="F236">
        <v>0</v>
      </c>
      <c r="G236" s="1" t="str">
        <f>VLOOKUP(Table1[[#This Row],[Player]],Players[[Player]:[consider]],3,FALSE)</f>
        <v>-</v>
      </c>
      <c r="H236" s="1">
        <v>0</v>
      </c>
      <c r="I236" s="1">
        <f>MAX(Table1[[#This Row],[Avg Yahoo Cost]:[Other Cost]])</f>
        <v>0</v>
      </c>
      <c r="J236" s="1">
        <f>Table1[[#This Row],[Max Cost]]-Table1[[#This Row],[Min Cost]]</f>
        <v>0</v>
      </c>
      <c r="K236" s="8">
        <f>VLOOKUP(Table1[[#This Row],[Player]],Players[[Player]:[consider]],4,FALSE)</f>
        <v>78.41</v>
      </c>
      <c r="L236" s="15">
        <f>VLOOKUP(Table1[[#This Row],[Player]],Players[[Player]:[consider]],6,FALSE)</f>
        <v>28</v>
      </c>
      <c r="M236" s="16">
        <f>VLOOKUP(Table1[[#This Row],[Player]],Players[[Player]:[consider]],7,FALSE)</f>
        <v>6</v>
      </c>
      <c r="N236" s="15">
        <f>VLOOKUP(Table1[[#This Row],[Player]],Players[[Player]:[consider]],8,FALSE)</f>
        <v>5</v>
      </c>
      <c r="O236" s="15">
        <f>VLOOKUP(Table1[[#This Row],[Player]],Players[[Player]:[consider]],9,FALSE)</f>
        <v>2</v>
      </c>
      <c r="P236" s="15">
        <f>VLOOKUP(Table1[[#This Row],[Player]],Players[[Player]:[consider]],10,FALSE)</f>
        <v>3.5</v>
      </c>
      <c r="Q236" s="15"/>
      <c r="R236" s="15" t="e">
        <f>VLOOKUP(Table1[[#This Row],[Player]],'sim results'!$G$2:$J$581,2,FALSE)&gt;$Z$2</f>
        <v>#N/A</v>
      </c>
      <c r="S236" s="15" t="e">
        <f>VLOOKUP(Table1[[#This Row],[Player]],'sim results'!$G$2:$J$581,2,FALSE)&gt;$Z$3</f>
        <v>#N/A</v>
      </c>
      <c r="T236" s="15" t="e">
        <f>VLOOKUP(Table1[[#This Row],[Player]],'sim results'!$G$2:$J$581,2,FALSE)&gt;$Z$4</f>
        <v>#N/A</v>
      </c>
      <c r="U236" s="15" t="e">
        <f>VLOOKUP(Table1[[#This Row],[Player]],'sim results'!$M$2:$P$564,2,FALSE)&gt;$AA$2</f>
        <v>#N/A</v>
      </c>
      <c r="V236" s="15" t="e">
        <f>VLOOKUP(Table1[[#This Row],[Player]],'sim results'!$M$2:$P$564,2,FALSE)&gt;$AA$3</f>
        <v>#N/A</v>
      </c>
      <c r="W236" s="15" t="e">
        <f>VLOOKUP(Table1[[#This Row],[Player]],'sim results'!$M$2:$P$564,2,FALSE)&gt;$AA$4</f>
        <v>#N/A</v>
      </c>
      <c r="X236" s="15" t="e">
        <f>VLOOKUP(Table1[[#This Row],[Player]],'sim results'!$M$2:$P$564,2,FALSE)&gt;$AA$5</f>
        <v>#N/A</v>
      </c>
      <c r="Y236" s="15" t="e">
        <f>VLOOKUP(Table1[[#This Row],[Player]],'sim results'!$M$2:$P$564,2,FALSE)&gt;$AA$6</f>
        <v>#N/A</v>
      </c>
    </row>
    <row r="237" spans="2:25">
      <c r="B237" t="s">
        <v>487</v>
      </c>
      <c r="C237">
        <v>237</v>
      </c>
      <c r="D237" t="s">
        <v>504</v>
      </c>
      <c r="E237" t="s">
        <v>186</v>
      </c>
      <c r="F237">
        <v>1</v>
      </c>
      <c r="G237" s="1" t="e">
        <f>VLOOKUP(Table1[[#This Row],[Player]],Players[[Player]:[consider]],3,FALSE)</f>
        <v>#N/A</v>
      </c>
      <c r="H237" s="1">
        <v>0</v>
      </c>
      <c r="I237" s="1" t="e">
        <f>MAX(Table1[[#This Row],[Avg Yahoo Cost]:[Other Cost]])</f>
        <v>#N/A</v>
      </c>
      <c r="J237" s="1" t="e">
        <f>Table1[[#This Row],[Max Cost]]-Table1[[#This Row],[Min Cost]]</f>
        <v>#N/A</v>
      </c>
      <c r="K237" s="8" t="e">
        <f>VLOOKUP(Table1[[#This Row],[Player]],Players[[Player]:[consider]],4,FALSE)</f>
        <v>#N/A</v>
      </c>
      <c r="L237" s="15" t="e">
        <f>VLOOKUP(Table1[[#This Row],[Player]],Players[[Player]:[consider]],6,FALSE)</f>
        <v>#N/A</v>
      </c>
      <c r="M237" s="16" t="e">
        <f>VLOOKUP(Table1[[#This Row],[Player]],Players[[Player]:[consider]],7,FALSE)</f>
        <v>#N/A</v>
      </c>
      <c r="N237" s="15" t="e">
        <f>VLOOKUP(Table1[[#This Row],[Player]],Players[[Player]:[consider]],8,FALSE)</f>
        <v>#N/A</v>
      </c>
      <c r="O237" s="15" t="e">
        <f>VLOOKUP(Table1[[#This Row],[Player]],Players[[Player]:[consider]],9,FALSE)</f>
        <v>#N/A</v>
      </c>
      <c r="P237" s="15" t="e">
        <f>VLOOKUP(Table1[[#This Row],[Player]],Players[[Player]:[consider]],10,FALSE)</f>
        <v>#N/A</v>
      </c>
      <c r="Q237" s="15"/>
      <c r="R237" s="15" t="e">
        <f>VLOOKUP(Table1[[#This Row],[Player]],'sim results'!$G$2:$J$581,2,FALSE)&gt;$Z$2</f>
        <v>#N/A</v>
      </c>
      <c r="S237" s="15" t="e">
        <f>VLOOKUP(Table1[[#This Row],[Player]],'sim results'!$G$2:$J$581,2,FALSE)&gt;$Z$3</f>
        <v>#N/A</v>
      </c>
      <c r="T237" s="15" t="e">
        <f>VLOOKUP(Table1[[#This Row],[Player]],'sim results'!$G$2:$J$581,2,FALSE)&gt;$Z$4</f>
        <v>#N/A</v>
      </c>
      <c r="U237" s="15" t="e">
        <f>VLOOKUP(Table1[[#This Row],[Player]],'sim results'!$M$2:$P$564,2,FALSE)&gt;$AA$2</f>
        <v>#N/A</v>
      </c>
      <c r="V237" s="15" t="e">
        <f>VLOOKUP(Table1[[#This Row],[Player]],'sim results'!$M$2:$P$564,2,FALSE)&gt;$AA$3</f>
        <v>#N/A</v>
      </c>
      <c r="W237" s="15" t="e">
        <f>VLOOKUP(Table1[[#This Row],[Player]],'sim results'!$M$2:$P$564,2,FALSE)&gt;$AA$4</f>
        <v>#N/A</v>
      </c>
      <c r="X237" s="15" t="e">
        <f>VLOOKUP(Table1[[#This Row],[Player]],'sim results'!$M$2:$P$564,2,FALSE)&gt;$AA$5</f>
        <v>#N/A</v>
      </c>
      <c r="Y237" s="15" t="e">
        <f>VLOOKUP(Table1[[#This Row],[Player]],'sim results'!$M$2:$P$564,2,FALSE)&gt;$AA$6</f>
        <v>#N/A</v>
      </c>
    </row>
    <row r="238" spans="2:25">
      <c r="B238" t="s">
        <v>488</v>
      </c>
      <c r="C238">
        <v>238</v>
      </c>
      <c r="D238" t="s">
        <v>508</v>
      </c>
      <c r="E238">
        <v>1</v>
      </c>
      <c r="F238">
        <v>1</v>
      </c>
      <c r="G238" s="1" t="e">
        <f>VLOOKUP(Table1[[#This Row],[Player]],Players[[Player]:[consider]],3,FALSE)</f>
        <v>#N/A</v>
      </c>
      <c r="H238" s="1" t="e">
        <f>MIN(Table1[[#This Row],[Avg Yahoo Cost]:[Other Cost]])</f>
        <v>#N/A</v>
      </c>
      <c r="I238" s="1" t="e">
        <f>MAX(Table1[[#This Row],[Avg Yahoo Cost]:[Other Cost]])</f>
        <v>#N/A</v>
      </c>
      <c r="J238" s="1" t="e">
        <f>Table1[[#This Row],[Max Cost]]-Table1[[#This Row],[Min Cost]]</f>
        <v>#N/A</v>
      </c>
      <c r="K238" s="8" t="e">
        <f>VLOOKUP(Table1[[#This Row],[Player]],Players[[Player]:[consider]],4,FALSE)</f>
        <v>#N/A</v>
      </c>
      <c r="L238" s="15" t="e">
        <f>VLOOKUP(Table1[[#This Row],[Player]],Players[[Player]:[consider]],6,FALSE)</f>
        <v>#N/A</v>
      </c>
      <c r="M238" s="16" t="e">
        <f>VLOOKUP(Table1[[#This Row],[Player]],Players[[Player]:[consider]],7,FALSE)</f>
        <v>#N/A</v>
      </c>
      <c r="N238" s="15" t="e">
        <f>VLOOKUP(Table1[[#This Row],[Player]],Players[[Player]:[consider]],8,FALSE)</f>
        <v>#N/A</v>
      </c>
      <c r="O238" s="15" t="e">
        <f>VLOOKUP(Table1[[#This Row],[Player]],Players[[Player]:[consider]],9,FALSE)</f>
        <v>#N/A</v>
      </c>
      <c r="P238" s="15" t="e">
        <f>VLOOKUP(Table1[[#This Row],[Player]],Players[[Player]:[consider]],10,FALSE)</f>
        <v>#N/A</v>
      </c>
      <c r="Q238" s="15"/>
      <c r="R238" s="15" t="e">
        <f>VLOOKUP(Table1[[#This Row],[Player]],'sim results'!$G$2:$J$581,2,FALSE)&gt;$Z$2</f>
        <v>#N/A</v>
      </c>
      <c r="S238" s="15" t="e">
        <f>VLOOKUP(Table1[[#This Row],[Player]],'sim results'!$G$2:$J$581,2,FALSE)&gt;$Z$3</f>
        <v>#N/A</v>
      </c>
      <c r="T238" s="15" t="e">
        <f>VLOOKUP(Table1[[#This Row],[Player]],'sim results'!$G$2:$J$581,2,FALSE)&gt;$Z$4</f>
        <v>#N/A</v>
      </c>
      <c r="U238" s="15" t="e">
        <f>VLOOKUP(Table1[[#This Row],[Player]],'sim results'!$M$2:$P$564,2,FALSE)&gt;$AA$2</f>
        <v>#N/A</v>
      </c>
      <c r="V238" s="15" t="e">
        <f>VLOOKUP(Table1[[#This Row],[Player]],'sim results'!$M$2:$P$564,2,FALSE)&gt;$AA$3</f>
        <v>#N/A</v>
      </c>
      <c r="W238" s="15" t="e">
        <f>VLOOKUP(Table1[[#This Row],[Player]],'sim results'!$M$2:$P$564,2,FALSE)&gt;$AA$4</f>
        <v>#N/A</v>
      </c>
      <c r="X238" s="15" t="e">
        <f>VLOOKUP(Table1[[#This Row],[Player]],'sim results'!$M$2:$P$564,2,FALSE)&gt;$AA$5</f>
        <v>#N/A</v>
      </c>
      <c r="Y238" s="15" t="e">
        <f>VLOOKUP(Table1[[#This Row],[Player]],'sim results'!$M$2:$P$564,2,FALSE)&gt;$AA$6</f>
        <v>#N/A</v>
      </c>
    </row>
    <row r="239" spans="2:25">
      <c r="B239" t="s">
        <v>490</v>
      </c>
      <c r="C239">
        <v>239</v>
      </c>
      <c r="D239" t="s">
        <v>508</v>
      </c>
      <c r="E239">
        <v>1.3</v>
      </c>
      <c r="F239">
        <v>1</v>
      </c>
      <c r="G239" s="1" t="e">
        <f>VLOOKUP(Table1[[#This Row],[Player]],Players[[Player]:[consider]],3,FALSE)</f>
        <v>#N/A</v>
      </c>
      <c r="H239" s="1" t="e">
        <f>MIN(Table1[[#This Row],[Avg Yahoo Cost]:[Other Cost]])</f>
        <v>#N/A</v>
      </c>
      <c r="I239" s="1" t="e">
        <f>MAX(Table1[[#This Row],[Avg Yahoo Cost]:[Other Cost]])</f>
        <v>#N/A</v>
      </c>
      <c r="J239" s="1" t="e">
        <f>Table1[[#This Row],[Max Cost]]-Table1[[#This Row],[Min Cost]]</f>
        <v>#N/A</v>
      </c>
      <c r="K239" s="8" t="e">
        <f>VLOOKUP(Table1[[#This Row],[Player]],Players[[Player]:[consider]],4,FALSE)</f>
        <v>#N/A</v>
      </c>
      <c r="L239" s="15" t="e">
        <f>VLOOKUP(Table1[[#This Row],[Player]],Players[[Player]:[consider]],6,FALSE)</f>
        <v>#N/A</v>
      </c>
      <c r="M239" s="16" t="e">
        <f>VLOOKUP(Table1[[#This Row],[Player]],Players[[Player]:[consider]],7,FALSE)</f>
        <v>#N/A</v>
      </c>
      <c r="N239" s="15" t="e">
        <f>VLOOKUP(Table1[[#This Row],[Player]],Players[[Player]:[consider]],8,FALSE)</f>
        <v>#N/A</v>
      </c>
      <c r="O239" s="15" t="e">
        <f>VLOOKUP(Table1[[#This Row],[Player]],Players[[Player]:[consider]],9,FALSE)</f>
        <v>#N/A</v>
      </c>
      <c r="P239" s="15" t="e">
        <f>VLOOKUP(Table1[[#This Row],[Player]],Players[[Player]:[consider]],10,FALSE)</f>
        <v>#N/A</v>
      </c>
      <c r="Q239" s="15"/>
      <c r="R239" s="15" t="e">
        <f>VLOOKUP(Table1[[#This Row],[Player]],'sim results'!$G$2:$J$581,2,FALSE)&gt;$Z$2</f>
        <v>#N/A</v>
      </c>
      <c r="S239" s="15" t="e">
        <f>VLOOKUP(Table1[[#This Row],[Player]],'sim results'!$G$2:$J$581,2,FALSE)&gt;$Z$3</f>
        <v>#N/A</v>
      </c>
      <c r="T239" s="15" t="e">
        <f>VLOOKUP(Table1[[#This Row],[Player]],'sim results'!$G$2:$J$581,2,FALSE)&gt;$Z$4</f>
        <v>#N/A</v>
      </c>
      <c r="U239" s="15" t="e">
        <f>VLOOKUP(Table1[[#This Row],[Player]],'sim results'!$M$2:$P$564,2,FALSE)&gt;$AA$2</f>
        <v>#N/A</v>
      </c>
      <c r="V239" s="15" t="e">
        <f>VLOOKUP(Table1[[#This Row],[Player]],'sim results'!$M$2:$P$564,2,FALSE)&gt;$AA$3</f>
        <v>#N/A</v>
      </c>
      <c r="W239" s="15" t="e">
        <f>VLOOKUP(Table1[[#This Row],[Player]],'sim results'!$M$2:$P$564,2,FALSE)&gt;$AA$4</f>
        <v>#N/A</v>
      </c>
      <c r="X239" s="15" t="e">
        <f>VLOOKUP(Table1[[#This Row],[Player]],'sim results'!$M$2:$P$564,2,FALSE)&gt;$AA$5</f>
        <v>#N/A</v>
      </c>
      <c r="Y239" s="15" t="e">
        <f>VLOOKUP(Table1[[#This Row],[Player]],'sim results'!$M$2:$P$564,2,FALSE)&gt;$AA$6</f>
        <v>#N/A</v>
      </c>
    </row>
    <row r="240" spans="2:25">
      <c r="B240" t="s">
        <v>492</v>
      </c>
      <c r="C240">
        <v>240</v>
      </c>
      <c r="D240" t="s">
        <v>508</v>
      </c>
      <c r="E240">
        <v>1</v>
      </c>
      <c r="F240">
        <v>0</v>
      </c>
      <c r="G240" s="1" t="e">
        <f>VLOOKUP(Table1[[#This Row],[Player]],Players[[Player]:[consider]],3,FALSE)</f>
        <v>#N/A</v>
      </c>
      <c r="H240" s="1" t="e">
        <f>MIN(Table1[[#This Row],[Avg Yahoo Cost]:[Other Cost]])</f>
        <v>#N/A</v>
      </c>
      <c r="I240" s="1" t="e">
        <f>MAX(Table1[[#This Row],[Avg Yahoo Cost]:[Other Cost]])</f>
        <v>#N/A</v>
      </c>
      <c r="J240" s="1" t="e">
        <f>Table1[[#This Row],[Max Cost]]-Table1[[#This Row],[Min Cost]]</f>
        <v>#N/A</v>
      </c>
      <c r="K240" s="8" t="e">
        <f>VLOOKUP(Table1[[#This Row],[Player]],Players[[Player]:[consider]],4,FALSE)</f>
        <v>#N/A</v>
      </c>
      <c r="L240" s="15" t="e">
        <f>VLOOKUP(Table1[[#This Row],[Player]],Players[[Player]:[consider]],6,FALSE)</f>
        <v>#N/A</v>
      </c>
      <c r="M240" s="16" t="e">
        <f>VLOOKUP(Table1[[#This Row],[Player]],Players[[Player]:[consider]],7,FALSE)</f>
        <v>#N/A</v>
      </c>
      <c r="N240" s="15" t="e">
        <f>VLOOKUP(Table1[[#This Row],[Player]],Players[[Player]:[consider]],8,FALSE)</f>
        <v>#N/A</v>
      </c>
      <c r="O240" s="15" t="e">
        <f>VLOOKUP(Table1[[#This Row],[Player]],Players[[Player]:[consider]],9,FALSE)</f>
        <v>#N/A</v>
      </c>
      <c r="P240" s="15" t="e">
        <f>VLOOKUP(Table1[[#This Row],[Player]],Players[[Player]:[consider]],10,FALSE)</f>
        <v>#N/A</v>
      </c>
      <c r="Q240" s="15"/>
      <c r="R240" s="15" t="e">
        <f>VLOOKUP(Table1[[#This Row],[Player]],'sim results'!$G$2:$J$581,2,FALSE)&gt;$Z$2</f>
        <v>#N/A</v>
      </c>
      <c r="S240" s="15" t="e">
        <f>VLOOKUP(Table1[[#This Row],[Player]],'sim results'!$G$2:$J$581,2,FALSE)&gt;$Z$3</f>
        <v>#N/A</v>
      </c>
      <c r="T240" s="15" t="e">
        <f>VLOOKUP(Table1[[#This Row],[Player]],'sim results'!$G$2:$J$581,2,FALSE)&gt;$Z$4</f>
        <v>#N/A</v>
      </c>
      <c r="U240" s="15" t="e">
        <f>VLOOKUP(Table1[[#This Row],[Player]],'sim results'!$M$2:$P$564,2,FALSE)&gt;$AA$2</f>
        <v>#N/A</v>
      </c>
      <c r="V240" s="15" t="e">
        <f>VLOOKUP(Table1[[#This Row],[Player]],'sim results'!$M$2:$P$564,2,FALSE)&gt;$AA$3</f>
        <v>#N/A</v>
      </c>
      <c r="W240" s="15" t="e">
        <f>VLOOKUP(Table1[[#This Row],[Player]],'sim results'!$M$2:$P$564,2,FALSE)&gt;$AA$4</f>
        <v>#N/A</v>
      </c>
      <c r="X240" s="15" t="e">
        <f>VLOOKUP(Table1[[#This Row],[Player]],'sim results'!$M$2:$P$564,2,FALSE)&gt;$AA$5</f>
        <v>#N/A</v>
      </c>
      <c r="Y240" s="15" t="e">
        <f>VLOOKUP(Table1[[#This Row],[Player]],'sim results'!$M$2:$P$564,2,FALSE)&gt;$AA$6</f>
        <v>#N/A</v>
      </c>
    </row>
    <row r="241" spans="2:25">
      <c r="B241" t="s">
        <v>487</v>
      </c>
      <c r="C241">
        <v>237</v>
      </c>
      <c r="D241" t="s">
        <v>504</v>
      </c>
      <c r="F241" s="1">
        <v>1</v>
      </c>
      <c r="G241" s="1" t="e">
        <f>VLOOKUP(Table1[[#This Row],[Player]],Players[[Player]:[consider]],3,FALSE)</f>
        <v>#N/A</v>
      </c>
      <c r="H241" s="1" t="e">
        <f>MIN(Table1[[#This Row],[Avg Yahoo Cost]:[Other Cost]])</f>
        <v>#N/A</v>
      </c>
      <c r="I241" s="1" t="e">
        <f>MAX(Table1[[#This Row],[Avg Yahoo Cost]:[Other Cost]])</f>
        <v>#N/A</v>
      </c>
      <c r="J241" s="1" t="e">
        <f>Table1[[#This Row],[Max Cost]]-Table1[[#This Row],[Min Cost]]</f>
        <v>#N/A</v>
      </c>
      <c r="K241" s="8" t="e">
        <f>VLOOKUP(Table1[[#This Row],[Player]],Players[[Player]:[consider]],4,FALSE)</f>
        <v>#N/A</v>
      </c>
      <c r="L241" s="15" t="e">
        <f>VLOOKUP(Table1[[#This Row],[Player]],Players[[Player]:[consider]],6,FALSE)</f>
        <v>#N/A</v>
      </c>
      <c r="M241" s="16" t="e">
        <f>VLOOKUP(Table1[[#This Row],[Player]],Players[[Player]:[consider]],7,FALSE)</f>
        <v>#N/A</v>
      </c>
      <c r="N241" s="15" t="e">
        <f>VLOOKUP(Table1[[#This Row],[Player]],Players[[Player]:[consider]],8,FALSE)</f>
        <v>#N/A</v>
      </c>
      <c r="O241" s="15" t="e">
        <f>VLOOKUP(Table1[[#This Row],[Player]],Players[[Player]:[consider]],9,FALSE)</f>
        <v>#N/A</v>
      </c>
      <c r="P241" s="15" t="e">
        <f>VLOOKUP(Table1[[#This Row],[Player]],Players[[Player]:[consider]],10,FALSE)</f>
        <v>#N/A</v>
      </c>
      <c r="Q241" s="15"/>
      <c r="R241" s="15" t="e">
        <f>VLOOKUP(Table1[[#This Row],[Player]],'sim results'!$G$2:$J$581,2,FALSE)&gt;$Z$2</f>
        <v>#N/A</v>
      </c>
      <c r="S241" s="15" t="e">
        <f>VLOOKUP(Table1[[#This Row],[Player]],'sim results'!$G$2:$J$581,2,FALSE)&gt;$Z$3</f>
        <v>#N/A</v>
      </c>
      <c r="T241" s="15" t="e">
        <f>VLOOKUP(Table1[[#This Row],[Player]],'sim results'!$G$2:$J$581,2,FALSE)&gt;$Z$4</f>
        <v>#N/A</v>
      </c>
      <c r="U241" s="15" t="e">
        <f>VLOOKUP(Table1[[#This Row],[Player]],'sim results'!$M$2:$P$564,2,FALSE)&gt;$AA$2</f>
        <v>#N/A</v>
      </c>
      <c r="V241" s="15" t="e">
        <f>VLOOKUP(Table1[[#This Row],[Player]],'sim results'!$M$2:$P$564,2,FALSE)&gt;$AA$3</f>
        <v>#N/A</v>
      </c>
      <c r="W241" s="15" t="e">
        <f>VLOOKUP(Table1[[#This Row],[Player]],'sim results'!$M$2:$P$564,2,FALSE)&gt;$AA$4</f>
        <v>#N/A</v>
      </c>
      <c r="X241" s="15" t="e">
        <f>VLOOKUP(Table1[[#This Row],[Player]],'sim results'!$M$2:$P$564,2,FALSE)&gt;$AA$5</f>
        <v>#N/A</v>
      </c>
      <c r="Y241" s="15" t="e">
        <f>VLOOKUP(Table1[[#This Row],[Player]],'sim results'!$M$2:$P$564,2,FALSE)&gt;$AA$6</f>
        <v>#N/A</v>
      </c>
    </row>
  </sheetData>
  <conditionalFormatting sqref="S2:W241">
    <cfRule type="cellIs" dxfId="2" priority="3" operator="equal">
      <formula>FALSE</formula>
    </cfRule>
  </conditionalFormatting>
  <conditionalFormatting sqref="X2:Y2">
    <cfRule type="cellIs" dxfId="1" priority="2" operator="equal">
      <formula>FALSE</formula>
    </cfRule>
  </conditionalFormatting>
  <conditionalFormatting sqref="X2:Y241">
    <cfRule type="cellIs" dxfId="0" priority="1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2"/>
  <sheetViews>
    <sheetView tabSelected="1" workbookViewId="0">
      <selection activeCell="R9" sqref="R9"/>
    </sheetView>
  </sheetViews>
  <sheetFormatPr defaultRowHeight="14.25"/>
  <cols>
    <col min="1" max="1" width="21" customWidth="1"/>
  </cols>
  <sheetData>
    <row r="1" spans="1:19">
      <c r="A1" t="s">
        <v>15</v>
      </c>
      <c r="B1" t="s">
        <v>532</v>
      </c>
      <c r="C1">
        <v>9</v>
      </c>
      <c r="D1" t="s">
        <v>16</v>
      </c>
      <c r="E1">
        <v>1</v>
      </c>
      <c r="F1">
        <v>1</v>
      </c>
      <c r="G1">
        <v>1</v>
      </c>
      <c r="H1">
        <v>2</v>
      </c>
      <c r="I1">
        <v>1</v>
      </c>
      <c r="J1">
        <v>1</v>
      </c>
      <c r="K1">
        <v>0.33</v>
      </c>
      <c r="L1">
        <v>0.33</v>
      </c>
      <c r="M1">
        <v>1</v>
      </c>
      <c r="N1">
        <v>1</v>
      </c>
    </row>
    <row r="2" spans="1:19">
      <c r="A2" t="s">
        <v>12</v>
      </c>
      <c r="B2" t="s">
        <v>533</v>
      </c>
      <c r="C2">
        <v>7</v>
      </c>
      <c r="D2" t="s">
        <v>13</v>
      </c>
      <c r="E2">
        <v>2</v>
      </c>
      <c r="F2">
        <v>2</v>
      </c>
      <c r="G2">
        <v>2</v>
      </c>
      <c r="H2">
        <v>1</v>
      </c>
      <c r="I2">
        <v>2</v>
      </c>
      <c r="J2">
        <v>2</v>
      </c>
      <c r="K2">
        <v>-0.17</v>
      </c>
      <c r="L2">
        <v>-0.17</v>
      </c>
      <c r="N2">
        <v>2</v>
      </c>
      <c r="Q2" t="s">
        <v>579</v>
      </c>
      <c r="R2" t="s">
        <v>46</v>
      </c>
      <c r="S2">
        <v>28</v>
      </c>
    </row>
    <row r="3" spans="1:19">
      <c r="A3" t="s">
        <v>17</v>
      </c>
      <c r="B3" t="s">
        <v>534</v>
      </c>
      <c r="C3">
        <v>6</v>
      </c>
      <c r="D3" t="s">
        <v>13</v>
      </c>
      <c r="E3">
        <v>3</v>
      </c>
      <c r="F3">
        <v>3</v>
      </c>
      <c r="G3">
        <v>5</v>
      </c>
      <c r="H3">
        <v>3</v>
      </c>
      <c r="I3">
        <v>3</v>
      </c>
      <c r="J3">
        <v>4</v>
      </c>
      <c r="K3">
        <v>0.22</v>
      </c>
      <c r="L3">
        <v>0.22</v>
      </c>
      <c r="N3">
        <v>3</v>
      </c>
      <c r="Q3" t="s">
        <v>579</v>
      </c>
      <c r="R3" t="s">
        <v>88</v>
      </c>
      <c r="S3">
        <f>VLOOKUP(R3,Table1[[Player]:[Max Cost]],8,FALSE)</f>
        <v>14</v>
      </c>
    </row>
    <row r="4" spans="1:19">
      <c r="A4" t="s">
        <v>20</v>
      </c>
      <c r="B4" t="s">
        <v>535</v>
      </c>
      <c r="C4">
        <v>12</v>
      </c>
      <c r="D4" t="s">
        <v>16</v>
      </c>
      <c r="E4">
        <v>4</v>
      </c>
      <c r="F4">
        <v>6</v>
      </c>
      <c r="G4">
        <v>3</v>
      </c>
      <c r="H4">
        <v>7</v>
      </c>
      <c r="I4">
        <v>4</v>
      </c>
      <c r="J4">
        <v>5</v>
      </c>
      <c r="K4">
        <v>0.17</v>
      </c>
      <c r="L4">
        <v>-0.22</v>
      </c>
      <c r="N4">
        <v>4</v>
      </c>
      <c r="Q4" t="s">
        <v>580</v>
      </c>
      <c r="R4" s="24" t="s">
        <v>12</v>
      </c>
      <c r="S4">
        <f>VLOOKUP(R4,Table1[[Player]:[Max Cost]],8,FALSE)</f>
        <v>74</v>
      </c>
    </row>
    <row r="5" spans="1:19">
      <c r="A5" t="s">
        <v>21</v>
      </c>
      <c r="B5" t="s">
        <v>536</v>
      </c>
      <c r="C5">
        <v>12</v>
      </c>
      <c r="D5" t="s">
        <v>16</v>
      </c>
      <c r="E5">
        <v>5</v>
      </c>
      <c r="F5">
        <v>5</v>
      </c>
      <c r="G5">
        <v>4</v>
      </c>
      <c r="H5">
        <v>6</v>
      </c>
      <c r="I5">
        <v>6</v>
      </c>
      <c r="J5">
        <v>5</v>
      </c>
      <c r="K5">
        <v>7.0000000000000007E-2</v>
      </c>
      <c r="L5">
        <v>7.0000000000000007E-2</v>
      </c>
      <c r="N5">
        <v>5</v>
      </c>
      <c r="Q5" t="s">
        <v>580</v>
      </c>
      <c r="R5" t="s">
        <v>50</v>
      </c>
      <c r="S5">
        <v>5</v>
      </c>
    </row>
    <row r="6" spans="1:19">
      <c r="A6" t="s">
        <v>19</v>
      </c>
      <c r="B6" t="s">
        <v>537</v>
      </c>
      <c r="C6">
        <v>12</v>
      </c>
      <c r="D6" t="s">
        <v>13</v>
      </c>
      <c r="E6">
        <v>7</v>
      </c>
      <c r="F6">
        <v>4</v>
      </c>
      <c r="G6">
        <v>6</v>
      </c>
      <c r="H6">
        <v>5</v>
      </c>
      <c r="I6">
        <v>5</v>
      </c>
      <c r="J6">
        <v>5</v>
      </c>
      <c r="K6">
        <v>-0.24</v>
      </c>
      <c r="L6">
        <v>0.33</v>
      </c>
      <c r="N6">
        <v>6</v>
      </c>
      <c r="Q6" t="s">
        <v>580</v>
      </c>
      <c r="R6" s="24" t="s">
        <v>55</v>
      </c>
      <c r="S6">
        <f>VLOOKUP(R6,Table1[[Player]:[Max Cost]],8,FALSE)</f>
        <v>22</v>
      </c>
    </row>
    <row r="7" spans="1:19">
      <c r="A7" t="s">
        <v>18</v>
      </c>
      <c r="B7" t="s">
        <v>538</v>
      </c>
      <c r="C7">
        <v>6</v>
      </c>
      <c r="D7" t="s">
        <v>13</v>
      </c>
      <c r="E7">
        <v>6</v>
      </c>
      <c r="F7">
        <v>7</v>
      </c>
      <c r="G7">
        <v>8</v>
      </c>
      <c r="H7">
        <v>4</v>
      </c>
      <c r="I7">
        <v>7</v>
      </c>
      <c r="J7">
        <v>6</v>
      </c>
      <c r="K7">
        <v>0.06</v>
      </c>
      <c r="L7">
        <v>-0.1</v>
      </c>
      <c r="N7">
        <v>7</v>
      </c>
      <c r="Q7" t="s">
        <v>580</v>
      </c>
      <c r="R7" t="s">
        <v>80</v>
      </c>
      <c r="S7">
        <f>VLOOKUP(R7,Table1[[Player]:[Max Cost]],8,FALSE)</f>
        <v>16</v>
      </c>
    </row>
    <row r="8" spans="1:19">
      <c r="A8" t="s">
        <v>22</v>
      </c>
      <c r="B8" t="s">
        <v>539</v>
      </c>
      <c r="C8">
        <v>5</v>
      </c>
      <c r="D8" t="s">
        <v>13</v>
      </c>
      <c r="E8">
        <v>8</v>
      </c>
      <c r="F8">
        <v>8</v>
      </c>
      <c r="G8">
        <v>7</v>
      </c>
      <c r="H8">
        <v>8</v>
      </c>
      <c r="I8">
        <v>8</v>
      </c>
      <c r="J8">
        <v>8</v>
      </c>
      <c r="K8">
        <v>-0.04</v>
      </c>
      <c r="L8">
        <v>-0.04</v>
      </c>
      <c r="N8">
        <v>8</v>
      </c>
      <c r="Q8" t="s">
        <v>580</v>
      </c>
      <c r="R8" t="s">
        <v>71</v>
      </c>
      <c r="S8">
        <f>VLOOKUP(R8,Table1[[Player]:[Max Cost]],8,FALSE)</f>
        <v>18</v>
      </c>
    </row>
    <row r="9" spans="1:19">
      <c r="A9" t="s">
        <v>23</v>
      </c>
      <c r="B9" t="s">
        <v>540</v>
      </c>
      <c r="C9">
        <v>5</v>
      </c>
      <c r="D9" t="s">
        <v>13</v>
      </c>
      <c r="E9">
        <v>9</v>
      </c>
      <c r="F9">
        <v>9</v>
      </c>
      <c r="G9">
        <v>10</v>
      </c>
      <c r="H9">
        <v>9</v>
      </c>
      <c r="I9">
        <v>9</v>
      </c>
      <c r="J9">
        <v>9</v>
      </c>
      <c r="K9">
        <v>0.04</v>
      </c>
      <c r="L9">
        <v>0.04</v>
      </c>
      <c r="N9">
        <v>9</v>
      </c>
      <c r="Q9" t="s">
        <v>581</v>
      </c>
      <c r="R9" t="s">
        <v>20</v>
      </c>
      <c r="S9">
        <v>15</v>
      </c>
    </row>
    <row r="10" spans="1:19">
      <c r="A10" t="s">
        <v>27</v>
      </c>
      <c r="B10" t="s">
        <v>541</v>
      </c>
      <c r="C10">
        <v>14</v>
      </c>
      <c r="D10" t="s">
        <v>16</v>
      </c>
      <c r="E10">
        <v>10</v>
      </c>
      <c r="F10">
        <v>11</v>
      </c>
      <c r="G10">
        <v>9</v>
      </c>
      <c r="H10">
        <v>10</v>
      </c>
      <c r="I10">
        <v>10</v>
      </c>
      <c r="J10">
        <v>10</v>
      </c>
      <c r="K10">
        <v>-0.03</v>
      </c>
      <c r="L10">
        <v>-0.12</v>
      </c>
      <c r="N10">
        <v>10</v>
      </c>
      <c r="Q10" t="s">
        <v>581</v>
      </c>
      <c r="R10" t="s">
        <v>21</v>
      </c>
      <c r="S10">
        <v>65</v>
      </c>
    </row>
    <row r="11" spans="1:19">
      <c r="A11" t="s">
        <v>24</v>
      </c>
      <c r="B11" t="s">
        <v>535</v>
      </c>
      <c r="C11">
        <v>12</v>
      </c>
      <c r="D11" t="s">
        <v>13</v>
      </c>
      <c r="E11">
        <v>12</v>
      </c>
      <c r="F11">
        <v>10</v>
      </c>
      <c r="G11">
        <v>12</v>
      </c>
      <c r="H11">
        <v>11</v>
      </c>
      <c r="I11">
        <v>11</v>
      </c>
      <c r="J11">
        <v>11</v>
      </c>
      <c r="K11">
        <v>-0.06</v>
      </c>
      <c r="L11">
        <v>0.13</v>
      </c>
      <c r="N11">
        <v>11</v>
      </c>
      <c r="Q11" t="s">
        <v>581</v>
      </c>
      <c r="R11" t="s">
        <v>59</v>
      </c>
      <c r="S11">
        <f>VLOOKUP(R11,Table1[[Player]:[Max Cost]],8,FALSE)</f>
        <v>27</v>
      </c>
    </row>
    <row r="12" spans="1:19">
      <c r="A12" t="s">
        <v>25</v>
      </c>
      <c r="B12" t="s">
        <v>539</v>
      </c>
      <c r="C12">
        <v>5</v>
      </c>
      <c r="D12" t="s">
        <v>16</v>
      </c>
      <c r="E12">
        <v>13</v>
      </c>
      <c r="F12">
        <v>13</v>
      </c>
      <c r="G12">
        <v>14</v>
      </c>
      <c r="H12">
        <v>12</v>
      </c>
      <c r="I12">
        <v>12</v>
      </c>
      <c r="J12">
        <v>13</v>
      </c>
      <c r="K12">
        <v>-0.03</v>
      </c>
      <c r="L12">
        <v>-0.03</v>
      </c>
      <c r="N12">
        <v>12</v>
      </c>
      <c r="Q12" t="s">
        <v>582</v>
      </c>
      <c r="R12" t="s">
        <v>64</v>
      </c>
      <c r="S12">
        <f>VLOOKUP(R12,Table1[[Player]:[Max Cost]],8,FALSE)</f>
        <v>20</v>
      </c>
    </row>
    <row r="13" spans="1:19">
      <c r="A13" t="s">
        <v>26</v>
      </c>
      <c r="B13" t="s">
        <v>540</v>
      </c>
      <c r="C13">
        <v>5</v>
      </c>
      <c r="D13" t="s">
        <v>16</v>
      </c>
      <c r="E13">
        <v>11</v>
      </c>
      <c r="F13">
        <v>14</v>
      </c>
      <c r="G13">
        <v>11</v>
      </c>
      <c r="H13">
        <v>13</v>
      </c>
      <c r="I13">
        <v>15</v>
      </c>
      <c r="J13">
        <v>13</v>
      </c>
      <c r="K13">
        <v>0.18</v>
      </c>
      <c r="L13">
        <v>-7.0000000000000007E-2</v>
      </c>
      <c r="M13">
        <v>2</v>
      </c>
      <c r="N13">
        <v>13</v>
      </c>
      <c r="Q13" t="s">
        <v>582</v>
      </c>
      <c r="R13" t="s">
        <v>584</v>
      </c>
      <c r="S13">
        <f>VLOOKUP(R13,Table1[[Player]:[Max Cost]],8,FALSE)</f>
        <v>30</v>
      </c>
    </row>
    <row r="14" spans="1:19">
      <c r="A14" t="s">
        <v>28</v>
      </c>
      <c r="B14" t="s">
        <v>542</v>
      </c>
      <c r="C14">
        <v>6</v>
      </c>
      <c r="D14" t="s">
        <v>13</v>
      </c>
      <c r="E14">
        <v>14</v>
      </c>
      <c r="F14">
        <v>12</v>
      </c>
      <c r="G14">
        <v>13</v>
      </c>
      <c r="H14">
        <v>14</v>
      </c>
      <c r="I14">
        <v>13</v>
      </c>
      <c r="J14">
        <v>13</v>
      </c>
      <c r="K14">
        <v>-0.05</v>
      </c>
      <c r="L14">
        <v>0.11</v>
      </c>
      <c r="N14">
        <v>14</v>
      </c>
      <c r="Q14" t="s">
        <v>583</v>
      </c>
      <c r="R14" t="s">
        <v>89</v>
      </c>
      <c r="S14">
        <f>VLOOKUP(R14,Table1[[Player]:[Max Cost]],8,FALSE)</f>
        <v>14</v>
      </c>
    </row>
    <row r="15" spans="1:19">
      <c r="A15" t="s">
        <v>41</v>
      </c>
      <c r="B15" t="s">
        <v>542</v>
      </c>
      <c r="C15">
        <v>6</v>
      </c>
      <c r="D15" t="s">
        <v>16</v>
      </c>
      <c r="E15">
        <v>15</v>
      </c>
      <c r="F15">
        <v>16</v>
      </c>
      <c r="G15">
        <v>15</v>
      </c>
      <c r="H15">
        <v>15</v>
      </c>
      <c r="I15">
        <v>17</v>
      </c>
      <c r="J15">
        <v>16</v>
      </c>
      <c r="K15">
        <v>0.04</v>
      </c>
      <c r="L15">
        <v>-0.02</v>
      </c>
      <c r="N15">
        <v>15</v>
      </c>
      <c r="Q15" t="s">
        <v>583</v>
      </c>
      <c r="R15" t="s">
        <v>98</v>
      </c>
      <c r="S15">
        <f>VLOOKUP(R15,Table1[[Player]:[Max Cost]],8,FALSE)</f>
        <v>13</v>
      </c>
    </row>
    <row r="16" spans="1:19">
      <c r="A16" t="s">
        <v>543</v>
      </c>
      <c r="B16" t="s">
        <v>544</v>
      </c>
      <c r="C16">
        <v>11</v>
      </c>
      <c r="D16" t="s">
        <v>13</v>
      </c>
      <c r="E16">
        <v>16</v>
      </c>
      <c r="F16">
        <v>15</v>
      </c>
      <c r="G16">
        <v>21</v>
      </c>
      <c r="H16">
        <v>16</v>
      </c>
      <c r="I16">
        <v>16</v>
      </c>
      <c r="J16">
        <v>18</v>
      </c>
      <c r="K16">
        <v>0.1</v>
      </c>
      <c r="L16">
        <v>0.18</v>
      </c>
      <c r="N16">
        <v>16</v>
      </c>
      <c r="S16">
        <f>SUM(S2:S15)</f>
        <v>361</v>
      </c>
    </row>
    <row r="17" spans="1:18">
      <c r="A17" t="s">
        <v>47</v>
      </c>
      <c r="B17" t="s">
        <v>545</v>
      </c>
      <c r="C17">
        <v>14</v>
      </c>
      <c r="D17" t="s">
        <v>16</v>
      </c>
      <c r="E17">
        <v>19</v>
      </c>
      <c r="F17">
        <v>17</v>
      </c>
      <c r="G17">
        <v>18</v>
      </c>
      <c r="H17">
        <v>21</v>
      </c>
      <c r="I17">
        <v>14</v>
      </c>
      <c r="J17">
        <v>18</v>
      </c>
      <c r="K17">
        <v>-7.0000000000000007E-2</v>
      </c>
      <c r="L17">
        <v>0.04</v>
      </c>
      <c r="N17">
        <v>17</v>
      </c>
    </row>
    <row r="18" spans="1:18">
      <c r="A18" t="s">
        <v>546</v>
      </c>
      <c r="B18" t="s">
        <v>547</v>
      </c>
      <c r="C18">
        <v>12</v>
      </c>
      <c r="D18" t="s">
        <v>16</v>
      </c>
      <c r="E18">
        <v>16</v>
      </c>
      <c r="F18">
        <v>21</v>
      </c>
      <c r="G18">
        <v>19</v>
      </c>
      <c r="H18">
        <v>17</v>
      </c>
      <c r="I18">
        <v>21</v>
      </c>
      <c r="J18">
        <v>19</v>
      </c>
      <c r="K18">
        <v>0.19</v>
      </c>
      <c r="L18">
        <v>-0.1</v>
      </c>
      <c r="N18">
        <v>18</v>
      </c>
    </row>
    <row r="19" spans="1:18">
      <c r="A19" t="s">
        <v>33</v>
      </c>
      <c r="B19" t="s">
        <v>548</v>
      </c>
      <c r="C19">
        <v>10</v>
      </c>
      <c r="D19" t="s">
        <v>13</v>
      </c>
      <c r="E19">
        <v>18</v>
      </c>
      <c r="F19">
        <v>19</v>
      </c>
      <c r="G19">
        <v>22</v>
      </c>
      <c r="H19">
        <v>19</v>
      </c>
      <c r="I19">
        <v>19</v>
      </c>
      <c r="J19">
        <v>20</v>
      </c>
      <c r="K19">
        <v>0.11</v>
      </c>
      <c r="L19">
        <v>0.05</v>
      </c>
      <c r="N19">
        <v>19</v>
      </c>
      <c r="R19" t="s">
        <v>63</v>
      </c>
    </row>
    <row r="20" spans="1:18">
      <c r="A20" t="s">
        <v>40</v>
      </c>
      <c r="B20" t="s">
        <v>549</v>
      </c>
      <c r="C20">
        <v>6</v>
      </c>
      <c r="D20" t="s">
        <v>16</v>
      </c>
      <c r="E20">
        <v>20</v>
      </c>
      <c r="F20">
        <v>24</v>
      </c>
      <c r="G20">
        <v>16</v>
      </c>
      <c r="H20">
        <v>28</v>
      </c>
      <c r="I20">
        <v>18</v>
      </c>
      <c r="J20">
        <v>21</v>
      </c>
      <c r="K20">
        <v>0.03</v>
      </c>
      <c r="L20">
        <v>-0.14000000000000001</v>
      </c>
      <c r="N20">
        <v>20</v>
      </c>
      <c r="R20" t="s">
        <v>62</v>
      </c>
    </row>
    <row r="21" spans="1:18">
      <c r="A21" t="s">
        <v>35</v>
      </c>
      <c r="B21" t="s">
        <v>550</v>
      </c>
      <c r="C21">
        <v>12</v>
      </c>
      <c r="D21" t="s">
        <v>13</v>
      </c>
      <c r="E21">
        <v>24</v>
      </c>
      <c r="F21">
        <v>20</v>
      </c>
      <c r="G21">
        <v>17</v>
      </c>
      <c r="H21">
        <v>22</v>
      </c>
      <c r="I21">
        <v>24</v>
      </c>
      <c r="J21">
        <v>21</v>
      </c>
      <c r="K21">
        <v>-0.13</v>
      </c>
      <c r="L21">
        <v>0.05</v>
      </c>
      <c r="N21">
        <v>21</v>
      </c>
      <c r="R21" t="s">
        <v>111</v>
      </c>
    </row>
    <row r="22" spans="1:18">
      <c r="A22" t="s">
        <v>32</v>
      </c>
      <c r="B22" t="s">
        <v>536</v>
      </c>
      <c r="C22">
        <v>12</v>
      </c>
      <c r="D22" t="s">
        <v>13</v>
      </c>
      <c r="E22">
        <v>23</v>
      </c>
      <c r="F22">
        <v>18</v>
      </c>
      <c r="G22">
        <v>23</v>
      </c>
      <c r="H22">
        <v>18</v>
      </c>
      <c r="I22">
        <v>23</v>
      </c>
      <c r="J22">
        <v>21</v>
      </c>
      <c r="K22">
        <v>-7.0000000000000007E-2</v>
      </c>
      <c r="L22">
        <v>0.19</v>
      </c>
      <c r="N22">
        <v>22</v>
      </c>
      <c r="R22" t="s">
        <v>122</v>
      </c>
    </row>
    <row r="23" spans="1:18">
      <c r="A23" t="s">
        <v>59</v>
      </c>
      <c r="B23" t="s">
        <v>534</v>
      </c>
      <c r="C23">
        <v>6</v>
      </c>
      <c r="D23" t="s">
        <v>16</v>
      </c>
      <c r="E23">
        <v>20</v>
      </c>
      <c r="F23">
        <v>30</v>
      </c>
      <c r="G23">
        <v>26</v>
      </c>
      <c r="H23">
        <v>23</v>
      </c>
      <c r="I23">
        <v>22</v>
      </c>
      <c r="J23">
        <v>24</v>
      </c>
      <c r="K23">
        <v>0.18</v>
      </c>
      <c r="L23">
        <v>-0.21</v>
      </c>
      <c r="N23">
        <v>23</v>
      </c>
      <c r="R23" t="s">
        <v>116</v>
      </c>
    </row>
    <row r="24" spans="1:18">
      <c r="A24" t="s">
        <v>36</v>
      </c>
      <c r="B24" t="s">
        <v>551</v>
      </c>
      <c r="C24">
        <v>11</v>
      </c>
      <c r="D24" t="s">
        <v>13</v>
      </c>
      <c r="E24">
        <v>30</v>
      </c>
      <c r="F24">
        <v>22</v>
      </c>
      <c r="G24">
        <v>28</v>
      </c>
      <c r="H24">
        <v>30</v>
      </c>
      <c r="I24">
        <v>20</v>
      </c>
      <c r="J24">
        <v>26</v>
      </c>
      <c r="K24">
        <v>-0.13</v>
      </c>
      <c r="L24">
        <v>0.18</v>
      </c>
      <c r="N24">
        <v>24</v>
      </c>
      <c r="R24" t="s">
        <v>135</v>
      </c>
    </row>
    <row r="25" spans="1:18">
      <c r="A25" t="s">
        <v>29</v>
      </c>
      <c r="B25" t="s">
        <v>549</v>
      </c>
      <c r="C25">
        <v>6</v>
      </c>
      <c r="D25" t="s">
        <v>30</v>
      </c>
      <c r="E25">
        <v>26</v>
      </c>
      <c r="F25">
        <v>34</v>
      </c>
      <c r="G25">
        <v>29</v>
      </c>
      <c r="H25">
        <v>26</v>
      </c>
      <c r="I25">
        <v>26</v>
      </c>
      <c r="J25">
        <v>27</v>
      </c>
      <c r="K25">
        <v>0.04</v>
      </c>
      <c r="L25">
        <v>-0.21</v>
      </c>
      <c r="M25">
        <v>3</v>
      </c>
      <c r="N25">
        <v>25</v>
      </c>
    </row>
    <row r="26" spans="1:18">
      <c r="A26" t="s">
        <v>50</v>
      </c>
      <c r="B26" t="s">
        <v>532</v>
      </c>
      <c r="C26">
        <v>9</v>
      </c>
      <c r="D26" t="s">
        <v>13</v>
      </c>
      <c r="E26">
        <v>31</v>
      </c>
      <c r="F26">
        <v>23</v>
      </c>
      <c r="G26">
        <v>36</v>
      </c>
      <c r="H26">
        <v>24</v>
      </c>
      <c r="I26">
        <v>25</v>
      </c>
      <c r="J26">
        <v>28</v>
      </c>
      <c r="K26">
        <v>-0.09</v>
      </c>
      <c r="L26">
        <v>0.23</v>
      </c>
      <c r="N26">
        <v>26</v>
      </c>
    </row>
    <row r="27" spans="1:18">
      <c r="A27" t="s">
        <v>31</v>
      </c>
      <c r="B27" t="s">
        <v>539</v>
      </c>
      <c r="C27">
        <v>5</v>
      </c>
      <c r="D27" t="s">
        <v>30</v>
      </c>
      <c r="E27">
        <v>27</v>
      </c>
      <c r="F27">
        <v>31</v>
      </c>
      <c r="G27">
        <v>31</v>
      </c>
      <c r="H27">
        <v>27</v>
      </c>
      <c r="I27">
        <v>30</v>
      </c>
      <c r="J27">
        <v>29</v>
      </c>
      <c r="K27">
        <v>0.09</v>
      </c>
      <c r="L27">
        <v>-0.05</v>
      </c>
      <c r="N27">
        <v>27</v>
      </c>
    </row>
    <row r="28" spans="1:18">
      <c r="A28" t="s">
        <v>49</v>
      </c>
      <c r="B28" t="s">
        <v>552</v>
      </c>
      <c r="C28">
        <v>14</v>
      </c>
      <c r="D28" t="s">
        <v>13</v>
      </c>
      <c r="E28">
        <v>29</v>
      </c>
      <c r="F28">
        <v>27</v>
      </c>
      <c r="G28">
        <v>27</v>
      </c>
      <c r="H28">
        <v>32</v>
      </c>
      <c r="I28">
        <v>29</v>
      </c>
      <c r="J28">
        <v>29</v>
      </c>
      <c r="K28">
        <v>0.01</v>
      </c>
      <c r="L28">
        <v>0.09</v>
      </c>
      <c r="N28">
        <v>28</v>
      </c>
    </row>
    <row r="29" spans="1:18">
      <c r="A29" t="s">
        <v>43</v>
      </c>
      <c r="B29" t="s">
        <v>553</v>
      </c>
      <c r="C29">
        <v>12</v>
      </c>
      <c r="D29" t="s">
        <v>44</v>
      </c>
      <c r="E29">
        <v>20</v>
      </c>
      <c r="F29">
        <v>26</v>
      </c>
      <c r="G29">
        <v>42</v>
      </c>
      <c r="H29">
        <v>20</v>
      </c>
      <c r="I29">
        <v>31</v>
      </c>
      <c r="J29">
        <v>31</v>
      </c>
      <c r="K29">
        <v>0.55000000000000004</v>
      </c>
      <c r="L29">
        <v>0.19</v>
      </c>
      <c r="N29">
        <v>29</v>
      </c>
    </row>
    <row r="30" spans="1:18">
      <c r="A30" t="s">
        <v>57</v>
      </c>
      <c r="B30" t="s">
        <v>554</v>
      </c>
      <c r="C30">
        <v>10</v>
      </c>
      <c r="D30" t="s">
        <v>16</v>
      </c>
      <c r="E30">
        <v>25</v>
      </c>
      <c r="F30">
        <v>41</v>
      </c>
      <c r="G30">
        <v>35</v>
      </c>
      <c r="H30">
        <v>25</v>
      </c>
      <c r="I30">
        <v>34</v>
      </c>
      <c r="J30">
        <v>31</v>
      </c>
      <c r="K30">
        <v>0.25</v>
      </c>
      <c r="L30">
        <v>-0.24</v>
      </c>
      <c r="N30">
        <v>30</v>
      </c>
    </row>
    <row r="31" spans="1:18">
      <c r="A31" t="s">
        <v>555</v>
      </c>
      <c r="B31" t="s">
        <v>541</v>
      </c>
      <c r="C31">
        <v>14</v>
      </c>
      <c r="D31" t="s">
        <v>13</v>
      </c>
      <c r="E31">
        <v>36</v>
      </c>
      <c r="F31">
        <v>38</v>
      </c>
      <c r="G31">
        <v>20</v>
      </c>
      <c r="H31">
        <v>43</v>
      </c>
      <c r="I31">
        <v>33</v>
      </c>
      <c r="J31">
        <v>32</v>
      </c>
      <c r="K31">
        <v>-0.11</v>
      </c>
      <c r="L31">
        <v>-0.16</v>
      </c>
      <c r="N31">
        <v>31</v>
      </c>
    </row>
    <row r="32" spans="1:18">
      <c r="A32" t="s">
        <v>556</v>
      </c>
      <c r="B32" t="s">
        <v>532</v>
      </c>
      <c r="C32">
        <v>9</v>
      </c>
      <c r="D32" t="s">
        <v>13</v>
      </c>
      <c r="E32">
        <v>28</v>
      </c>
      <c r="F32">
        <v>25</v>
      </c>
      <c r="G32">
        <v>46</v>
      </c>
      <c r="H32">
        <v>29</v>
      </c>
      <c r="I32">
        <v>28</v>
      </c>
      <c r="J32">
        <v>34</v>
      </c>
      <c r="K32">
        <v>0.23</v>
      </c>
      <c r="L32">
        <v>0.37</v>
      </c>
      <c r="N32">
        <v>32</v>
      </c>
    </row>
    <row r="33" spans="1:14">
      <c r="A33" t="s">
        <v>53</v>
      </c>
      <c r="B33" t="s">
        <v>557</v>
      </c>
      <c r="C33">
        <v>7</v>
      </c>
      <c r="D33" t="s">
        <v>13</v>
      </c>
      <c r="E33">
        <v>42</v>
      </c>
      <c r="F33">
        <v>35</v>
      </c>
      <c r="G33">
        <v>38</v>
      </c>
      <c r="H33">
        <v>36</v>
      </c>
      <c r="I33">
        <v>32</v>
      </c>
      <c r="J33">
        <v>35</v>
      </c>
      <c r="K33">
        <v>-0.16</v>
      </c>
      <c r="L33">
        <v>0.01</v>
      </c>
      <c r="N33">
        <v>33</v>
      </c>
    </row>
    <row r="34" spans="1:14">
      <c r="A34" t="s">
        <v>58</v>
      </c>
      <c r="B34" t="s">
        <v>558</v>
      </c>
      <c r="C34">
        <v>10</v>
      </c>
      <c r="D34" t="s">
        <v>13</v>
      </c>
      <c r="E34">
        <v>41</v>
      </c>
      <c r="F34">
        <v>33</v>
      </c>
      <c r="G34">
        <v>32</v>
      </c>
      <c r="H34">
        <v>40</v>
      </c>
      <c r="I34">
        <v>35</v>
      </c>
      <c r="J34">
        <v>36</v>
      </c>
      <c r="K34">
        <v>-0.13</v>
      </c>
      <c r="L34">
        <v>0.08</v>
      </c>
      <c r="N34">
        <v>34</v>
      </c>
    </row>
    <row r="35" spans="1:14">
      <c r="A35" t="s">
        <v>54</v>
      </c>
      <c r="B35" t="s">
        <v>534</v>
      </c>
      <c r="C35">
        <v>6</v>
      </c>
      <c r="D35" t="s">
        <v>13</v>
      </c>
      <c r="E35">
        <v>35</v>
      </c>
      <c r="F35">
        <v>28</v>
      </c>
      <c r="G35">
        <v>39</v>
      </c>
      <c r="H35">
        <v>34</v>
      </c>
      <c r="I35">
        <v>36</v>
      </c>
      <c r="J35">
        <v>36</v>
      </c>
      <c r="K35">
        <v>0.04</v>
      </c>
      <c r="L35">
        <v>0.3</v>
      </c>
      <c r="N35">
        <v>35</v>
      </c>
    </row>
    <row r="36" spans="1:14">
      <c r="A36" t="s">
        <v>39</v>
      </c>
      <c r="B36" t="s">
        <v>542</v>
      </c>
      <c r="C36">
        <v>6</v>
      </c>
      <c r="D36" t="s">
        <v>13</v>
      </c>
      <c r="E36">
        <v>36</v>
      </c>
      <c r="F36">
        <v>32</v>
      </c>
      <c r="G36">
        <v>41</v>
      </c>
      <c r="H36">
        <v>41</v>
      </c>
      <c r="I36">
        <v>27</v>
      </c>
      <c r="J36">
        <v>36</v>
      </c>
      <c r="K36">
        <v>0.01</v>
      </c>
      <c r="L36">
        <v>0.14000000000000001</v>
      </c>
      <c r="N36">
        <v>36</v>
      </c>
    </row>
    <row r="37" spans="1:14">
      <c r="A37" t="s">
        <v>48</v>
      </c>
      <c r="B37" t="s">
        <v>551</v>
      </c>
      <c r="C37">
        <v>11</v>
      </c>
      <c r="D37" t="s">
        <v>16</v>
      </c>
      <c r="E37">
        <v>34</v>
      </c>
      <c r="F37">
        <v>40</v>
      </c>
      <c r="G37">
        <v>30</v>
      </c>
      <c r="H37">
        <v>38</v>
      </c>
      <c r="I37">
        <v>42</v>
      </c>
      <c r="J37">
        <v>37</v>
      </c>
      <c r="K37">
        <v>0.08</v>
      </c>
      <c r="L37">
        <v>-0.08</v>
      </c>
      <c r="M37">
        <v>4</v>
      </c>
      <c r="N37">
        <v>37</v>
      </c>
    </row>
    <row r="38" spans="1:14">
      <c r="A38" t="s">
        <v>61</v>
      </c>
      <c r="B38" t="s">
        <v>552</v>
      </c>
      <c r="C38">
        <v>14</v>
      </c>
      <c r="D38" t="s">
        <v>16</v>
      </c>
      <c r="E38">
        <v>43</v>
      </c>
      <c r="F38">
        <v>44</v>
      </c>
      <c r="G38">
        <v>24</v>
      </c>
      <c r="H38">
        <v>46</v>
      </c>
      <c r="I38">
        <v>41</v>
      </c>
      <c r="J38">
        <v>37</v>
      </c>
      <c r="K38">
        <v>-0.14000000000000001</v>
      </c>
      <c r="L38">
        <v>-0.16</v>
      </c>
      <c r="N38">
        <v>38</v>
      </c>
    </row>
    <row r="39" spans="1:14">
      <c r="A39" t="s">
        <v>46</v>
      </c>
      <c r="B39" t="s">
        <v>540</v>
      </c>
      <c r="C39">
        <v>5</v>
      </c>
      <c r="D39" t="s">
        <v>44</v>
      </c>
      <c r="E39">
        <v>31</v>
      </c>
      <c r="F39">
        <v>29</v>
      </c>
      <c r="G39">
        <v>43</v>
      </c>
      <c r="H39">
        <v>31</v>
      </c>
      <c r="I39">
        <v>37</v>
      </c>
      <c r="J39">
        <v>37</v>
      </c>
      <c r="K39">
        <v>0.19</v>
      </c>
      <c r="L39">
        <v>0.28000000000000003</v>
      </c>
      <c r="N39">
        <v>39</v>
      </c>
    </row>
    <row r="40" spans="1:14">
      <c r="A40" t="s">
        <v>45</v>
      </c>
      <c r="B40" t="s">
        <v>553</v>
      </c>
      <c r="C40">
        <v>12</v>
      </c>
      <c r="D40" t="s">
        <v>16</v>
      </c>
      <c r="E40">
        <v>39</v>
      </c>
      <c r="F40">
        <v>45</v>
      </c>
      <c r="G40">
        <v>25</v>
      </c>
      <c r="H40">
        <v>42</v>
      </c>
      <c r="I40">
        <v>44</v>
      </c>
      <c r="J40">
        <v>37</v>
      </c>
      <c r="K40">
        <v>-0.05</v>
      </c>
      <c r="L40">
        <v>-0.18</v>
      </c>
      <c r="N40">
        <v>40</v>
      </c>
    </row>
    <row r="41" spans="1:14">
      <c r="A41" t="s">
        <v>68</v>
      </c>
      <c r="B41" t="s">
        <v>552</v>
      </c>
      <c r="C41">
        <v>14</v>
      </c>
      <c r="D41" t="s">
        <v>13</v>
      </c>
      <c r="E41">
        <v>40</v>
      </c>
      <c r="F41">
        <v>48</v>
      </c>
      <c r="G41">
        <v>34</v>
      </c>
      <c r="H41">
        <v>35</v>
      </c>
      <c r="I41">
        <v>46</v>
      </c>
      <c r="J41">
        <v>38</v>
      </c>
      <c r="K41">
        <v>-0.04</v>
      </c>
      <c r="L41">
        <v>-0.2</v>
      </c>
      <c r="N41">
        <v>41</v>
      </c>
    </row>
    <row r="42" spans="1:14">
      <c r="A42" t="s">
        <v>522</v>
      </c>
      <c r="B42" t="s">
        <v>549</v>
      </c>
      <c r="C42">
        <v>6</v>
      </c>
      <c r="D42" t="s">
        <v>44</v>
      </c>
      <c r="E42">
        <v>31</v>
      </c>
      <c r="F42">
        <v>36</v>
      </c>
      <c r="G42">
        <v>45</v>
      </c>
      <c r="H42">
        <v>33</v>
      </c>
      <c r="I42">
        <v>40</v>
      </c>
      <c r="J42">
        <v>39</v>
      </c>
      <c r="K42">
        <v>0.27</v>
      </c>
      <c r="L42">
        <v>0.09</v>
      </c>
      <c r="N42">
        <v>42</v>
      </c>
    </row>
    <row r="43" spans="1:14">
      <c r="A43" t="s">
        <v>55</v>
      </c>
      <c r="B43" t="s">
        <v>540</v>
      </c>
      <c r="C43">
        <v>5</v>
      </c>
      <c r="D43" t="s">
        <v>13</v>
      </c>
      <c r="E43">
        <v>47</v>
      </c>
      <c r="F43">
        <v>39</v>
      </c>
      <c r="G43">
        <v>37</v>
      </c>
      <c r="H43">
        <v>44</v>
      </c>
      <c r="I43">
        <v>38</v>
      </c>
      <c r="J43">
        <v>40</v>
      </c>
      <c r="K43">
        <v>-0.16</v>
      </c>
      <c r="L43">
        <v>0.02</v>
      </c>
      <c r="N43">
        <v>43</v>
      </c>
    </row>
    <row r="44" spans="1:14">
      <c r="A44" t="s">
        <v>60</v>
      </c>
      <c r="B44" t="s">
        <v>545</v>
      </c>
      <c r="C44">
        <v>14</v>
      </c>
      <c r="D44" t="s">
        <v>44</v>
      </c>
      <c r="E44">
        <v>38</v>
      </c>
      <c r="F44">
        <v>37</v>
      </c>
      <c r="G44">
        <v>50</v>
      </c>
      <c r="H44">
        <v>37</v>
      </c>
      <c r="I44">
        <v>39</v>
      </c>
      <c r="J44">
        <v>42</v>
      </c>
      <c r="K44">
        <v>0.11</v>
      </c>
      <c r="L44">
        <v>0.14000000000000001</v>
      </c>
      <c r="N44">
        <v>44</v>
      </c>
    </row>
    <row r="45" spans="1:14">
      <c r="A45" t="s">
        <v>65</v>
      </c>
      <c r="B45" t="s">
        <v>559</v>
      </c>
      <c r="C45">
        <v>11</v>
      </c>
      <c r="D45" t="s">
        <v>13</v>
      </c>
      <c r="E45">
        <v>51</v>
      </c>
      <c r="F45">
        <v>42</v>
      </c>
      <c r="G45">
        <v>47</v>
      </c>
      <c r="H45">
        <v>39</v>
      </c>
      <c r="I45">
        <v>45</v>
      </c>
      <c r="J45">
        <v>44</v>
      </c>
      <c r="K45">
        <v>-0.14000000000000001</v>
      </c>
      <c r="L45">
        <v>0.04</v>
      </c>
      <c r="N45">
        <v>45</v>
      </c>
    </row>
    <row r="46" spans="1:14">
      <c r="A46" t="s">
        <v>51</v>
      </c>
      <c r="B46" t="s">
        <v>550</v>
      </c>
      <c r="C46">
        <v>12</v>
      </c>
      <c r="D46" t="s">
        <v>16</v>
      </c>
      <c r="E46">
        <v>44</v>
      </c>
      <c r="F46">
        <v>53</v>
      </c>
      <c r="G46">
        <v>33</v>
      </c>
      <c r="H46">
        <v>50</v>
      </c>
      <c r="I46">
        <v>49</v>
      </c>
      <c r="J46">
        <v>44</v>
      </c>
      <c r="K46">
        <v>0</v>
      </c>
      <c r="L46">
        <v>-0.17</v>
      </c>
      <c r="N46">
        <v>46</v>
      </c>
    </row>
    <row r="47" spans="1:14">
      <c r="A47" t="s">
        <v>560</v>
      </c>
      <c r="B47" t="s">
        <v>558</v>
      </c>
      <c r="C47">
        <v>10</v>
      </c>
      <c r="D47" t="s">
        <v>16</v>
      </c>
      <c r="E47">
        <v>44</v>
      </c>
      <c r="F47">
        <v>46</v>
      </c>
      <c r="G47">
        <v>40</v>
      </c>
      <c r="H47">
        <v>49</v>
      </c>
      <c r="I47">
        <v>55</v>
      </c>
      <c r="J47">
        <v>48</v>
      </c>
      <c r="K47">
        <v>0.09</v>
      </c>
      <c r="L47">
        <v>0.04</v>
      </c>
      <c r="N47">
        <v>47</v>
      </c>
    </row>
    <row r="48" spans="1:14">
      <c r="A48" t="s">
        <v>94</v>
      </c>
      <c r="B48" t="s">
        <v>541</v>
      </c>
      <c r="C48">
        <v>14</v>
      </c>
      <c r="D48" t="s">
        <v>44</v>
      </c>
      <c r="E48">
        <v>50</v>
      </c>
      <c r="F48">
        <v>51</v>
      </c>
      <c r="G48">
        <v>44</v>
      </c>
      <c r="H48">
        <v>54</v>
      </c>
      <c r="I48">
        <v>47</v>
      </c>
      <c r="J48">
        <v>48</v>
      </c>
      <c r="K48">
        <v>-0.03</v>
      </c>
      <c r="L48">
        <v>-0.05</v>
      </c>
      <c r="N48">
        <v>48</v>
      </c>
    </row>
    <row r="49" spans="1:14">
      <c r="A49" t="s">
        <v>42</v>
      </c>
      <c r="B49" t="s">
        <v>544</v>
      </c>
      <c r="C49">
        <v>11</v>
      </c>
      <c r="D49" t="s">
        <v>30</v>
      </c>
      <c r="E49">
        <v>48</v>
      </c>
      <c r="F49">
        <v>52</v>
      </c>
      <c r="G49">
        <v>53</v>
      </c>
      <c r="H49">
        <v>47</v>
      </c>
      <c r="I49">
        <v>48</v>
      </c>
      <c r="J49">
        <v>49</v>
      </c>
      <c r="K49">
        <v>0.03</v>
      </c>
      <c r="L49">
        <v>-0.05</v>
      </c>
      <c r="M49">
        <v>5</v>
      </c>
      <c r="N49">
        <v>49</v>
      </c>
    </row>
    <row r="50" spans="1:14">
      <c r="A50" t="s">
        <v>64</v>
      </c>
      <c r="B50" t="s">
        <v>545</v>
      </c>
      <c r="C50">
        <v>14</v>
      </c>
      <c r="D50" t="s">
        <v>30</v>
      </c>
      <c r="E50">
        <v>49</v>
      </c>
      <c r="F50">
        <v>47</v>
      </c>
      <c r="G50">
        <v>49</v>
      </c>
      <c r="H50">
        <v>48</v>
      </c>
      <c r="I50">
        <v>57</v>
      </c>
      <c r="J50">
        <v>51</v>
      </c>
      <c r="K50">
        <v>0.05</v>
      </c>
      <c r="L50">
        <v>0.09</v>
      </c>
      <c r="N50">
        <v>50</v>
      </c>
    </row>
    <row r="51" spans="1:14">
      <c r="A51" t="s">
        <v>95</v>
      </c>
      <c r="B51" t="s">
        <v>552</v>
      </c>
      <c r="C51">
        <v>14</v>
      </c>
      <c r="D51" t="s">
        <v>44</v>
      </c>
      <c r="E51">
        <v>46</v>
      </c>
      <c r="F51">
        <v>54</v>
      </c>
      <c r="G51">
        <v>61</v>
      </c>
      <c r="H51">
        <v>45</v>
      </c>
      <c r="I51">
        <v>51</v>
      </c>
      <c r="J51">
        <v>52</v>
      </c>
      <c r="K51">
        <v>0.14000000000000001</v>
      </c>
      <c r="L51">
        <v>-0.03</v>
      </c>
      <c r="N51">
        <v>51</v>
      </c>
    </row>
    <row r="52" spans="1:14">
      <c r="A52" t="s">
        <v>67</v>
      </c>
      <c r="B52" t="s">
        <v>545</v>
      </c>
      <c r="C52">
        <v>14</v>
      </c>
      <c r="D52" t="s">
        <v>13</v>
      </c>
      <c r="E52">
        <v>59</v>
      </c>
      <c r="F52">
        <v>55</v>
      </c>
      <c r="G52">
        <v>52</v>
      </c>
      <c r="H52">
        <v>52</v>
      </c>
      <c r="I52">
        <v>54</v>
      </c>
      <c r="J52">
        <v>53</v>
      </c>
      <c r="K52">
        <v>-0.11</v>
      </c>
      <c r="L52">
        <v>-0.04</v>
      </c>
      <c r="N52">
        <v>52</v>
      </c>
    </row>
    <row r="53" spans="1:14">
      <c r="A53" t="s">
        <v>80</v>
      </c>
      <c r="B53" t="s">
        <v>552</v>
      </c>
      <c r="C53">
        <v>14</v>
      </c>
      <c r="D53" t="s">
        <v>13</v>
      </c>
      <c r="E53">
        <v>65</v>
      </c>
      <c r="F53">
        <v>56</v>
      </c>
      <c r="G53">
        <v>55</v>
      </c>
      <c r="H53">
        <v>53</v>
      </c>
      <c r="I53">
        <v>53</v>
      </c>
      <c r="J53">
        <v>54</v>
      </c>
      <c r="K53">
        <v>-0.17</v>
      </c>
      <c r="L53">
        <v>-0.04</v>
      </c>
      <c r="N53">
        <v>53</v>
      </c>
    </row>
    <row r="54" spans="1:14">
      <c r="A54" t="s">
        <v>70</v>
      </c>
      <c r="B54" t="s">
        <v>561</v>
      </c>
      <c r="C54">
        <v>9</v>
      </c>
      <c r="D54" t="s">
        <v>13</v>
      </c>
      <c r="E54">
        <v>56</v>
      </c>
      <c r="F54">
        <v>50</v>
      </c>
      <c r="G54">
        <v>57</v>
      </c>
      <c r="H54">
        <v>57</v>
      </c>
      <c r="I54">
        <v>50</v>
      </c>
      <c r="J54">
        <v>55</v>
      </c>
      <c r="K54">
        <v>-0.02</v>
      </c>
      <c r="L54">
        <v>0.09</v>
      </c>
      <c r="N54">
        <v>54</v>
      </c>
    </row>
    <row r="55" spans="1:14">
      <c r="A55" t="s">
        <v>66</v>
      </c>
      <c r="B55" t="s">
        <v>562</v>
      </c>
      <c r="C55">
        <v>10</v>
      </c>
      <c r="D55" t="s">
        <v>13</v>
      </c>
      <c r="E55">
        <v>53</v>
      </c>
      <c r="F55">
        <v>43</v>
      </c>
      <c r="G55">
        <v>67</v>
      </c>
      <c r="H55">
        <v>56</v>
      </c>
      <c r="I55">
        <v>43</v>
      </c>
      <c r="J55">
        <v>55</v>
      </c>
      <c r="K55">
        <v>0.04</v>
      </c>
      <c r="L55">
        <v>0.28999999999999998</v>
      </c>
      <c r="N55">
        <v>55</v>
      </c>
    </row>
    <row r="56" spans="1:14">
      <c r="A56" t="s">
        <v>75</v>
      </c>
      <c r="B56" t="s">
        <v>538</v>
      </c>
      <c r="C56">
        <v>6</v>
      </c>
      <c r="D56" t="s">
        <v>16</v>
      </c>
      <c r="E56">
        <v>54</v>
      </c>
      <c r="F56">
        <v>63</v>
      </c>
      <c r="G56">
        <v>51</v>
      </c>
      <c r="H56">
        <v>58</v>
      </c>
      <c r="I56">
        <v>58</v>
      </c>
      <c r="J56">
        <v>56</v>
      </c>
      <c r="K56">
        <v>0.03</v>
      </c>
      <c r="L56">
        <v>-0.12</v>
      </c>
      <c r="N56">
        <v>56</v>
      </c>
    </row>
    <row r="57" spans="1:14">
      <c r="A57" t="s">
        <v>71</v>
      </c>
      <c r="B57" t="s">
        <v>537</v>
      </c>
      <c r="C57">
        <v>12</v>
      </c>
      <c r="D57" t="s">
        <v>13</v>
      </c>
      <c r="E57">
        <v>55</v>
      </c>
      <c r="F57">
        <v>49</v>
      </c>
      <c r="G57">
        <v>56</v>
      </c>
      <c r="H57">
        <v>55</v>
      </c>
      <c r="I57">
        <v>59</v>
      </c>
      <c r="J57">
        <v>57</v>
      </c>
      <c r="K57">
        <v>0.03</v>
      </c>
      <c r="L57">
        <v>0.16</v>
      </c>
      <c r="N57">
        <v>57</v>
      </c>
    </row>
    <row r="58" spans="1:14">
      <c r="A58" t="s">
        <v>77</v>
      </c>
      <c r="B58" t="s">
        <v>563</v>
      </c>
      <c r="C58">
        <v>14</v>
      </c>
      <c r="D58" t="s">
        <v>16</v>
      </c>
      <c r="E58">
        <v>58</v>
      </c>
      <c r="F58">
        <v>62</v>
      </c>
      <c r="G58">
        <v>48</v>
      </c>
      <c r="H58">
        <v>67</v>
      </c>
      <c r="I58">
        <v>61</v>
      </c>
      <c r="J58">
        <v>59</v>
      </c>
      <c r="K58">
        <v>0.01</v>
      </c>
      <c r="L58">
        <v>-0.05</v>
      </c>
      <c r="N58">
        <v>58</v>
      </c>
    </row>
    <row r="59" spans="1:14">
      <c r="A59" t="s">
        <v>63</v>
      </c>
      <c r="B59" t="s">
        <v>553</v>
      </c>
      <c r="C59">
        <v>12</v>
      </c>
      <c r="D59" t="s">
        <v>30</v>
      </c>
      <c r="E59">
        <v>52</v>
      </c>
      <c r="F59">
        <v>67</v>
      </c>
      <c r="G59">
        <v>58</v>
      </c>
      <c r="H59">
        <v>51</v>
      </c>
      <c r="I59">
        <v>68</v>
      </c>
      <c r="J59">
        <v>59</v>
      </c>
      <c r="K59">
        <v>0.13</v>
      </c>
      <c r="L59">
        <v>-0.12</v>
      </c>
      <c r="N59">
        <v>59</v>
      </c>
    </row>
    <row r="60" spans="1:14">
      <c r="A60" t="s">
        <v>79</v>
      </c>
      <c r="B60" t="s">
        <v>539</v>
      </c>
      <c r="C60">
        <v>5</v>
      </c>
      <c r="D60" t="s">
        <v>16</v>
      </c>
      <c r="E60">
        <v>60</v>
      </c>
      <c r="F60">
        <v>59</v>
      </c>
      <c r="G60">
        <v>62</v>
      </c>
      <c r="H60">
        <v>62</v>
      </c>
      <c r="I60">
        <v>56</v>
      </c>
      <c r="J60">
        <v>60</v>
      </c>
      <c r="K60">
        <v>0</v>
      </c>
      <c r="L60">
        <v>0.02</v>
      </c>
      <c r="N60">
        <v>60</v>
      </c>
    </row>
    <row r="61" spans="1:14">
      <c r="A61" t="s">
        <v>87</v>
      </c>
      <c r="B61" t="s">
        <v>544</v>
      </c>
      <c r="C61">
        <v>11</v>
      </c>
      <c r="D61" t="s">
        <v>16</v>
      </c>
      <c r="E61">
        <v>56</v>
      </c>
      <c r="F61">
        <v>60</v>
      </c>
      <c r="G61">
        <v>64</v>
      </c>
      <c r="H61">
        <v>61</v>
      </c>
      <c r="I61">
        <v>62</v>
      </c>
      <c r="J61">
        <v>62</v>
      </c>
      <c r="K61">
        <v>0.11</v>
      </c>
      <c r="L61">
        <v>0.04</v>
      </c>
      <c r="M61">
        <v>6</v>
      </c>
      <c r="N61">
        <v>61</v>
      </c>
    </row>
    <row r="62" spans="1:14">
      <c r="A62" t="s">
        <v>107</v>
      </c>
      <c r="B62" t="s">
        <v>548</v>
      </c>
      <c r="C62">
        <v>10</v>
      </c>
      <c r="D62" t="s">
        <v>16</v>
      </c>
      <c r="E62">
        <v>67</v>
      </c>
      <c r="F62">
        <v>73</v>
      </c>
      <c r="G62">
        <v>59</v>
      </c>
      <c r="H62">
        <v>75</v>
      </c>
      <c r="I62">
        <v>64</v>
      </c>
      <c r="J62">
        <v>66</v>
      </c>
      <c r="K62">
        <v>-0.01</v>
      </c>
      <c r="L62">
        <v>-0.1</v>
      </c>
      <c r="N62">
        <v>62</v>
      </c>
    </row>
    <row r="63" spans="1:14">
      <c r="A63" t="s">
        <v>74</v>
      </c>
      <c r="B63" t="s">
        <v>532</v>
      </c>
      <c r="C63">
        <v>9</v>
      </c>
      <c r="D63" t="s">
        <v>30</v>
      </c>
      <c r="E63">
        <v>61</v>
      </c>
      <c r="F63">
        <v>78</v>
      </c>
      <c r="G63">
        <v>73</v>
      </c>
      <c r="H63">
        <v>60</v>
      </c>
      <c r="I63">
        <v>66</v>
      </c>
      <c r="J63">
        <v>66</v>
      </c>
      <c r="K63">
        <v>0.09</v>
      </c>
      <c r="L63">
        <v>-0.15</v>
      </c>
      <c r="N63">
        <v>63</v>
      </c>
    </row>
    <row r="64" spans="1:14">
      <c r="A64" t="s">
        <v>76</v>
      </c>
      <c r="B64" t="s">
        <v>564</v>
      </c>
      <c r="C64">
        <v>14</v>
      </c>
      <c r="D64" t="s">
        <v>13</v>
      </c>
      <c r="E64">
        <v>72</v>
      </c>
      <c r="F64">
        <v>58</v>
      </c>
      <c r="G64">
        <v>72</v>
      </c>
      <c r="H64">
        <v>68</v>
      </c>
      <c r="I64">
        <v>60</v>
      </c>
      <c r="J64">
        <v>67</v>
      </c>
      <c r="K64">
        <v>-7.0000000000000007E-2</v>
      </c>
      <c r="L64">
        <v>0.15</v>
      </c>
      <c r="N64">
        <v>64</v>
      </c>
    </row>
    <row r="65" spans="1:14">
      <c r="A65" t="s">
        <v>73</v>
      </c>
      <c r="B65" t="s">
        <v>536</v>
      </c>
      <c r="C65">
        <v>12</v>
      </c>
      <c r="D65" t="s">
        <v>30</v>
      </c>
      <c r="E65">
        <v>63</v>
      </c>
      <c r="F65">
        <v>75</v>
      </c>
      <c r="G65">
        <v>68</v>
      </c>
      <c r="H65">
        <v>59</v>
      </c>
      <c r="I65">
        <v>77</v>
      </c>
      <c r="J65">
        <v>68</v>
      </c>
      <c r="K65">
        <v>0.08</v>
      </c>
      <c r="L65">
        <v>-0.09</v>
      </c>
      <c r="N65">
        <v>65</v>
      </c>
    </row>
    <row r="66" spans="1:14">
      <c r="A66" t="s">
        <v>97</v>
      </c>
      <c r="B66" t="s">
        <v>537</v>
      </c>
      <c r="C66">
        <v>12</v>
      </c>
      <c r="D66" t="s">
        <v>44</v>
      </c>
      <c r="E66">
        <v>61</v>
      </c>
      <c r="F66">
        <v>64</v>
      </c>
      <c r="G66">
        <v>75</v>
      </c>
      <c r="H66">
        <v>63</v>
      </c>
      <c r="I66">
        <v>67</v>
      </c>
      <c r="J66">
        <v>68</v>
      </c>
      <c r="K66">
        <v>0.12</v>
      </c>
      <c r="L66">
        <v>7.0000000000000007E-2</v>
      </c>
      <c r="N66">
        <v>66</v>
      </c>
    </row>
    <row r="67" spans="1:14">
      <c r="A67" t="s">
        <v>78</v>
      </c>
      <c r="B67" t="s">
        <v>547</v>
      </c>
      <c r="C67">
        <v>12</v>
      </c>
      <c r="D67" t="s">
        <v>13</v>
      </c>
      <c r="E67">
        <v>74</v>
      </c>
      <c r="F67">
        <v>57</v>
      </c>
      <c r="G67">
        <v>76</v>
      </c>
      <c r="H67">
        <v>66</v>
      </c>
      <c r="I67">
        <v>63</v>
      </c>
      <c r="J67">
        <v>68</v>
      </c>
      <c r="K67">
        <v>-0.08</v>
      </c>
      <c r="L67">
        <v>0.2</v>
      </c>
      <c r="N67">
        <v>67</v>
      </c>
    </row>
    <row r="68" spans="1:14">
      <c r="A68" t="s">
        <v>83</v>
      </c>
      <c r="B68" t="s">
        <v>557</v>
      </c>
      <c r="C68">
        <v>7</v>
      </c>
      <c r="D68" t="s">
        <v>13</v>
      </c>
      <c r="E68">
        <v>70</v>
      </c>
      <c r="F68">
        <v>69</v>
      </c>
      <c r="G68">
        <v>69</v>
      </c>
      <c r="H68">
        <v>64</v>
      </c>
      <c r="I68">
        <v>74</v>
      </c>
      <c r="J68">
        <v>69</v>
      </c>
      <c r="K68">
        <v>-0.01</v>
      </c>
      <c r="L68">
        <v>0</v>
      </c>
      <c r="N68">
        <v>68</v>
      </c>
    </row>
    <row r="69" spans="1:14">
      <c r="A69" t="s">
        <v>102</v>
      </c>
      <c r="B69" t="s">
        <v>544</v>
      </c>
      <c r="C69">
        <v>11</v>
      </c>
      <c r="D69" t="s">
        <v>44</v>
      </c>
      <c r="E69">
        <v>66</v>
      </c>
      <c r="F69">
        <v>61</v>
      </c>
      <c r="G69">
        <v>83</v>
      </c>
      <c r="H69">
        <v>72</v>
      </c>
      <c r="I69">
        <v>52</v>
      </c>
      <c r="J69">
        <v>69</v>
      </c>
      <c r="K69">
        <v>0.05</v>
      </c>
      <c r="L69">
        <v>0.13</v>
      </c>
      <c r="N69">
        <v>69</v>
      </c>
    </row>
    <row r="70" spans="1:14">
      <c r="A70" t="s">
        <v>85</v>
      </c>
      <c r="B70" t="s">
        <v>557</v>
      </c>
      <c r="C70">
        <v>7</v>
      </c>
      <c r="D70" t="s">
        <v>16</v>
      </c>
      <c r="E70">
        <v>64</v>
      </c>
      <c r="F70">
        <v>77</v>
      </c>
      <c r="G70">
        <v>63</v>
      </c>
      <c r="H70">
        <v>65</v>
      </c>
      <c r="I70">
        <v>80</v>
      </c>
      <c r="J70">
        <v>69</v>
      </c>
      <c r="K70">
        <v>0.08</v>
      </c>
      <c r="L70">
        <v>-0.1</v>
      </c>
      <c r="N70">
        <v>70</v>
      </c>
    </row>
    <row r="71" spans="1:14">
      <c r="A71" t="s">
        <v>89</v>
      </c>
      <c r="B71" t="s">
        <v>565</v>
      </c>
      <c r="C71">
        <v>5</v>
      </c>
      <c r="D71" t="s">
        <v>13</v>
      </c>
      <c r="E71">
        <v>77</v>
      </c>
      <c r="F71">
        <v>72</v>
      </c>
      <c r="G71">
        <v>54</v>
      </c>
      <c r="H71">
        <v>79</v>
      </c>
      <c r="I71">
        <v>76</v>
      </c>
      <c r="J71">
        <v>70</v>
      </c>
      <c r="K71">
        <v>-0.1</v>
      </c>
      <c r="L71">
        <v>-0.03</v>
      </c>
      <c r="N71">
        <v>71</v>
      </c>
    </row>
    <row r="72" spans="1:14">
      <c r="A72" t="s">
        <v>62</v>
      </c>
      <c r="B72" t="s">
        <v>551</v>
      </c>
      <c r="C72">
        <v>11</v>
      </c>
      <c r="D72" t="s">
        <v>13</v>
      </c>
      <c r="E72">
        <v>76</v>
      </c>
      <c r="F72">
        <v>65</v>
      </c>
      <c r="G72">
        <v>66</v>
      </c>
      <c r="H72">
        <v>77</v>
      </c>
      <c r="I72">
        <v>75</v>
      </c>
      <c r="J72">
        <v>73</v>
      </c>
      <c r="K72">
        <v>-0.04</v>
      </c>
      <c r="L72">
        <v>0.12</v>
      </c>
      <c r="N72">
        <v>72</v>
      </c>
    </row>
    <row r="73" spans="1:14">
      <c r="A73" t="s">
        <v>91</v>
      </c>
      <c r="B73" t="s">
        <v>561</v>
      </c>
      <c r="C73">
        <v>9</v>
      </c>
      <c r="D73" t="s">
        <v>16</v>
      </c>
      <c r="E73">
        <v>68</v>
      </c>
      <c r="F73">
        <v>74</v>
      </c>
      <c r="G73">
        <v>78</v>
      </c>
      <c r="H73">
        <v>73</v>
      </c>
      <c r="I73">
        <v>69</v>
      </c>
      <c r="J73">
        <v>73</v>
      </c>
      <c r="K73">
        <v>0.08</v>
      </c>
      <c r="L73">
        <v>-0.01</v>
      </c>
      <c r="M73">
        <v>7</v>
      </c>
      <c r="N73">
        <v>73</v>
      </c>
    </row>
    <row r="74" spans="1:14">
      <c r="A74" t="s">
        <v>96</v>
      </c>
      <c r="B74" t="s">
        <v>554</v>
      </c>
      <c r="C74">
        <v>10</v>
      </c>
      <c r="D74" t="s">
        <v>13</v>
      </c>
      <c r="E74">
        <v>80</v>
      </c>
      <c r="F74">
        <v>79</v>
      </c>
      <c r="G74">
        <v>74</v>
      </c>
      <c r="H74">
        <v>71</v>
      </c>
      <c r="I74">
        <v>78</v>
      </c>
      <c r="J74">
        <v>74</v>
      </c>
      <c r="K74">
        <v>-7.0000000000000007E-2</v>
      </c>
      <c r="L74">
        <v>-0.06</v>
      </c>
      <c r="N74">
        <v>74</v>
      </c>
    </row>
    <row r="75" spans="1:14">
      <c r="A75" t="s">
        <v>88</v>
      </c>
      <c r="B75" t="s">
        <v>533</v>
      </c>
      <c r="C75">
        <v>7</v>
      </c>
      <c r="D75" t="s">
        <v>44</v>
      </c>
      <c r="E75">
        <v>69</v>
      </c>
      <c r="F75">
        <v>66</v>
      </c>
      <c r="G75">
        <v>80</v>
      </c>
      <c r="H75">
        <v>74</v>
      </c>
      <c r="I75">
        <v>70</v>
      </c>
      <c r="J75">
        <v>75</v>
      </c>
      <c r="K75">
        <v>0.08</v>
      </c>
      <c r="L75">
        <v>0.13</v>
      </c>
      <c r="N75">
        <v>75</v>
      </c>
    </row>
    <row r="76" spans="1:14">
      <c r="A76" t="s">
        <v>72</v>
      </c>
      <c r="B76" t="s">
        <v>547</v>
      </c>
      <c r="C76">
        <v>12</v>
      </c>
      <c r="D76" t="s">
        <v>30</v>
      </c>
      <c r="E76">
        <v>70</v>
      </c>
      <c r="F76">
        <v>83</v>
      </c>
      <c r="G76">
        <v>65</v>
      </c>
      <c r="H76">
        <v>70</v>
      </c>
      <c r="I76">
        <v>89</v>
      </c>
      <c r="J76">
        <v>75</v>
      </c>
      <c r="K76">
        <v>7.0000000000000007E-2</v>
      </c>
      <c r="L76">
        <v>-0.1</v>
      </c>
      <c r="N76">
        <v>76</v>
      </c>
    </row>
    <row r="77" spans="1:14">
      <c r="A77" t="s">
        <v>98</v>
      </c>
      <c r="B77" t="s">
        <v>549</v>
      </c>
      <c r="C77">
        <v>6</v>
      </c>
      <c r="D77" t="s">
        <v>13</v>
      </c>
      <c r="E77">
        <v>84</v>
      </c>
      <c r="F77">
        <v>68</v>
      </c>
      <c r="G77">
        <v>79</v>
      </c>
      <c r="H77">
        <v>83</v>
      </c>
      <c r="I77">
        <v>73</v>
      </c>
      <c r="J77">
        <v>78</v>
      </c>
      <c r="K77">
        <v>-7.0000000000000007E-2</v>
      </c>
      <c r="L77">
        <v>0.15</v>
      </c>
      <c r="N77">
        <v>77</v>
      </c>
    </row>
    <row r="78" spans="1:14">
      <c r="A78" t="s">
        <v>101</v>
      </c>
      <c r="B78" t="s">
        <v>534</v>
      </c>
      <c r="C78">
        <v>6</v>
      </c>
      <c r="D78" t="s">
        <v>16</v>
      </c>
      <c r="E78">
        <v>75</v>
      </c>
      <c r="F78">
        <v>76</v>
      </c>
      <c r="G78">
        <v>96</v>
      </c>
      <c r="H78">
        <v>78</v>
      </c>
      <c r="I78">
        <v>65</v>
      </c>
      <c r="J78">
        <v>80</v>
      </c>
      <c r="K78">
        <v>0.06</v>
      </c>
      <c r="L78">
        <v>0.05</v>
      </c>
      <c r="N78">
        <v>78</v>
      </c>
    </row>
    <row r="79" spans="1:14">
      <c r="A79" t="s">
        <v>82</v>
      </c>
      <c r="B79" t="s">
        <v>566</v>
      </c>
      <c r="C79">
        <v>11</v>
      </c>
      <c r="D79" t="s">
        <v>13</v>
      </c>
      <c r="E79">
        <v>88</v>
      </c>
      <c r="F79">
        <v>70</v>
      </c>
      <c r="G79">
        <v>77</v>
      </c>
      <c r="H79">
        <v>92</v>
      </c>
      <c r="I79">
        <v>71</v>
      </c>
      <c r="J79">
        <v>80</v>
      </c>
      <c r="K79">
        <v>-0.09</v>
      </c>
      <c r="L79">
        <v>0.14000000000000001</v>
      </c>
      <c r="N79">
        <v>79</v>
      </c>
    </row>
    <row r="80" spans="1:14">
      <c r="A80" t="s">
        <v>86</v>
      </c>
      <c r="B80" t="s">
        <v>561</v>
      </c>
      <c r="C80">
        <v>9</v>
      </c>
      <c r="D80" t="s">
        <v>16</v>
      </c>
      <c r="E80">
        <v>83</v>
      </c>
      <c r="F80">
        <v>81</v>
      </c>
      <c r="G80">
        <v>70</v>
      </c>
      <c r="H80">
        <v>94</v>
      </c>
      <c r="I80">
        <v>83</v>
      </c>
      <c r="J80">
        <v>82</v>
      </c>
      <c r="K80">
        <v>-0.01</v>
      </c>
      <c r="L80">
        <v>0.02</v>
      </c>
      <c r="N80">
        <v>80</v>
      </c>
    </row>
    <row r="81" spans="1:14">
      <c r="A81" t="s">
        <v>113</v>
      </c>
      <c r="B81" t="s">
        <v>566</v>
      </c>
      <c r="C81">
        <v>11</v>
      </c>
      <c r="D81" t="s">
        <v>16</v>
      </c>
      <c r="E81">
        <v>92</v>
      </c>
      <c r="F81">
        <v>103</v>
      </c>
      <c r="G81">
        <v>60</v>
      </c>
      <c r="H81">
        <v>89</v>
      </c>
      <c r="I81">
        <v>100</v>
      </c>
      <c r="J81">
        <v>83</v>
      </c>
      <c r="K81">
        <v>-0.1</v>
      </c>
      <c r="L81">
        <v>-0.19</v>
      </c>
      <c r="N81">
        <v>81</v>
      </c>
    </row>
    <row r="82" spans="1:14">
      <c r="A82" t="s">
        <v>93</v>
      </c>
      <c r="B82" t="s">
        <v>565</v>
      </c>
      <c r="C82">
        <v>5</v>
      </c>
      <c r="D82" t="s">
        <v>16</v>
      </c>
      <c r="E82">
        <v>78</v>
      </c>
      <c r="F82">
        <v>80</v>
      </c>
      <c r="G82">
        <v>88</v>
      </c>
      <c r="H82">
        <v>80</v>
      </c>
      <c r="I82">
        <v>82</v>
      </c>
      <c r="J82">
        <v>83</v>
      </c>
      <c r="K82">
        <v>7.0000000000000007E-2</v>
      </c>
      <c r="L82">
        <v>0.04</v>
      </c>
      <c r="N82">
        <v>82</v>
      </c>
    </row>
    <row r="83" spans="1:14">
      <c r="A83" t="s">
        <v>105</v>
      </c>
      <c r="B83" t="s">
        <v>549</v>
      </c>
      <c r="C83">
        <v>6</v>
      </c>
      <c r="D83" t="s">
        <v>13</v>
      </c>
      <c r="E83">
        <v>84</v>
      </c>
      <c r="F83">
        <v>91</v>
      </c>
      <c r="G83">
        <v>87</v>
      </c>
      <c r="H83">
        <v>85</v>
      </c>
      <c r="I83">
        <v>79</v>
      </c>
      <c r="J83">
        <v>84</v>
      </c>
      <c r="K83">
        <v>0</v>
      </c>
      <c r="L83">
        <v>-0.08</v>
      </c>
      <c r="N83">
        <v>83</v>
      </c>
    </row>
    <row r="84" spans="1:14">
      <c r="A84" t="s">
        <v>124</v>
      </c>
      <c r="B84" t="s">
        <v>554</v>
      </c>
      <c r="C84">
        <v>10</v>
      </c>
      <c r="D84" t="s">
        <v>44</v>
      </c>
      <c r="E84">
        <v>73</v>
      </c>
      <c r="F84">
        <v>71</v>
      </c>
      <c r="G84">
        <v>99</v>
      </c>
      <c r="H84">
        <v>82</v>
      </c>
      <c r="I84">
        <v>72</v>
      </c>
      <c r="J84">
        <v>84</v>
      </c>
      <c r="K84">
        <v>0.16</v>
      </c>
      <c r="L84">
        <v>0.19</v>
      </c>
      <c r="N84">
        <v>84</v>
      </c>
    </row>
    <row r="85" spans="1:14">
      <c r="A85" t="s">
        <v>135</v>
      </c>
      <c r="B85" t="s">
        <v>557</v>
      </c>
      <c r="C85">
        <v>7</v>
      </c>
      <c r="D85" t="s">
        <v>13</v>
      </c>
      <c r="E85">
        <v>95</v>
      </c>
      <c r="F85">
        <v>104</v>
      </c>
      <c r="G85">
        <v>97</v>
      </c>
      <c r="H85">
        <v>69</v>
      </c>
      <c r="I85">
        <v>88</v>
      </c>
      <c r="J85">
        <v>85</v>
      </c>
      <c r="K85">
        <v>-0.11</v>
      </c>
      <c r="L85">
        <v>-0.19</v>
      </c>
      <c r="M85">
        <v>8</v>
      </c>
      <c r="N85">
        <v>85</v>
      </c>
    </row>
    <row r="86" spans="1:14">
      <c r="A86" t="s">
        <v>567</v>
      </c>
      <c r="B86" t="s">
        <v>564</v>
      </c>
      <c r="C86">
        <v>14</v>
      </c>
      <c r="D86" t="s">
        <v>16</v>
      </c>
      <c r="E86">
        <v>93</v>
      </c>
      <c r="F86">
        <v>82</v>
      </c>
      <c r="G86">
        <v>71</v>
      </c>
      <c r="H86">
        <v>104</v>
      </c>
      <c r="I86">
        <v>86</v>
      </c>
      <c r="J86">
        <v>87</v>
      </c>
      <c r="K86">
        <v>-0.06</v>
      </c>
      <c r="L86">
        <v>0.06</v>
      </c>
      <c r="N86">
        <v>86</v>
      </c>
    </row>
    <row r="87" spans="1:14">
      <c r="A87" t="s">
        <v>90</v>
      </c>
      <c r="B87" t="s">
        <v>568</v>
      </c>
      <c r="C87">
        <v>14</v>
      </c>
      <c r="D87" t="s">
        <v>16</v>
      </c>
      <c r="E87">
        <v>91</v>
      </c>
      <c r="F87">
        <v>86</v>
      </c>
      <c r="G87">
        <v>82</v>
      </c>
      <c r="H87">
        <v>93</v>
      </c>
      <c r="I87">
        <v>92</v>
      </c>
      <c r="J87">
        <v>89</v>
      </c>
      <c r="K87">
        <v>-0.02</v>
      </c>
      <c r="L87">
        <v>0.03</v>
      </c>
      <c r="N87">
        <v>87</v>
      </c>
    </row>
    <row r="88" spans="1:14">
      <c r="A88" t="s">
        <v>125</v>
      </c>
      <c r="B88" t="s">
        <v>537</v>
      </c>
      <c r="C88">
        <v>12</v>
      </c>
      <c r="D88" t="s">
        <v>16</v>
      </c>
      <c r="E88">
        <v>78</v>
      </c>
      <c r="F88">
        <v>96</v>
      </c>
      <c r="G88">
        <v>86</v>
      </c>
      <c r="H88">
        <v>91</v>
      </c>
      <c r="I88">
        <v>94</v>
      </c>
      <c r="J88">
        <v>90</v>
      </c>
      <c r="K88">
        <v>0.16</v>
      </c>
      <c r="L88">
        <v>-0.06</v>
      </c>
      <c r="N88">
        <v>88</v>
      </c>
    </row>
    <row r="89" spans="1:14">
      <c r="A89" t="s">
        <v>106</v>
      </c>
      <c r="B89" t="s">
        <v>565</v>
      </c>
      <c r="C89">
        <v>5</v>
      </c>
      <c r="D89" t="s">
        <v>16</v>
      </c>
      <c r="E89">
        <v>100</v>
      </c>
      <c r="F89">
        <v>93</v>
      </c>
      <c r="G89">
        <v>81</v>
      </c>
      <c r="H89">
        <v>109</v>
      </c>
      <c r="I89">
        <v>84</v>
      </c>
      <c r="J89">
        <v>91</v>
      </c>
      <c r="K89">
        <v>-0.09</v>
      </c>
      <c r="L89">
        <v>-0.02</v>
      </c>
      <c r="N89">
        <v>89</v>
      </c>
    </row>
    <row r="90" spans="1:14">
      <c r="A90" t="s">
        <v>84</v>
      </c>
      <c r="B90" t="s">
        <v>562</v>
      </c>
      <c r="C90">
        <v>10</v>
      </c>
      <c r="D90" t="s">
        <v>30</v>
      </c>
      <c r="E90">
        <v>82</v>
      </c>
      <c r="F90">
        <v>95</v>
      </c>
      <c r="G90">
        <v>91</v>
      </c>
      <c r="H90">
        <v>86</v>
      </c>
      <c r="I90">
        <v>98</v>
      </c>
      <c r="J90">
        <v>92</v>
      </c>
      <c r="K90">
        <v>0.12</v>
      </c>
      <c r="L90">
        <v>-0.04</v>
      </c>
      <c r="N90">
        <v>90</v>
      </c>
    </row>
    <row r="91" spans="1:14">
      <c r="A91" t="s">
        <v>111</v>
      </c>
      <c r="B91" t="s">
        <v>538</v>
      </c>
      <c r="C91">
        <v>6</v>
      </c>
      <c r="D91" t="s">
        <v>13</v>
      </c>
      <c r="E91">
        <v>97</v>
      </c>
      <c r="F91">
        <v>102</v>
      </c>
      <c r="G91">
        <v>92</v>
      </c>
      <c r="H91">
        <v>84</v>
      </c>
      <c r="I91">
        <v>101</v>
      </c>
      <c r="J91">
        <v>92</v>
      </c>
      <c r="K91">
        <v>-0.05</v>
      </c>
      <c r="L91">
        <v>-0.09</v>
      </c>
      <c r="N91">
        <v>91</v>
      </c>
    </row>
    <row r="92" spans="1:14">
      <c r="A92" t="s">
        <v>103</v>
      </c>
      <c r="B92" t="s">
        <v>559</v>
      </c>
      <c r="C92">
        <v>11</v>
      </c>
      <c r="D92" t="s">
        <v>16</v>
      </c>
      <c r="E92">
        <v>86</v>
      </c>
      <c r="F92">
        <v>88</v>
      </c>
      <c r="G92">
        <v>95</v>
      </c>
      <c r="H92">
        <v>98</v>
      </c>
      <c r="I92">
        <v>87</v>
      </c>
      <c r="J92">
        <v>93</v>
      </c>
      <c r="K92">
        <v>0.09</v>
      </c>
      <c r="L92">
        <v>0.06</v>
      </c>
      <c r="N92">
        <v>92</v>
      </c>
    </row>
    <row r="93" spans="1:14">
      <c r="A93" t="s">
        <v>122</v>
      </c>
      <c r="B93" t="s">
        <v>554</v>
      </c>
      <c r="C93">
        <v>10</v>
      </c>
      <c r="D93" t="s">
        <v>13</v>
      </c>
      <c r="E93">
        <v>100</v>
      </c>
      <c r="F93">
        <v>87</v>
      </c>
      <c r="G93">
        <v>84</v>
      </c>
      <c r="H93">
        <v>101</v>
      </c>
      <c r="I93">
        <v>97</v>
      </c>
      <c r="J93">
        <v>94</v>
      </c>
      <c r="K93">
        <v>-0.06</v>
      </c>
      <c r="L93">
        <v>0.08</v>
      </c>
      <c r="N93">
        <v>93</v>
      </c>
    </row>
    <row r="94" spans="1:14">
      <c r="A94" t="s">
        <v>92</v>
      </c>
      <c r="B94" t="s">
        <v>558</v>
      </c>
      <c r="C94">
        <v>10</v>
      </c>
      <c r="D94" t="s">
        <v>13</v>
      </c>
      <c r="E94">
        <v>110</v>
      </c>
      <c r="F94">
        <v>94</v>
      </c>
      <c r="G94">
        <v>89</v>
      </c>
      <c r="H94">
        <v>103</v>
      </c>
      <c r="I94">
        <v>90</v>
      </c>
      <c r="J94">
        <v>94</v>
      </c>
      <c r="K94">
        <v>-0.15</v>
      </c>
      <c r="L94">
        <v>0</v>
      </c>
      <c r="N94">
        <v>94</v>
      </c>
    </row>
    <row r="95" spans="1:14">
      <c r="A95" t="s">
        <v>99</v>
      </c>
      <c r="B95" t="s">
        <v>565</v>
      </c>
      <c r="C95">
        <v>5</v>
      </c>
      <c r="D95" t="s">
        <v>13</v>
      </c>
      <c r="E95">
        <v>96</v>
      </c>
      <c r="F95">
        <v>89</v>
      </c>
      <c r="G95">
        <v>85</v>
      </c>
      <c r="H95">
        <v>97</v>
      </c>
      <c r="I95">
        <v>102</v>
      </c>
      <c r="J95">
        <v>95</v>
      </c>
      <c r="K95">
        <v>-0.01</v>
      </c>
      <c r="L95">
        <v>0.06</v>
      </c>
      <c r="N95">
        <v>95</v>
      </c>
    </row>
    <row r="96" spans="1:14">
      <c r="A96" t="s">
        <v>100</v>
      </c>
      <c r="B96" t="s">
        <v>564</v>
      </c>
      <c r="C96">
        <v>14</v>
      </c>
      <c r="D96" t="s">
        <v>16</v>
      </c>
      <c r="E96">
        <v>90</v>
      </c>
      <c r="F96">
        <v>109</v>
      </c>
      <c r="G96">
        <v>93</v>
      </c>
      <c r="H96">
        <v>95</v>
      </c>
      <c r="I96">
        <v>96</v>
      </c>
      <c r="J96">
        <v>95</v>
      </c>
      <c r="K96">
        <v>0.05</v>
      </c>
      <c r="L96">
        <v>-0.13</v>
      </c>
      <c r="N96">
        <v>96</v>
      </c>
    </row>
    <row r="97" spans="1:14">
      <c r="A97" t="s">
        <v>116</v>
      </c>
      <c r="B97" t="s">
        <v>549</v>
      </c>
      <c r="C97">
        <v>6</v>
      </c>
      <c r="D97" t="s">
        <v>13</v>
      </c>
      <c r="E97">
        <v>94</v>
      </c>
      <c r="F97">
        <v>90</v>
      </c>
      <c r="G97">
        <v>104</v>
      </c>
      <c r="H97">
        <v>76</v>
      </c>
      <c r="I97">
        <v>105</v>
      </c>
      <c r="J97">
        <v>95</v>
      </c>
      <c r="K97">
        <v>0.01</v>
      </c>
      <c r="L97">
        <v>0.06</v>
      </c>
      <c r="M97">
        <v>9</v>
      </c>
      <c r="N97">
        <v>97</v>
      </c>
    </row>
    <row r="98" spans="1:14">
      <c r="A98" t="s">
        <v>81</v>
      </c>
      <c r="B98" t="s">
        <v>533</v>
      </c>
      <c r="C98">
        <v>7</v>
      </c>
      <c r="D98" t="s">
        <v>30</v>
      </c>
      <c r="E98">
        <v>81</v>
      </c>
      <c r="F98">
        <v>92</v>
      </c>
      <c r="G98">
        <v>102</v>
      </c>
      <c r="H98">
        <v>88</v>
      </c>
      <c r="I98">
        <v>95</v>
      </c>
      <c r="J98">
        <v>95</v>
      </c>
      <c r="K98">
        <v>0.17</v>
      </c>
      <c r="L98">
        <v>0.03</v>
      </c>
      <c r="N98">
        <v>98</v>
      </c>
    </row>
    <row r="99" spans="1:14">
      <c r="A99" t="s">
        <v>110</v>
      </c>
      <c r="B99" t="s">
        <v>569</v>
      </c>
      <c r="C99">
        <v>5</v>
      </c>
      <c r="D99" t="s">
        <v>13</v>
      </c>
      <c r="E99">
        <v>102</v>
      </c>
      <c r="F99">
        <v>99</v>
      </c>
      <c r="G99">
        <v>94</v>
      </c>
      <c r="H99">
        <v>87</v>
      </c>
      <c r="I99">
        <v>106</v>
      </c>
      <c r="J99">
        <v>96</v>
      </c>
      <c r="K99">
        <v>-0.06</v>
      </c>
      <c r="L99">
        <v>-0.03</v>
      </c>
      <c r="N99">
        <v>99</v>
      </c>
    </row>
    <row r="100" spans="1:14">
      <c r="A100" t="s">
        <v>123</v>
      </c>
      <c r="B100" t="s">
        <v>564</v>
      </c>
      <c r="C100">
        <v>14</v>
      </c>
      <c r="D100" t="s">
        <v>44</v>
      </c>
      <c r="E100">
        <v>104</v>
      </c>
      <c r="F100">
        <v>85</v>
      </c>
      <c r="G100">
        <v>114</v>
      </c>
      <c r="H100">
        <v>113</v>
      </c>
      <c r="I100">
        <v>81</v>
      </c>
      <c r="J100">
        <v>103</v>
      </c>
      <c r="K100">
        <v>-0.01</v>
      </c>
      <c r="L100">
        <v>0.21</v>
      </c>
      <c r="N100">
        <v>100</v>
      </c>
    </row>
    <row r="101" spans="1:14">
      <c r="A101" t="s">
        <v>114</v>
      </c>
      <c r="B101" t="s">
        <v>568</v>
      </c>
      <c r="C101">
        <v>14</v>
      </c>
      <c r="D101" t="s">
        <v>13</v>
      </c>
      <c r="E101">
        <v>113</v>
      </c>
      <c r="F101">
        <v>101</v>
      </c>
      <c r="G101">
        <v>98</v>
      </c>
      <c r="H101">
        <v>115</v>
      </c>
      <c r="I101">
        <v>99</v>
      </c>
      <c r="J101">
        <v>104</v>
      </c>
      <c r="K101">
        <v>-0.08</v>
      </c>
      <c r="L101">
        <v>0.03</v>
      </c>
      <c r="N101">
        <v>101</v>
      </c>
    </row>
    <row r="102" spans="1:14">
      <c r="A102" t="s">
        <v>118</v>
      </c>
      <c r="B102" t="s">
        <v>562</v>
      </c>
      <c r="C102">
        <v>10</v>
      </c>
      <c r="D102" t="s">
        <v>16</v>
      </c>
      <c r="E102">
        <v>86</v>
      </c>
      <c r="F102">
        <v>123</v>
      </c>
      <c r="G102">
        <v>106</v>
      </c>
      <c r="H102">
        <v>90</v>
      </c>
      <c r="I102">
        <v>116</v>
      </c>
      <c r="J102">
        <v>104</v>
      </c>
      <c r="K102">
        <v>0.21</v>
      </c>
      <c r="L102">
        <v>-0.15</v>
      </c>
      <c r="N102">
        <v>102</v>
      </c>
    </row>
    <row r="103" spans="1:14">
      <c r="A103" t="s">
        <v>131</v>
      </c>
      <c r="B103" t="s">
        <v>533</v>
      </c>
      <c r="C103">
        <v>7</v>
      </c>
      <c r="D103" t="s">
        <v>16</v>
      </c>
      <c r="E103">
        <v>106</v>
      </c>
      <c r="F103">
        <v>114</v>
      </c>
      <c r="G103">
        <v>90</v>
      </c>
      <c r="H103">
        <v>112</v>
      </c>
      <c r="I103">
        <v>111</v>
      </c>
      <c r="J103">
        <v>104</v>
      </c>
      <c r="K103">
        <v>-0.02</v>
      </c>
      <c r="L103">
        <v>-0.08</v>
      </c>
      <c r="N103">
        <v>103</v>
      </c>
    </row>
    <row r="104" spans="1:14">
      <c r="A104" t="s">
        <v>156</v>
      </c>
      <c r="B104" t="s">
        <v>544</v>
      </c>
      <c r="C104">
        <v>11</v>
      </c>
      <c r="D104" t="s">
        <v>16</v>
      </c>
      <c r="E104">
        <v>107</v>
      </c>
      <c r="F104">
        <v>130</v>
      </c>
      <c r="G104">
        <v>105</v>
      </c>
      <c r="H104">
        <v>106</v>
      </c>
      <c r="I104">
        <v>108</v>
      </c>
      <c r="J104">
        <v>106</v>
      </c>
      <c r="K104">
        <v>-0.01</v>
      </c>
      <c r="L104">
        <v>-0.18</v>
      </c>
      <c r="N104">
        <v>104</v>
      </c>
    </row>
    <row r="105" spans="1:14">
      <c r="A105" t="s">
        <v>130</v>
      </c>
      <c r="B105" t="s">
        <v>532</v>
      </c>
      <c r="C105">
        <v>9</v>
      </c>
      <c r="D105" t="s">
        <v>44</v>
      </c>
      <c r="E105">
        <v>89</v>
      </c>
      <c r="F105">
        <v>84</v>
      </c>
      <c r="G105">
        <v>136</v>
      </c>
      <c r="H105">
        <v>99</v>
      </c>
      <c r="I105">
        <v>85</v>
      </c>
      <c r="J105">
        <v>107</v>
      </c>
      <c r="K105">
        <v>0.2</v>
      </c>
      <c r="L105">
        <v>0.27</v>
      </c>
      <c r="N105">
        <v>105</v>
      </c>
    </row>
    <row r="106" spans="1:14">
      <c r="A106" t="s">
        <v>139</v>
      </c>
      <c r="B106" t="s">
        <v>539</v>
      </c>
      <c r="C106">
        <v>5</v>
      </c>
      <c r="D106" t="s">
        <v>13</v>
      </c>
      <c r="E106">
        <v>115</v>
      </c>
      <c r="F106">
        <v>113</v>
      </c>
      <c r="G106">
        <v>103</v>
      </c>
      <c r="H106">
        <v>110</v>
      </c>
      <c r="I106">
        <v>107</v>
      </c>
      <c r="J106">
        <v>107</v>
      </c>
      <c r="K106">
        <v>-7.0000000000000007E-2</v>
      </c>
      <c r="L106">
        <v>-0.06</v>
      </c>
      <c r="N106">
        <v>106</v>
      </c>
    </row>
    <row r="107" spans="1:14">
      <c r="A107" t="s">
        <v>142</v>
      </c>
      <c r="B107" t="s">
        <v>553</v>
      </c>
      <c r="C107">
        <v>12</v>
      </c>
      <c r="D107" t="s">
        <v>13</v>
      </c>
      <c r="E107">
        <v>109</v>
      </c>
      <c r="F107">
        <v>118</v>
      </c>
      <c r="G107">
        <v>100</v>
      </c>
      <c r="H107">
        <v>96</v>
      </c>
      <c r="I107">
        <v>126</v>
      </c>
      <c r="J107">
        <v>107</v>
      </c>
      <c r="K107">
        <v>-0.02</v>
      </c>
      <c r="L107">
        <v>-0.09</v>
      </c>
      <c r="N107">
        <v>107</v>
      </c>
    </row>
    <row r="108" spans="1:14">
      <c r="A108" t="s">
        <v>119</v>
      </c>
      <c r="B108" t="s">
        <v>537</v>
      </c>
      <c r="C108">
        <v>12</v>
      </c>
      <c r="D108" t="s">
        <v>16</v>
      </c>
      <c r="E108">
        <v>111</v>
      </c>
      <c r="F108">
        <v>106</v>
      </c>
      <c r="G108">
        <v>111</v>
      </c>
      <c r="H108">
        <v>120</v>
      </c>
      <c r="I108">
        <v>91</v>
      </c>
      <c r="J108">
        <v>107</v>
      </c>
      <c r="K108">
        <v>-0.03</v>
      </c>
      <c r="L108">
        <v>0.01</v>
      </c>
      <c r="N108">
        <v>108</v>
      </c>
    </row>
    <row r="109" spans="1:14">
      <c r="A109" t="s">
        <v>133</v>
      </c>
      <c r="B109" t="s">
        <v>548</v>
      </c>
      <c r="C109">
        <v>10</v>
      </c>
      <c r="D109" t="s">
        <v>30</v>
      </c>
      <c r="E109">
        <v>98</v>
      </c>
      <c r="F109">
        <v>108</v>
      </c>
      <c r="G109">
        <v>119</v>
      </c>
      <c r="H109">
        <v>81</v>
      </c>
      <c r="I109">
        <v>123</v>
      </c>
      <c r="J109">
        <v>108</v>
      </c>
      <c r="K109">
        <v>0.1</v>
      </c>
      <c r="L109">
        <v>0</v>
      </c>
      <c r="M109">
        <v>10</v>
      </c>
      <c r="N109">
        <v>109</v>
      </c>
    </row>
    <row r="110" spans="1:14">
      <c r="A110" t="s">
        <v>570</v>
      </c>
      <c r="B110" t="s">
        <v>547</v>
      </c>
      <c r="C110">
        <v>12</v>
      </c>
      <c r="D110" t="s">
        <v>13</v>
      </c>
      <c r="E110">
        <v>123</v>
      </c>
      <c r="F110">
        <v>112</v>
      </c>
      <c r="G110">
        <v>113</v>
      </c>
      <c r="H110">
        <v>102</v>
      </c>
      <c r="I110">
        <v>113</v>
      </c>
      <c r="J110">
        <v>109</v>
      </c>
      <c r="K110">
        <v>-0.11</v>
      </c>
      <c r="L110">
        <v>-0.02</v>
      </c>
      <c r="N110">
        <v>110</v>
      </c>
    </row>
    <row r="111" spans="1:14">
      <c r="A111" t="s">
        <v>112</v>
      </c>
      <c r="B111" t="s">
        <v>569</v>
      </c>
      <c r="C111">
        <v>5</v>
      </c>
      <c r="D111" t="s">
        <v>16</v>
      </c>
      <c r="E111">
        <v>112</v>
      </c>
      <c r="F111">
        <v>110</v>
      </c>
      <c r="G111">
        <v>110</v>
      </c>
      <c r="H111">
        <v>108</v>
      </c>
      <c r="I111">
        <v>112</v>
      </c>
      <c r="J111">
        <v>110</v>
      </c>
      <c r="K111">
        <v>-0.02</v>
      </c>
      <c r="L111">
        <v>0</v>
      </c>
      <c r="N111">
        <v>111</v>
      </c>
    </row>
    <row r="112" spans="1:14">
      <c r="A112" t="s">
        <v>138</v>
      </c>
      <c r="B112" t="s">
        <v>542</v>
      </c>
      <c r="C112">
        <v>6</v>
      </c>
      <c r="D112" t="s">
        <v>16</v>
      </c>
      <c r="E112">
        <v>116</v>
      </c>
      <c r="F112">
        <v>127</v>
      </c>
      <c r="G112">
        <v>101</v>
      </c>
      <c r="H112">
        <v>116</v>
      </c>
      <c r="I112">
        <v>120</v>
      </c>
      <c r="J112">
        <v>112</v>
      </c>
      <c r="K112">
        <v>-0.03</v>
      </c>
      <c r="L112">
        <v>-0.12</v>
      </c>
      <c r="N112">
        <v>112</v>
      </c>
    </row>
    <row r="113" spans="1:14">
      <c r="A113" t="s">
        <v>108</v>
      </c>
      <c r="B113" t="s">
        <v>558</v>
      </c>
      <c r="C113">
        <v>10</v>
      </c>
      <c r="D113" t="s">
        <v>13</v>
      </c>
      <c r="E113">
        <v>129</v>
      </c>
      <c r="F113">
        <v>111</v>
      </c>
      <c r="G113">
        <v>109</v>
      </c>
      <c r="H113">
        <v>122</v>
      </c>
      <c r="I113">
        <v>110</v>
      </c>
      <c r="J113">
        <v>114</v>
      </c>
      <c r="K113">
        <v>-0.12</v>
      </c>
      <c r="L113">
        <v>0.02</v>
      </c>
      <c r="N113">
        <v>113</v>
      </c>
    </row>
    <row r="114" spans="1:14">
      <c r="A114" t="s">
        <v>151</v>
      </c>
      <c r="B114" t="s">
        <v>557</v>
      </c>
      <c r="C114">
        <v>7</v>
      </c>
      <c r="D114" t="s">
        <v>44</v>
      </c>
      <c r="E114">
        <v>105</v>
      </c>
      <c r="F114">
        <v>98</v>
      </c>
      <c r="G114">
        <v>131</v>
      </c>
      <c r="H114">
        <v>100</v>
      </c>
      <c r="I114">
        <v>114</v>
      </c>
      <c r="J114">
        <v>115</v>
      </c>
      <c r="K114">
        <v>0.1</v>
      </c>
      <c r="L114">
        <v>0.17</v>
      </c>
      <c r="N114">
        <v>114</v>
      </c>
    </row>
    <row r="115" spans="1:14">
      <c r="A115" t="s">
        <v>136</v>
      </c>
      <c r="B115" t="s">
        <v>553</v>
      </c>
      <c r="C115">
        <v>12</v>
      </c>
      <c r="D115" t="s">
        <v>13</v>
      </c>
      <c r="E115">
        <v>121</v>
      </c>
      <c r="F115">
        <v>121</v>
      </c>
      <c r="G115">
        <v>120</v>
      </c>
      <c r="H115">
        <v>118</v>
      </c>
      <c r="I115">
        <v>109</v>
      </c>
      <c r="J115">
        <v>116</v>
      </c>
      <c r="K115">
        <v>-0.04</v>
      </c>
      <c r="L115">
        <v>-0.04</v>
      </c>
      <c r="N115">
        <v>115</v>
      </c>
    </row>
    <row r="116" spans="1:14">
      <c r="A116" t="s">
        <v>137</v>
      </c>
      <c r="B116" t="s">
        <v>562</v>
      </c>
      <c r="C116">
        <v>10</v>
      </c>
      <c r="D116" t="s">
        <v>16</v>
      </c>
      <c r="E116">
        <v>114</v>
      </c>
      <c r="F116">
        <v>115</v>
      </c>
      <c r="G116">
        <v>108</v>
      </c>
      <c r="H116">
        <v>119</v>
      </c>
      <c r="I116">
        <v>122</v>
      </c>
      <c r="J116">
        <v>116</v>
      </c>
      <c r="K116">
        <v>0.02</v>
      </c>
      <c r="L116">
        <v>0.01</v>
      </c>
      <c r="N116">
        <v>116</v>
      </c>
    </row>
    <row r="117" spans="1:14">
      <c r="A117" t="s">
        <v>127</v>
      </c>
      <c r="B117" t="s">
        <v>558</v>
      </c>
      <c r="C117">
        <v>10</v>
      </c>
      <c r="D117" t="s">
        <v>16</v>
      </c>
      <c r="E117">
        <v>131</v>
      </c>
      <c r="F117">
        <v>126</v>
      </c>
      <c r="G117">
        <v>107</v>
      </c>
      <c r="H117">
        <v>127</v>
      </c>
      <c r="I117">
        <v>121</v>
      </c>
      <c r="J117">
        <v>118</v>
      </c>
      <c r="K117">
        <v>-0.1</v>
      </c>
      <c r="L117">
        <v>-0.06</v>
      </c>
      <c r="N117">
        <v>117</v>
      </c>
    </row>
    <row r="118" spans="1:14">
      <c r="A118" t="s">
        <v>132</v>
      </c>
      <c r="B118" t="s">
        <v>540</v>
      </c>
      <c r="C118">
        <v>5</v>
      </c>
      <c r="D118" t="s">
        <v>30</v>
      </c>
      <c r="E118">
        <v>108</v>
      </c>
      <c r="F118">
        <v>107</v>
      </c>
      <c r="G118">
        <v>135</v>
      </c>
      <c r="H118">
        <v>107</v>
      </c>
      <c r="I118">
        <v>115</v>
      </c>
      <c r="J118">
        <v>119</v>
      </c>
      <c r="K118">
        <v>0.1</v>
      </c>
      <c r="L118">
        <v>0.11</v>
      </c>
      <c r="N118">
        <v>118</v>
      </c>
    </row>
    <row r="119" spans="1:14">
      <c r="A119" t="s">
        <v>126</v>
      </c>
      <c r="B119" t="s">
        <v>550</v>
      </c>
      <c r="C119">
        <v>12</v>
      </c>
      <c r="D119" t="s">
        <v>13</v>
      </c>
      <c r="E119">
        <v>145</v>
      </c>
      <c r="F119">
        <v>124</v>
      </c>
      <c r="G119">
        <v>117</v>
      </c>
      <c r="H119">
        <v>138</v>
      </c>
      <c r="I119">
        <v>104</v>
      </c>
      <c r="J119">
        <v>120</v>
      </c>
      <c r="K119">
        <v>-0.17</v>
      </c>
      <c r="L119">
        <v>-0.03</v>
      </c>
      <c r="N119">
        <v>119</v>
      </c>
    </row>
    <row r="120" spans="1:14">
      <c r="A120" t="s">
        <v>117</v>
      </c>
      <c r="B120" t="s">
        <v>548</v>
      </c>
      <c r="C120">
        <v>10</v>
      </c>
      <c r="D120" t="s">
        <v>13</v>
      </c>
      <c r="E120">
        <v>139</v>
      </c>
      <c r="F120">
        <v>120</v>
      </c>
      <c r="G120">
        <v>125</v>
      </c>
      <c r="H120">
        <v>130</v>
      </c>
      <c r="I120">
        <v>119</v>
      </c>
      <c r="J120">
        <v>125</v>
      </c>
      <c r="K120">
        <v>-0.1</v>
      </c>
      <c r="L120">
        <v>0.04</v>
      </c>
      <c r="N120">
        <v>120</v>
      </c>
    </row>
    <row r="121" spans="1:14">
      <c r="A121" t="s">
        <v>115</v>
      </c>
      <c r="B121" t="s">
        <v>535</v>
      </c>
      <c r="C121">
        <v>12</v>
      </c>
      <c r="D121" t="s">
        <v>13</v>
      </c>
      <c r="E121">
        <v>158</v>
      </c>
      <c r="F121">
        <v>135</v>
      </c>
      <c r="G121">
        <v>112</v>
      </c>
      <c r="H121">
        <v>133</v>
      </c>
      <c r="I121">
        <v>131</v>
      </c>
      <c r="J121">
        <v>125</v>
      </c>
      <c r="K121">
        <v>-0.21</v>
      </c>
      <c r="L121">
        <v>-7.0000000000000007E-2</v>
      </c>
      <c r="M121">
        <v>11</v>
      </c>
      <c r="N121">
        <v>121</v>
      </c>
    </row>
    <row r="122" spans="1:14">
      <c r="A122" t="s">
        <v>147</v>
      </c>
      <c r="B122" t="s">
        <v>539</v>
      </c>
      <c r="C122">
        <v>5</v>
      </c>
      <c r="D122" t="s">
        <v>44</v>
      </c>
      <c r="E122">
        <v>102</v>
      </c>
      <c r="F122">
        <v>100</v>
      </c>
      <c r="G122">
        <v>173</v>
      </c>
      <c r="H122">
        <v>111</v>
      </c>
      <c r="I122">
        <v>93</v>
      </c>
      <c r="J122">
        <v>126</v>
      </c>
      <c r="K122">
        <v>0.23</v>
      </c>
      <c r="L122">
        <v>0.26</v>
      </c>
      <c r="N122">
        <v>122</v>
      </c>
    </row>
    <row r="123" spans="1:14">
      <c r="A123" t="s">
        <v>155</v>
      </c>
      <c r="B123" t="s">
        <v>554</v>
      </c>
      <c r="C123">
        <v>10</v>
      </c>
      <c r="D123" t="s">
        <v>13</v>
      </c>
      <c r="E123">
        <v>137</v>
      </c>
      <c r="F123">
        <v>128</v>
      </c>
      <c r="G123">
        <v>139</v>
      </c>
      <c r="H123">
        <v>121</v>
      </c>
      <c r="I123">
        <v>117</v>
      </c>
      <c r="J123">
        <v>126</v>
      </c>
      <c r="K123">
        <v>-0.08</v>
      </c>
      <c r="L123">
        <v>-0.02</v>
      </c>
      <c r="N123">
        <v>123</v>
      </c>
    </row>
    <row r="124" spans="1:14">
      <c r="A124" t="s">
        <v>146</v>
      </c>
      <c r="B124" t="s">
        <v>534</v>
      </c>
      <c r="C124">
        <v>6</v>
      </c>
      <c r="D124" t="s">
        <v>44</v>
      </c>
      <c r="E124">
        <v>99</v>
      </c>
      <c r="F124">
        <v>97</v>
      </c>
      <c r="G124">
        <v>172</v>
      </c>
      <c r="H124">
        <v>105</v>
      </c>
      <c r="I124">
        <v>103</v>
      </c>
      <c r="J124">
        <v>127</v>
      </c>
      <c r="K124">
        <v>0.28000000000000003</v>
      </c>
      <c r="L124">
        <v>0.31</v>
      </c>
      <c r="N124">
        <v>124</v>
      </c>
    </row>
    <row r="125" spans="1:14">
      <c r="A125" t="s">
        <v>149</v>
      </c>
      <c r="B125" t="s">
        <v>553</v>
      </c>
      <c r="C125">
        <v>12</v>
      </c>
      <c r="D125" t="s">
        <v>13</v>
      </c>
      <c r="E125">
        <v>134</v>
      </c>
      <c r="F125">
        <v>133</v>
      </c>
      <c r="G125">
        <v>129</v>
      </c>
      <c r="H125">
        <v>128</v>
      </c>
      <c r="I125">
        <v>132</v>
      </c>
      <c r="J125">
        <v>130</v>
      </c>
      <c r="K125">
        <v>-0.03</v>
      </c>
      <c r="L125">
        <v>-0.03</v>
      </c>
      <c r="N125">
        <v>125</v>
      </c>
    </row>
    <row r="126" spans="1:14">
      <c r="A126" t="s">
        <v>158</v>
      </c>
      <c r="B126" t="s">
        <v>569</v>
      </c>
      <c r="C126">
        <v>5</v>
      </c>
      <c r="D126" t="s">
        <v>16</v>
      </c>
      <c r="E126">
        <v>130</v>
      </c>
      <c r="F126">
        <v>149</v>
      </c>
      <c r="G126">
        <v>115</v>
      </c>
      <c r="H126">
        <v>132</v>
      </c>
      <c r="I126">
        <v>142</v>
      </c>
      <c r="J126">
        <v>130</v>
      </c>
      <c r="K126">
        <v>0</v>
      </c>
      <c r="L126">
        <v>-0.13</v>
      </c>
      <c r="N126">
        <v>126</v>
      </c>
    </row>
    <row r="127" spans="1:14">
      <c r="A127" t="s">
        <v>364</v>
      </c>
      <c r="B127" t="s">
        <v>538</v>
      </c>
      <c r="C127">
        <v>6</v>
      </c>
      <c r="D127" t="s">
        <v>30</v>
      </c>
      <c r="E127">
        <v>117</v>
      </c>
      <c r="F127">
        <v>134</v>
      </c>
      <c r="G127">
        <v>121</v>
      </c>
      <c r="H127">
        <v>114</v>
      </c>
      <c r="I127">
        <v>157</v>
      </c>
      <c r="J127">
        <v>131</v>
      </c>
      <c r="K127">
        <v>0.12</v>
      </c>
      <c r="L127">
        <v>-0.02</v>
      </c>
      <c r="N127">
        <v>127</v>
      </c>
    </row>
    <row r="128" spans="1:14">
      <c r="A128" t="s">
        <v>144</v>
      </c>
      <c r="B128" t="s">
        <v>552</v>
      </c>
      <c r="C128">
        <v>14</v>
      </c>
      <c r="D128" t="s">
        <v>30</v>
      </c>
      <c r="E128">
        <v>118</v>
      </c>
      <c r="F128">
        <v>122</v>
      </c>
      <c r="G128">
        <v>151</v>
      </c>
      <c r="H128">
        <v>117</v>
      </c>
      <c r="I128">
        <v>124</v>
      </c>
      <c r="J128">
        <v>131</v>
      </c>
      <c r="K128">
        <v>0.11</v>
      </c>
      <c r="L128">
        <v>7.0000000000000007E-2</v>
      </c>
      <c r="N128">
        <v>128</v>
      </c>
    </row>
    <row r="129" spans="1:14">
      <c r="A129" t="s">
        <v>150</v>
      </c>
      <c r="B129" t="s">
        <v>561</v>
      </c>
      <c r="C129">
        <v>9</v>
      </c>
      <c r="D129" t="s">
        <v>30</v>
      </c>
      <c r="E129">
        <v>128</v>
      </c>
      <c r="F129">
        <v>117</v>
      </c>
      <c r="G129">
        <v>148</v>
      </c>
      <c r="H129">
        <v>125</v>
      </c>
      <c r="I129">
        <v>127</v>
      </c>
      <c r="J129">
        <v>133</v>
      </c>
      <c r="K129">
        <v>0.04</v>
      </c>
      <c r="L129">
        <v>0.14000000000000001</v>
      </c>
      <c r="N129">
        <v>129</v>
      </c>
    </row>
    <row r="130" spans="1:14">
      <c r="A130" t="s">
        <v>140</v>
      </c>
      <c r="B130" t="s">
        <v>547</v>
      </c>
      <c r="C130">
        <v>12</v>
      </c>
      <c r="D130" t="s">
        <v>44</v>
      </c>
      <c r="E130">
        <v>120</v>
      </c>
      <c r="F130">
        <v>105</v>
      </c>
      <c r="G130">
        <v>163</v>
      </c>
      <c r="H130">
        <v>126</v>
      </c>
      <c r="I130">
        <v>118</v>
      </c>
      <c r="J130">
        <v>136</v>
      </c>
      <c r="K130">
        <v>0.13</v>
      </c>
      <c r="L130">
        <v>0.28999999999999998</v>
      </c>
      <c r="N130">
        <v>130</v>
      </c>
    </row>
    <row r="131" spans="1:14">
      <c r="A131" t="s">
        <v>164</v>
      </c>
      <c r="B131" t="s">
        <v>536</v>
      </c>
      <c r="C131">
        <v>12</v>
      </c>
      <c r="D131" t="s">
        <v>44</v>
      </c>
      <c r="E131">
        <v>127</v>
      </c>
      <c r="F131">
        <v>119</v>
      </c>
      <c r="G131">
        <v>147</v>
      </c>
      <c r="H131">
        <v>136</v>
      </c>
      <c r="I131">
        <v>125</v>
      </c>
      <c r="J131">
        <v>136</v>
      </c>
      <c r="K131">
        <v>7.0000000000000007E-2</v>
      </c>
      <c r="L131">
        <v>0.14000000000000001</v>
      </c>
      <c r="N131">
        <v>131</v>
      </c>
    </row>
    <row r="132" spans="1:14">
      <c r="A132" t="s">
        <v>165</v>
      </c>
      <c r="B132" t="s">
        <v>533</v>
      </c>
      <c r="C132">
        <v>7</v>
      </c>
      <c r="D132" t="s">
        <v>16</v>
      </c>
      <c r="E132">
        <v>142</v>
      </c>
      <c r="F132">
        <v>136</v>
      </c>
      <c r="G132">
        <v>137</v>
      </c>
      <c r="H132">
        <v>141</v>
      </c>
      <c r="I132">
        <v>130</v>
      </c>
      <c r="J132">
        <v>136</v>
      </c>
      <c r="K132">
        <v>-0.04</v>
      </c>
      <c r="L132">
        <v>0</v>
      </c>
      <c r="N132">
        <v>132</v>
      </c>
    </row>
    <row r="133" spans="1:14">
      <c r="A133" t="s">
        <v>157</v>
      </c>
      <c r="B133" t="s">
        <v>538</v>
      </c>
      <c r="C133">
        <v>6</v>
      </c>
      <c r="D133" t="s">
        <v>16</v>
      </c>
      <c r="E133">
        <v>149</v>
      </c>
      <c r="F133">
        <v>138</v>
      </c>
      <c r="G133">
        <v>126</v>
      </c>
      <c r="H133">
        <v>146</v>
      </c>
      <c r="I133">
        <v>137</v>
      </c>
      <c r="J133">
        <v>136</v>
      </c>
      <c r="K133">
        <v>-0.09</v>
      </c>
      <c r="L133">
        <v>-0.01</v>
      </c>
      <c r="M133">
        <v>12</v>
      </c>
      <c r="N133">
        <v>133</v>
      </c>
    </row>
    <row r="134" spans="1:14">
      <c r="A134" t="s">
        <v>128</v>
      </c>
      <c r="B134" t="s">
        <v>562</v>
      </c>
      <c r="C134">
        <v>10</v>
      </c>
      <c r="D134" t="s">
        <v>13</v>
      </c>
      <c r="E134">
        <v>144</v>
      </c>
      <c r="F134">
        <v>142</v>
      </c>
      <c r="G134">
        <v>116</v>
      </c>
      <c r="H134">
        <v>137</v>
      </c>
      <c r="I134">
        <v>161</v>
      </c>
      <c r="J134">
        <v>138</v>
      </c>
      <c r="K134">
        <v>-0.04</v>
      </c>
      <c r="L134">
        <v>-0.03</v>
      </c>
      <c r="N134">
        <v>134</v>
      </c>
    </row>
    <row r="135" spans="1:14">
      <c r="A135" t="s">
        <v>366</v>
      </c>
      <c r="B135" t="s">
        <v>541</v>
      </c>
      <c r="C135">
        <v>14</v>
      </c>
      <c r="D135" t="s">
        <v>13</v>
      </c>
      <c r="E135">
        <v>168</v>
      </c>
      <c r="F135">
        <v>158</v>
      </c>
      <c r="G135">
        <v>132</v>
      </c>
      <c r="H135">
        <v>124</v>
      </c>
      <c r="I135">
        <v>158</v>
      </c>
      <c r="J135">
        <v>138</v>
      </c>
      <c r="K135">
        <v>-0.18</v>
      </c>
      <c r="L135">
        <v>-0.13</v>
      </c>
      <c r="N135">
        <v>135</v>
      </c>
    </row>
    <row r="136" spans="1:14">
      <c r="A136" t="s">
        <v>143</v>
      </c>
      <c r="B136" t="s">
        <v>536</v>
      </c>
      <c r="C136">
        <v>12</v>
      </c>
      <c r="D136" t="s">
        <v>16</v>
      </c>
      <c r="E136">
        <v>163</v>
      </c>
      <c r="F136">
        <v>145</v>
      </c>
      <c r="G136">
        <v>122</v>
      </c>
      <c r="H136">
        <v>150</v>
      </c>
      <c r="I136">
        <v>147</v>
      </c>
      <c r="J136">
        <v>140</v>
      </c>
      <c r="K136">
        <v>-0.14000000000000001</v>
      </c>
      <c r="L136">
        <v>-0.04</v>
      </c>
      <c r="N136">
        <v>136</v>
      </c>
    </row>
    <row r="137" spans="1:14">
      <c r="A137" t="s">
        <v>160</v>
      </c>
      <c r="B137" t="s">
        <v>535</v>
      </c>
      <c r="C137">
        <v>12</v>
      </c>
      <c r="D137" t="s">
        <v>44</v>
      </c>
      <c r="E137">
        <v>133</v>
      </c>
      <c r="F137">
        <v>139</v>
      </c>
      <c r="G137">
        <v>133</v>
      </c>
      <c r="H137">
        <v>139</v>
      </c>
      <c r="I137">
        <v>148</v>
      </c>
      <c r="J137">
        <v>140</v>
      </c>
      <c r="K137">
        <v>0.05</v>
      </c>
      <c r="L137">
        <v>0.01</v>
      </c>
      <c r="N137">
        <v>137</v>
      </c>
    </row>
    <row r="138" spans="1:14">
      <c r="A138" t="s">
        <v>168</v>
      </c>
      <c r="B138" t="s">
        <v>569</v>
      </c>
      <c r="C138">
        <v>5</v>
      </c>
      <c r="D138" t="s">
        <v>44</v>
      </c>
      <c r="E138">
        <v>119</v>
      </c>
      <c r="F138">
        <v>116</v>
      </c>
      <c r="G138">
        <v>164</v>
      </c>
      <c r="H138">
        <v>123</v>
      </c>
      <c r="I138">
        <v>133</v>
      </c>
      <c r="J138">
        <v>140</v>
      </c>
      <c r="K138">
        <v>0.18</v>
      </c>
      <c r="L138">
        <v>0.21</v>
      </c>
      <c r="N138">
        <v>138</v>
      </c>
    </row>
    <row r="139" spans="1:14">
      <c r="A139" t="s">
        <v>173</v>
      </c>
      <c r="B139" t="s">
        <v>554</v>
      </c>
      <c r="C139">
        <v>10</v>
      </c>
      <c r="D139" t="s">
        <v>16</v>
      </c>
      <c r="E139">
        <v>153</v>
      </c>
      <c r="F139">
        <v>162</v>
      </c>
      <c r="G139">
        <v>123</v>
      </c>
      <c r="H139">
        <v>148</v>
      </c>
      <c r="I139">
        <v>150</v>
      </c>
      <c r="J139">
        <v>140</v>
      </c>
      <c r="K139">
        <v>-0.08</v>
      </c>
      <c r="L139">
        <v>-0.13</v>
      </c>
      <c r="N139">
        <v>139</v>
      </c>
    </row>
    <row r="140" spans="1:14">
      <c r="A140" t="s">
        <v>120</v>
      </c>
      <c r="B140" t="s">
        <v>533</v>
      </c>
      <c r="C140">
        <v>7</v>
      </c>
      <c r="D140" t="s">
        <v>13</v>
      </c>
      <c r="E140">
        <v>143</v>
      </c>
      <c r="F140">
        <v>131</v>
      </c>
      <c r="G140">
        <v>140</v>
      </c>
      <c r="H140">
        <v>143</v>
      </c>
      <c r="I140">
        <v>139</v>
      </c>
      <c r="J140">
        <v>141</v>
      </c>
      <c r="K140">
        <v>-0.02</v>
      </c>
      <c r="L140">
        <v>7.0000000000000007E-2</v>
      </c>
      <c r="N140">
        <v>140</v>
      </c>
    </row>
    <row r="141" spans="1:14">
      <c r="A141" t="s">
        <v>148</v>
      </c>
      <c r="B141" t="s">
        <v>566</v>
      </c>
      <c r="C141">
        <v>11</v>
      </c>
      <c r="D141" t="s">
        <v>16</v>
      </c>
      <c r="E141">
        <v>141</v>
      </c>
      <c r="F141">
        <v>132</v>
      </c>
      <c r="G141">
        <v>152</v>
      </c>
      <c r="H141">
        <v>131</v>
      </c>
      <c r="I141">
        <v>140</v>
      </c>
      <c r="J141">
        <v>141</v>
      </c>
      <c r="K141">
        <v>0</v>
      </c>
      <c r="L141">
        <v>7.0000000000000007E-2</v>
      </c>
      <c r="N141">
        <v>141</v>
      </c>
    </row>
    <row r="142" spans="1:14">
      <c r="A142" t="s">
        <v>129</v>
      </c>
      <c r="B142" t="s">
        <v>569</v>
      </c>
      <c r="C142">
        <v>5</v>
      </c>
      <c r="D142" t="s">
        <v>13</v>
      </c>
      <c r="E142">
        <v>150</v>
      </c>
      <c r="F142">
        <v>125</v>
      </c>
      <c r="G142">
        <v>162</v>
      </c>
      <c r="H142">
        <v>135</v>
      </c>
      <c r="I142">
        <v>129</v>
      </c>
      <c r="J142">
        <v>142</v>
      </c>
      <c r="K142">
        <v>-0.05</v>
      </c>
      <c r="L142">
        <v>0.14000000000000001</v>
      </c>
      <c r="N142">
        <v>142</v>
      </c>
    </row>
    <row r="143" spans="1:14">
      <c r="A143" t="s">
        <v>154</v>
      </c>
      <c r="B143" t="s">
        <v>557</v>
      </c>
      <c r="C143">
        <v>7</v>
      </c>
      <c r="D143" t="s">
        <v>30</v>
      </c>
      <c r="E143">
        <v>126</v>
      </c>
      <c r="F143">
        <v>137</v>
      </c>
      <c r="G143">
        <v>160</v>
      </c>
      <c r="H143">
        <v>129</v>
      </c>
      <c r="I143">
        <v>138</v>
      </c>
      <c r="J143">
        <v>142</v>
      </c>
      <c r="K143">
        <v>0.13</v>
      </c>
      <c r="L143">
        <v>0.04</v>
      </c>
      <c r="N143">
        <v>143</v>
      </c>
    </row>
    <row r="144" spans="1:14">
      <c r="A144" t="s">
        <v>141</v>
      </c>
      <c r="B144" t="s">
        <v>563</v>
      </c>
      <c r="C144">
        <v>14</v>
      </c>
      <c r="D144" t="s">
        <v>16</v>
      </c>
      <c r="E144">
        <v>153</v>
      </c>
      <c r="F144">
        <v>152</v>
      </c>
      <c r="G144">
        <v>128</v>
      </c>
      <c r="H144">
        <v>157</v>
      </c>
      <c r="I144">
        <v>145</v>
      </c>
      <c r="J144">
        <v>143</v>
      </c>
      <c r="K144">
        <v>-0.06</v>
      </c>
      <c r="L144">
        <v>-0.06</v>
      </c>
      <c r="N144">
        <v>144</v>
      </c>
    </row>
    <row r="145" spans="1:14">
      <c r="A145" t="s">
        <v>161</v>
      </c>
      <c r="B145" t="s">
        <v>547</v>
      </c>
      <c r="C145">
        <v>12</v>
      </c>
      <c r="D145" t="s">
        <v>13</v>
      </c>
      <c r="E145">
        <v>157</v>
      </c>
      <c r="F145">
        <v>148</v>
      </c>
      <c r="G145">
        <v>142</v>
      </c>
      <c r="H145">
        <v>145</v>
      </c>
      <c r="I145">
        <v>149</v>
      </c>
      <c r="J145">
        <v>145</v>
      </c>
      <c r="K145">
        <v>-7.0000000000000007E-2</v>
      </c>
      <c r="L145">
        <v>-0.02</v>
      </c>
      <c r="M145">
        <v>13</v>
      </c>
      <c r="N145">
        <v>145</v>
      </c>
    </row>
    <row r="146" spans="1:14">
      <c r="A146" t="s">
        <v>152</v>
      </c>
      <c r="B146" t="s">
        <v>541</v>
      </c>
      <c r="C146">
        <v>14</v>
      </c>
      <c r="D146" t="s">
        <v>13</v>
      </c>
      <c r="E146">
        <v>153</v>
      </c>
      <c r="F146">
        <v>141</v>
      </c>
      <c r="G146">
        <v>154</v>
      </c>
      <c r="H146">
        <v>149</v>
      </c>
      <c r="I146">
        <v>134</v>
      </c>
      <c r="J146">
        <v>146</v>
      </c>
      <c r="K146">
        <v>-0.05</v>
      </c>
      <c r="L146">
        <v>0.03</v>
      </c>
      <c r="N146">
        <v>146</v>
      </c>
    </row>
    <row r="147" spans="1:14">
      <c r="A147" t="s">
        <v>394</v>
      </c>
      <c r="B147" t="s">
        <v>550</v>
      </c>
      <c r="C147">
        <v>12</v>
      </c>
      <c r="D147" t="s">
        <v>16</v>
      </c>
      <c r="E147">
        <v>178</v>
      </c>
      <c r="F147">
        <v>163</v>
      </c>
      <c r="G147">
        <v>118</v>
      </c>
      <c r="H147">
        <v>147</v>
      </c>
      <c r="I147">
        <v>177</v>
      </c>
      <c r="J147">
        <v>147</v>
      </c>
      <c r="K147">
        <v>-0.17</v>
      </c>
      <c r="L147">
        <v>-0.1</v>
      </c>
      <c r="N147">
        <v>147</v>
      </c>
    </row>
    <row r="148" spans="1:14">
      <c r="A148" t="s">
        <v>153</v>
      </c>
      <c r="B148" t="s">
        <v>564</v>
      </c>
      <c r="C148">
        <v>14</v>
      </c>
      <c r="D148" t="s">
        <v>13</v>
      </c>
      <c r="E148">
        <v>145</v>
      </c>
      <c r="F148">
        <v>147</v>
      </c>
      <c r="G148">
        <v>149</v>
      </c>
      <c r="H148">
        <v>151</v>
      </c>
      <c r="I148">
        <v>144</v>
      </c>
      <c r="J148">
        <v>148</v>
      </c>
      <c r="K148">
        <v>0.02</v>
      </c>
      <c r="L148">
        <v>0.01</v>
      </c>
      <c r="N148">
        <v>148</v>
      </c>
    </row>
    <row r="149" spans="1:14">
      <c r="A149" t="s">
        <v>204</v>
      </c>
      <c r="B149" t="s">
        <v>542</v>
      </c>
      <c r="C149">
        <v>6</v>
      </c>
      <c r="D149" t="s">
        <v>44</v>
      </c>
      <c r="E149">
        <v>136</v>
      </c>
      <c r="F149">
        <v>129</v>
      </c>
      <c r="G149">
        <v>180</v>
      </c>
      <c r="H149">
        <v>142</v>
      </c>
      <c r="I149">
        <v>128</v>
      </c>
      <c r="J149">
        <v>150</v>
      </c>
      <c r="K149">
        <v>0.1</v>
      </c>
      <c r="L149">
        <v>0.16</v>
      </c>
      <c r="N149">
        <v>149</v>
      </c>
    </row>
    <row r="150" spans="1:14">
      <c r="A150" t="s">
        <v>166</v>
      </c>
      <c r="B150" t="s">
        <v>568</v>
      </c>
      <c r="C150">
        <v>14</v>
      </c>
      <c r="D150" t="s">
        <v>16</v>
      </c>
      <c r="E150">
        <v>170</v>
      </c>
      <c r="F150">
        <v>150</v>
      </c>
      <c r="G150">
        <v>134</v>
      </c>
      <c r="H150">
        <v>171</v>
      </c>
      <c r="I150">
        <v>146</v>
      </c>
      <c r="J150">
        <v>150</v>
      </c>
      <c r="K150">
        <v>-0.12</v>
      </c>
      <c r="L150">
        <v>0</v>
      </c>
      <c r="N150">
        <v>150</v>
      </c>
    </row>
    <row r="151" spans="1:14">
      <c r="A151" t="s">
        <v>384</v>
      </c>
      <c r="B151" t="s">
        <v>534</v>
      </c>
      <c r="C151">
        <v>6</v>
      </c>
      <c r="D151" t="s">
        <v>16</v>
      </c>
      <c r="E151">
        <v>145</v>
      </c>
      <c r="F151">
        <v>171</v>
      </c>
      <c r="G151">
        <v>138</v>
      </c>
      <c r="H151">
        <v>144</v>
      </c>
      <c r="I151">
        <v>171</v>
      </c>
      <c r="J151">
        <v>151</v>
      </c>
      <c r="K151">
        <v>0.04</v>
      </c>
      <c r="L151">
        <v>-0.12</v>
      </c>
      <c r="N151">
        <v>151</v>
      </c>
    </row>
    <row r="152" spans="1:14">
      <c r="A152" t="s">
        <v>188</v>
      </c>
      <c r="B152" t="s">
        <v>554</v>
      </c>
      <c r="C152">
        <v>10</v>
      </c>
      <c r="D152" t="s">
        <v>13</v>
      </c>
      <c r="E152">
        <v>159</v>
      </c>
      <c r="F152">
        <v>153</v>
      </c>
      <c r="G152">
        <v>146</v>
      </c>
      <c r="H152">
        <v>167</v>
      </c>
      <c r="I152">
        <v>141</v>
      </c>
      <c r="J152">
        <v>151</v>
      </c>
      <c r="K152">
        <v>-0.05</v>
      </c>
      <c r="L152">
        <v>-0.01</v>
      </c>
      <c r="N152">
        <v>152</v>
      </c>
    </row>
    <row r="153" spans="1:14">
      <c r="A153" t="s">
        <v>181</v>
      </c>
      <c r="B153" t="s">
        <v>554</v>
      </c>
      <c r="C153">
        <v>10</v>
      </c>
      <c r="D153" t="s">
        <v>30</v>
      </c>
      <c r="E153">
        <v>168</v>
      </c>
      <c r="F153">
        <v>143</v>
      </c>
      <c r="G153">
        <v>190</v>
      </c>
      <c r="H153">
        <v>140</v>
      </c>
      <c r="I153">
        <v>135</v>
      </c>
      <c r="J153">
        <v>155</v>
      </c>
      <c r="K153">
        <v>-0.08</v>
      </c>
      <c r="L153">
        <v>0.08</v>
      </c>
      <c r="N153">
        <v>153</v>
      </c>
    </row>
    <row r="154" spans="1:14">
      <c r="A154" t="s">
        <v>434</v>
      </c>
      <c r="B154" t="s">
        <v>566</v>
      </c>
      <c r="C154">
        <v>11</v>
      </c>
      <c r="D154" t="s">
        <v>13</v>
      </c>
      <c r="E154">
        <v>161</v>
      </c>
      <c r="F154">
        <v>175</v>
      </c>
      <c r="G154">
        <v>130</v>
      </c>
      <c r="H154">
        <v>134</v>
      </c>
      <c r="I154">
        <v>202</v>
      </c>
      <c r="J154">
        <v>155</v>
      </c>
      <c r="K154">
        <v>-0.04</v>
      </c>
      <c r="L154">
        <v>-0.11</v>
      </c>
      <c r="N154">
        <v>154</v>
      </c>
    </row>
    <row r="155" spans="1:14">
      <c r="A155" t="s">
        <v>362</v>
      </c>
      <c r="B155" t="s">
        <v>563</v>
      </c>
      <c r="C155">
        <v>14</v>
      </c>
      <c r="D155" t="s">
        <v>13</v>
      </c>
      <c r="E155">
        <v>180</v>
      </c>
      <c r="F155">
        <v>160</v>
      </c>
      <c r="G155">
        <v>157</v>
      </c>
      <c r="H155">
        <v>153</v>
      </c>
      <c r="I155">
        <v>156</v>
      </c>
      <c r="J155">
        <v>155</v>
      </c>
      <c r="K155">
        <v>-0.14000000000000001</v>
      </c>
      <c r="L155">
        <v>-0.03</v>
      </c>
      <c r="N155">
        <v>155</v>
      </c>
    </row>
    <row r="156" spans="1:14">
      <c r="A156" t="s">
        <v>134</v>
      </c>
      <c r="B156" t="s">
        <v>536</v>
      </c>
      <c r="C156">
        <v>12</v>
      </c>
      <c r="D156" t="s">
        <v>13</v>
      </c>
      <c r="E156">
        <v>183</v>
      </c>
      <c r="F156">
        <v>161</v>
      </c>
      <c r="G156">
        <v>124</v>
      </c>
      <c r="H156">
        <v>175</v>
      </c>
      <c r="I156">
        <v>181</v>
      </c>
      <c r="J156">
        <v>160</v>
      </c>
      <c r="K156">
        <v>-0.13</v>
      </c>
      <c r="L156">
        <v>-0.01</v>
      </c>
      <c r="N156">
        <v>156</v>
      </c>
    </row>
    <row r="157" spans="1:14">
      <c r="A157" t="s">
        <v>383</v>
      </c>
      <c r="B157" t="s">
        <v>563</v>
      </c>
      <c r="C157">
        <v>14</v>
      </c>
      <c r="D157" t="s">
        <v>13</v>
      </c>
      <c r="E157">
        <v>201</v>
      </c>
      <c r="F157">
        <v>154</v>
      </c>
      <c r="G157">
        <v>127</v>
      </c>
      <c r="H157">
        <v>184</v>
      </c>
      <c r="I157">
        <v>170</v>
      </c>
      <c r="J157">
        <v>160</v>
      </c>
      <c r="K157">
        <v>-0.2</v>
      </c>
      <c r="L157">
        <v>0.04</v>
      </c>
      <c r="M157">
        <v>14</v>
      </c>
      <c r="N157">
        <v>157</v>
      </c>
    </row>
    <row r="158" spans="1:14">
      <c r="A158" t="s">
        <v>170</v>
      </c>
      <c r="B158" t="s">
        <v>562</v>
      </c>
      <c r="C158">
        <v>10</v>
      </c>
      <c r="D158" t="s">
        <v>44</v>
      </c>
      <c r="E158">
        <v>171</v>
      </c>
      <c r="F158">
        <v>151</v>
      </c>
      <c r="G158">
        <v>159</v>
      </c>
      <c r="H158">
        <v>172</v>
      </c>
      <c r="I158">
        <v>151</v>
      </c>
      <c r="J158">
        <v>161</v>
      </c>
      <c r="K158">
        <v>-0.06</v>
      </c>
      <c r="L158">
        <v>0.06</v>
      </c>
      <c r="N158">
        <v>158</v>
      </c>
    </row>
    <row r="159" spans="1:14">
      <c r="A159" t="s">
        <v>145</v>
      </c>
      <c r="B159" t="s">
        <v>566</v>
      </c>
      <c r="C159">
        <v>11</v>
      </c>
      <c r="D159" t="s">
        <v>13</v>
      </c>
      <c r="E159">
        <v>165</v>
      </c>
      <c r="F159">
        <v>156</v>
      </c>
      <c r="G159">
        <v>143</v>
      </c>
      <c r="H159">
        <v>177</v>
      </c>
      <c r="I159">
        <v>164</v>
      </c>
      <c r="J159">
        <v>161</v>
      </c>
      <c r="K159">
        <v>-0.02</v>
      </c>
      <c r="L159">
        <v>0.03</v>
      </c>
      <c r="N159">
        <v>159</v>
      </c>
    </row>
    <row r="160" spans="1:14">
      <c r="A160" t="s">
        <v>172</v>
      </c>
      <c r="B160" t="s">
        <v>557</v>
      </c>
      <c r="C160">
        <v>7</v>
      </c>
      <c r="D160" t="s">
        <v>16</v>
      </c>
      <c r="E160">
        <v>190</v>
      </c>
      <c r="F160">
        <v>157</v>
      </c>
      <c r="G160">
        <v>170</v>
      </c>
      <c r="H160">
        <v>187</v>
      </c>
      <c r="I160">
        <v>136</v>
      </c>
      <c r="J160">
        <v>164</v>
      </c>
      <c r="K160">
        <v>-0.14000000000000001</v>
      </c>
      <c r="L160">
        <v>0.05</v>
      </c>
      <c r="N160">
        <v>160</v>
      </c>
    </row>
    <row r="161" spans="1:14">
      <c r="A161" t="s">
        <v>409</v>
      </c>
      <c r="B161" t="s">
        <v>532</v>
      </c>
      <c r="C161">
        <v>9</v>
      </c>
      <c r="D161" t="s">
        <v>13</v>
      </c>
      <c r="E161">
        <v>174</v>
      </c>
      <c r="F161">
        <v>187</v>
      </c>
      <c r="G161">
        <v>161</v>
      </c>
      <c r="H161">
        <v>154</v>
      </c>
      <c r="I161">
        <v>187</v>
      </c>
      <c r="J161">
        <v>167</v>
      </c>
      <c r="K161">
        <v>-0.04</v>
      </c>
      <c r="L161">
        <v>-0.11</v>
      </c>
      <c r="N161">
        <v>161</v>
      </c>
    </row>
    <row r="162" spans="1:14">
      <c r="A162" t="s">
        <v>571</v>
      </c>
      <c r="B162" t="s">
        <v>559</v>
      </c>
      <c r="C162">
        <v>11</v>
      </c>
      <c r="D162" t="s">
        <v>16</v>
      </c>
      <c r="E162">
        <v>166</v>
      </c>
      <c r="F162">
        <v>213</v>
      </c>
      <c r="G162">
        <v>144</v>
      </c>
      <c r="H162">
        <v>180</v>
      </c>
      <c r="I162">
        <v>178</v>
      </c>
      <c r="J162">
        <v>167</v>
      </c>
      <c r="K162">
        <v>0.01</v>
      </c>
      <c r="L162">
        <v>-0.21</v>
      </c>
      <c r="N162">
        <v>162</v>
      </c>
    </row>
    <row r="163" spans="1:14">
      <c r="A163" t="s">
        <v>180</v>
      </c>
      <c r="B163" t="s">
        <v>551</v>
      </c>
      <c r="C163">
        <v>11</v>
      </c>
      <c r="D163" t="s">
        <v>44</v>
      </c>
      <c r="E163">
        <v>152</v>
      </c>
      <c r="F163">
        <v>144</v>
      </c>
      <c r="G163">
        <v>183</v>
      </c>
      <c r="H163">
        <v>168</v>
      </c>
      <c r="I163">
        <v>153</v>
      </c>
      <c r="J163">
        <v>168</v>
      </c>
      <c r="K163">
        <v>0.11</v>
      </c>
      <c r="L163">
        <v>0.17</v>
      </c>
      <c r="N163">
        <v>163</v>
      </c>
    </row>
    <row r="164" spans="1:14">
      <c r="A164" t="s">
        <v>358</v>
      </c>
      <c r="B164" t="s">
        <v>544</v>
      </c>
      <c r="C164">
        <v>11</v>
      </c>
      <c r="D164" t="s">
        <v>13</v>
      </c>
      <c r="E164">
        <v>166</v>
      </c>
      <c r="F164">
        <v>159</v>
      </c>
      <c r="G164">
        <v>168</v>
      </c>
      <c r="H164">
        <v>186</v>
      </c>
      <c r="I164">
        <v>154</v>
      </c>
      <c r="J164">
        <v>169</v>
      </c>
      <c r="K164">
        <v>0.02</v>
      </c>
      <c r="L164">
        <v>0.06</v>
      </c>
      <c r="N164">
        <v>164</v>
      </c>
    </row>
    <row r="165" spans="1:14">
      <c r="A165" t="s">
        <v>178</v>
      </c>
      <c r="B165" t="s">
        <v>550</v>
      </c>
      <c r="C165">
        <v>12</v>
      </c>
      <c r="D165" t="s">
        <v>30</v>
      </c>
      <c r="E165">
        <v>156</v>
      </c>
      <c r="F165">
        <v>167</v>
      </c>
      <c r="G165">
        <v>175</v>
      </c>
      <c r="H165">
        <v>152</v>
      </c>
      <c r="I165">
        <v>186</v>
      </c>
      <c r="J165">
        <v>171</v>
      </c>
      <c r="K165">
        <v>0.1</v>
      </c>
      <c r="L165">
        <v>0.02</v>
      </c>
      <c r="N165">
        <v>165</v>
      </c>
    </row>
    <row r="166" spans="1:14">
      <c r="A166" t="s">
        <v>163</v>
      </c>
      <c r="B166" t="s">
        <v>563</v>
      </c>
      <c r="C166">
        <v>14</v>
      </c>
      <c r="D166" t="s">
        <v>30</v>
      </c>
      <c r="E166">
        <v>192</v>
      </c>
      <c r="F166">
        <v>146</v>
      </c>
      <c r="G166">
        <v>177</v>
      </c>
      <c r="H166">
        <v>176</v>
      </c>
      <c r="I166">
        <v>160</v>
      </c>
      <c r="J166">
        <v>171</v>
      </c>
      <c r="K166">
        <v>-0.11</v>
      </c>
      <c r="L166">
        <v>0.17</v>
      </c>
      <c r="N166">
        <v>166</v>
      </c>
    </row>
    <row r="167" spans="1:14">
      <c r="A167" t="s">
        <v>421</v>
      </c>
      <c r="B167" t="s">
        <v>532</v>
      </c>
      <c r="C167">
        <v>9</v>
      </c>
      <c r="D167" t="s">
        <v>16</v>
      </c>
      <c r="E167">
        <v>179</v>
      </c>
      <c r="F167">
        <v>186</v>
      </c>
      <c r="G167">
        <v>145</v>
      </c>
      <c r="H167">
        <v>182</v>
      </c>
      <c r="I167">
        <v>194</v>
      </c>
      <c r="J167">
        <v>174</v>
      </c>
      <c r="K167">
        <v>-0.03</v>
      </c>
      <c r="L167">
        <v>-7.0000000000000007E-2</v>
      </c>
      <c r="N167">
        <v>167</v>
      </c>
    </row>
    <row r="168" spans="1:14">
      <c r="A168" t="s">
        <v>572</v>
      </c>
      <c r="B168" t="s">
        <v>568</v>
      </c>
      <c r="C168">
        <v>14</v>
      </c>
      <c r="D168" t="s">
        <v>13</v>
      </c>
      <c r="E168">
        <v>223</v>
      </c>
      <c r="F168">
        <v>174</v>
      </c>
      <c r="G168">
        <v>141</v>
      </c>
      <c r="H168">
        <v>205</v>
      </c>
      <c r="I168">
        <v>179</v>
      </c>
      <c r="J168">
        <v>175</v>
      </c>
      <c r="K168">
        <v>-0.22</v>
      </c>
      <c r="L168">
        <v>0.01</v>
      </c>
      <c r="N168">
        <v>168</v>
      </c>
    </row>
    <row r="169" spans="1:14">
      <c r="A169" t="s">
        <v>183</v>
      </c>
      <c r="B169" t="s">
        <v>551</v>
      </c>
      <c r="C169">
        <v>11</v>
      </c>
      <c r="D169" t="s">
        <v>30</v>
      </c>
      <c r="E169">
        <v>203</v>
      </c>
      <c r="F169">
        <v>168</v>
      </c>
      <c r="G169">
        <v>196</v>
      </c>
      <c r="H169">
        <v>173</v>
      </c>
      <c r="I169">
        <v>162</v>
      </c>
      <c r="J169">
        <v>177</v>
      </c>
      <c r="K169">
        <v>-0.13</v>
      </c>
      <c r="L169">
        <v>0.05</v>
      </c>
      <c r="M169">
        <v>15</v>
      </c>
      <c r="N169">
        <v>169</v>
      </c>
    </row>
    <row r="170" spans="1:14">
      <c r="A170" t="s">
        <v>426</v>
      </c>
      <c r="B170" t="s">
        <v>564</v>
      </c>
      <c r="C170">
        <v>14</v>
      </c>
      <c r="D170" t="s">
        <v>30</v>
      </c>
      <c r="E170">
        <v>213</v>
      </c>
      <c r="F170">
        <v>181</v>
      </c>
      <c r="G170">
        <v>167</v>
      </c>
      <c r="H170">
        <v>169</v>
      </c>
      <c r="I170">
        <v>197</v>
      </c>
      <c r="J170">
        <v>178</v>
      </c>
      <c r="K170">
        <v>-0.17</v>
      </c>
      <c r="L170">
        <v>-0.02</v>
      </c>
      <c r="N170">
        <v>170</v>
      </c>
    </row>
    <row r="171" spans="1:14">
      <c r="A171" t="s">
        <v>432</v>
      </c>
      <c r="B171" t="s">
        <v>569</v>
      </c>
      <c r="C171">
        <v>5</v>
      </c>
      <c r="D171" t="s">
        <v>16</v>
      </c>
      <c r="E171">
        <v>173</v>
      </c>
      <c r="F171">
        <v>216</v>
      </c>
      <c r="G171">
        <v>166</v>
      </c>
      <c r="H171">
        <v>170</v>
      </c>
      <c r="I171">
        <v>201</v>
      </c>
      <c r="J171">
        <v>179</v>
      </c>
      <c r="K171">
        <v>0.03</v>
      </c>
      <c r="L171">
        <v>-0.17</v>
      </c>
      <c r="N171">
        <v>171</v>
      </c>
    </row>
    <row r="172" spans="1:14">
      <c r="A172" t="s">
        <v>398</v>
      </c>
      <c r="B172" t="s">
        <v>569</v>
      </c>
      <c r="C172">
        <v>5</v>
      </c>
      <c r="D172" t="s">
        <v>13</v>
      </c>
      <c r="E172">
        <v>188</v>
      </c>
      <c r="F172">
        <v>191</v>
      </c>
      <c r="G172">
        <v>184</v>
      </c>
      <c r="H172">
        <v>174</v>
      </c>
      <c r="I172">
        <v>180</v>
      </c>
      <c r="J172">
        <v>179</v>
      </c>
      <c r="K172">
        <v>-0.05</v>
      </c>
      <c r="L172">
        <v>-0.06</v>
      </c>
      <c r="N172">
        <v>172</v>
      </c>
    </row>
    <row r="173" spans="1:14">
      <c r="A173" t="s">
        <v>205</v>
      </c>
      <c r="B173" t="s">
        <v>558</v>
      </c>
      <c r="C173">
        <v>10</v>
      </c>
      <c r="D173" t="s">
        <v>44</v>
      </c>
      <c r="E173">
        <v>196</v>
      </c>
      <c r="F173">
        <v>140</v>
      </c>
      <c r="G173">
        <v>198</v>
      </c>
      <c r="H173">
        <v>198</v>
      </c>
      <c r="I173">
        <v>143</v>
      </c>
      <c r="J173">
        <v>180</v>
      </c>
      <c r="K173">
        <v>-0.08</v>
      </c>
      <c r="L173">
        <v>0.28000000000000003</v>
      </c>
      <c r="N173">
        <v>173</v>
      </c>
    </row>
    <row r="174" spans="1:14">
      <c r="A174" t="s">
        <v>221</v>
      </c>
      <c r="B174" t="s">
        <v>558</v>
      </c>
      <c r="C174">
        <v>10</v>
      </c>
      <c r="D174" t="s">
        <v>30</v>
      </c>
      <c r="E174">
        <v>217</v>
      </c>
      <c r="F174">
        <v>172</v>
      </c>
      <c r="G174">
        <v>165</v>
      </c>
      <c r="H174">
        <v>214</v>
      </c>
      <c r="I174">
        <v>165</v>
      </c>
      <c r="J174">
        <v>181</v>
      </c>
      <c r="K174">
        <v>-0.16</v>
      </c>
      <c r="L174">
        <v>0.05</v>
      </c>
      <c r="N174">
        <v>174</v>
      </c>
    </row>
    <row r="175" spans="1:14">
      <c r="A175" t="s">
        <v>174</v>
      </c>
      <c r="B175" t="s">
        <v>565</v>
      </c>
      <c r="C175">
        <v>5</v>
      </c>
      <c r="D175" t="s">
        <v>30</v>
      </c>
      <c r="E175">
        <v>206</v>
      </c>
      <c r="F175">
        <v>182</v>
      </c>
      <c r="G175">
        <v>176</v>
      </c>
      <c r="H175">
        <v>201</v>
      </c>
      <c r="I175">
        <v>168</v>
      </c>
      <c r="J175">
        <v>182</v>
      </c>
      <c r="K175">
        <v>-0.12</v>
      </c>
      <c r="L175">
        <v>0</v>
      </c>
      <c r="N175">
        <v>175</v>
      </c>
    </row>
    <row r="176" spans="1:14">
      <c r="A176" t="s">
        <v>454</v>
      </c>
      <c r="B176" t="s">
        <v>553</v>
      </c>
      <c r="C176">
        <v>12</v>
      </c>
      <c r="D176" t="s">
        <v>16</v>
      </c>
      <c r="E176">
        <v>175</v>
      </c>
      <c r="F176">
        <v>165</v>
      </c>
      <c r="G176">
        <v>155</v>
      </c>
      <c r="H176">
        <v>179</v>
      </c>
      <c r="I176">
        <v>217</v>
      </c>
      <c r="J176">
        <v>184</v>
      </c>
      <c r="K176">
        <v>0.05</v>
      </c>
      <c r="L176">
        <v>0.11</v>
      </c>
      <c r="N176">
        <v>176</v>
      </c>
    </row>
    <row r="177" spans="1:14">
      <c r="A177" t="s">
        <v>355</v>
      </c>
      <c r="B177" t="s">
        <v>545</v>
      </c>
      <c r="C177">
        <v>14</v>
      </c>
      <c r="D177" t="s">
        <v>13</v>
      </c>
      <c r="E177">
        <v>226</v>
      </c>
      <c r="F177">
        <v>166</v>
      </c>
      <c r="G177">
        <v>193</v>
      </c>
      <c r="H177">
        <v>207</v>
      </c>
      <c r="I177">
        <v>152</v>
      </c>
      <c r="J177">
        <v>184</v>
      </c>
      <c r="K177">
        <v>-0.19</v>
      </c>
      <c r="L177">
        <v>0.11</v>
      </c>
      <c r="N177">
        <v>177</v>
      </c>
    </row>
    <row r="178" spans="1:14">
      <c r="A178" t="s">
        <v>218</v>
      </c>
      <c r="B178" t="s">
        <v>565</v>
      </c>
      <c r="C178">
        <v>5</v>
      </c>
      <c r="D178" t="s">
        <v>44</v>
      </c>
      <c r="E178">
        <v>172</v>
      </c>
      <c r="F178">
        <v>155</v>
      </c>
      <c r="G178">
        <v>199</v>
      </c>
      <c r="H178">
        <v>185</v>
      </c>
      <c r="I178">
        <v>169</v>
      </c>
      <c r="J178">
        <v>184</v>
      </c>
      <c r="K178">
        <v>7.0000000000000007E-2</v>
      </c>
      <c r="L178">
        <v>0.19</v>
      </c>
      <c r="N178">
        <v>178</v>
      </c>
    </row>
    <row r="179" spans="1:14">
      <c r="A179" t="s">
        <v>403</v>
      </c>
      <c r="B179" t="s">
        <v>537</v>
      </c>
      <c r="C179">
        <v>12</v>
      </c>
      <c r="D179" t="s">
        <v>13</v>
      </c>
      <c r="E179">
        <v>208</v>
      </c>
      <c r="F179">
        <v>170</v>
      </c>
      <c r="G179">
        <v>191</v>
      </c>
      <c r="H179">
        <v>191</v>
      </c>
      <c r="I179">
        <v>183</v>
      </c>
      <c r="J179">
        <v>188</v>
      </c>
      <c r="K179">
        <v>-0.09</v>
      </c>
      <c r="L179">
        <v>0.11</v>
      </c>
      <c r="N179">
        <v>179</v>
      </c>
    </row>
    <row r="180" spans="1:14">
      <c r="A180" t="s">
        <v>407</v>
      </c>
      <c r="B180" t="s">
        <v>551</v>
      </c>
      <c r="C180">
        <v>11</v>
      </c>
      <c r="D180" t="s">
        <v>16</v>
      </c>
      <c r="E180">
        <v>176</v>
      </c>
      <c r="F180">
        <v>179</v>
      </c>
      <c r="G180">
        <v>204</v>
      </c>
      <c r="H180">
        <v>190</v>
      </c>
      <c r="I180">
        <v>185</v>
      </c>
      <c r="J180">
        <v>193</v>
      </c>
      <c r="K180">
        <v>0.1</v>
      </c>
      <c r="L180">
        <v>0.08</v>
      </c>
      <c r="N180">
        <v>180</v>
      </c>
    </row>
    <row r="181" spans="1:14">
      <c r="A181" t="s">
        <v>182</v>
      </c>
      <c r="B181" t="s">
        <v>542</v>
      </c>
      <c r="C181">
        <v>6</v>
      </c>
      <c r="D181" t="s">
        <v>13</v>
      </c>
      <c r="E181">
        <v>231</v>
      </c>
      <c r="F181">
        <v>180</v>
      </c>
      <c r="G181">
        <v>185</v>
      </c>
      <c r="H181">
        <v>212</v>
      </c>
      <c r="I181">
        <v>188</v>
      </c>
      <c r="J181">
        <v>195</v>
      </c>
      <c r="K181">
        <v>-0.16</v>
      </c>
      <c r="L181">
        <v>0.08</v>
      </c>
      <c r="M181">
        <v>16</v>
      </c>
      <c r="N181">
        <v>181</v>
      </c>
    </row>
    <row r="182" spans="1:14">
      <c r="A182" t="s">
        <v>471</v>
      </c>
      <c r="B182" t="s">
        <v>535</v>
      </c>
      <c r="C182">
        <v>12</v>
      </c>
      <c r="D182" t="s">
        <v>16</v>
      </c>
      <c r="E182">
        <v>183</v>
      </c>
      <c r="F182">
        <v>178</v>
      </c>
      <c r="G182">
        <v>179</v>
      </c>
      <c r="H182">
        <v>183</v>
      </c>
      <c r="I182">
        <v>227</v>
      </c>
      <c r="J182">
        <v>196</v>
      </c>
      <c r="K182">
        <v>7.0000000000000007E-2</v>
      </c>
      <c r="L182">
        <v>0.1</v>
      </c>
      <c r="N182">
        <v>182</v>
      </c>
    </row>
    <row r="183" spans="1:14">
      <c r="A183" t="s">
        <v>475</v>
      </c>
      <c r="B183" t="s">
        <v>535</v>
      </c>
      <c r="C183">
        <v>12</v>
      </c>
      <c r="D183" t="s">
        <v>30</v>
      </c>
      <c r="E183">
        <v>190</v>
      </c>
      <c r="F183">
        <v>164</v>
      </c>
      <c r="G183">
        <v>174</v>
      </c>
      <c r="H183">
        <v>188</v>
      </c>
      <c r="I183">
        <v>229</v>
      </c>
      <c r="J183">
        <v>197</v>
      </c>
      <c r="K183">
        <v>0.04</v>
      </c>
      <c r="L183">
        <v>0.2</v>
      </c>
      <c r="N183">
        <v>183</v>
      </c>
    </row>
    <row r="184" spans="1:14">
      <c r="A184" t="s">
        <v>179</v>
      </c>
      <c r="B184" t="s">
        <v>557</v>
      </c>
      <c r="C184">
        <v>7</v>
      </c>
      <c r="D184" t="s">
        <v>16</v>
      </c>
      <c r="E184">
        <v>205</v>
      </c>
      <c r="F184">
        <v>176</v>
      </c>
      <c r="G184">
        <v>202</v>
      </c>
      <c r="H184">
        <v>216</v>
      </c>
      <c r="I184">
        <v>175</v>
      </c>
      <c r="J184">
        <v>198</v>
      </c>
      <c r="K184">
        <v>-0.04</v>
      </c>
      <c r="L184">
        <v>0.12</v>
      </c>
      <c r="N184">
        <v>184</v>
      </c>
    </row>
    <row r="185" spans="1:14">
      <c r="A185" t="s">
        <v>189</v>
      </c>
      <c r="B185" t="s">
        <v>552</v>
      </c>
      <c r="C185">
        <v>14</v>
      </c>
      <c r="D185" t="s">
        <v>16</v>
      </c>
      <c r="E185">
        <v>189</v>
      </c>
      <c r="F185">
        <v>185</v>
      </c>
      <c r="G185">
        <v>214</v>
      </c>
      <c r="H185">
        <v>189</v>
      </c>
      <c r="I185">
        <v>192</v>
      </c>
      <c r="J185">
        <v>198</v>
      </c>
      <c r="K185">
        <v>0.05</v>
      </c>
      <c r="L185">
        <v>7.0000000000000007E-2</v>
      </c>
      <c r="N185">
        <v>185</v>
      </c>
    </row>
    <row r="186" spans="1:14">
      <c r="A186" t="s">
        <v>199</v>
      </c>
      <c r="B186" t="s">
        <v>548</v>
      </c>
      <c r="C186">
        <v>10</v>
      </c>
      <c r="D186" t="s">
        <v>16</v>
      </c>
      <c r="E186">
        <v>226</v>
      </c>
      <c r="F186">
        <v>198</v>
      </c>
      <c r="G186">
        <v>158</v>
      </c>
      <c r="H186">
        <v>220</v>
      </c>
      <c r="I186">
        <v>218</v>
      </c>
      <c r="J186">
        <v>199</v>
      </c>
      <c r="K186">
        <v>-0.12</v>
      </c>
      <c r="L186">
        <v>0</v>
      </c>
      <c r="N186">
        <v>186</v>
      </c>
    </row>
    <row r="187" spans="1:14">
      <c r="A187" t="s">
        <v>169</v>
      </c>
      <c r="B187" t="s">
        <v>559</v>
      </c>
      <c r="C187">
        <v>11</v>
      </c>
      <c r="D187" t="s">
        <v>13</v>
      </c>
      <c r="E187">
        <v>220</v>
      </c>
      <c r="F187">
        <v>177</v>
      </c>
      <c r="G187">
        <v>187</v>
      </c>
      <c r="H187">
        <v>219</v>
      </c>
      <c r="I187">
        <v>195</v>
      </c>
      <c r="J187">
        <v>200</v>
      </c>
      <c r="K187">
        <v>-0.09</v>
      </c>
      <c r="L187">
        <v>0.13</v>
      </c>
      <c r="N187">
        <v>187</v>
      </c>
    </row>
    <row r="188" spans="1:14">
      <c r="A188" t="s">
        <v>419</v>
      </c>
      <c r="B188" t="s">
        <v>559</v>
      </c>
      <c r="C188">
        <v>11</v>
      </c>
      <c r="D188" t="s">
        <v>44</v>
      </c>
      <c r="E188">
        <v>207</v>
      </c>
      <c r="F188">
        <v>169</v>
      </c>
      <c r="G188">
        <v>182</v>
      </c>
      <c r="H188">
        <v>229</v>
      </c>
      <c r="I188">
        <v>193</v>
      </c>
      <c r="J188">
        <v>201</v>
      </c>
      <c r="K188">
        <v>-0.03</v>
      </c>
      <c r="L188">
        <v>0.19</v>
      </c>
      <c r="N188">
        <v>188</v>
      </c>
    </row>
    <row r="189" spans="1:14">
      <c r="A189" t="s">
        <v>227</v>
      </c>
      <c r="B189" t="s">
        <v>566</v>
      </c>
      <c r="C189">
        <v>11</v>
      </c>
      <c r="D189" t="s">
        <v>44</v>
      </c>
      <c r="E189">
        <v>209</v>
      </c>
      <c r="F189">
        <v>188</v>
      </c>
      <c r="G189">
        <v>181</v>
      </c>
      <c r="H189">
        <v>218</v>
      </c>
      <c r="I189">
        <v>205</v>
      </c>
      <c r="J189">
        <v>201</v>
      </c>
      <c r="K189">
        <v>-0.04</v>
      </c>
      <c r="L189">
        <v>7.0000000000000007E-2</v>
      </c>
      <c r="N189">
        <v>189</v>
      </c>
    </row>
    <row r="190" spans="1:14">
      <c r="A190" t="s">
        <v>424</v>
      </c>
      <c r="B190" t="s">
        <v>561</v>
      </c>
      <c r="C190">
        <v>9</v>
      </c>
      <c r="D190" t="s">
        <v>13</v>
      </c>
      <c r="E190">
        <v>233</v>
      </c>
      <c r="F190">
        <v>196</v>
      </c>
      <c r="G190">
        <v>234</v>
      </c>
      <c r="H190">
        <v>181</v>
      </c>
      <c r="I190">
        <v>196</v>
      </c>
      <c r="J190">
        <v>204</v>
      </c>
      <c r="K190">
        <v>-0.13</v>
      </c>
      <c r="L190">
        <v>0.04</v>
      </c>
      <c r="N190">
        <v>190</v>
      </c>
    </row>
    <row r="191" spans="1:14">
      <c r="A191" t="s">
        <v>465</v>
      </c>
      <c r="B191" t="s">
        <v>545</v>
      </c>
      <c r="C191">
        <v>14</v>
      </c>
      <c r="D191" t="s">
        <v>16</v>
      </c>
      <c r="E191">
        <v>247</v>
      </c>
      <c r="F191">
        <v>217</v>
      </c>
      <c r="G191">
        <v>156</v>
      </c>
      <c r="H191">
        <v>233</v>
      </c>
      <c r="I191">
        <v>223</v>
      </c>
      <c r="J191">
        <v>204</v>
      </c>
      <c r="K191">
        <v>-0.17</v>
      </c>
      <c r="L191">
        <v>-0.06</v>
      </c>
      <c r="N191">
        <v>191</v>
      </c>
    </row>
    <row r="192" spans="1:14">
      <c r="A192" t="s">
        <v>430</v>
      </c>
      <c r="B192" t="s">
        <v>568</v>
      </c>
      <c r="C192">
        <v>14</v>
      </c>
      <c r="D192" t="s">
        <v>16</v>
      </c>
      <c r="E192">
        <v>211</v>
      </c>
      <c r="F192">
        <v>190</v>
      </c>
      <c r="G192">
        <v>216</v>
      </c>
      <c r="H192">
        <v>209</v>
      </c>
      <c r="I192">
        <v>200</v>
      </c>
      <c r="J192">
        <v>208</v>
      </c>
      <c r="K192">
        <v>-0.01</v>
      </c>
      <c r="L192">
        <v>0.1</v>
      </c>
      <c r="N192">
        <v>192</v>
      </c>
    </row>
    <row r="193" spans="1:14">
      <c r="A193" t="s">
        <v>190</v>
      </c>
      <c r="B193" t="s">
        <v>563</v>
      </c>
      <c r="C193">
        <v>14</v>
      </c>
      <c r="D193" t="s">
        <v>13</v>
      </c>
      <c r="E193">
        <v>317</v>
      </c>
      <c r="F193">
        <v>218</v>
      </c>
      <c r="G193">
        <v>150</v>
      </c>
      <c r="H193">
        <v>274</v>
      </c>
      <c r="I193">
        <v>207</v>
      </c>
      <c r="J193">
        <v>210</v>
      </c>
      <c r="K193">
        <v>-0.34</v>
      </c>
      <c r="L193">
        <v>-0.04</v>
      </c>
      <c r="M193">
        <v>17</v>
      </c>
      <c r="N193">
        <v>193</v>
      </c>
    </row>
    <row r="194" spans="1:14">
      <c r="A194" t="s">
        <v>405</v>
      </c>
      <c r="B194" t="s">
        <v>545</v>
      </c>
      <c r="C194">
        <v>14</v>
      </c>
      <c r="D194" t="s">
        <v>30</v>
      </c>
      <c r="E194">
        <v>182</v>
      </c>
      <c r="F194">
        <v>183</v>
      </c>
      <c r="G194">
        <v>271</v>
      </c>
      <c r="H194">
        <v>178</v>
      </c>
      <c r="I194">
        <v>184</v>
      </c>
      <c r="J194">
        <v>211</v>
      </c>
      <c r="K194">
        <v>0.16</v>
      </c>
      <c r="L194">
        <v>0.15</v>
      </c>
      <c r="N194">
        <v>194</v>
      </c>
    </row>
    <row r="195" spans="1:14">
      <c r="A195" t="s">
        <v>392</v>
      </c>
      <c r="B195" t="s">
        <v>568</v>
      </c>
      <c r="C195">
        <v>14</v>
      </c>
      <c r="D195" t="s">
        <v>13</v>
      </c>
      <c r="E195">
        <v>200</v>
      </c>
      <c r="F195">
        <v>207</v>
      </c>
      <c r="G195">
        <v>308</v>
      </c>
      <c r="H195">
        <v>156</v>
      </c>
      <c r="I195">
        <v>176</v>
      </c>
      <c r="J195">
        <v>213</v>
      </c>
      <c r="K195">
        <v>7.0000000000000007E-2</v>
      </c>
      <c r="L195">
        <v>0.03</v>
      </c>
      <c r="N195">
        <v>195</v>
      </c>
    </row>
    <row r="196" spans="1:14">
      <c r="A196" t="s">
        <v>228</v>
      </c>
      <c r="B196" t="s">
        <v>550</v>
      </c>
      <c r="C196">
        <v>12</v>
      </c>
      <c r="D196" t="s">
        <v>44</v>
      </c>
      <c r="E196">
        <v>209</v>
      </c>
      <c r="F196">
        <v>173</v>
      </c>
      <c r="G196">
        <v>238</v>
      </c>
      <c r="H196">
        <v>232</v>
      </c>
      <c r="I196">
        <v>172</v>
      </c>
      <c r="J196">
        <v>214</v>
      </c>
      <c r="K196">
        <v>0.02</v>
      </c>
      <c r="L196">
        <v>0.24</v>
      </c>
      <c r="N196">
        <v>196</v>
      </c>
    </row>
    <row r="197" spans="1:14">
      <c r="A197" t="s">
        <v>197</v>
      </c>
      <c r="B197" t="s">
        <v>549</v>
      </c>
      <c r="C197">
        <v>6</v>
      </c>
      <c r="D197" t="s">
        <v>16</v>
      </c>
      <c r="E197">
        <v>214</v>
      </c>
      <c r="F197">
        <v>202</v>
      </c>
      <c r="G197">
        <v>171</v>
      </c>
      <c r="H197">
        <v>199</v>
      </c>
      <c r="I197">
        <v>278</v>
      </c>
      <c r="J197">
        <v>216</v>
      </c>
      <c r="K197">
        <v>0.01</v>
      </c>
      <c r="L197">
        <v>7.0000000000000007E-2</v>
      </c>
      <c r="N197">
        <v>197</v>
      </c>
    </row>
    <row r="198" spans="1:14">
      <c r="A198" t="s">
        <v>481</v>
      </c>
      <c r="B198" t="s">
        <v>550</v>
      </c>
      <c r="C198">
        <v>12</v>
      </c>
      <c r="D198" t="s">
        <v>30</v>
      </c>
      <c r="E198">
        <v>251</v>
      </c>
      <c r="F198">
        <v>189</v>
      </c>
      <c r="G198">
        <v>178</v>
      </c>
      <c r="H198">
        <v>241</v>
      </c>
      <c r="I198">
        <v>233</v>
      </c>
      <c r="J198">
        <v>217</v>
      </c>
      <c r="K198">
        <v>-0.13</v>
      </c>
      <c r="L198">
        <v>0.15</v>
      </c>
      <c r="N198">
        <v>198</v>
      </c>
    </row>
    <row r="199" spans="1:14">
      <c r="A199" t="s">
        <v>484</v>
      </c>
      <c r="B199" t="s">
        <v>547</v>
      </c>
      <c r="C199">
        <v>12</v>
      </c>
      <c r="D199" t="s">
        <v>16</v>
      </c>
      <c r="E199">
        <v>238</v>
      </c>
      <c r="F199">
        <v>208</v>
      </c>
      <c r="G199">
        <v>195</v>
      </c>
      <c r="H199">
        <v>223</v>
      </c>
      <c r="I199">
        <v>235</v>
      </c>
      <c r="J199">
        <v>218</v>
      </c>
      <c r="K199">
        <v>-0.09</v>
      </c>
      <c r="L199">
        <v>0.05</v>
      </c>
      <c r="N199">
        <v>199</v>
      </c>
    </row>
    <row r="200" spans="1:14">
      <c r="A200" t="s">
        <v>573</v>
      </c>
      <c r="B200" t="s">
        <v>535</v>
      </c>
      <c r="C200">
        <v>12</v>
      </c>
      <c r="D200" t="s">
        <v>13</v>
      </c>
      <c r="E200">
        <v>266</v>
      </c>
      <c r="F200">
        <v>212</v>
      </c>
      <c r="G200">
        <v>211</v>
      </c>
      <c r="H200">
        <v>206</v>
      </c>
      <c r="I200">
        <v>241</v>
      </c>
      <c r="J200">
        <v>219</v>
      </c>
      <c r="K200">
        <v>-0.18</v>
      </c>
      <c r="L200">
        <v>0.03</v>
      </c>
      <c r="N200">
        <v>200</v>
      </c>
    </row>
    <row r="201" spans="1:14">
      <c r="A201" t="s">
        <v>479</v>
      </c>
      <c r="B201" t="s">
        <v>561</v>
      </c>
      <c r="C201">
        <v>9</v>
      </c>
      <c r="D201" t="s">
        <v>44</v>
      </c>
      <c r="E201">
        <v>193</v>
      </c>
      <c r="F201">
        <v>192</v>
      </c>
      <c r="G201">
        <v>200</v>
      </c>
      <c r="H201">
        <v>235</v>
      </c>
      <c r="I201">
        <v>231</v>
      </c>
      <c r="J201">
        <v>222</v>
      </c>
      <c r="K201">
        <v>0.15</v>
      </c>
      <c r="L201">
        <v>0.16</v>
      </c>
      <c r="N201">
        <v>201</v>
      </c>
    </row>
    <row r="202" spans="1:14">
      <c r="A202" t="s">
        <v>236</v>
      </c>
      <c r="B202" t="s">
        <v>566</v>
      </c>
      <c r="C202">
        <v>11</v>
      </c>
      <c r="D202" t="s">
        <v>16</v>
      </c>
      <c r="E202">
        <v>263</v>
      </c>
      <c r="F202">
        <v>221</v>
      </c>
      <c r="G202">
        <v>169</v>
      </c>
      <c r="H202">
        <v>292</v>
      </c>
      <c r="I202">
        <v>206</v>
      </c>
      <c r="J202">
        <v>222</v>
      </c>
      <c r="K202">
        <v>-0.15</v>
      </c>
      <c r="L202">
        <v>0.01</v>
      </c>
      <c r="N202">
        <v>202</v>
      </c>
    </row>
    <row r="203" spans="1:14">
      <c r="A203" t="s">
        <v>184</v>
      </c>
      <c r="B203" t="s">
        <v>540</v>
      </c>
      <c r="C203">
        <v>5</v>
      </c>
      <c r="D203" t="s">
        <v>16</v>
      </c>
      <c r="E203">
        <v>240</v>
      </c>
      <c r="F203">
        <v>210</v>
      </c>
      <c r="G203">
        <v>201</v>
      </c>
      <c r="H203">
        <v>256</v>
      </c>
      <c r="I203">
        <v>210</v>
      </c>
      <c r="J203">
        <v>222</v>
      </c>
      <c r="K203">
        <v>-7.0000000000000007E-2</v>
      </c>
      <c r="L203">
        <v>0.06</v>
      </c>
      <c r="N203">
        <v>203</v>
      </c>
    </row>
    <row r="204" spans="1:14">
      <c r="A204" t="s">
        <v>441</v>
      </c>
      <c r="B204" t="s">
        <v>568</v>
      </c>
      <c r="C204">
        <v>14</v>
      </c>
      <c r="D204" t="s">
        <v>44</v>
      </c>
      <c r="E204">
        <v>194</v>
      </c>
      <c r="F204">
        <v>195</v>
      </c>
      <c r="G204">
        <v>237</v>
      </c>
      <c r="H204">
        <v>227</v>
      </c>
      <c r="I204">
        <v>208</v>
      </c>
      <c r="J204">
        <v>224</v>
      </c>
      <c r="K204">
        <v>0.15</v>
      </c>
      <c r="L204">
        <v>0.15</v>
      </c>
      <c r="N204">
        <v>204</v>
      </c>
    </row>
    <row r="205" spans="1:14">
      <c r="A205" t="s">
        <v>203</v>
      </c>
      <c r="B205" t="s">
        <v>562</v>
      </c>
      <c r="C205">
        <v>10</v>
      </c>
      <c r="D205" t="s">
        <v>16</v>
      </c>
      <c r="E205">
        <v>257</v>
      </c>
      <c r="F205">
        <v>194</v>
      </c>
      <c r="G205">
        <v>213</v>
      </c>
      <c r="H205">
        <v>237</v>
      </c>
      <c r="I205">
        <v>224</v>
      </c>
      <c r="J205">
        <v>225</v>
      </c>
      <c r="K205">
        <v>-0.13</v>
      </c>
      <c r="L205">
        <v>0.16</v>
      </c>
      <c r="M205">
        <v>18</v>
      </c>
      <c r="N205">
        <v>205</v>
      </c>
    </row>
    <row r="206" spans="1:14">
      <c r="A206" t="s">
        <v>268</v>
      </c>
      <c r="B206" t="s">
        <v>554</v>
      </c>
      <c r="C206">
        <v>10</v>
      </c>
      <c r="D206" t="s">
        <v>30</v>
      </c>
      <c r="E206">
        <v>311</v>
      </c>
      <c r="F206">
        <v>205</v>
      </c>
      <c r="G206">
        <v>189</v>
      </c>
      <c r="H206">
        <v>266</v>
      </c>
      <c r="I206">
        <v>226</v>
      </c>
      <c r="J206">
        <v>227</v>
      </c>
      <c r="K206">
        <v>-0.27</v>
      </c>
      <c r="L206">
        <v>0.11</v>
      </c>
      <c r="N206">
        <v>206</v>
      </c>
    </row>
    <row r="207" spans="1:14">
      <c r="A207" t="s">
        <v>198</v>
      </c>
      <c r="B207" t="s">
        <v>565</v>
      </c>
      <c r="C207">
        <v>5</v>
      </c>
      <c r="D207" t="s">
        <v>13</v>
      </c>
      <c r="E207">
        <v>247</v>
      </c>
      <c r="F207">
        <v>197</v>
      </c>
      <c r="G207">
        <v>186</v>
      </c>
      <c r="H207">
        <v>239</v>
      </c>
      <c r="I207">
        <v>264</v>
      </c>
      <c r="J207">
        <v>230</v>
      </c>
      <c r="K207">
        <v>-7.0000000000000007E-2</v>
      </c>
      <c r="L207">
        <v>0.17</v>
      </c>
      <c r="N207">
        <v>207</v>
      </c>
    </row>
    <row r="208" spans="1:14">
      <c r="A208" t="s">
        <v>244</v>
      </c>
      <c r="B208" t="s">
        <v>545</v>
      </c>
      <c r="C208">
        <v>14</v>
      </c>
      <c r="D208" t="s">
        <v>16</v>
      </c>
      <c r="E208">
        <v>246</v>
      </c>
      <c r="F208">
        <v>204</v>
      </c>
      <c r="G208">
        <v>203</v>
      </c>
      <c r="H208">
        <v>244</v>
      </c>
      <c r="I208">
        <v>243</v>
      </c>
      <c r="J208">
        <v>230</v>
      </c>
      <c r="K208">
        <v>-7.0000000000000007E-2</v>
      </c>
      <c r="L208">
        <v>0.13</v>
      </c>
      <c r="N208">
        <v>208</v>
      </c>
    </row>
    <row r="209" spans="1:14">
      <c r="A209" t="s">
        <v>214</v>
      </c>
      <c r="B209" t="s">
        <v>559</v>
      </c>
      <c r="C209">
        <v>11</v>
      </c>
      <c r="D209" t="s">
        <v>13</v>
      </c>
      <c r="E209">
        <v>281</v>
      </c>
      <c r="F209">
        <v>211</v>
      </c>
      <c r="G209">
        <v>188</v>
      </c>
      <c r="H209">
        <v>267</v>
      </c>
      <c r="I209">
        <v>251</v>
      </c>
      <c r="J209">
        <v>235</v>
      </c>
      <c r="K209">
        <v>-0.16</v>
      </c>
      <c r="L209">
        <v>0.12</v>
      </c>
      <c r="N209">
        <v>209</v>
      </c>
    </row>
    <row r="210" spans="1:14">
      <c r="A210" t="s">
        <v>272</v>
      </c>
      <c r="B210" t="s">
        <v>544</v>
      </c>
      <c r="C210">
        <v>11</v>
      </c>
      <c r="D210" t="s">
        <v>13</v>
      </c>
      <c r="E210">
        <v>305</v>
      </c>
      <c r="F210">
        <v>220</v>
      </c>
      <c r="G210">
        <v>209</v>
      </c>
      <c r="H210">
        <v>240</v>
      </c>
      <c r="I210">
        <v>260</v>
      </c>
      <c r="J210">
        <v>236</v>
      </c>
      <c r="K210">
        <v>-0.23</v>
      </c>
      <c r="L210">
        <v>7.0000000000000007E-2</v>
      </c>
      <c r="N210">
        <v>210</v>
      </c>
    </row>
    <row r="211" spans="1:14">
      <c r="A211" t="s">
        <v>232</v>
      </c>
      <c r="B211" t="s">
        <v>554</v>
      </c>
      <c r="C211">
        <v>10</v>
      </c>
      <c r="D211" t="s">
        <v>16</v>
      </c>
      <c r="E211">
        <v>212</v>
      </c>
      <c r="F211">
        <v>206</v>
      </c>
      <c r="G211">
        <v>280</v>
      </c>
      <c r="H211">
        <v>230</v>
      </c>
      <c r="I211">
        <v>199</v>
      </c>
      <c r="J211">
        <v>236</v>
      </c>
      <c r="K211">
        <v>0.11</v>
      </c>
      <c r="L211">
        <v>0.15</v>
      </c>
      <c r="N211">
        <v>211</v>
      </c>
    </row>
    <row r="212" spans="1:14">
      <c r="A212" t="s">
        <v>207</v>
      </c>
      <c r="B212" t="s">
        <v>562</v>
      </c>
      <c r="C212">
        <v>10</v>
      </c>
      <c r="D212" t="s">
        <v>13</v>
      </c>
      <c r="E212">
        <v>318</v>
      </c>
      <c r="F212">
        <v>201</v>
      </c>
      <c r="G212">
        <v>243</v>
      </c>
      <c r="H212">
        <v>262</v>
      </c>
      <c r="I212">
        <v>211</v>
      </c>
      <c r="J212">
        <v>239</v>
      </c>
      <c r="K212">
        <v>-0.25</v>
      </c>
      <c r="L212">
        <v>0.19</v>
      </c>
      <c r="N212">
        <v>212</v>
      </c>
    </row>
    <row r="213" spans="1:14">
      <c r="A213" t="s">
        <v>212</v>
      </c>
      <c r="B213" t="s">
        <v>559</v>
      </c>
      <c r="C213">
        <v>11</v>
      </c>
      <c r="D213" t="s">
        <v>13</v>
      </c>
      <c r="E213">
        <v>316</v>
      </c>
      <c r="F213">
        <v>193</v>
      </c>
      <c r="G213">
        <v>205</v>
      </c>
      <c r="H213">
        <v>270</v>
      </c>
      <c r="I213">
        <v>254</v>
      </c>
      <c r="J213">
        <v>243</v>
      </c>
      <c r="K213">
        <v>-0.23</v>
      </c>
      <c r="L213">
        <v>0.26</v>
      </c>
      <c r="N213">
        <v>213</v>
      </c>
    </row>
    <row r="214" spans="1:14">
      <c r="A214" t="s">
        <v>428</v>
      </c>
      <c r="B214" t="s">
        <v>563</v>
      </c>
      <c r="C214">
        <v>14</v>
      </c>
      <c r="D214" t="s">
        <v>13</v>
      </c>
      <c r="E214">
        <v>275</v>
      </c>
      <c r="F214">
        <v>184</v>
      </c>
      <c r="G214">
        <v>311</v>
      </c>
      <c r="H214">
        <v>226</v>
      </c>
      <c r="I214">
        <v>198</v>
      </c>
      <c r="J214">
        <v>245</v>
      </c>
      <c r="K214">
        <v>-0.11</v>
      </c>
      <c r="L214">
        <v>0.33</v>
      </c>
      <c r="N214">
        <v>214</v>
      </c>
    </row>
    <row r="215" spans="1:14">
      <c r="A215" t="s">
        <v>574</v>
      </c>
      <c r="B215" t="s">
        <v>534</v>
      </c>
      <c r="C215">
        <v>6</v>
      </c>
      <c r="D215" t="s">
        <v>13</v>
      </c>
      <c r="E215">
        <v>229</v>
      </c>
      <c r="F215">
        <v>219</v>
      </c>
      <c r="G215">
        <v>208</v>
      </c>
      <c r="H215">
        <v>238</v>
      </c>
      <c r="I215">
        <v>293</v>
      </c>
      <c r="J215">
        <v>246</v>
      </c>
      <c r="K215">
        <v>0.08</v>
      </c>
      <c r="L215">
        <v>0.12</v>
      </c>
      <c r="N215">
        <v>215</v>
      </c>
    </row>
    <row r="216" spans="1:14">
      <c r="A216" t="s">
        <v>263</v>
      </c>
      <c r="B216" t="s">
        <v>537</v>
      </c>
      <c r="C216">
        <v>12</v>
      </c>
      <c r="D216" t="s">
        <v>30</v>
      </c>
      <c r="E216">
        <v>237</v>
      </c>
      <c r="F216">
        <v>199</v>
      </c>
      <c r="G216">
        <v>273</v>
      </c>
      <c r="H216">
        <v>228</v>
      </c>
      <c r="I216">
        <v>281</v>
      </c>
      <c r="J216">
        <v>261</v>
      </c>
      <c r="K216">
        <v>0.1</v>
      </c>
      <c r="L216">
        <v>0.31</v>
      </c>
      <c r="N216">
        <v>216</v>
      </c>
    </row>
    <row r="217" spans="1:14">
      <c r="A217" t="s">
        <v>575</v>
      </c>
      <c r="B217" t="s">
        <v>563</v>
      </c>
      <c r="C217">
        <v>14</v>
      </c>
      <c r="D217" t="s">
        <v>44</v>
      </c>
      <c r="E217">
        <v>224</v>
      </c>
      <c r="F217">
        <v>222</v>
      </c>
      <c r="G217">
        <v>239</v>
      </c>
      <c r="H217">
        <v>221</v>
      </c>
      <c r="I217">
        <v>336</v>
      </c>
      <c r="J217">
        <v>265</v>
      </c>
      <c r="K217">
        <v>0.18</v>
      </c>
      <c r="L217">
        <v>0.2</v>
      </c>
      <c r="N217">
        <v>217</v>
      </c>
    </row>
    <row r="218" spans="1:14">
      <c r="A218" t="s">
        <v>254</v>
      </c>
      <c r="B218" t="s">
        <v>548</v>
      </c>
      <c r="C218">
        <v>10</v>
      </c>
      <c r="D218" t="s">
        <v>30</v>
      </c>
      <c r="E218">
        <v>302</v>
      </c>
      <c r="F218">
        <v>225</v>
      </c>
      <c r="G218">
        <v>272</v>
      </c>
      <c r="H218">
        <v>273</v>
      </c>
      <c r="I218">
        <v>265</v>
      </c>
      <c r="J218">
        <v>270</v>
      </c>
      <c r="K218">
        <v>-0.11</v>
      </c>
      <c r="L218">
        <v>0.2</v>
      </c>
      <c r="N218">
        <v>218</v>
      </c>
    </row>
    <row r="219" spans="1:14">
      <c r="A219" t="s">
        <v>215</v>
      </c>
      <c r="B219" t="s">
        <v>550</v>
      </c>
      <c r="C219">
        <v>12</v>
      </c>
      <c r="D219" t="s">
        <v>16</v>
      </c>
      <c r="E219" t="e">
        <v>#N/A</v>
      </c>
      <c r="F219" t="e">
        <v>#N/A</v>
      </c>
      <c r="J219" t="e">
        <v>#DIV/0!</v>
      </c>
      <c r="K219" t="e">
        <v>#DIV/0!</v>
      </c>
      <c r="L219" t="e">
        <v>#DIV/0!</v>
      </c>
      <c r="N219">
        <v>219</v>
      </c>
    </row>
    <row r="220" spans="1:14">
      <c r="A220" t="s">
        <v>576</v>
      </c>
      <c r="B220" t="s">
        <v>538</v>
      </c>
      <c r="C220">
        <v>6</v>
      </c>
      <c r="D220" t="s">
        <v>44</v>
      </c>
      <c r="E220" t="e">
        <v>#N/A</v>
      </c>
      <c r="F220" t="e">
        <v>#N/A</v>
      </c>
      <c r="J220" t="e">
        <v>#DIV/0!</v>
      </c>
      <c r="K220" t="e">
        <v>#DIV/0!</v>
      </c>
      <c r="L220" t="e">
        <v>#DIV/0!</v>
      </c>
      <c r="N220">
        <v>220</v>
      </c>
    </row>
    <row r="221" spans="1:14">
      <c r="A221" t="s">
        <v>293</v>
      </c>
      <c r="B221" t="s">
        <v>536</v>
      </c>
      <c r="C221">
        <v>12</v>
      </c>
      <c r="D221" t="s">
        <v>13</v>
      </c>
      <c r="E221" t="e">
        <v>#N/A</v>
      </c>
      <c r="F221" t="e">
        <v>#N/A</v>
      </c>
      <c r="J221" t="e">
        <v>#DIV/0!</v>
      </c>
      <c r="K221" t="e">
        <v>#DIV/0!</v>
      </c>
      <c r="L221" t="e">
        <v>#DIV/0!</v>
      </c>
      <c r="N221">
        <v>221</v>
      </c>
    </row>
    <row r="222" spans="1:14">
      <c r="A222" t="s">
        <v>280</v>
      </c>
      <c r="B222" t="s">
        <v>550</v>
      </c>
      <c r="C222">
        <v>12</v>
      </c>
      <c r="D222" t="s">
        <v>13</v>
      </c>
      <c r="E222" t="e">
        <v>#N/A</v>
      </c>
      <c r="F222" t="e">
        <v>#N/A</v>
      </c>
      <c r="J222" t="e">
        <v>#DIV/0!</v>
      </c>
      <c r="K222" t="e">
        <v>#DIV/0!</v>
      </c>
      <c r="L222" t="e">
        <v>#DIV/0!</v>
      </c>
      <c r="N222">
        <v>222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1"/>
  <sheetViews>
    <sheetView topLeftCell="F1" workbookViewId="0">
      <selection activeCell="I6" sqref="I6"/>
    </sheetView>
  </sheetViews>
  <sheetFormatPr defaultRowHeight="14.25"/>
  <sheetData>
    <row r="1" spans="1:22" ht="15">
      <c r="B1" t="s">
        <v>509</v>
      </c>
      <c r="C1" t="s">
        <v>510</v>
      </c>
      <c r="G1" s="17" t="s">
        <v>1</v>
      </c>
      <c r="H1" s="17" t="s">
        <v>519</v>
      </c>
      <c r="I1" s="17" t="s">
        <v>520</v>
      </c>
      <c r="J1" s="17" t="s">
        <v>521</v>
      </c>
      <c r="M1" s="19" t="s">
        <v>577</v>
      </c>
      <c r="R1" t="s">
        <v>578</v>
      </c>
    </row>
    <row r="2" spans="1:22">
      <c r="A2" t="s">
        <v>511</v>
      </c>
      <c r="B2">
        <f>60+30</f>
        <v>90</v>
      </c>
      <c r="C2">
        <f>5+15</f>
        <v>20</v>
      </c>
      <c r="D2">
        <f t="shared" ref="D2:D7" si="0">B2-C2</f>
        <v>70</v>
      </c>
      <c r="G2" t="s">
        <v>20</v>
      </c>
      <c r="H2">
        <v>955</v>
      </c>
      <c r="I2">
        <v>15</v>
      </c>
      <c r="J2">
        <v>15</v>
      </c>
      <c r="M2" t="s">
        <v>46</v>
      </c>
      <c r="N2">
        <v>380</v>
      </c>
      <c r="O2">
        <v>19</v>
      </c>
      <c r="P2">
        <v>30</v>
      </c>
    </row>
    <row r="3" spans="1:22">
      <c r="A3" t="s">
        <v>512</v>
      </c>
      <c r="B3">
        <f>50+34</f>
        <v>84</v>
      </c>
      <c r="C3">
        <f>2+34</f>
        <v>36</v>
      </c>
      <c r="D3">
        <f t="shared" si="0"/>
        <v>48</v>
      </c>
      <c r="G3" t="s">
        <v>46</v>
      </c>
      <c r="H3">
        <v>582</v>
      </c>
      <c r="I3">
        <v>19</v>
      </c>
      <c r="J3">
        <v>30</v>
      </c>
      <c r="M3" t="s">
        <v>15</v>
      </c>
      <c r="N3">
        <v>298</v>
      </c>
      <c r="O3">
        <v>68</v>
      </c>
      <c r="P3">
        <v>87</v>
      </c>
      <c r="S3">
        <v>1</v>
      </c>
      <c r="T3">
        <v>60.916666666666664</v>
      </c>
      <c r="V3">
        <v>301.64583333333343</v>
      </c>
    </row>
    <row r="4" spans="1:22">
      <c r="A4" t="s">
        <v>513</v>
      </c>
      <c r="B4">
        <v>37</v>
      </c>
      <c r="C4">
        <v>6</v>
      </c>
      <c r="D4">
        <f t="shared" si="0"/>
        <v>31</v>
      </c>
      <c r="G4" t="s">
        <v>50</v>
      </c>
      <c r="H4">
        <v>567</v>
      </c>
      <c r="I4">
        <v>5</v>
      </c>
      <c r="J4">
        <v>5</v>
      </c>
      <c r="M4" t="s">
        <v>51</v>
      </c>
      <c r="N4">
        <v>249</v>
      </c>
      <c r="O4">
        <v>9</v>
      </c>
      <c r="P4">
        <v>34</v>
      </c>
      <c r="S4">
        <v>2</v>
      </c>
      <c r="T4">
        <v>38.133333333333333</v>
      </c>
      <c r="V4">
        <v>243.34083333333334</v>
      </c>
    </row>
    <row r="5" spans="1:22">
      <c r="A5" t="s">
        <v>514</v>
      </c>
      <c r="B5">
        <v>0</v>
      </c>
      <c r="C5">
        <v>0</v>
      </c>
      <c r="D5">
        <f t="shared" si="0"/>
        <v>0</v>
      </c>
      <c r="G5" t="s">
        <v>15</v>
      </c>
      <c r="H5">
        <v>553</v>
      </c>
      <c r="I5">
        <v>68</v>
      </c>
      <c r="J5">
        <v>88</v>
      </c>
      <c r="M5" t="s">
        <v>64</v>
      </c>
      <c r="N5">
        <v>228</v>
      </c>
      <c r="O5">
        <v>8</v>
      </c>
      <c r="P5">
        <v>26</v>
      </c>
      <c r="S5">
        <v>3</v>
      </c>
      <c r="T5">
        <v>28.683333333333334</v>
      </c>
      <c r="V5">
        <v>242.88750000000005</v>
      </c>
    </row>
    <row r="6" spans="1:22">
      <c r="A6" t="s">
        <v>515</v>
      </c>
      <c r="B6">
        <f>26+20</f>
        <v>46</v>
      </c>
      <c r="C6">
        <f>11+6</f>
        <v>17</v>
      </c>
      <c r="D6">
        <f t="shared" si="0"/>
        <v>29</v>
      </c>
      <c r="G6" t="s">
        <v>64</v>
      </c>
      <c r="H6">
        <v>380</v>
      </c>
      <c r="I6">
        <v>8</v>
      </c>
      <c r="J6">
        <v>31</v>
      </c>
      <c r="M6" t="s">
        <v>45</v>
      </c>
      <c r="N6">
        <v>208</v>
      </c>
      <c r="O6">
        <v>17</v>
      </c>
      <c r="P6">
        <v>30</v>
      </c>
      <c r="S6">
        <v>4</v>
      </c>
      <c r="T6">
        <v>20.916666666666668</v>
      </c>
      <c r="V6">
        <v>262.42750000000001</v>
      </c>
    </row>
    <row r="7" spans="1:22">
      <c r="A7" t="s">
        <v>516</v>
      </c>
      <c r="B7">
        <f>48+30</f>
        <v>78</v>
      </c>
      <c r="C7">
        <f>2+26</f>
        <v>28</v>
      </c>
      <c r="D7">
        <f t="shared" si="0"/>
        <v>50</v>
      </c>
      <c r="G7" t="s">
        <v>17</v>
      </c>
      <c r="H7">
        <v>334</v>
      </c>
      <c r="I7">
        <v>60</v>
      </c>
      <c r="J7">
        <v>77</v>
      </c>
      <c r="M7" t="s">
        <v>48</v>
      </c>
      <c r="N7">
        <v>206</v>
      </c>
      <c r="O7">
        <v>17</v>
      </c>
      <c r="P7">
        <v>30</v>
      </c>
      <c r="S7">
        <v>5</v>
      </c>
      <c r="T7">
        <v>17.333333333333332</v>
      </c>
      <c r="V7">
        <v>226.71916666666664</v>
      </c>
    </row>
    <row r="8" spans="1:22">
      <c r="G8" t="s">
        <v>43</v>
      </c>
      <c r="H8">
        <v>284</v>
      </c>
      <c r="I8">
        <v>28</v>
      </c>
      <c r="J8">
        <v>42</v>
      </c>
      <c r="M8" t="s">
        <v>55</v>
      </c>
      <c r="N8">
        <v>189</v>
      </c>
      <c r="O8">
        <v>12</v>
      </c>
      <c r="P8">
        <v>30</v>
      </c>
      <c r="S8">
        <v>6</v>
      </c>
      <c r="T8">
        <v>14.416666666666666</v>
      </c>
      <c r="V8">
        <v>222.57666666666663</v>
      </c>
    </row>
    <row r="9" spans="1:22">
      <c r="G9" t="s">
        <v>29</v>
      </c>
      <c r="H9">
        <v>282</v>
      </c>
      <c r="I9">
        <v>26</v>
      </c>
      <c r="J9">
        <v>36</v>
      </c>
      <c r="M9" t="s">
        <v>61</v>
      </c>
      <c r="N9">
        <v>169</v>
      </c>
      <c r="O9">
        <v>20</v>
      </c>
      <c r="P9">
        <v>24</v>
      </c>
      <c r="S9">
        <v>7</v>
      </c>
      <c r="T9">
        <v>13.916666666666666</v>
      </c>
      <c r="V9">
        <v>200.84666666666666</v>
      </c>
    </row>
    <row r="10" spans="1:22">
      <c r="B10" t="s">
        <v>517</v>
      </c>
      <c r="C10">
        <v>11</v>
      </c>
      <c r="D10">
        <v>26</v>
      </c>
      <c r="G10" t="s">
        <v>51</v>
      </c>
      <c r="H10">
        <v>258</v>
      </c>
      <c r="I10">
        <v>9</v>
      </c>
      <c r="J10">
        <v>35</v>
      </c>
      <c r="M10" t="s">
        <v>89</v>
      </c>
      <c r="N10">
        <v>166</v>
      </c>
      <c r="O10">
        <v>3</v>
      </c>
      <c r="P10">
        <v>20</v>
      </c>
      <c r="S10">
        <v>8</v>
      </c>
      <c r="T10">
        <v>10.333333333333334</v>
      </c>
      <c r="V10">
        <v>195.83083333333332</v>
      </c>
    </row>
    <row r="11" spans="1:22">
      <c r="B11" t="s">
        <v>518</v>
      </c>
      <c r="C11">
        <v>6</v>
      </c>
      <c r="D11">
        <v>20</v>
      </c>
      <c r="G11" t="s">
        <v>45</v>
      </c>
      <c r="H11">
        <v>256</v>
      </c>
      <c r="I11">
        <v>17</v>
      </c>
      <c r="J11">
        <v>31</v>
      </c>
      <c r="M11" t="s">
        <v>69</v>
      </c>
      <c r="N11">
        <v>145</v>
      </c>
      <c r="O11">
        <v>9</v>
      </c>
      <c r="P11">
        <v>23</v>
      </c>
      <c r="S11">
        <v>9</v>
      </c>
      <c r="T11">
        <v>8</v>
      </c>
      <c r="V11">
        <v>177.59916666666666</v>
      </c>
    </row>
    <row r="12" spans="1:22">
      <c r="G12" t="s">
        <v>12</v>
      </c>
      <c r="H12">
        <v>250</v>
      </c>
      <c r="I12">
        <v>60</v>
      </c>
      <c r="J12">
        <v>85</v>
      </c>
      <c r="M12" t="s">
        <v>74</v>
      </c>
      <c r="N12">
        <v>139</v>
      </c>
      <c r="O12">
        <v>5</v>
      </c>
      <c r="P12">
        <v>23</v>
      </c>
      <c r="S12">
        <v>10</v>
      </c>
      <c r="T12">
        <v>5.375</v>
      </c>
      <c r="V12">
        <v>182.3208333333333</v>
      </c>
    </row>
    <row r="13" spans="1:22">
      <c r="G13" t="s">
        <v>60</v>
      </c>
      <c r="H13">
        <v>234</v>
      </c>
      <c r="I13">
        <v>18</v>
      </c>
      <c r="J13">
        <v>25</v>
      </c>
      <c r="M13" t="s">
        <v>98</v>
      </c>
      <c r="N13">
        <v>131</v>
      </c>
      <c r="O13">
        <v>3</v>
      </c>
      <c r="P13">
        <v>18</v>
      </c>
      <c r="S13">
        <v>11</v>
      </c>
      <c r="T13">
        <v>3.3083333333333336</v>
      </c>
      <c r="V13">
        <v>168.07416666666668</v>
      </c>
    </row>
    <row r="14" spans="1:22">
      <c r="G14" t="s">
        <v>61</v>
      </c>
      <c r="H14">
        <v>230</v>
      </c>
      <c r="I14">
        <v>20</v>
      </c>
      <c r="J14">
        <v>26</v>
      </c>
      <c r="M14" t="s">
        <v>67</v>
      </c>
      <c r="N14">
        <v>130</v>
      </c>
      <c r="O14">
        <v>6</v>
      </c>
      <c r="P14">
        <v>26</v>
      </c>
    </row>
    <row r="15" spans="1:22">
      <c r="G15" t="s">
        <v>74</v>
      </c>
      <c r="H15">
        <v>226</v>
      </c>
      <c r="I15">
        <v>5</v>
      </c>
      <c r="J15">
        <v>23</v>
      </c>
      <c r="M15" t="s">
        <v>80</v>
      </c>
      <c r="N15">
        <v>128</v>
      </c>
      <c r="O15">
        <v>6</v>
      </c>
      <c r="P15">
        <v>25</v>
      </c>
    </row>
    <row r="16" spans="1:22">
      <c r="G16" t="s">
        <v>55</v>
      </c>
      <c r="H16">
        <v>224</v>
      </c>
      <c r="I16">
        <v>12</v>
      </c>
      <c r="J16">
        <v>31</v>
      </c>
      <c r="M16" t="s">
        <v>65</v>
      </c>
      <c r="N16">
        <v>128</v>
      </c>
      <c r="O16">
        <v>8</v>
      </c>
      <c r="P16">
        <v>26</v>
      </c>
    </row>
    <row r="17" spans="7:16">
      <c r="G17" t="s">
        <v>48</v>
      </c>
      <c r="H17">
        <v>224</v>
      </c>
      <c r="I17">
        <v>17</v>
      </c>
      <c r="J17">
        <v>31</v>
      </c>
      <c r="M17" t="s">
        <v>70</v>
      </c>
      <c r="N17">
        <v>125</v>
      </c>
      <c r="O17">
        <v>8</v>
      </c>
      <c r="P17">
        <v>23</v>
      </c>
    </row>
    <row r="18" spans="7:16">
      <c r="G18" t="s">
        <v>26</v>
      </c>
      <c r="H18">
        <v>212</v>
      </c>
      <c r="I18">
        <v>42</v>
      </c>
      <c r="J18">
        <v>56</v>
      </c>
      <c r="M18" t="s">
        <v>26</v>
      </c>
      <c r="N18">
        <v>119</v>
      </c>
      <c r="O18">
        <v>42</v>
      </c>
      <c r="P18">
        <v>54</v>
      </c>
    </row>
    <row r="19" spans="7:16">
      <c r="G19" t="s">
        <v>69</v>
      </c>
      <c r="H19">
        <v>206</v>
      </c>
      <c r="I19">
        <v>9</v>
      </c>
      <c r="J19">
        <v>28</v>
      </c>
      <c r="M19" t="s">
        <v>17</v>
      </c>
      <c r="N19">
        <v>112</v>
      </c>
      <c r="O19">
        <v>60</v>
      </c>
      <c r="P19">
        <v>75</v>
      </c>
    </row>
    <row r="20" spans="7:16">
      <c r="G20" t="s">
        <v>522</v>
      </c>
      <c r="H20">
        <v>196</v>
      </c>
      <c r="I20">
        <v>17</v>
      </c>
      <c r="J20">
        <v>30</v>
      </c>
      <c r="M20" t="s">
        <v>63</v>
      </c>
      <c r="N20">
        <v>110</v>
      </c>
      <c r="O20">
        <v>5</v>
      </c>
      <c r="P20">
        <v>28</v>
      </c>
    </row>
    <row r="21" spans="7:16">
      <c r="G21" t="s">
        <v>63</v>
      </c>
      <c r="H21">
        <v>180</v>
      </c>
      <c r="I21">
        <v>5</v>
      </c>
      <c r="J21">
        <v>30</v>
      </c>
      <c r="M21" t="s">
        <v>71</v>
      </c>
      <c r="N21">
        <v>110</v>
      </c>
      <c r="O21">
        <v>9</v>
      </c>
      <c r="P21">
        <v>23</v>
      </c>
    </row>
    <row r="22" spans="7:16">
      <c r="G22" t="s">
        <v>67</v>
      </c>
      <c r="H22">
        <v>176</v>
      </c>
      <c r="I22">
        <v>6</v>
      </c>
      <c r="J22">
        <v>26</v>
      </c>
      <c r="M22" t="s">
        <v>60</v>
      </c>
      <c r="N22">
        <v>110</v>
      </c>
      <c r="O22">
        <v>18</v>
      </c>
      <c r="P22">
        <v>25</v>
      </c>
    </row>
    <row r="23" spans="7:16">
      <c r="G23" t="s">
        <v>70</v>
      </c>
      <c r="H23">
        <v>173</v>
      </c>
      <c r="I23">
        <v>8</v>
      </c>
      <c r="J23">
        <v>24</v>
      </c>
      <c r="M23" t="s">
        <v>12</v>
      </c>
      <c r="N23">
        <v>107</v>
      </c>
      <c r="O23">
        <v>60</v>
      </c>
      <c r="P23">
        <v>81</v>
      </c>
    </row>
    <row r="24" spans="7:16">
      <c r="G24" t="s">
        <v>73</v>
      </c>
      <c r="H24">
        <v>169</v>
      </c>
      <c r="I24">
        <v>5</v>
      </c>
      <c r="J24">
        <v>23</v>
      </c>
      <c r="M24" t="s">
        <v>78</v>
      </c>
      <c r="N24">
        <v>106</v>
      </c>
      <c r="O24">
        <v>4</v>
      </c>
      <c r="P24">
        <v>18</v>
      </c>
    </row>
    <row r="25" spans="7:16">
      <c r="G25" t="s">
        <v>89</v>
      </c>
      <c r="H25">
        <v>167</v>
      </c>
      <c r="I25">
        <v>3</v>
      </c>
      <c r="J25">
        <v>24</v>
      </c>
      <c r="M25" t="s">
        <v>62</v>
      </c>
      <c r="N25">
        <v>104</v>
      </c>
      <c r="O25">
        <v>3</v>
      </c>
      <c r="P25">
        <v>29</v>
      </c>
    </row>
    <row r="26" spans="7:16">
      <c r="G26" t="s">
        <v>21</v>
      </c>
      <c r="H26">
        <v>161</v>
      </c>
      <c r="I26">
        <v>58</v>
      </c>
      <c r="J26">
        <v>71</v>
      </c>
      <c r="M26" t="s">
        <v>29</v>
      </c>
      <c r="N26">
        <v>103</v>
      </c>
      <c r="O26">
        <v>26</v>
      </c>
      <c r="P26">
        <v>34</v>
      </c>
    </row>
    <row r="27" spans="7:16">
      <c r="G27" t="s">
        <v>62</v>
      </c>
      <c r="H27">
        <v>159</v>
      </c>
      <c r="I27">
        <v>3</v>
      </c>
      <c r="J27">
        <v>29</v>
      </c>
      <c r="M27" t="s">
        <v>107</v>
      </c>
      <c r="N27">
        <v>103</v>
      </c>
      <c r="O27">
        <v>6</v>
      </c>
      <c r="P27">
        <v>15</v>
      </c>
    </row>
    <row r="28" spans="7:16">
      <c r="G28" t="s">
        <v>80</v>
      </c>
      <c r="H28">
        <v>157</v>
      </c>
      <c r="I28">
        <v>6</v>
      </c>
      <c r="J28">
        <v>24</v>
      </c>
      <c r="M28" t="s">
        <v>59</v>
      </c>
      <c r="N28">
        <v>101</v>
      </c>
      <c r="O28">
        <v>26</v>
      </c>
      <c r="P28">
        <v>30</v>
      </c>
    </row>
    <row r="29" spans="7:16">
      <c r="G29" t="s">
        <v>65</v>
      </c>
      <c r="H29">
        <v>154</v>
      </c>
      <c r="I29">
        <v>8</v>
      </c>
      <c r="J29">
        <v>29</v>
      </c>
      <c r="M29" t="s">
        <v>66</v>
      </c>
      <c r="N29">
        <v>101</v>
      </c>
      <c r="O29">
        <v>12</v>
      </c>
      <c r="P29">
        <v>25</v>
      </c>
    </row>
    <row r="30" spans="7:16">
      <c r="G30" t="s">
        <v>71</v>
      </c>
      <c r="H30">
        <v>144</v>
      </c>
      <c r="I30">
        <v>9</v>
      </c>
      <c r="J30">
        <v>23</v>
      </c>
      <c r="M30" t="s">
        <v>68</v>
      </c>
      <c r="N30">
        <v>101</v>
      </c>
      <c r="O30">
        <v>13</v>
      </c>
      <c r="P30">
        <v>24</v>
      </c>
    </row>
    <row r="31" spans="7:16">
      <c r="G31" t="s">
        <v>78</v>
      </c>
      <c r="H31">
        <v>142</v>
      </c>
      <c r="I31">
        <v>4</v>
      </c>
      <c r="J31">
        <v>26</v>
      </c>
      <c r="M31" t="s">
        <v>34</v>
      </c>
      <c r="N31">
        <v>96</v>
      </c>
      <c r="O31">
        <v>33</v>
      </c>
      <c r="P31">
        <v>38</v>
      </c>
    </row>
    <row r="32" spans="7:16">
      <c r="G32" t="s">
        <v>68</v>
      </c>
      <c r="H32">
        <v>142</v>
      </c>
      <c r="I32">
        <v>13</v>
      </c>
      <c r="J32">
        <v>27</v>
      </c>
      <c r="M32" t="s">
        <v>73</v>
      </c>
      <c r="N32">
        <v>90</v>
      </c>
      <c r="O32">
        <v>5</v>
      </c>
      <c r="P32">
        <v>23</v>
      </c>
    </row>
    <row r="33" spans="7:16">
      <c r="G33" t="s">
        <v>66</v>
      </c>
      <c r="H33">
        <v>133</v>
      </c>
      <c r="I33">
        <v>12</v>
      </c>
      <c r="J33">
        <v>24</v>
      </c>
      <c r="M33" t="s">
        <v>43</v>
      </c>
      <c r="N33">
        <v>90</v>
      </c>
      <c r="O33">
        <v>28</v>
      </c>
      <c r="P33">
        <v>37</v>
      </c>
    </row>
    <row r="34" spans="7:16">
      <c r="G34" t="s">
        <v>72</v>
      </c>
      <c r="H34">
        <v>133</v>
      </c>
      <c r="I34">
        <v>2</v>
      </c>
      <c r="J34">
        <v>26</v>
      </c>
      <c r="M34" t="s">
        <v>39</v>
      </c>
      <c r="N34">
        <v>86</v>
      </c>
      <c r="O34">
        <v>18</v>
      </c>
      <c r="P34">
        <v>31</v>
      </c>
    </row>
    <row r="35" spans="7:16">
      <c r="G35" t="s">
        <v>81</v>
      </c>
      <c r="H35">
        <v>130</v>
      </c>
      <c r="I35">
        <v>2</v>
      </c>
      <c r="J35">
        <v>19</v>
      </c>
      <c r="M35" t="s">
        <v>75</v>
      </c>
      <c r="N35">
        <v>85</v>
      </c>
      <c r="O35">
        <v>10</v>
      </c>
      <c r="P35">
        <v>21</v>
      </c>
    </row>
    <row r="36" spans="7:16">
      <c r="G36" t="s">
        <v>28</v>
      </c>
      <c r="H36">
        <v>128</v>
      </c>
      <c r="I36">
        <v>44</v>
      </c>
      <c r="J36">
        <v>50</v>
      </c>
      <c r="M36" t="s">
        <v>20</v>
      </c>
      <c r="N36">
        <v>83</v>
      </c>
      <c r="O36">
        <v>59</v>
      </c>
      <c r="P36">
        <v>71</v>
      </c>
    </row>
    <row r="37" spans="7:16">
      <c r="G37" t="s">
        <v>59</v>
      </c>
      <c r="H37">
        <v>128</v>
      </c>
      <c r="I37">
        <v>26</v>
      </c>
      <c r="J37">
        <v>31</v>
      </c>
      <c r="M37" t="s">
        <v>522</v>
      </c>
      <c r="N37">
        <v>82</v>
      </c>
      <c r="O37">
        <v>17</v>
      </c>
      <c r="P37">
        <v>27</v>
      </c>
    </row>
    <row r="38" spans="7:16">
      <c r="G38" t="s">
        <v>39</v>
      </c>
      <c r="H38">
        <v>128</v>
      </c>
      <c r="I38">
        <v>18</v>
      </c>
      <c r="J38">
        <v>30</v>
      </c>
      <c r="M38" t="s">
        <v>58</v>
      </c>
      <c r="N38">
        <v>80</v>
      </c>
      <c r="O38">
        <v>17</v>
      </c>
      <c r="P38">
        <v>31</v>
      </c>
    </row>
    <row r="39" spans="7:16">
      <c r="G39" t="s">
        <v>58</v>
      </c>
      <c r="H39">
        <v>127</v>
      </c>
      <c r="I39">
        <v>17</v>
      </c>
      <c r="J39">
        <v>33</v>
      </c>
      <c r="M39" t="s">
        <v>40</v>
      </c>
      <c r="N39">
        <v>75</v>
      </c>
      <c r="O39">
        <v>34</v>
      </c>
      <c r="P39">
        <v>39</v>
      </c>
    </row>
    <row r="40" spans="7:16">
      <c r="G40" t="s">
        <v>42</v>
      </c>
      <c r="H40">
        <v>123</v>
      </c>
      <c r="I40">
        <v>13</v>
      </c>
      <c r="J40">
        <v>30</v>
      </c>
      <c r="M40" t="s">
        <v>72</v>
      </c>
      <c r="N40">
        <v>75</v>
      </c>
      <c r="O40">
        <v>2</v>
      </c>
      <c r="P40">
        <v>19</v>
      </c>
    </row>
    <row r="41" spans="7:16">
      <c r="G41" t="s">
        <v>31</v>
      </c>
      <c r="H41">
        <v>123</v>
      </c>
      <c r="I41">
        <v>29</v>
      </c>
      <c r="J41">
        <v>35</v>
      </c>
      <c r="M41" t="s">
        <v>87</v>
      </c>
      <c r="N41">
        <v>74</v>
      </c>
      <c r="O41">
        <v>7</v>
      </c>
      <c r="P41">
        <v>21</v>
      </c>
    </row>
    <row r="42" spans="7:16">
      <c r="G42" t="s">
        <v>88</v>
      </c>
      <c r="H42">
        <v>118</v>
      </c>
      <c r="I42">
        <v>5</v>
      </c>
      <c r="J42">
        <v>19</v>
      </c>
      <c r="M42" t="s">
        <v>41</v>
      </c>
      <c r="N42">
        <v>73</v>
      </c>
      <c r="O42">
        <v>41</v>
      </c>
      <c r="P42">
        <v>45</v>
      </c>
    </row>
    <row r="43" spans="7:16">
      <c r="G43" t="s">
        <v>27</v>
      </c>
      <c r="H43">
        <v>118</v>
      </c>
      <c r="I43">
        <v>49</v>
      </c>
      <c r="J43">
        <v>60</v>
      </c>
      <c r="M43" t="s">
        <v>91</v>
      </c>
      <c r="N43">
        <v>71</v>
      </c>
      <c r="O43">
        <v>5</v>
      </c>
      <c r="P43">
        <v>19</v>
      </c>
    </row>
    <row r="44" spans="7:16">
      <c r="G44" t="s">
        <v>40</v>
      </c>
      <c r="H44">
        <v>114</v>
      </c>
      <c r="I44">
        <v>34</v>
      </c>
      <c r="J44">
        <v>39</v>
      </c>
      <c r="M44" t="s">
        <v>81</v>
      </c>
      <c r="N44">
        <v>68</v>
      </c>
      <c r="O44">
        <v>2</v>
      </c>
      <c r="P44">
        <v>23</v>
      </c>
    </row>
    <row r="45" spans="7:16">
      <c r="G45" t="s">
        <v>98</v>
      </c>
      <c r="H45">
        <v>114</v>
      </c>
      <c r="I45">
        <v>3</v>
      </c>
      <c r="J45">
        <v>18</v>
      </c>
      <c r="M45" t="s">
        <v>49</v>
      </c>
      <c r="N45">
        <v>67</v>
      </c>
      <c r="O45">
        <v>22</v>
      </c>
      <c r="P45">
        <v>40</v>
      </c>
    </row>
    <row r="46" spans="7:16">
      <c r="G46" t="s">
        <v>75</v>
      </c>
      <c r="H46">
        <v>113</v>
      </c>
      <c r="I46">
        <v>10</v>
      </c>
      <c r="J46">
        <v>22</v>
      </c>
      <c r="M46" t="s">
        <v>77</v>
      </c>
      <c r="N46">
        <v>65</v>
      </c>
      <c r="O46">
        <v>7</v>
      </c>
      <c r="P46">
        <v>22</v>
      </c>
    </row>
    <row r="47" spans="7:16">
      <c r="G47" t="s">
        <v>84</v>
      </c>
      <c r="H47">
        <v>111</v>
      </c>
      <c r="I47">
        <v>2</v>
      </c>
      <c r="J47">
        <v>22</v>
      </c>
      <c r="M47" t="s">
        <v>57</v>
      </c>
      <c r="N47">
        <v>62</v>
      </c>
      <c r="O47">
        <v>23</v>
      </c>
      <c r="P47">
        <v>37</v>
      </c>
    </row>
    <row r="48" spans="7:16">
      <c r="G48" t="s">
        <v>41</v>
      </c>
      <c r="H48">
        <v>111</v>
      </c>
      <c r="I48">
        <v>41</v>
      </c>
      <c r="J48">
        <v>48</v>
      </c>
      <c r="M48" t="s">
        <v>83</v>
      </c>
      <c r="N48">
        <v>62</v>
      </c>
      <c r="O48">
        <v>4</v>
      </c>
      <c r="P48">
        <v>22</v>
      </c>
    </row>
    <row r="49" spans="7:16">
      <c r="G49" t="s">
        <v>107</v>
      </c>
      <c r="H49">
        <v>110</v>
      </c>
      <c r="I49">
        <v>6</v>
      </c>
      <c r="J49">
        <v>18</v>
      </c>
      <c r="M49" t="s">
        <v>96</v>
      </c>
      <c r="N49">
        <v>62</v>
      </c>
      <c r="O49">
        <v>2</v>
      </c>
      <c r="P49">
        <v>19</v>
      </c>
    </row>
    <row r="50" spans="7:16">
      <c r="G50" t="s">
        <v>34</v>
      </c>
      <c r="H50">
        <v>109</v>
      </c>
      <c r="I50">
        <v>33</v>
      </c>
      <c r="J50">
        <v>39</v>
      </c>
      <c r="M50" t="s">
        <v>28</v>
      </c>
      <c r="N50">
        <v>61</v>
      </c>
      <c r="O50">
        <v>44</v>
      </c>
      <c r="P50">
        <v>49</v>
      </c>
    </row>
    <row r="51" spans="7:16">
      <c r="G51" t="s">
        <v>57</v>
      </c>
      <c r="H51">
        <v>107</v>
      </c>
      <c r="I51">
        <v>23</v>
      </c>
      <c r="J51">
        <v>39</v>
      </c>
      <c r="M51" t="s">
        <v>82</v>
      </c>
      <c r="N51">
        <v>60</v>
      </c>
      <c r="O51">
        <v>2</v>
      </c>
      <c r="P51">
        <v>12</v>
      </c>
    </row>
    <row r="52" spans="7:16">
      <c r="G52" t="s">
        <v>23</v>
      </c>
      <c r="H52">
        <v>106</v>
      </c>
      <c r="I52">
        <v>48</v>
      </c>
      <c r="J52">
        <v>56</v>
      </c>
      <c r="M52" t="s">
        <v>21</v>
      </c>
      <c r="N52">
        <v>60</v>
      </c>
      <c r="O52">
        <v>58</v>
      </c>
      <c r="P52">
        <v>67</v>
      </c>
    </row>
    <row r="53" spans="7:16">
      <c r="G53" t="s">
        <v>91</v>
      </c>
      <c r="H53">
        <v>99</v>
      </c>
      <c r="I53">
        <v>5</v>
      </c>
      <c r="J53">
        <v>20</v>
      </c>
      <c r="M53" t="s">
        <v>53</v>
      </c>
      <c r="N53">
        <v>58</v>
      </c>
      <c r="O53">
        <v>17</v>
      </c>
      <c r="P53">
        <v>29</v>
      </c>
    </row>
    <row r="54" spans="7:16">
      <c r="G54" t="s">
        <v>49</v>
      </c>
      <c r="H54">
        <v>97</v>
      </c>
      <c r="I54">
        <v>22</v>
      </c>
      <c r="J54">
        <v>36</v>
      </c>
      <c r="M54" t="s">
        <v>23</v>
      </c>
      <c r="N54">
        <v>58</v>
      </c>
      <c r="O54">
        <v>48</v>
      </c>
      <c r="P54">
        <v>51</v>
      </c>
    </row>
    <row r="55" spans="7:16">
      <c r="G55" t="s">
        <v>32</v>
      </c>
      <c r="H55">
        <v>95</v>
      </c>
      <c r="I55">
        <v>26</v>
      </c>
      <c r="J55">
        <v>38</v>
      </c>
      <c r="M55" t="s">
        <v>79</v>
      </c>
      <c r="N55">
        <v>55</v>
      </c>
      <c r="O55">
        <v>12</v>
      </c>
      <c r="P55">
        <v>20</v>
      </c>
    </row>
    <row r="56" spans="7:16">
      <c r="G56" t="s">
        <v>19</v>
      </c>
      <c r="H56">
        <v>94</v>
      </c>
      <c r="I56">
        <v>58</v>
      </c>
      <c r="J56">
        <v>67</v>
      </c>
      <c r="M56" t="s">
        <v>101</v>
      </c>
      <c r="N56">
        <v>55</v>
      </c>
      <c r="O56">
        <v>6</v>
      </c>
      <c r="P56">
        <v>17</v>
      </c>
    </row>
    <row r="57" spans="7:16">
      <c r="G57" t="s">
        <v>54</v>
      </c>
      <c r="H57">
        <v>90</v>
      </c>
      <c r="I57">
        <v>17</v>
      </c>
      <c r="J57">
        <v>29</v>
      </c>
      <c r="M57" t="s">
        <v>54</v>
      </c>
      <c r="N57">
        <v>55</v>
      </c>
      <c r="O57">
        <v>17</v>
      </c>
      <c r="P57">
        <v>29</v>
      </c>
    </row>
    <row r="58" spans="7:16">
      <c r="G58" t="s">
        <v>56</v>
      </c>
      <c r="H58">
        <v>86</v>
      </c>
      <c r="I58">
        <v>26</v>
      </c>
      <c r="J58">
        <v>31</v>
      </c>
      <c r="M58" t="s">
        <v>88</v>
      </c>
      <c r="N58">
        <v>55</v>
      </c>
      <c r="O58">
        <v>5</v>
      </c>
      <c r="P58">
        <v>19</v>
      </c>
    </row>
    <row r="59" spans="7:16">
      <c r="G59" t="s">
        <v>22</v>
      </c>
      <c r="H59">
        <v>85</v>
      </c>
      <c r="I59">
        <v>57</v>
      </c>
      <c r="J59">
        <v>65</v>
      </c>
      <c r="M59" t="s">
        <v>27</v>
      </c>
      <c r="N59">
        <v>53</v>
      </c>
      <c r="O59">
        <v>49</v>
      </c>
      <c r="P59">
        <v>57</v>
      </c>
    </row>
    <row r="60" spans="7:16">
      <c r="G60" t="s">
        <v>35</v>
      </c>
      <c r="H60">
        <v>85</v>
      </c>
      <c r="I60">
        <v>32</v>
      </c>
      <c r="J60">
        <v>39</v>
      </c>
      <c r="M60" t="s">
        <v>56</v>
      </c>
      <c r="N60">
        <v>52</v>
      </c>
      <c r="O60">
        <v>26</v>
      </c>
      <c r="P60">
        <v>33</v>
      </c>
    </row>
    <row r="61" spans="7:16">
      <c r="G61" t="s">
        <v>79</v>
      </c>
      <c r="H61">
        <v>84</v>
      </c>
      <c r="I61">
        <v>12</v>
      </c>
      <c r="J61">
        <v>22</v>
      </c>
      <c r="M61" t="s">
        <v>90</v>
      </c>
      <c r="N61">
        <v>52</v>
      </c>
      <c r="O61">
        <v>2</v>
      </c>
      <c r="P61">
        <v>20</v>
      </c>
    </row>
    <row r="62" spans="7:16">
      <c r="G62" t="s">
        <v>87</v>
      </c>
      <c r="H62">
        <v>84</v>
      </c>
      <c r="I62">
        <v>7</v>
      </c>
      <c r="J62">
        <v>19</v>
      </c>
      <c r="M62" t="s">
        <v>52</v>
      </c>
      <c r="N62">
        <v>50</v>
      </c>
      <c r="O62">
        <v>17</v>
      </c>
      <c r="P62">
        <v>28</v>
      </c>
    </row>
    <row r="63" spans="7:16">
      <c r="G63" t="s">
        <v>53</v>
      </c>
      <c r="H63">
        <v>84</v>
      </c>
      <c r="I63">
        <v>17</v>
      </c>
      <c r="J63">
        <v>28</v>
      </c>
      <c r="M63" t="s">
        <v>42</v>
      </c>
      <c r="N63">
        <v>50</v>
      </c>
      <c r="O63">
        <v>13</v>
      </c>
      <c r="P63">
        <v>26</v>
      </c>
    </row>
    <row r="64" spans="7:16">
      <c r="G64" t="s">
        <v>97</v>
      </c>
      <c r="H64">
        <v>83</v>
      </c>
      <c r="I64">
        <v>6</v>
      </c>
      <c r="J64">
        <v>17</v>
      </c>
      <c r="M64" t="s">
        <v>84</v>
      </c>
      <c r="N64">
        <v>47</v>
      </c>
      <c r="O64">
        <v>2</v>
      </c>
      <c r="P64">
        <v>15</v>
      </c>
    </row>
    <row r="65" spans="7:16">
      <c r="G65" t="s">
        <v>47</v>
      </c>
      <c r="H65">
        <v>78</v>
      </c>
      <c r="I65">
        <v>42</v>
      </c>
      <c r="J65">
        <v>48</v>
      </c>
      <c r="M65" t="s">
        <v>85</v>
      </c>
      <c r="N65">
        <v>47</v>
      </c>
      <c r="O65">
        <v>4</v>
      </c>
      <c r="P65">
        <v>21</v>
      </c>
    </row>
    <row r="66" spans="7:16">
      <c r="G66" t="s">
        <v>77</v>
      </c>
      <c r="H66">
        <v>77</v>
      </c>
      <c r="I66">
        <v>7</v>
      </c>
      <c r="J66">
        <v>22</v>
      </c>
      <c r="M66" t="s">
        <v>47</v>
      </c>
      <c r="N66">
        <v>46</v>
      </c>
      <c r="O66">
        <v>42</v>
      </c>
      <c r="P66">
        <v>44</v>
      </c>
    </row>
    <row r="67" spans="7:16">
      <c r="G67" t="s">
        <v>101</v>
      </c>
      <c r="H67">
        <v>77</v>
      </c>
      <c r="I67">
        <v>6</v>
      </c>
      <c r="J67">
        <v>18</v>
      </c>
      <c r="M67" t="s">
        <v>76</v>
      </c>
      <c r="N67">
        <v>45</v>
      </c>
      <c r="O67">
        <v>5</v>
      </c>
      <c r="P67">
        <v>23</v>
      </c>
    </row>
    <row r="68" spans="7:16">
      <c r="G68" t="s">
        <v>94</v>
      </c>
      <c r="H68">
        <v>74</v>
      </c>
      <c r="I68">
        <v>12</v>
      </c>
      <c r="J68">
        <v>24</v>
      </c>
      <c r="M68" t="s">
        <v>93</v>
      </c>
      <c r="N68">
        <v>45</v>
      </c>
      <c r="O68">
        <v>2</v>
      </c>
      <c r="P68">
        <v>20</v>
      </c>
    </row>
    <row r="69" spans="7:16">
      <c r="G69" t="s">
        <v>132</v>
      </c>
      <c r="H69">
        <v>70</v>
      </c>
      <c r="I69">
        <v>1</v>
      </c>
      <c r="J69">
        <v>5</v>
      </c>
      <c r="M69" t="s">
        <v>109</v>
      </c>
      <c r="N69">
        <v>42</v>
      </c>
      <c r="O69">
        <v>2</v>
      </c>
      <c r="P69">
        <v>17</v>
      </c>
    </row>
    <row r="70" spans="7:16">
      <c r="G70" t="s">
        <v>52</v>
      </c>
      <c r="H70">
        <v>67</v>
      </c>
      <c r="I70">
        <v>17</v>
      </c>
      <c r="J70">
        <v>28</v>
      </c>
      <c r="M70" t="s">
        <v>97</v>
      </c>
      <c r="N70">
        <v>38</v>
      </c>
      <c r="O70">
        <v>6</v>
      </c>
      <c r="P70">
        <v>13</v>
      </c>
    </row>
    <row r="71" spans="7:16">
      <c r="G71" t="s">
        <v>96</v>
      </c>
      <c r="H71">
        <v>65</v>
      </c>
      <c r="I71">
        <v>2</v>
      </c>
      <c r="J71">
        <v>19</v>
      </c>
      <c r="M71" t="s">
        <v>86</v>
      </c>
      <c r="N71">
        <v>38</v>
      </c>
      <c r="O71">
        <v>3</v>
      </c>
      <c r="P71">
        <v>23</v>
      </c>
    </row>
    <row r="72" spans="7:16">
      <c r="G72" t="s">
        <v>124</v>
      </c>
      <c r="H72">
        <v>62</v>
      </c>
      <c r="I72">
        <v>4</v>
      </c>
      <c r="J72">
        <v>9</v>
      </c>
      <c r="M72" t="s">
        <v>32</v>
      </c>
      <c r="N72">
        <v>38</v>
      </c>
      <c r="O72">
        <v>26</v>
      </c>
      <c r="P72">
        <v>35</v>
      </c>
    </row>
    <row r="73" spans="7:16">
      <c r="G73" t="s">
        <v>82</v>
      </c>
      <c r="H73">
        <v>60</v>
      </c>
      <c r="I73">
        <v>2</v>
      </c>
      <c r="J73">
        <v>23</v>
      </c>
      <c r="M73" t="s">
        <v>94</v>
      </c>
      <c r="N73">
        <v>36</v>
      </c>
      <c r="O73">
        <v>12</v>
      </c>
      <c r="P73">
        <v>18</v>
      </c>
    </row>
    <row r="74" spans="7:16">
      <c r="G74" t="s">
        <v>83</v>
      </c>
      <c r="H74">
        <v>59</v>
      </c>
      <c r="I74">
        <v>4</v>
      </c>
      <c r="J74">
        <v>19</v>
      </c>
      <c r="M74" t="s">
        <v>132</v>
      </c>
      <c r="N74">
        <v>35</v>
      </c>
      <c r="O74">
        <v>1</v>
      </c>
      <c r="P74">
        <v>3</v>
      </c>
    </row>
    <row r="75" spans="7:16">
      <c r="G75" t="s">
        <v>25</v>
      </c>
      <c r="H75">
        <v>58</v>
      </c>
      <c r="I75">
        <v>46</v>
      </c>
      <c r="J75">
        <v>53</v>
      </c>
      <c r="M75" t="s">
        <v>130</v>
      </c>
      <c r="N75">
        <v>32</v>
      </c>
      <c r="O75">
        <v>3</v>
      </c>
      <c r="P75">
        <v>3</v>
      </c>
    </row>
    <row r="76" spans="7:16">
      <c r="G76" t="s">
        <v>90</v>
      </c>
      <c r="H76">
        <v>56</v>
      </c>
      <c r="I76">
        <v>2</v>
      </c>
      <c r="J76">
        <v>20</v>
      </c>
      <c r="M76" t="s">
        <v>125</v>
      </c>
      <c r="N76">
        <v>31</v>
      </c>
      <c r="O76">
        <v>3</v>
      </c>
      <c r="P76">
        <v>6</v>
      </c>
    </row>
    <row r="77" spans="7:16">
      <c r="G77" t="s">
        <v>95</v>
      </c>
      <c r="H77">
        <v>55</v>
      </c>
      <c r="I77">
        <v>12</v>
      </c>
      <c r="J77">
        <v>18</v>
      </c>
      <c r="M77" t="s">
        <v>35</v>
      </c>
      <c r="N77">
        <v>31</v>
      </c>
      <c r="O77">
        <v>32</v>
      </c>
      <c r="P77">
        <v>37</v>
      </c>
    </row>
    <row r="78" spans="7:16">
      <c r="G78" t="s">
        <v>102</v>
      </c>
      <c r="H78">
        <v>55</v>
      </c>
      <c r="I78">
        <v>8</v>
      </c>
      <c r="J78">
        <v>16</v>
      </c>
      <c r="M78" t="s">
        <v>103</v>
      </c>
      <c r="N78">
        <v>30</v>
      </c>
      <c r="O78">
        <v>3</v>
      </c>
      <c r="P78">
        <v>14</v>
      </c>
    </row>
    <row r="79" spans="7:16">
      <c r="G79" t="s">
        <v>85</v>
      </c>
      <c r="H79">
        <v>54</v>
      </c>
      <c r="I79">
        <v>4</v>
      </c>
      <c r="J79">
        <v>26</v>
      </c>
      <c r="M79" t="s">
        <v>124</v>
      </c>
      <c r="N79">
        <v>30</v>
      </c>
      <c r="O79">
        <v>4</v>
      </c>
      <c r="P79">
        <v>6</v>
      </c>
    </row>
    <row r="80" spans="7:16">
      <c r="G80" t="s">
        <v>130</v>
      </c>
      <c r="H80">
        <v>50</v>
      </c>
      <c r="I80">
        <v>3</v>
      </c>
      <c r="J80">
        <v>8</v>
      </c>
      <c r="M80" t="s">
        <v>31</v>
      </c>
      <c r="N80">
        <v>28</v>
      </c>
      <c r="O80">
        <v>29</v>
      </c>
      <c r="P80">
        <v>31</v>
      </c>
    </row>
    <row r="81" spans="7:16">
      <c r="G81" t="s">
        <v>140</v>
      </c>
      <c r="H81">
        <v>49</v>
      </c>
      <c r="I81">
        <v>1</v>
      </c>
      <c r="J81">
        <v>2</v>
      </c>
      <c r="M81" t="s">
        <v>19</v>
      </c>
      <c r="N81">
        <v>25</v>
      </c>
      <c r="O81">
        <v>58</v>
      </c>
      <c r="P81">
        <v>64</v>
      </c>
    </row>
    <row r="82" spans="7:16">
      <c r="G82" t="s">
        <v>93</v>
      </c>
      <c r="H82">
        <v>47</v>
      </c>
      <c r="I82">
        <v>2</v>
      </c>
      <c r="J82">
        <v>20</v>
      </c>
      <c r="M82" t="s">
        <v>102</v>
      </c>
      <c r="N82">
        <v>25</v>
      </c>
      <c r="O82">
        <v>8</v>
      </c>
      <c r="P82">
        <v>16</v>
      </c>
    </row>
    <row r="83" spans="7:16">
      <c r="G83" t="s">
        <v>133</v>
      </c>
      <c r="H83">
        <v>46</v>
      </c>
      <c r="I83">
        <v>2</v>
      </c>
      <c r="J83">
        <v>2</v>
      </c>
      <c r="M83" t="s">
        <v>95</v>
      </c>
      <c r="N83">
        <v>25</v>
      </c>
      <c r="O83">
        <v>12</v>
      </c>
      <c r="P83">
        <v>17</v>
      </c>
    </row>
    <row r="84" spans="7:16">
      <c r="G84" t="s">
        <v>109</v>
      </c>
      <c r="H84">
        <v>46</v>
      </c>
      <c r="I84">
        <v>2</v>
      </c>
      <c r="J84">
        <v>17</v>
      </c>
      <c r="M84" t="s">
        <v>22</v>
      </c>
      <c r="N84">
        <v>24</v>
      </c>
      <c r="O84">
        <v>57</v>
      </c>
      <c r="P84">
        <v>60</v>
      </c>
    </row>
    <row r="85" spans="7:16">
      <c r="G85" t="s">
        <v>86</v>
      </c>
      <c r="H85">
        <v>45</v>
      </c>
      <c r="I85">
        <v>3</v>
      </c>
      <c r="J85">
        <v>21</v>
      </c>
      <c r="M85" t="s">
        <v>122</v>
      </c>
      <c r="N85">
        <v>24</v>
      </c>
      <c r="O85">
        <v>2</v>
      </c>
      <c r="P85">
        <v>3</v>
      </c>
    </row>
    <row r="86" spans="7:16">
      <c r="G86" t="s">
        <v>122</v>
      </c>
      <c r="H86">
        <v>44</v>
      </c>
      <c r="I86">
        <v>2</v>
      </c>
      <c r="J86">
        <v>6</v>
      </c>
      <c r="M86" t="s">
        <v>25</v>
      </c>
      <c r="N86">
        <v>23</v>
      </c>
      <c r="O86">
        <v>46</v>
      </c>
      <c r="P86">
        <v>51</v>
      </c>
    </row>
    <row r="87" spans="7:16">
      <c r="G87" t="s">
        <v>36</v>
      </c>
      <c r="H87">
        <v>42</v>
      </c>
      <c r="I87">
        <v>29</v>
      </c>
      <c r="J87">
        <v>42</v>
      </c>
      <c r="M87" t="s">
        <v>116</v>
      </c>
      <c r="N87">
        <v>23</v>
      </c>
      <c r="O87">
        <v>2</v>
      </c>
      <c r="P87">
        <v>6</v>
      </c>
    </row>
    <row r="88" spans="7:16">
      <c r="G88" t="s">
        <v>103</v>
      </c>
      <c r="H88">
        <v>42</v>
      </c>
      <c r="I88">
        <v>3</v>
      </c>
      <c r="J88">
        <v>18</v>
      </c>
      <c r="M88" t="s">
        <v>111</v>
      </c>
      <c r="N88">
        <v>23</v>
      </c>
      <c r="O88">
        <v>2</v>
      </c>
      <c r="P88">
        <v>12</v>
      </c>
    </row>
    <row r="89" spans="7:16">
      <c r="G89" t="s">
        <v>18</v>
      </c>
      <c r="H89">
        <v>40</v>
      </c>
      <c r="I89">
        <v>58</v>
      </c>
      <c r="J89">
        <v>63</v>
      </c>
      <c r="M89" t="s">
        <v>99</v>
      </c>
      <c r="N89">
        <v>23</v>
      </c>
      <c r="O89">
        <v>2</v>
      </c>
      <c r="P89">
        <v>12</v>
      </c>
    </row>
    <row r="90" spans="7:16">
      <c r="G90" t="s">
        <v>24</v>
      </c>
      <c r="H90">
        <v>35</v>
      </c>
      <c r="I90">
        <v>48</v>
      </c>
      <c r="J90">
        <v>49</v>
      </c>
      <c r="M90" t="s">
        <v>114</v>
      </c>
      <c r="N90">
        <v>23</v>
      </c>
      <c r="O90">
        <v>1</v>
      </c>
      <c r="P90">
        <v>2</v>
      </c>
    </row>
    <row r="91" spans="7:16">
      <c r="G91" t="s">
        <v>151</v>
      </c>
      <c r="H91">
        <v>33</v>
      </c>
      <c r="I91">
        <v>2</v>
      </c>
      <c r="J91">
        <v>3</v>
      </c>
      <c r="M91" t="s">
        <v>135</v>
      </c>
      <c r="N91">
        <v>22</v>
      </c>
      <c r="O91">
        <v>2</v>
      </c>
      <c r="P91">
        <v>2</v>
      </c>
    </row>
    <row r="92" spans="7:16">
      <c r="G92" t="s">
        <v>123</v>
      </c>
      <c r="H92">
        <v>32</v>
      </c>
      <c r="I92">
        <v>3</v>
      </c>
      <c r="J92">
        <v>3</v>
      </c>
      <c r="M92" t="s">
        <v>106</v>
      </c>
      <c r="N92">
        <v>21</v>
      </c>
      <c r="O92">
        <v>2</v>
      </c>
      <c r="P92">
        <v>17</v>
      </c>
    </row>
    <row r="93" spans="7:16">
      <c r="G93" t="s">
        <v>116</v>
      </c>
      <c r="H93">
        <v>30</v>
      </c>
      <c r="I93">
        <v>2</v>
      </c>
      <c r="J93">
        <v>9</v>
      </c>
      <c r="M93" t="s">
        <v>36</v>
      </c>
      <c r="N93">
        <v>20</v>
      </c>
      <c r="O93">
        <v>29</v>
      </c>
      <c r="P93">
        <v>41</v>
      </c>
    </row>
    <row r="94" spans="7:16">
      <c r="G94" t="s">
        <v>76</v>
      </c>
      <c r="H94">
        <v>29</v>
      </c>
      <c r="I94">
        <v>5</v>
      </c>
      <c r="J94">
        <v>23</v>
      </c>
      <c r="M94" t="s">
        <v>140</v>
      </c>
      <c r="N94">
        <v>20</v>
      </c>
      <c r="O94">
        <v>1</v>
      </c>
      <c r="P94">
        <v>1</v>
      </c>
    </row>
    <row r="95" spans="7:16">
      <c r="G95" t="s">
        <v>125</v>
      </c>
      <c r="H95">
        <v>28</v>
      </c>
      <c r="I95">
        <v>3</v>
      </c>
      <c r="J95">
        <v>9</v>
      </c>
      <c r="M95" t="s">
        <v>112</v>
      </c>
      <c r="N95">
        <v>19</v>
      </c>
      <c r="O95">
        <v>2</v>
      </c>
      <c r="P95">
        <v>7</v>
      </c>
    </row>
    <row r="96" spans="7:16">
      <c r="G96" t="s">
        <v>114</v>
      </c>
      <c r="H96">
        <v>28</v>
      </c>
      <c r="I96">
        <v>1</v>
      </c>
      <c r="J96">
        <v>9</v>
      </c>
      <c r="M96" t="s">
        <v>119</v>
      </c>
      <c r="N96">
        <v>18</v>
      </c>
      <c r="O96">
        <v>2</v>
      </c>
      <c r="P96">
        <v>6</v>
      </c>
    </row>
    <row r="97" spans="7:16">
      <c r="G97" t="s">
        <v>135</v>
      </c>
      <c r="H97">
        <v>26</v>
      </c>
      <c r="I97">
        <v>2</v>
      </c>
      <c r="J97">
        <v>3</v>
      </c>
      <c r="M97" t="s">
        <v>18</v>
      </c>
      <c r="N97">
        <v>17</v>
      </c>
      <c r="O97">
        <v>58</v>
      </c>
      <c r="P97">
        <v>63</v>
      </c>
    </row>
    <row r="98" spans="7:16">
      <c r="G98" t="s">
        <v>119</v>
      </c>
      <c r="H98">
        <v>26</v>
      </c>
      <c r="I98">
        <v>2</v>
      </c>
      <c r="J98">
        <v>5</v>
      </c>
      <c r="M98" t="s">
        <v>121</v>
      </c>
      <c r="N98">
        <v>17</v>
      </c>
      <c r="O98">
        <v>1</v>
      </c>
      <c r="P98">
        <v>3</v>
      </c>
    </row>
    <row r="99" spans="7:16">
      <c r="G99" t="s">
        <v>99</v>
      </c>
      <c r="H99">
        <v>25</v>
      </c>
      <c r="I99">
        <v>2</v>
      </c>
      <c r="J99">
        <v>19</v>
      </c>
      <c r="M99" t="s">
        <v>133</v>
      </c>
      <c r="N99">
        <v>16</v>
      </c>
      <c r="O99">
        <v>2</v>
      </c>
      <c r="P99">
        <v>5</v>
      </c>
    </row>
    <row r="100" spans="7:16">
      <c r="G100" t="s">
        <v>111</v>
      </c>
      <c r="H100">
        <v>24</v>
      </c>
      <c r="I100">
        <v>2</v>
      </c>
      <c r="J100">
        <v>10</v>
      </c>
      <c r="M100" t="s">
        <v>128</v>
      </c>
      <c r="N100">
        <v>16</v>
      </c>
      <c r="O100">
        <v>1</v>
      </c>
      <c r="P100">
        <v>2</v>
      </c>
    </row>
    <row r="101" spans="7:16">
      <c r="G101" t="s">
        <v>33</v>
      </c>
      <c r="H101">
        <v>24</v>
      </c>
      <c r="I101">
        <v>33</v>
      </c>
      <c r="J101">
        <v>41</v>
      </c>
      <c r="M101" t="s">
        <v>24</v>
      </c>
      <c r="N101">
        <v>16</v>
      </c>
      <c r="O101">
        <v>48</v>
      </c>
      <c r="P101">
        <v>48</v>
      </c>
    </row>
    <row r="102" spans="7:16">
      <c r="G102" t="s">
        <v>121</v>
      </c>
      <c r="H102">
        <v>23</v>
      </c>
      <c r="I102">
        <v>1</v>
      </c>
      <c r="J102">
        <v>6</v>
      </c>
      <c r="M102" t="s">
        <v>131</v>
      </c>
      <c r="N102">
        <v>15</v>
      </c>
      <c r="O102">
        <v>2</v>
      </c>
      <c r="P102">
        <v>2</v>
      </c>
    </row>
    <row r="103" spans="7:16">
      <c r="G103" t="s">
        <v>168</v>
      </c>
      <c r="H103">
        <v>23</v>
      </c>
      <c r="I103">
        <v>1</v>
      </c>
      <c r="J103">
        <v>1</v>
      </c>
      <c r="M103" t="s">
        <v>123</v>
      </c>
      <c r="N103">
        <v>15</v>
      </c>
      <c r="O103">
        <v>3</v>
      </c>
      <c r="P103">
        <v>3</v>
      </c>
    </row>
    <row r="104" spans="7:16">
      <c r="G104" t="s">
        <v>92</v>
      </c>
      <c r="H104">
        <v>22</v>
      </c>
      <c r="I104">
        <v>1</v>
      </c>
      <c r="J104">
        <v>6</v>
      </c>
      <c r="M104" t="s">
        <v>33</v>
      </c>
      <c r="N104">
        <v>14</v>
      </c>
      <c r="O104">
        <v>33</v>
      </c>
      <c r="P104">
        <v>40</v>
      </c>
    </row>
    <row r="105" spans="7:16">
      <c r="G105" t="s">
        <v>131</v>
      </c>
      <c r="H105">
        <v>20</v>
      </c>
      <c r="I105">
        <v>2</v>
      </c>
      <c r="J105">
        <v>3</v>
      </c>
      <c r="M105" t="s">
        <v>136</v>
      </c>
      <c r="N105">
        <v>14</v>
      </c>
      <c r="O105">
        <v>1</v>
      </c>
      <c r="P105">
        <v>1</v>
      </c>
    </row>
    <row r="106" spans="7:16">
      <c r="G106" t="s">
        <v>106</v>
      </c>
      <c r="H106">
        <v>18</v>
      </c>
      <c r="I106">
        <v>2</v>
      </c>
      <c r="J106">
        <v>17</v>
      </c>
      <c r="M106" t="s">
        <v>100</v>
      </c>
      <c r="N106">
        <v>14</v>
      </c>
      <c r="O106">
        <v>2</v>
      </c>
      <c r="P106">
        <v>18</v>
      </c>
    </row>
    <row r="107" spans="7:16">
      <c r="G107" t="s">
        <v>112</v>
      </c>
      <c r="H107">
        <v>17</v>
      </c>
      <c r="I107">
        <v>2</v>
      </c>
      <c r="J107">
        <v>6</v>
      </c>
      <c r="M107" t="s">
        <v>92</v>
      </c>
      <c r="N107">
        <v>13</v>
      </c>
      <c r="O107">
        <v>1</v>
      </c>
      <c r="P107">
        <v>11</v>
      </c>
    </row>
    <row r="108" spans="7:16">
      <c r="G108" t="s">
        <v>170</v>
      </c>
      <c r="H108">
        <v>17</v>
      </c>
      <c r="I108">
        <v>1</v>
      </c>
      <c r="J108">
        <v>1</v>
      </c>
      <c r="M108" t="s">
        <v>139</v>
      </c>
      <c r="N108">
        <v>13</v>
      </c>
      <c r="O108">
        <v>2</v>
      </c>
      <c r="P108">
        <v>2</v>
      </c>
    </row>
    <row r="109" spans="7:16">
      <c r="G109" t="s">
        <v>128</v>
      </c>
      <c r="H109">
        <v>17</v>
      </c>
      <c r="I109">
        <v>1</v>
      </c>
      <c r="J109">
        <v>1</v>
      </c>
      <c r="M109" t="s">
        <v>50</v>
      </c>
      <c r="N109">
        <v>13</v>
      </c>
      <c r="O109">
        <v>30</v>
      </c>
      <c r="P109">
        <v>39</v>
      </c>
    </row>
    <row r="110" spans="7:16">
      <c r="G110" t="s">
        <v>100</v>
      </c>
      <c r="H110">
        <v>16</v>
      </c>
      <c r="I110">
        <v>2</v>
      </c>
      <c r="J110">
        <v>19</v>
      </c>
      <c r="M110" t="s">
        <v>149</v>
      </c>
      <c r="N110">
        <v>12</v>
      </c>
      <c r="O110">
        <v>1</v>
      </c>
      <c r="P110">
        <v>1</v>
      </c>
    </row>
    <row r="111" spans="7:16">
      <c r="G111" t="s">
        <v>37</v>
      </c>
      <c r="H111">
        <v>15</v>
      </c>
      <c r="I111">
        <v>40</v>
      </c>
      <c r="J111">
        <v>48</v>
      </c>
      <c r="M111" t="s">
        <v>151</v>
      </c>
      <c r="N111">
        <v>12</v>
      </c>
      <c r="O111">
        <v>2</v>
      </c>
      <c r="P111">
        <v>2</v>
      </c>
    </row>
    <row r="112" spans="7:16">
      <c r="G112" t="s">
        <v>149</v>
      </c>
      <c r="H112">
        <v>15</v>
      </c>
      <c r="I112">
        <v>1</v>
      </c>
      <c r="J112">
        <v>1</v>
      </c>
      <c r="M112" t="s">
        <v>168</v>
      </c>
      <c r="N112">
        <v>11</v>
      </c>
      <c r="O112">
        <v>1</v>
      </c>
      <c r="P112">
        <v>1</v>
      </c>
    </row>
    <row r="113" spans="7:16">
      <c r="G113" t="s">
        <v>117</v>
      </c>
      <c r="H113">
        <v>12</v>
      </c>
      <c r="I113">
        <v>1</v>
      </c>
      <c r="J113">
        <v>4</v>
      </c>
      <c r="M113" t="s">
        <v>110</v>
      </c>
      <c r="N113">
        <v>11</v>
      </c>
      <c r="O113">
        <v>2</v>
      </c>
      <c r="P113">
        <v>6</v>
      </c>
    </row>
    <row r="114" spans="7:16">
      <c r="G114" t="s">
        <v>150</v>
      </c>
      <c r="H114">
        <v>12</v>
      </c>
      <c r="I114">
        <v>1</v>
      </c>
      <c r="J114">
        <v>1</v>
      </c>
      <c r="M114" t="s">
        <v>170</v>
      </c>
      <c r="N114">
        <v>11</v>
      </c>
      <c r="O114">
        <v>1</v>
      </c>
      <c r="P114">
        <v>1</v>
      </c>
    </row>
    <row r="115" spans="7:16">
      <c r="G115" t="s">
        <v>147</v>
      </c>
      <c r="H115">
        <v>12</v>
      </c>
      <c r="I115">
        <v>2</v>
      </c>
      <c r="J115">
        <v>2</v>
      </c>
      <c r="M115" t="s">
        <v>37</v>
      </c>
      <c r="N115">
        <v>9</v>
      </c>
      <c r="O115">
        <v>40</v>
      </c>
      <c r="P115">
        <v>43</v>
      </c>
    </row>
    <row r="116" spans="7:16">
      <c r="G116" t="s">
        <v>146</v>
      </c>
      <c r="H116">
        <v>11</v>
      </c>
      <c r="I116">
        <v>2</v>
      </c>
      <c r="J116">
        <v>2</v>
      </c>
      <c r="M116" t="s">
        <v>142</v>
      </c>
      <c r="N116">
        <v>8</v>
      </c>
      <c r="O116">
        <v>1</v>
      </c>
      <c r="P116">
        <v>1</v>
      </c>
    </row>
    <row r="117" spans="7:16">
      <c r="G117" t="s">
        <v>164</v>
      </c>
      <c r="H117">
        <v>11</v>
      </c>
      <c r="I117">
        <v>1</v>
      </c>
      <c r="J117">
        <v>1</v>
      </c>
      <c r="M117" t="s">
        <v>108</v>
      </c>
      <c r="N117">
        <v>7</v>
      </c>
      <c r="O117">
        <v>1</v>
      </c>
      <c r="P117">
        <v>5</v>
      </c>
    </row>
    <row r="118" spans="7:16">
      <c r="G118" t="s">
        <v>139</v>
      </c>
      <c r="H118">
        <v>10</v>
      </c>
      <c r="I118">
        <v>2</v>
      </c>
      <c r="J118">
        <v>2</v>
      </c>
      <c r="M118" t="s">
        <v>117</v>
      </c>
      <c r="N118">
        <v>7</v>
      </c>
      <c r="O118">
        <v>1</v>
      </c>
      <c r="P118">
        <v>9</v>
      </c>
    </row>
    <row r="119" spans="7:16">
      <c r="G119" t="s">
        <v>136</v>
      </c>
      <c r="H119">
        <v>10</v>
      </c>
      <c r="I119">
        <v>1</v>
      </c>
      <c r="J119">
        <v>1</v>
      </c>
      <c r="M119" t="s">
        <v>113</v>
      </c>
      <c r="N119">
        <v>7</v>
      </c>
      <c r="O119">
        <v>2</v>
      </c>
      <c r="P119">
        <v>7</v>
      </c>
    </row>
    <row r="120" spans="7:16">
      <c r="G120" t="s">
        <v>118</v>
      </c>
      <c r="H120">
        <v>10</v>
      </c>
      <c r="I120">
        <v>2</v>
      </c>
      <c r="J120">
        <v>4</v>
      </c>
      <c r="M120" t="s">
        <v>118</v>
      </c>
      <c r="N120">
        <v>7</v>
      </c>
      <c r="O120">
        <v>2</v>
      </c>
      <c r="P120">
        <v>2</v>
      </c>
    </row>
    <row r="121" spans="7:16">
      <c r="G121" t="s">
        <v>110</v>
      </c>
      <c r="H121">
        <v>9</v>
      </c>
      <c r="I121">
        <v>2</v>
      </c>
      <c r="J121">
        <v>3</v>
      </c>
      <c r="M121" t="s">
        <v>145</v>
      </c>
      <c r="N121">
        <v>7</v>
      </c>
      <c r="O121">
        <v>1</v>
      </c>
      <c r="P121">
        <v>1</v>
      </c>
    </row>
    <row r="122" spans="7:16">
      <c r="G122" t="s">
        <v>137</v>
      </c>
      <c r="H122">
        <v>9</v>
      </c>
      <c r="I122">
        <v>2</v>
      </c>
      <c r="J122">
        <v>3</v>
      </c>
      <c r="M122" t="s">
        <v>115</v>
      </c>
      <c r="N122">
        <v>6</v>
      </c>
      <c r="O122">
        <v>1</v>
      </c>
      <c r="P122">
        <v>2</v>
      </c>
    </row>
    <row r="123" spans="7:16">
      <c r="G123" t="s">
        <v>105</v>
      </c>
      <c r="H123">
        <v>9</v>
      </c>
      <c r="I123">
        <v>3</v>
      </c>
      <c r="J123">
        <v>10</v>
      </c>
      <c r="M123" t="s">
        <v>105</v>
      </c>
      <c r="N123">
        <v>6</v>
      </c>
      <c r="O123">
        <v>3</v>
      </c>
      <c r="P123">
        <v>3</v>
      </c>
    </row>
    <row r="124" spans="7:16">
      <c r="G124" t="s">
        <v>115</v>
      </c>
      <c r="H124">
        <v>9</v>
      </c>
      <c r="I124">
        <v>1</v>
      </c>
      <c r="J124">
        <v>5</v>
      </c>
      <c r="M124" t="s">
        <v>147</v>
      </c>
      <c r="N124">
        <v>6</v>
      </c>
      <c r="O124">
        <v>2</v>
      </c>
      <c r="P124">
        <v>2</v>
      </c>
    </row>
    <row r="125" spans="7:16">
      <c r="G125" t="s">
        <v>180</v>
      </c>
      <c r="H125">
        <v>8</v>
      </c>
      <c r="I125">
        <v>1</v>
      </c>
      <c r="J125">
        <v>1</v>
      </c>
      <c r="M125" t="s">
        <v>144</v>
      </c>
      <c r="N125">
        <v>5</v>
      </c>
      <c r="O125">
        <v>1</v>
      </c>
      <c r="P125">
        <v>2</v>
      </c>
    </row>
    <row r="126" spans="7:16">
      <c r="G126" t="s">
        <v>154</v>
      </c>
      <c r="H126">
        <v>8</v>
      </c>
      <c r="I126">
        <v>1</v>
      </c>
      <c r="J126">
        <v>1</v>
      </c>
      <c r="M126" t="s">
        <v>150</v>
      </c>
      <c r="N126">
        <v>5</v>
      </c>
      <c r="O126">
        <v>1</v>
      </c>
      <c r="P126">
        <v>1</v>
      </c>
    </row>
    <row r="127" spans="7:16">
      <c r="G127" t="s">
        <v>161</v>
      </c>
      <c r="H127">
        <v>7</v>
      </c>
      <c r="I127">
        <v>1</v>
      </c>
      <c r="J127">
        <v>1</v>
      </c>
      <c r="M127" t="s">
        <v>146</v>
      </c>
      <c r="N127">
        <v>5</v>
      </c>
      <c r="O127">
        <v>2</v>
      </c>
      <c r="P127">
        <v>2</v>
      </c>
    </row>
    <row r="128" spans="7:16">
      <c r="G128" t="s">
        <v>108</v>
      </c>
      <c r="H128">
        <v>7</v>
      </c>
      <c r="I128">
        <v>1</v>
      </c>
      <c r="J128">
        <v>1</v>
      </c>
      <c r="M128" t="s">
        <v>129</v>
      </c>
      <c r="N128">
        <v>5</v>
      </c>
      <c r="O128">
        <v>1</v>
      </c>
      <c r="P128">
        <v>7</v>
      </c>
    </row>
    <row r="129" spans="7:16">
      <c r="G129" t="s">
        <v>144</v>
      </c>
      <c r="H129">
        <v>7</v>
      </c>
      <c r="I129">
        <v>1</v>
      </c>
      <c r="J129">
        <v>1</v>
      </c>
      <c r="M129" t="s">
        <v>205</v>
      </c>
      <c r="N129">
        <v>5</v>
      </c>
      <c r="O129">
        <v>1</v>
      </c>
      <c r="P129">
        <v>1</v>
      </c>
    </row>
    <row r="130" spans="7:16">
      <c r="G130" t="s">
        <v>129</v>
      </c>
      <c r="H130">
        <v>7</v>
      </c>
      <c r="I130">
        <v>1</v>
      </c>
      <c r="J130">
        <v>1</v>
      </c>
      <c r="M130" t="s">
        <v>160</v>
      </c>
      <c r="N130">
        <v>4</v>
      </c>
      <c r="O130">
        <v>1</v>
      </c>
      <c r="P130">
        <v>1</v>
      </c>
    </row>
    <row r="131" spans="7:16">
      <c r="G131" t="s">
        <v>120</v>
      </c>
      <c r="H131">
        <v>6</v>
      </c>
      <c r="I131">
        <v>1</v>
      </c>
      <c r="J131">
        <v>5</v>
      </c>
      <c r="M131" t="s">
        <v>383</v>
      </c>
      <c r="N131">
        <v>4</v>
      </c>
      <c r="O131">
        <v>1</v>
      </c>
      <c r="P131">
        <v>1</v>
      </c>
    </row>
    <row r="132" spans="7:16">
      <c r="G132" t="s">
        <v>145</v>
      </c>
      <c r="H132">
        <v>6</v>
      </c>
      <c r="I132">
        <v>1</v>
      </c>
      <c r="J132">
        <v>1</v>
      </c>
      <c r="M132" t="s">
        <v>164</v>
      </c>
      <c r="N132">
        <v>3</v>
      </c>
      <c r="O132">
        <v>1</v>
      </c>
      <c r="P132">
        <v>1</v>
      </c>
    </row>
    <row r="133" spans="7:16">
      <c r="G133" t="s">
        <v>204</v>
      </c>
      <c r="H133">
        <v>4</v>
      </c>
      <c r="I133">
        <v>1</v>
      </c>
      <c r="J133">
        <v>1</v>
      </c>
      <c r="M133" t="s">
        <v>143</v>
      </c>
      <c r="N133">
        <v>2</v>
      </c>
      <c r="O133">
        <v>1</v>
      </c>
      <c r="P133">
        <v>1</v>
      </c>
    </row>
    <row r="134" spans="7:16">
      <c r="G134" t="s">
        <v>160</v>
      </c>
      <c r="H134">
        <v>4</v>
      </c>
      <c r="I134">
        <v>1</v>
      </c>
      <c r="J134">
        <v>1</v>
      </c>
      <c r="M134" t="s">
        <v>120</v>
      </c>
      <c r="N134">
        <v>2</v>
      </c>
      <c r="O134">
        <v>1</v>
      </c>
      <c r="P134">
        <v>4</v>
      </c>
    </row>
    <row r="135" spans="7:16">
      <c r="G135" t="s">
        <v>155</v>
      </c>
      <c r="H135">
        <v>4</v>
      </c>
      <c r="I135">
        <v>1</v>
      </c>
      <c r="J135">
        <v>1</v>
      </c>
      <c r="M135" t="s">
        <v>180</v>
      </c>
      <c r="N135">
        <v>2</v>
      </c>
      <c r="O135">
        <v>1</v>
      </c>
      <c r="P135">
        <v>1</v>
      </c>
    </row>
    <row r="136" spans="7:16">
      <c r="G136" t="s">
        <v>113</v>
      </c>
      <c r="H136">
        <v>3</v>
      </c>
      <c r="I136">
        <v>2</v>
      </c>
      <c r="J136">
        <v>13</v>
      </c>
      <c r="M136" t="s">
        <v>46</v>
      </c>
      <c r="N136">
        <v>354</v>
      </c>
      <c r="O136">
        <v>20</v>
      </c>
      <c r="P136">
        <v>30</v>
      </c>
    </row>
    <row r="137" spans="7:16">
      <c r="G137" t="s">
        <v>142</v>
      </c>
      <c r="H137">
        <v>2</v>
      </c>
      <c r="I137">
        <v>1</v>
      </c>
      <c r="J137">
        <v>1</v>
      </c>
      <c r="M137" t="s">
        <v>15</v>
      </c>
      <c r="N137">
        <v>244</v>
      </c>
      <c r="O137">
        <v>69</v>
      </c>
      <c r="P137">
        <v>88</v>
      </c>
    </row>
    <row r="138" spans="7:16">
      <c r="G138" t="s">
        <v>205</v>
      </c>
      <c r="H138">
        <v>2</v>
      </c>
      <c r="I138">
        <v>1</v>
      </c>
      <c r="J138">
        <v>1</v>
      </c>
      <c r="M138" t="s">
        <v>64</v>
      </c>
      <c r="N138">
        <v>235</v>
      </c>
      <c r="O138">
        <v>8</v>
      </c>
      <c r="P138">
        <v>31</v>
      </c>
    </row>
    <row r="139" spans="7:16">
      <c r="G139" t="s">
        <v>383</v>
      </c>
      <c r="H139">
        <v>2</v>
      </c>
      <c r="I139">
        <v>1</v>
      </c>
      <c r="J139">
        <v>1</v>
      </c>
      <c r="M139" t="s">
        <v>45</v>
      </c>
      <c r="N139">
        <v>218</v>
      </c>
      <c r="O139">
        <v>18</v>
      </c>
      <c r="P139">
        <v>31</v>
      </c>
    </row>
    <row r="140" spans="7:16">
      <c r="G140" t="s">
        <v>143</v>
      </c>
      <c r="H140">
        <v>2</v>
      </c>
      <c r="I140">
        <v>1</v>
      </c>
      <c r="J140">
        <v>1</v>
      </c>
      <c r="M140" t="s">
        <v>51</v>
      </c>
      <c r="N140">
        <v>202</v>
      </c>
      <c r="O140">
        <v>9</v>
      </c>
      <c r="P140">
        <v>35</v>
      </c>
    </row>
    <row r="141" spans="7:16">
      <c r="G141" t="s">
        <v>134</v>
      </c>
      <c r="H141">
        <v>2</v>
      </c>
      <c r="I141">
        <v>1</v>
      </c>
      <c r="J141">
        <v>1</v>
      </c>
      <c r="M141" t="s">
        <v>69</v>
      </c>
      <c r="N141">
        <v>192</v>
      </c>
      <c r="O141">
        <v>10</v>
      </c>
      <c r="P141">
        <v>28</v>
      </c>
    </row>
    <row r="142" spans="7:16" ht="15">
      <c r="G142" s="17" t="s">
        <v>1</v>
      </c>
      <c r="H142" s="17" t="s">
        <v>519</v>
      </c>
      <c r="I142" s="17" t="s">
        <v>520</v>
      </c>
      <c r="J142" s="17" t="s">
        <v>521</v>
      </c>
      <c r="M142" t="s">
        <v>48</v>
      </c>
      <c r="N142">
        <v>185</v>
      </c>
      <c r="O142">
        <v>18</v>
      </c>
      <c r="P142">
        <v>31</v>
      </c>
    </row>
    <row r="143" spans="7:16">
      <c r="G143" t="s">
        <v>20</v>
      </c>
      <c r="H143">
        <v>973</v>
      </c>
      <c r="I143">
        <v>15</v>
      </c>
      <c r="J143">
        <v>15</v>
      </c>
      <c r="M143" t="s">
        <v>55</v>
      </c>
      <c r="N143">
        <v>176</v>
      </c>
      <c r="O143">
        <v>12</v>
      </c>
      <c r="P143">
        <v>32</v>
      </c>
    </row>
    <row r="144" spans="7:16">
      <c r="G144" t="s">
        <v>50</v>
      </c>
      <c r="H144">
        <v>681</v>
      </c>
      <c r="I144">
        <v>5</v>
      </c>
      <c r="J144">
        <v>5</v>
      </c>
      <c r="M144" t="s">
        <v>89</v>
      </c>
      <c r="N144">
        <v>173</v>
      </c>
      <c r="O144">
        <v>3</v>
      </c>
      <c r="P144">
        <v>25</v>
      </c>
    </row>
    <row r="145" spans="7:28">
      <c r="G145" t="s">
        <v>46</v>
      </c>
      <c r="H145">
        <v>550</v>
      </c>
      <c r="I145">
        <v>20</v>
      </c>
      <c r="J145">
        <v>30</v>
      </c>
      <c r="M145" t="s">
        <v>61</v>
      </c>
      <c r="N145">
        <v>170</v>
      </c>
      <c r="O145">
        <v>21</v>
      </c>
      <c r="P145">
        <v>26</v>
      </c>
      <c r="Y145" t="s">
        <v>148</v>
      </c>
      <c r="Z145">
        <v>2</v>
      </c>
      <c r="AA145">
        <v>1</v>
      </c>
      <c r="AB145">
        <v>8</v>
      </c>
    </row>
    <row r="146" spans="7:28">
      <c r="G146" t="s">
        <v>15</v>
      </c>
      <c r="H146">
        <v>465</v>
      </c>
      <c r="I146">
        <v>69</v>
      </c>
      <c r="J146">
        <v>88</v>
      </c>
      <c r="M146" t="s">
        <v>62</v>
      </c>
      <c r="N146">
        <v>162</v>
      </c>
      <c r="O146">
        <v>4</v>
      </c>
      <c r="P146">
        <v>22</v>
      </c>
      <c r="Y146" t="s">
        <v>383</v>
      </c>
      <c r="Z146">
        <v>2</v>
      </c>
      <c r="AA146">
        <v>1</v>
      </c>
      <c r="AB146">
        <v>3</v>
      </c>
    </row>
    <row r="147" spans="7:28">
      <c r="G147" t="s">
        <v>64</v>
      </c>
      <c r="H147">
        <v>391</v>
      </c>
      <c r="I147">
        <v>8</v>
      </c>
      <c r="J147">
        <v>31</v>
      </c>
      <c r="M147" t="s">
        <v>67</v>
      </c>
      <c r="N147">
        <v>150</v>
      </c>
      <c r="O147">
        <v>7</v>
      </c>
      <c r="P147">
        <v>29</v>
      </c>
      <c r="Y147" t="s">
        <v>141</v>
      </c>
      <c r="Z147">
        <v>2</v>
      </c>
      <c r="AA147">
        <v>1</v>
      </c>
      <c r="AB147">
        <v>5</v>
      </c>
    </row>
    <row r="148" spans="7:28">
      <c r="G148" t="s">
        <v>74</v>
      </c>
      <c r="H148">
        <v>272</v>
      </c>
      <c r="I148">
        <v>6</v>
      </c>
      <c r="J148">
        <v>28</v>
      </c>
      <c r="M148" t="s">
        <v>70</v>
      </c>
      <c r="N148">
        <v>150</v>
      </c>
      <c r="O148">
        <v>8</v>
      </c>
      <c r="P148">
        <v>28</v>
      </c>
      <c r="Y148" t="s">
        <v>172</v>
      </c>
      <c r="Z148">
        <v>2</v>
      </c>
      <c r="AA148">
        <v>1</v>
      </c>
      <c r="AB148">
        <v>3</v>
      </c>
    </row>
    <row r="149" spans="7:28">
      <c r="G149" t="s">
        <v>51</v>
      </c>
      <c r="H149">
        <v>269</v>
      </c>
      <c r="I149">
        <v>9</v>
      </c>
      <c r="J149">
        <v>35</v>
      </c>
      <c r="M149" t="s">
        <v>65</v>
      </c>
      <c r="N149">
        <v>132</v>
      </c>
      <c r="O149">
        <v>9</v>
      </c>
      <c r="P149">
        <v>30</v>
      </c>
      <c r="Y149" t="s">
        <v>152</v>
      </c>
      <c r="Z149">
        <v>2</v>
      </c>
      <c r="AA149">
        <v>2</v>
      </c>
      <c r="AB149">
        <v>3</v>
      </c>
    </row>
    <row r="150" spans="7:28">
      <c r="G150" t="s">
        <v>45</v>
      </c>
      <c r="H150">
        <v>267</v>
      </c>
      <c r="I150">
        <v>17</v>
      </c>
      <c r="J150">
        <v>31</v>
      </c>
      <c r="M150" t="s">
        <v>80</v>
      </c>
      <c r="N150">
        <v>127</v>
      </c>
      <c r="O150">
        <v>7</v>
      </c>
      <c r="P150">
        <v>24</v>
      </c>
      <c r="Y150" t="s">
        <v>156</v>
      </c>
      <c r="Z150">
        <v>2</v>
      </c>
      <c r="AA150">
        <v>2</v>
      </c>
      <c r="AB150">
        <v>5</v>
      </c>
    </row>
    <row r="151" spans="7:28">
      <c r="G151" t="s">
        <v>48</v>
      </c>
      <c r="H151">
        <v>258</v>
      </c>
      <c r="I151">
        <v>18</v>
      </c>
      <c r="J151">
        <v>31</v>
      </c>
      <c r="M151" t="s">
        <v>107</v>
      </c>
      <c r="N151">
        <v>126</v>
      </c>
      <c r="O151">
        <v>6</v>
      </c>
      <c r="P151">
        <v>20</v>
      </c>
      <c r="Y151" t="s">
        <v>127</v>
      </c>
      <c r="Z151">
        <v>2</v>
      </c>
      <c r="AA151">
        <v>2</v>
      </c>
      <c r="AB151">
        <v>5</v>
      </c>
    </row>
    <row r="152" spans="7:28">
      <c r="G152" t="s">
        <v>55</v>
      </c>
      <c r="H152">
        <v>242</v>
      </c>
      <c r="I152">
        <v>12</v>
      </c>
      <c r="J152">
        <v>32</v>
      </c>
      <c r="M152" t="s">
        <v>74</v>
      </c>
      <c r="N152">
        <v>124</v>
      </c>
      <c r="O152">
        <v>5</v>
      </c>
      <c r="P152">
        <v>27</v>
      </c>
      <c r="Y152" t="s">
        <v>183</v>
      </c>
      <c r="Z152">
        <v>2</v>
      </c>
      <c r="AA152">
        <v>1</v>
      </c>
      <c r="AB152">
        <v>3</v>
      </c>
    </row>
    <row r="153" spans="7:28">
      <c r="G153" t="s">
        <v>43</v>
      </c>
      <c r="H153">
        <v>232</v>
      </c>
      <c r="I153">
        <v>29</v>
      </c>
      <c r="J153">
        <v>43</v>
      </c>
      <c r="M153" t="s">
        <v>78</v>
      </c>
      <c r="N153">
        <v>120</v>
      </c>
      <c r="O153">
        <v>6</v>
      </c>
      <c r="P153">
        <v>21</v>
      </c>
      <c r="Y153" t="s">
        <v>182</v>
      </c>
      <c r="Z153">
        <v>2</v>
      </c>
      <c r="AA153">
        <v>1</v>
      </c>
      <c r="AB153">
        <v>2</v>
      </c>
    </row>
    <row r="154" spans="7:28">
      <c r="G154" t="s">
        <v>29</v>
      </c>
      <c r="H154">
        <v>228</v>
      </c>
      <c r="I154">
        <v>27</v>
      </c>
      <c r="J154">
        <v>36</v>
      </c>
      <c r="M154" t="s">
        <v>66</v>
      </c>
      <c r="N154">
        <v>120</v>
      </c>
      <c r="O154">
        <v>13</v>
      </c>
      <c r="P154">
        <v>28</v>
      </c>
      <c r="Y154" t="s">
        <v>166</v>
      </c>
      <c r="Z154">
        <v>2</v>
      </c>
      <c r="AA154">
        <v>1</v>
      </c>
      <c r="AB154">
        <v>6</v>
      </c>
    </row>
    <row r="155" spans="7:28">
      <c r="G155" t="s">
        <v>60</v>
      </c>
      <c r="H155">
        <v>221</v>
      </c>
      <c r="I155">
        <v>19</v>
      </c>
      <c r="J155">
        <v>26</v>
      </c>
      <c r="M155" t="s">
        <v>98</v>
      </c>
      <c r="N155">
        <v>113</v>
      </c>
      <c r="O155">
        <v>4</v>
      </c>
      <c r="P155">
        <v>24</v>
      </c>
    </row>
    <row r="156" spans="7:28">
      <c r="G156" t="s">
        <v>61</v>
      </c>
      <c r="H156">
        <v>219</v>
      </c>
      <c r="I156">
        <v>20</v>
      </c>
      <c r="J156">
        <v>26</v>
      </c>
      <c r="M156" t="s">
        <v>73</v>
      </c>
      <c r="N156">
        <v>106</v>
      </c>
      <c r="O156">
        <v>5</v>
      </c>
      <c r="P156">
        <v>26</v>
      </c>
    </row>
    <row r="157" spans="7:28">
      <c r="G157" t="s">
        <v>69</v>
      </c>
      <c r="H157">
        <v>216</v>
      </c>
      <c r="I157">
        <v>9</v>
      </c>
      <c r="J157">
        <v>28</v>
      </c>
      <c r="M157" t="s">
        <v>91</v>
      </c>
      <c r="N157">
        <v>106</v>
      </c>
      <c r="O157">
        <v>6</v>
      </c>
      <c r="P157">
        <v>22</v>
      </c>
    </row>
    <row r="158" spans="7:28">
      <c r="G158" t="s">
        <v>17</v>
      </c>
      <c r="H158">
        <v>214</v>
      </c>
      <c r="I158">
        <v>61</v>
      </c>
      <c r="J158">
        <v>77</v>
      </c>
      <c r="M158" t="s">
        <v>68</v>
      </c>
      <c r="N158">
        <v>106</v>
      </c>
      <c r="O158">
        <v>14</v>
      </c>
      <c r="P158">
        <v>27</v>
      </c>
    </row>
    <row r="159" spans="7:28">
      <c r="G159" t="s">
        <v>522</v>
      </c>
      <c r="H159">
        <v>209</v>
      </c>
      <c r="I159">
        <v>17</v>
      </c>
      <c r="J159">
        <v>30</v>
      </c>
      <c r="M159" t="s">
        <v>26</v>
      </c>
      <c r="N159">
        <v>99</v>
      </c>
      <c r="O159">
        <v>43</v>
      </c>
      <c r="P159">
        <v>56</v>
      </c>
    </row>
    <row r="160" spans="7:28">
      <c r="G160" t="s">
        <v>12</v>
      </c>
      <c r="H160">
        <v>204</v>
      </c>
      <c r="I160">
        <v>61</v>
      </c>
      <c r="J160">
        <v>86</v>
      </c>
      <c r="M160" t="s">
        <v>58</v>
      </c>
      <c r="N160">
        <v>95</v>
      </c>
      <c r="O160">
        <v>18</v>
      </c>
      <c r="P160">
        <v>35</v>
      </c>
    </row>
    <row r="161" spans="7:16">
      <c r="G161" t="s">
        <v>89</v>
      </c>
      <c r="H161">
        <v>202</v>
      </c>
      <c r="I161">
        <v>3</v>
      </c>
      <c r="J161">
        <v>25</v>
      </c>
      <c r="M161" t="s">
        <v>71</v>
      </c>
      <c r="N161">
        <v>95</v>
      </c>
      <c r="O161">
        <v>11</v>
      </c>
      <c r="P161">
        <v>28</v>
      </c>
    </row>
    <row r="162" spans="7:16">
      <c r="G162" t="s">
        <v>73</v>
      </c>
      <c r="H162">
        <v>201</v>
      </c>
      <c r="I162">
        <v>5</v>
      </c>
      <c r="J162">
        <v>28</v>
      </c>
      <c r="M162" t="s">
        <v>59</v>
      </c>
      <c r="N162">
        <v>94</v>
      </c>
      <c r="O162">
        <v>27</v>
      </c>
      <c r="P162">
        <v>33</v>
      </c>
    </row>
    <row r="163" spans="7:16">
      <c r="G163" t="s">
        <v>26</v>
      </c>
      <c r="H163">
        <v>193</v>
      </c>
      <c r="I163">
        <v>43</v>
      </c>
      <c r="J163">
        <v>56</v>
      </c>
      <c r="M163" t="s">
        <v>75</v>
      </c>
      <c r="N163">
        <v>93</v>
      </c>
      <c r="O163">
        <v>11</v>
      </c>
      <c r="P163">
        <v>24</v>
      </c>
    </row>
    <row r="164" spans="7:16">
      <c r="G164" t="s">
        <v>70</v>
      </c>
      <c r="H164">
        <v>193</v>
      </c>
      <c r="I164">
        <v>9</v>
      </c>
      <c r="J164">
        <v>29</v>
      </c>
      <c r="M164" t="s">
        <v>63</v>
      </c>
      <c r="N164">
        <v>92</v>
      </c>
      <c r="O164">
        <v>5</v>
      </c>
      <c r="P164">
        <v>24</v>
      </c>
    </row>
    <row r="165" spans="7:16">
      <c r="G165" t="s">
        <v>67</v>
      </c>
      <c r="H165">
        <v>184</v>
      </c>
      <c r="I165">
        <v>6</v>
      </c>
      <c r="J165">
        <v>30</v>
      </c>
      <c r="M165" t="s">
        <v>101</v>
      </c>
      <c r="N165">
        <v>91</v>
      </c>
      <c r="O165">
        <v>7</v>
      </c>
      <c r="P165">
        <v>22</v>
      </c>
    </row>
    <row r="166" spans="7:16">
      <c r="G166" t="s">
        <v>63</v>
      </c>
      <c r="H166">
        <v>181</v>
      </c>
      <c r="I166">
        <v>5</v>
      </c>
      <c r="J166">
        <v>29</v>
      </c>
      <c r="M166" t="s">
        <v>60</v>
      </c>
      <c r="N166">
        <v>90</v>
      </c>
      <c r="O166">
        <v>19</v>
      </c>
      <c r="P166">
        <v>26</v>
      </c>
    </row>
    <row r="167" spans="7:16">
      <c r="G167" t="s">
        <v>66</v>
      </c>
      <c r="H167">
        <v>162</v>
      </c>
      <c r="I167">
        <v>12</v>
      </c>
      <c r="J167">
        <v>28</v>
      </c>
      <c r="M167" t="s">
        <v>39</v>
      </c>
      <c r="N167">
        <v>89</v>
      </c>
      <c r="O167">
        <v>19</v>
      </c>
      <c r="P167">
        <v>35</v>
      </c>
    </row>
    <row r="168" spans="7:16">
      <c r="G168" t="s">
        <v>62</v>
      </c>
      <c r="H168">
        <v>160</v>
      </c>
      <c r="I168">
        <v>4</v>
      </c>
      <c r="J168">
        <v>30</v>
      </c>
      <c r="M168" t="s">
        <v>43</v>
      </c>
      <c r="N168">
        <v>89</v>
      </c>
      <c r="O168">
        <v>29</v>
      </c>
      <c r="P168">
        <v>43</v>
      </c>
    </row>
    <row r="169" spans="7:16">
      <c r="G169" t="s">
        <v>65</v>
      </c>
      <c r="H169">
        <v>155</v>
      </c>
      <c r="I169">
        <v>8</v>
      </c>
      <c r="J169">
        <v>29</v>
      </c>
      <c r="M169" t="s">
        <v>72</v>
      </c>
      <c r="N169">
        <v>83</v>
      </c>
      <c r="O169">
        <v>2</v>
      </c>
      <c r="P169">
        <v>18</v>
      </c>
    </row>
    <row r="170" spans="7:16">
      <c r="G170" t="s">
        <v>80</v>
      </c>
      <c r="H170">
        <v>154</v>
      </c>
      <c r="I170">
        <v>8</v>
      </c>
      <c r="J170">
        <v>26</v>
      </c>
      <c r="M170" t="s">
        <v>17</v>
      </c>
      <c r="N170">
        <v>83</v>
      </c>
      <c r="O170">
        <v>61</v>
      </c>
      <c r="P170">
        <v>77</v>
      </c>
    </row>
    <row r="171" spans="7:16">
      <c r="G171" t="s">
        <v>59</v>
      </c>
      <c r="H171">
        <v>153</v>
      </c>
      <c r="I171">
        <v>27</v>
      </c>
      <c r="J171">
        <v>33</v>
      </c>
      <c r="M171" t="s">
        <v>87</v>
      </c>
      <c r="N171">
        <v>82</v>
      </c>
      <c r="O171">
        <v>8</v>
      </c>
      <c r="P171">
        <v>23</v>
      </c>
    </row>
    <row r="172" spans="7:16">
      <c r="G172" t="s">
        <v>71</v>
      </c>
      <c r="H172">
        <v>137</v>
      </c>
      <c r="I172">
        <v>10</v>
      </c>
      <c r="J172">
        <v>28</v>
      </c>
      <c r="M172" t="s">
        <v>88</v>
      </c>
      <c r="N172">
        <v>80</v>
      </c>
      <c r="O172">
        <v>6</v>
      </c>
      <c r="P172">
        <v>24</v>
      </c>
    </row>
    <row r="173" spans="7:16">
      <c r="G173" t="s">
        <v>68</v>
      </c>
      <c r="H173">
        <v>136</v>
      </c>
      <c r="I173">
        <v>14</v>
      </c>
      <c r="J173">
        <v>27</v>
      </c>
      <c r="M173" t="s">
        <v>522</v>
      </c>
      <c r="N173">
        <v>80</v>
      </c>
      <c r="O173">
        <v>17</v>
      </c>
      <c r="P173">
        <v>30</v>
      </c>
    </row>
    <row r="174" spans="7:16">
      <c r="G174" t="s">
        <v>98</v>
      </c>
      <c r="H174">
        <v>135</v>
      </c>
      <c r="I174">
        <v>3</v>
      </c>
      <c r="J174">
        <v>21</v>
      </c>
      <c r="M174" t="s">
        <v>29</v>
      </c>
      <c r="N174">
        <v>77</v>
      </c>
      <c r="O174">
        <v>27</v>
      </c>
      <c r="P174">
        <v>35</v>
      </c>
    </row>
    <row r="175" spans="7:16">
      <c r="G175" t="s">
        <v>72</v>
      </c>
      <c r="H175">
        <v>134</v>
      </c>
      <c r="I175">
        <v>2</v>
      </c>
      <c r="J175">
        <v>29</v>
      </c>
      <c r="M175" t="s">
        <v>81</v>
      </c>
      <c r="N175">
        <v>74</v>
      </c>
      <c r="O175">
        <v>2</v>
      </c>
      <c r="P175">
        <v>15</v>
      </c>
    </row>
    <row r="176" spans="7:16">
      <c r="G176" t="s">
        <v>78</v>
      </c>
      <c r="H176">
        <v>132</v>
      </c>
      <c r="I176">
        <v>5</v>
      </c>
      <c r="J176">
        <v>27</v>
      </c>
      <c r="M176" t="s">
        <v>57</v>
      </c>
      <c r="N176">
        <v>70</v>
      </c>
      <c r="O176">
        <v>24</v>
      </c>
      <c r="P176">
        <v>42</v>
      </c>
    </row>
    <row r="177" spans="7:16">
      <c r="G177" t="s">
        <v>107</v>
      </c>
      <c r="H177">
        <v>130</v>
      </c>
      <c r="I177">
        <v>6</v>
      </c>
      <c r="J177">
        <v>20</v>
      </c>
      <c r="M177" t="s">
        <v>20</v>
      </c>
      <c r="N177">
        <v>68</v>
      </c>
      <c r="O177">
        <v>60</v>
      </c>
      <c r="P177">
        <v>72</v>
      </c>
    </row>
    <row r="178" spans="7:16">
      <c r="G178" t="s">
        <v>21</v>
      </c>
      <c r="H178">
        <v>128</v>
      </c>
      <c r="I178">
        <v>59</v>
      </c>
      <c r="J178">
        <v>73</v>
      </c>
      <c r="M178" t="s">
        <v>34</v>
      </c>
      <c r="N178">
        <v>68</v>
      </c>
      <c r="O178">
        <v>34</v>
      </c>
      <c r="P178">
        <v>40</v>
      </c>
    </row>
    <row r="179" spans="7:16">
      <c r="G179" t="s">
        <v>42</v>
      </c>
      <c r="H179">
        <v>124</v>
      </c>
      <c r="I179">
        <v>13</v>
      </c>
      <c r="J179">
        <v>34</v>
      </c>
      <c r="M179" t="s">
        <v>77</v>
      </c>
      <c r="N179">
        <v>67</v>
      </c>
      <c r="O179">
        <v>7</v>
      </c>
      <c r="P179">
        <v>27</v>
      </c>
    </row>
    <row r="180" spans="7:16">
      <c r="G180" t="s">
        <v>91</v>
      </c>
      <c r="H180">
        <v>122</v>
      </c>
      <c r="I180">
        <v>5</v>
      </c>
      <c r="J180">
        <v>24</v>
      </c>
      <c r="M180" t="s">
        <v>79</v>
      </c>
      <c r="N180">
        <v>66</v>
      </c>
      <c r="O180">
        <v>13</v>
      </c>
      <c r="P180">
        <v>24</v>
      </c>
    </row>
    <row r="181" spans="7:16">
      <c r="G181" t="s">
        <v>81</v>
      </c>
      <c r="H181">
        <v>121</v>
      </c>
      <c r="I181">
        <v>2</v>
      </c>
      <c r="J181">
        <v>20</v>
      </c>
      <c r="M181" t="s">
        <v>40</v>
      </c>
      <c r="N181">
        <v>65</v>
      </c>
      <c r="O181">
        <v>34</v>
      </c>
      <c r="P181">
        <v>40</v>
      </c>
    </row>
    <row r="182" spans="7:16">
      <c r="G182" t="s">
        <v>39</v>
      </c>
      <c r="H182">
        <v>120</v>
      </c>
      <c r="I182">
        <v>19</v>
      </c>
      <c r="J182">
        <v>35</v>
      </c>
      <c r="M182" t="s">
        <v>49</v>
      </c>
      <c r="N182">
        <v>64</v>
      </c>
      <c r="O182">
        <v>22</v>
      </c>
      <c r="P182">
        <v>40</v>
      </c>
    </row>
    <row r="183" spans="7:16">
      <c r="G183" t="s">
        <v>75</v>
      </c>
      <c r="H183">
        <v>120</v>
      </c>
      <c r="I183">
        <v>11</v>
      </c>
      <c r="J183">
        <v>26</v>
      </c>
      <c r="M183" t="s">
        <v>12</v>
      </c>
      <c r="N183">
        <v>64</v>
      </c>
      <c r="O183">
        <v>61</v>
      </c>
      <c r="P183">
        <v>84</v>
      </c>
    </row>
    <row r="184" spans="7:16">
      <c r="G184" t="s">
        <v>34</v>
      </c>
      <c r="H184">
        <v>119</v>
      </c>
      <c r="I184">
        <v>34</v>
      </c>
      <c r="J184">
        <v>40</v>
      </c>
      <c r="M184" t="s">
        <v>96</v>
      </c>
      <c r="N184">
        <v>63</v>
      </c>
      <c r="O184">
        <v>3</v>
      </c>
      <c r="P184">
        <v>20</v>
      </c>
    </row>
    <row r="185" spans="7:16">
      <c r="G185" t="s">
        <v>84</v>
      </c>
      <c r="H185">
        <v>119</v>
      </c>
      <c r="I185">
        <v>2</v>
      </c>
      <c r="J185">
        <v>27</v>
      </c>
      <c r="M185" t="s">
        <v>54</v>
      </c>
      <c r="N185">
        <v>61</v>
      </c>
      <c r="O185">
        <v>18</v>
      </c>
      <c r="P185">
        <v>34</v>
      </c>
    </row>
    <row r="186" spans="7:16">
      <c r="G186" t="s">
        <v>88</v>
      </c>
      <c r="H186">
        <v>114</v>
      </c>
      <c r="I186">
        <v>6</v>
      </c>
      <c r="J186">
        <v>24</v>
      </c>
      <c r="M186" t="s">
        <v>85</v>
      </c>
      <c r="N186">
        <v>59</v>
      </c>
      <c r="O186">
        <v>4</v>
      </c>
      <c r="P186">
        <v>24</v>
      </c>
    </row>
    <row r="187" spans="7:16">
      <c r="G187" t="s">
        <v>54</v>
      </c>
      <c r="H187">
        <v>110</v>
      </c>
      <c r="I187">
        <v>17</v>
      </c>
      <c r="J187">
        <v>34</v>
      </c>
      <c r="M187" t="s">
        <v>84</v>
      </c>
      <c r="N187">
        <v>58</v>
      </c>
      <c r="O187">
        <v>2</v>
      </c>
      <c r="P187">
        <v>17</v>
      </c>
    </row>
    <row r="188" spans="7:16">
      <c r="G188" t="s">
        <v>58</v>
      </c>
      <c r="H188">
        <v>110</v>
      </c>
      <c r="I188">
        <v>18</v>
      </c>
      <c r="J188">
        <v>36</v>
      </c>
      <c r="M188" t="s">
        <v>82</v>
      </c>
      <c r="N188">
        <v>56</v>
      </c>
      <c r="O188">
        <v>3</v>
      </c>
      <c r="P188">
        <v>18</v>
      </c>
    </row>
    <row r="189" spans="7:16">
      <c r="G189" t="s">
        <v>49</v>
      </c>
      <c r="H189">
        <v>102</v>
      </c>
      <c r="I189">
        <v>23</v>
      </c>
      <c r="J189">
        <v>41</v>
      </c>
      <c r="M189" t="s">
        <v>53</v>
      </c>
      <c r="N189">
        <v>55</v>
      </c>
      <c r="O189">
        <v>18</v>
      </c>
      <c r="P189">
        <v>29</v>
      </c>
    </row>
    <row r="190" spans="7:16">
      <c r="G190" t="s">
        <v>28</v>
      </c>
      <c r="H190">
        <v>99</v>
      </c>
      <c r="I190">
        <v>44</v>
      </c>
      <c r="J190">
        <v>51</v>
      </c>
      <c r="M190" t="s">
        <v>83</v>
      </c>
      <c r="N190">
        <v>54</v>
      </c>
      <c r="O190">
        <v>4</v>
      </c>
      <c r="P190">
        <v>24</v>
      </c>
    </row>
    <row r="191" spans="7:16">
      <c r="G191" t="s">
        <v>77</v>
      </c>
      <c r="H191">
        <v>99</v>
      </c>
      <c r="I191">
        <v>8</v>
      </c>
      <c r="J191">
        <v>27</v>
      </c>
      <c r="M191" t="s">
        <v>41</v>
      </c>
      <c r="N191">
        <v>53</v>
      </c>
      <c r="O191">
        <v>42</v>
      </c>
      <c r="P191">
        <v>50</v>
      </c>
    </row>
    <row r="192" spans="7:16">
      <c r="G192" t="s">
        <v>101</v>
      </c>
      <c r="H192">
        <v>99</v>
      </c>
      <c r="I192">
        <v>6</v>
      </c>
      <c r="J192">
        <v>20</v>
      </c>
      <c r="M192" t="s">
        <v>21</v>
      </c>
      <c r="N192">
        <v>50</v>
      </c>
      <c r="O192">
        <v>58</v>
      </c>
      <c r="P192">
        <v>73</v>
      </c>
    </row>
    <row r="193" spans="7:16">
      <c r="G193" t="s">
        <v>57</v>
      </c>
      <c r="H193">
        <v>98</v>
      </c>
      <c r="I193">
        <v>23</v>
      </c>
      <c r="J193">
        <v>42</v>
      </c>
      <c r="M193" t="s">
        <v>93</v>
      </c>
      <c r="N193">
        <v>48</v>
      </c>
      <c r="O193">
        <v>2</v>
      </c>
      <c r="P193">
        <v>24</v>
      </c>
    </row>
    <row r="194" spans="7:16">
      <c r="G194" t="s">
        <v>56</v>
      </c>
      <c r="H194">
        <v>96</v>
      </c>
      <c r="I194">
        <v>27</v>
      </c>
      <c r="J194">
        <v>36</v>
      </c>
      <c r="M194" t="s">
        <v>52</v>
      </c>
      <c r="N194">
        <v>45</v>
      </c>
      <c r="O194">
        <v>18</v>
      </c>
      <c r="P194">
        <v>29</v>
      </c>
    </row>
    <row r="195" spans="7:16">
      <c r="G195" t="s">
        <v>32</v>
      </c>
      <c r="H195">
        <v>95</v>
      </c>
      <c r="I195">
        <v>27</v>
      </c>
      <c r="J195">
        <v>40</v>
      </c>
      <c r="M195" t="s">
        <v>42</v>
      </c>
      <c r="N195">
        <v>45</v>
      </c>
      <c r="O195">
        <v>13</v>
      </c>
      <c r="P195">
        <v>25</v>
      </c>
    </row>
    <row r="196" spans="7:16">
      <c r="G196" t="s">
        <v>27</v>
      </c>
      <c r="H196">
        <v>93</v>
      </c>
      <c r="I196">
        <v>50</v>
      </c>
      <c r="J196">
        <v>61</v>
      </c>
      <c r="M196" t="s">
        <v>76</v>
      </c>
      <c r="N196">
        <v>43</v>
      </c>
      <c r="O196">
        <v>5</v>
      </c>
      <c r="P196">
        <v>14</v>
      </c>
    </row>
    <row r="197" spans="7:16">
      <c r="G197" t="s">
        <v>41</v>
      </c>
      <c r="H197">
        <v>93</v>
      </c>
      <c r="I197">
        <v>42</v>
      </c>
      <c r="J197">
        <v>50</v>
      </c>
      <c r="M197" t="s">
        <v>86</v>
      </c>
      <c r="N197">
        <v>42</v>
      </c>
      <c r="O197">
        <v>4</v>
      </c>
      <c r="P197">
        <v>22</v>
      </c>
    </row>
    <row r="198" spans="7:16">
      <c r="G198" t="s">
        <v>40</v>
      </c>
      <c r="H198">
        <v>91</v>
      </c>
      <c r="I198">
        <v>35</v>
      </c>
      <c r="J198">
        <v>40</v>
      </c>
      <c r="M198" t="s">
        <v>109</v>
      </c>
      <c r="N198">
        <v>41</v>
      </c>
      <c r="O198">
        <v>3</v>
      </c>
      <c r="P198">
        <v>21</v>
      </c>
    </row>
    <row r="199" spans="7:16">
      <c r="G199" t="s">
        <v>31</v>
      </c>
      <c r="H199">
        <v>91</v>
      </c>
      <c r="I199">
        <v>30</v>
      </c>
      <c r="J199">
        <v>36</v>
      </c>
      <c r="M199" t="s">
        <v>28</v>
      </c>
      <c r="N199">
        <v>41</v>
      </c>
      <c r="O199">
        <v>45</v>
      </c>
      <c r="P199">
        <v>51</v>
      </c>
    </row>
    <row r="200" spans="7:16">
      <c r="G200" t="s">
        <v>94</v>
      </c>
      <c r="H200">
        <v>88</v>
      </c>
      <c r="I200">
        <v>12</v>
      </c>
      <c r="J200">
        <v>24</v>
      </c>
      <c r="M200" t="s">
        <v>27</v>
      </c>
      <c r="N200">
        <v>41</v>
      </c>
      <c r="O200">
        <v>50</v>
      </c>
      <c r="P200">
        <v>61</v>
      </c>
    </row>
    <row r="201" spans="7:16">
      <c r="G201" t="s">
        <v>22</v>
      </c>
      <c r="H201">
        <v>87</v>
      </c>
      <c r="I201">
        <v>58</v>
      </c>
      <c r="J201">
        <v>65</v>
      </c>
      <c r="M201" t="s">
        <v>122</v>
      </c>
      <c r="N201">
        <v>40</v>
      </c>
      <c r="O201">
        <v>3</v>
      </c>
      <c r="P201">
        <v>8</v>
      </c>
    </row>
    <row r="202" spans="7:16">
      <c r="G202" t="s">
        <v>53</v>
      </c>
      <c r="H202">
        <v>86</v>
      </c>
      <c r="I202">
        <v>18</v>
      </c>
      <c r="J202">
        <v>30</v>
      </c>
      <c r="M202" t="s">
        <v>97</v>
      </c>
      <c r="N202">
        <v>40</v>
      </c>
      <c r="O202">
        <v>8</v>
      </c>
      <c r="P202">
        <v>21</v>
      </c>
    </row>
    <row r="203" spans="7:16">
      <c r="G203" t="s">
        <v>124</v>
      </c>
      <c r="H203">
        <v>81</v>
      </c>
      <c r="I203">
        <v>4</v>
      </c>
      <c r="J203">
        <v>10</v>
      </c>
      <c r="M203" t="s">
        <v>32</v>
      </c>
      <c r="N203">
        <v>39</v>
      </c>
      <c r="O203">
        <v>28</v>
      </c>
      <c r="P203">
        <v>40</v>
      </c>
    </row>
    <row r="204" spans="7:16">
      <c r="G204" t="s">
        <v>79</v>
      </c>
      <c r="H204">
        <v>81</v>
      </c>
      <c r="I204">
        <v>12</v>
      </c>
      <c r="J204">
        <v>24</v>
      </c>
      <c r="M204" t="s">
        <v>56</v>
      </c>
      <c r="N204">
        <v>39</v>
      </c>
      <c r="O204">
        <v>28</v>
      </c>
      <c r="P204">
        <v>35</v>
      </c>
    </row>
    <row r="205" spans="7:16">
      <c r="G205" t="s">
        <v>23</v>
      </c>
      <c r="H205">
        <v>80</v>
      </c>
      <c r="I205">
        <v>49</v>
      </c>
      <c r="J205">
        <v>56</v>
      </c>
      <c r="M205" t="s">
        <v>47</v>
      </c>
      <c r="N205">
        <v>38</v>
      </c>
      <c r="O205">
        <v>43</v>
      </c>
      <c r="P205">
        <v>49</v>
      </c>
    </row>
    <row r="206" spans="7:16">
      <c r="G206" t="s">
        <v>130</v>
      </c>
      <c r="H206">
        <v>79</v>
      </c>
      <c r="I206">
        <v>3</v>
      </c>
      <c r="J206">
        <v>8</v>
      </c>
      <c r="M206" t="s">
        <v>94</v>
      </c>
      <c r="N206">
        <v>37</v>
      </c>
      <c r="O206">
        <v>12</v>
      </c>
      <c r="P206">
        <v>24</v>
      </c>
    </row>
    <row r="207" spans="7:16">
      <c r="G207" t="s">
        <v>96</v>
      </c>
      <c r="H207">
        <v>78</v>
      </c>
      <c r="I207">
        <v>4</v>
      </c>
      <c r="J207">
        <v>24</v>
      </c>
      <c r="M207" t="s">
        <v>90</v>
      </c>
      <c r="N207">
        <v>36</v>
      </c>
      <c r="O207">
        <v>2</v>
      </c>
      <c r="P207">
        <v>21</v>
      </c>
    </row>
    <row r="208" spans="7:16">
      <c r="G208" t="s">
        <v>95</v>
      </c>
      <c r="H208">
        <v>74</v>
      </c>
      <c r="I208">
        <v>12</v>
      </c>
      <c r="J208">
        <v>19</v>
      </c>
      <c r="M208" t="s">
        <v>95</v>
      </c>
      <c r="N208">
        <v>36</v>
      </c>
      <c r="O208">
        <v>12</v>
      </c>
      <c r="P208">
        <v>17</v>
      </c>
    </row>
    <row r="209" spans="7:16">
      <c r="G209" t="s">
        <v>87</v>
      </c>
      <c r="H209">
        <v>69</v>
      </c>
      <c r="I209">
        <v>8</v>
      </c>
      <c r="J209">
        <v>23</v>
      </c>
      <c r="M209" t="s">
        <v>130</v>
      </c>
      <c r="N209">
        <v>34</v>
      </c>
      <c r="O209">
        <v>3</v>
      </c>
      <c r="P209">
        <v>8</v>
      </c>
    </row>
    <row r="210" spans="7:16">
      <c r="G210" t="s">
        <v>90</v>
      </c>
      <c r="H210">
        <v>68</v>
      </c>
      <c r="I210">
        <v>2</v>
      </c>
      <c r="J210">
        <v>23</v>
      </c>
      <c r="M210" t="s">
        <v>103</v>
      </c>
      <c r="N210">
        <v>34</v>
      </c>
      <c r="O210">
        <v>3</v>
      </c>
      <c r="P210">
        <v>23</v>
      </c>
    </row>
    <row r="211" spans="7:16">
      <c r="G211" t="s">
        <v>47</v>
      </c>
      <c r="H211">
        <v>65</v>
      </c>
      <c r="I211">
        <v>43</v>
      </c>
      <c r="J211">
        <v>49</v>
      </c>
      <c r="M211" t="s">
        <v>31</v>
      </c>
      <c r="N211">
        <v>32</v>
      </c>
      <c r="O211">
        <v>31</v>
      </c>
      <c r="P211">
        <v>36</v>
      </c>
    </row>
    <row r="212" spans="7:16">
      <c r="G212" t="s">
        <v>83</v>
      </c>
      <c r="H212">
        <v>64</v>
      </c>
      <c r="I212">
        <v>4</v>
      </c>
      <c r="J212">
        <v>23</v>
      </c>
      <c r="M212" t="s">
        <v>35</v>
      </c>
      <c r="N212">
        <v>32</v>
      </c>
      <c r="O212">
        <v>33</v>
      </c>
      <c r="P212">
        <v>41</v>
      </c>
    </row>
    <row r="213" spans="7:16">
      <c r="G213" t="s">
        <v>52</v>
      </c>
      <c r="H213">
        <v>63</v>
      </c>
      <c r="I213">
        <v>17</v>
      </c>
      <c r="J213">
        <v>32</v>
      </c>
      <c r="M213" t="s">
        <v>116</v>
      </c>
      <c r="N213">
        <v>31</v>
      </c>
      <c r="O213">
        <v>2</v>
      </c>
      <c r="P213">
        <v>14</v>
      </c>
    </row>
    <row r="214" spans="7:16">
      <c r="G214" t="s">
        <v>35</v>
      </c>
      <c r="H214">
        <v>63</v>
      </c>
      <c r="I214">
        <v>33</v>
      </c>
      <c r="J214">
        <v>42</v>
      </c>
      <c r="M214" t="s">
        <v>102</v>
      </c>
      <c r="N214">
        <v>31</v>
      </c>
      <c r="O214">
        <v>8</v>
      </c>
      <c r="P214">
        <v>20</v>
      </c>
    </row>
    <row r="215" spans="7:16">
      <c r="G215" t="s">
        <v>82</v>
      </c>
      <c r="H215">
        <v>62</v>
      </c>
      <c r="I215">
        <v>4</v>
      </c>
      <c r="J215">
        <v>24</v>
      </c>
      <c r="M215" t="s">
        <v>125</v>
      </c>
      <c r="N215">
        <v>30</v>
      </c>
      <c r="O215">
        <v>3</v>
      </c>
      <c r="P215">
        <v>8</v>
      </c>
    </row>
    <row r="216" spans="7:16">
      <c r="G216" t="s">
        <v>132</v>
      </c>
      <c r="H216">
        <v>60</v>
      </c>
      <c r="I216">
        <v>2</v>
      </c>
      <c r="J216">
        <v>7</v>
      </c>
      <c r="M216" t="s">
        <v>124</v>
      </c>
      <c r="N216">
        <v>30</v>
      </c>
      <c r="O216">
        <v>4</v>
      </c>
      <c r="P216">
        <v>9</v>
      </c>
    </row>
    <row r="217" spans="7:16">
      <c r="G217" t="s">
        <v>97</v>
      </c>
      <c r="H217">
        <v>58</v>
      </c>
      <c r="I217">
        <v>7</v>
      </c>
      <c r="J217">
        <v>22</v>
      </c>
      <c r="M217" t="s">
        <v>114</v>
      </c>
      <c r="N217">
        <v>29</v>
      </c>
      <c r="O217">
        <v>2</v>
      </c>
      <c r="P217">
        <v>9</v>
      </c>
    </row>
    <row r="218" spans="7:16">
      <c r="G218" t="s">
        <v>93</v>
      </c>
      <c r="H218">
        <v>58</v>
      </c>
      <c r="I218">
        <v>2</v>
      </c>
      <c r="J218">
        <v>22</v>
      </c>
      <c r="M218" t="s">
        <v>23</v>
      </c>
      <c r="N218">
        <v>27</v>
      </c>
      <c r="O218">
        <v>48</v>
      </c>
      <c r="P218">
        <v>54</v>
      </c>
    </row>
    <row r="219" spans="7:16">
      <c r="G219" t="s">
        <v>102</v>
      </c>
      <c r="H219">
        <v>57</v>
      </c>
      <c r="I219">
        <v>8</v>
      </c>
      <c r="J219">
        <v>21</v>
      </c>
      <c r="M219" t="s">
        <v>106</v>
      </c>
      <c r="N219">
        <v>27</v>
      </c>
      <c r="O219">
        <v>2</v>
      </c>
      <c r="P219">
        <v>17</v>
      </c>
    </row>
    <row r="220" spans="7:16">
      <c r="G220" t="s">
        <v>19</v>
      </c>
      <c r="H220">
        <v>51</v>
      </c>
      <c r="I220">
        <v>59</v>
      </c>
      <c r="J220">
        <v>68</v>
      </c>
      <c r="M220" t="s">
        <v>131</v>
      </c>
      <c r="N220">
        <v>26</v>
      </c>
      <c r="O220">
        <v>2</v>
      </c>
      <c r="P220">
        <v>7</v>
      </c>
    </row>
    <row r="221" spans="7:16">
      <c r="G221" t="s">
        <v>122</v>
      </c>
      <c r="H221">
        <v>50</v>
      </c>
      <c r="I221">
        <v>2</v>
      </c>
      <c r="J221">
        <v>12</v>
      </c>
      <c r="M221" t="s">
        <v>135</v>
      </c>
      <c r="N221">
        <v>26</v>
      </c>
      <c r="O221">
        <v>2</v>
      </c>
      <c r="P221">
        <v>7</v>
      </c>
    </row>
    <row r="222" spans="7:16">
      <c r="G222" t="s">
        <v>76</v>
      </c>
      <c r="H222">
        <v>50</v>
      </c>
      <c r="I222">
        <v>5</v>
      </c>
      <c r="J222">
        <v>28</v>
      </c>
      <c r="M222" t="s">
        <v>119</v>
      </c>
      <c r="N222">
        <v>26</v>
      </c>
      <c r="O222">
        <v>3</v>
      </c>
      <c r="P222">
        <v>8</v>
      </c>
    </row>
    <row r="223" spans="7:16">
      <c r="G223" t="s">
        <v>85</v>
      </c>
      <c r="H223">
        <v>49</v>
      </c>
      <c r="I223">
        <v>4</v>
      </c>
      <c r="J223">
        <v>26</v>
      </c>
      <c r="M223" t="s">
        <v>132</v>
      </c>
      <c r="N223">
        <v>25</v>
      </c>
      <c r="O223">
        <v>2</v>
      </c>
      <c r="P223">
        <v>7</v>
      </c>
    </row>
    <row r="224" spans="7:16">
      <c r="G224" t="s">
        <v>140</v>
      </c>
      <c r="H224">
        <v>49</v>
      </c>
      <c r="I224">
        <v>2</v>
      </c>
      <c r="J224">
        <v>7</v>
      </c>
      <c r="M224" t="s">
        <v>133</v>
      </c>
      <c r="N224">
        <v>25</v>
      </c>
      <c r="O224">
        <v>2</v>
      </c>
      <c r="P224">
        <v>7</v>
      </c>
    </row>
    <row r="225" spans="7:16">
      <c r="G225" t="s">
        <v>25</v>
      </c>
      <c r="H225">
        <v>47</v>
      </c>
      <c r="I225">
        <v>47</v>
      </c>
      <c r="J225">
        <v>56</v>
      </c>
      <c r="M225" t="s">
        <v>140</v>
      </c>
      <c r="N225">
        <v>23</v>
      </c>
      <c r="O225">
        <v>2</v>
      </c>
      <c r="P225">
        <v>7</v>
      </c>
    </row>
    <row r="226" spans="7:16">
      <c r="G226" t="s">
        <v>36</v>
      </c>
      <c r="H226">
        <v>43</v>
      </c>
      <c r="I226">
        <v>30</v>
      </c>
      <c r="J226">
        <v>45</v>
      </c>
      <c r="M226" t="s">
        <v>111</v>
      </c>
      <c r="N226">
        <v>23</v>
      </c>
      <c r="O226">
        <v>2</v>
      </c>
      <c r="P226">
        <v>10</v>
      </c>
    </row>
    <row r="227" spans="7:16">
      <c r="G227" t="s">
        <v>109</v>
      </c>
      <c r="H227">
        <v>40</v>
      </c>
      <c r="I227">
        <v>4</v>
      </c>
      <c r="J227">
        <v>19</v>
      </c>
      <c r="M227" t="s">
        <v>99</v>
      </c>
      <c r="N227">
        <v>22</v>
      </c>
      <c r="O227">
        <v>2</v>
      </c>
      <c r="P227">
        <v>15</v>
      </c>
    </row>
    <row r="228" spans="7:16">
      <c r="G228" t="s">
        <v>103</v>
      </c>
      <c r="H228">
        <v>39</v>
      </c>
      <c r="I228">
        <v>4</v>
      </c>
      <c r="J228">
        <v>19</v>
      </c>
      <c r="M228" t="s">
        <v>112</v>
      </c>
      <c r="N228">
        <v>21</v>
      </c>
      <c r="O228">
        <v>2</v>
      </c>
      <c r="P228">
        <v>18</v>
      </c>
    </row>
    <row r="229" spans="7:16">
      <c r="G229" t="s">
        <v>133</v>
      </c>
      <c r="H229">
        <v>39</v>
      </c>
      <c r="I229">
        <v>2</v>
      </c>
      <c r="J229">
        <v>7</v>
      </c>
      <c r="M229" t="s">
        <v>36</v>
      </c>
      <c r="N229">
        <v>21</v>
      </c>
      <c r="O229">
        <v>30</v>
      </c>
      <c r="P229">
        <v>45</v>
      </c>
    </row>
    <row r="230" spans="7:16">
      <c r="G230" t="s">
        <v>86</v>
      </c>
      <c r="H230">
        <v>38</v>
      </c>
      <c r="I230">
        <v>4</v>
      </c>
      <c r="J230">
        <v>26</v>
      </c>
      <c r="M230" t="s">
        <v>121</v>
      </c>
      <c r="N230">
        <v>20</v>
      </c>
      <c r="O230">
        <v>2</v>
      </c>
      <c r="P230">
        <v>9</v>
      </c>
    </row>
    <row r="231" spans="7:16">
      <c r="G231" t="s">
        <v>33</v>
      </c>
      <c r="H231">
        <v>37</v>
      </c>
      <c r="I231">
        <v>35</v>
      </c>
      <c r="J231">
        <v>46</v>
      </c>
      <c r="M231" t="s">
        <v>118</v>
      </c>
      <c r="N231">
        <v>18</v>
      </c>
      <c r="O231">
        <v>2</v>
      </c>
      <c r="P231">
        <v>7</v>
      </c>
    </row>
    <row r="232" spans="7:16">
      <c r="G232" t="s">
        <v>116</v>
      </c>
      <c r="H232">
        <v>36</v>
      </c>
      <c r="I232">
        <v>3</v>
      </c>
      <c r="J232">
        <v>15</v>
      </c>
      <c r="M232" t="s">
        <v>110</v>
      </c>
      <c r="N232">
        <v>18</v>
      </c>
      <c r="O232">
        <v>2</v>
      </c>
      <c r="P232">
        <v>12</v>
      </c>
    </row>
    <row r="233" spans="7:16">
      <c r="G233" t="s">
        <v>123</v>
      </c>
      <c r="H233">
        <v>35</v>
      </c>
      <c r="I233">
        <v>3</v>
      </c>
      <c r="J233">
        <v>9</v>
      </c>
      <c r="M233" t="s">
        <v>128</v>
      </c>
      <c r="N233">
        <v>17</v>
      </c>
      <c r="O233">
        <v>1</v>
      </c>
      <c r="P233">
        <v>7</v>
      </c>
    </row>
    <row r="234" spans="7:16">
      <c r="G234" t="s">
        <v>106</v>
      </c>
      <c r="H234">
        <v>33</v>
      </c>
      <c r="I234">
        <v>3</v>
      </c>
      <c r="J234">
        <v>20</v>
      </c>
      <c r="M234" t="s">
        <v>168</v>
      </c>
      <c r="N234">
        <v>16</v>
      </c>
      <c r="O234">
        <v>2</v>
      </c>
      <c r="P234">
        <v>6</v>
      </c>
    </row>
    <row r="235" spans="7:16">
      <c r="G235" t="s">
        <v>151</v>
      </c>
      <c r="H235">
        <v>31</v>
      </c>
      <c r="I235">
        <v>2</v>
      </c>
      <c r="J235">
        <v>7</v>
      </c>
      <c r="M235" t="s">
        <v>151</v>
      </c>
      <c r="N235">
        <v>16</v>
      </c>
      <c r="O235">
        <v>2</v>
      </c>
      <c r="P235">
        <v>7</v>
      </c>
    </row>
    <row r="236" spans="7:16">
      <c r="G236" t="s">
        <v>125</v>
      </c>
      <c r="H236">
        <v>31</v>
      </c>
      <c r="I236">
        <v>3</v>
      </c>
      <c r="J236">
        <v>11</v>
      </c>
      <c r="M236" t="s">
        <v>92</v>
      </c>
      <c r="N236">
        <v>16</v>
      </c>
      <c r="O236">
        <v>2</v>
      </c>
      <c r="P236">
        <v>10</v>
      </c>
    </row>
    <row r="237" spans="7:16">
      <c r="G237" t="s">
        <v>114</v>
      </c>
      <c r="H237">
        <v>30</v>
      </c>
      <c r="I237">
        <v>2</v>
      </c>
      <c r="J237">
        <v>17</v>
      </c>
      <c r="M237" t="s">
        <v>100</v>
      </c>
      <c r="N237">
        <v>16</v>
      </c>
      <c r="O237">
        <v>3</v>
      </c>
      <c r="P237">
        <v>23</v>
      </c>
    </row>
    <row r="238" spans="7:16">
      <c r="G238" t="s">
        <v>131</v>
      </c>
      <c r="H238">
        <v>28</v>
      </c>
      <c r="I238">
        <v>2</v>
      </c>
      <c r="J238">
        <v>7</v>
      </c>
      <c r="M238" t="s">
        <v>25</v>
      </c>
      <c r="N238">
        <v>15</v>
      </c>
      <c r="O238">
        <v>47</v>
      </c>
      <c r="P238">
        <v>56</v>
      </c>
    </row>
    <row r="239" spans="7:16">
      <c r="G239" t="s">
        <v>110</v>
      </c>
      <c r="H239">
        <v>28</v>
      </c>
      <c r="I239">
        <v>2</v>
      </c>
      <c r="J239">
        <v>18</v>
      </c>
      <c r="M239" t="s">
        <v>22</v>
      </c>
      <c r="N239">
        <v>15</v>
      </c>
      <c r="O239">
        <v>60</v>
      </c>
      <c r="P239">
        <v>65</v>
      </c>
    </row>
    <row r="240" spans="7:16">
      <c r="G240" t="s">
        <v>168</v>
      </c>
      <c r="H240">
        <v>27</v>
      </c>
      <c r="I240">
        <v>2</v>
      </c>
      <c r="J240">
        <v>7</v>
      </c>
      <c r="M240" t="s">
        <v>24</v>
      </c>
      <c r="N240">
        <v>14</v>
      </c>
      <c r="O240">
        <v>48</v>
      </c>
      <c r="P240">
        <v>54</v>
      </c>
    </row>
    <row r="241" spans="7:16">
      <c r="G241" t="s">
        <v>99</v>
      </c>
      <c r="H241">
        <v>27</v>
      </c>
      <c r="I241">
        <v>2</v>
      </c>
      <c r="J241">
        <v>10</v>
      </c>
      <c r="M241" t="s">
        <v>139</v>
      </c>
      <c r="N241">
        <v>14</v>
      </c>
      <c r="O241">
        <v>2</v>
      </c>
      <c r="P241">
        <v>7</v>
      </c>
    </row>
    <row r="242" spans="7:16">
      <c r="G242" t="s">
        <v>100</v>
      </c>
      <c r="H242">
        <v>26</v>
      </c>
      <c r="I242">
        <v>2</v>
      </c>
      <c r="J242">
        <v>12</v>
      </c>
      <c r="M242" t="s">
        <v>129</v>
      </c>
      <c r="N242">
        <v>14</v>
      </c>
      <c r="O242">
        <v>1</v>
      </c>
      <c r="P242">
        <v>7</v>
      </c>
    </row>
    <row r="243" spans="7:16">
      <c r="G243" t="s">
        <v>18</v>
      </c>
      <c r="H243">
        <v>26</v>
      </c>
      <c r="I243">
        <v>59</v>
      </c>
      <c r="J243">
        <v>68</v>
      </c>
      <c r="M243" t="s">
        <v>149</v>
      </c>
      <c r="N243">
        <v>13</v>
      </c>
      <c r="O243">
        <v>1</v>
      </c>
      <c r="P243">
        <v>6</v>
      </c>
    </row>
    <row r="244" spans="7:16">
      <c r="G244" t="s">
        <v>147</v>
      </c>
      <c r="H244">
        <v>25</v>
      </c>
      <c r="I244">
        <v>2</v>
      </c>
      <c r="J244">
        <v>7</v>
      </c>
      <c r="M244" t="s">
        <v>136</v>
      </c>
      <c r="N244">
        <v>12</v>
      </c>
      <c r="O244">
        <v>2</v>
      </c>
      <c r="P244">
        <v>7</v>
      </c>
    </row>
    <row r="245" spans="7:16">
      <c r="G245" t="s">
        <v>111</v>
      </c>
      <c r="H245">
        <v>25</v>
      </c>
      <c r="I245">
        <v>2</v>
      </c>
      <c r="J245">
        <v>16</v>
      </c>
      <c r="M245" t="s">
        <v>170</v>
      </c>
      <c r="N245">
        <v>12</v>
      </c>
      <c r="O245">
        <v>1</v>
      </c>
      <c r="P245">
        <v>6</v>
      </c>
    </row>
    <row r="246" spans="7:16">
      <c r="G246" t="s">
        <v>170</v>
      </c>
      <c r="H246">
        <v>23</v>
      </c>
      <c r="I246">
        <v>1</v>
      </c>
      <c r="J246">
        <v>6</v>
      </c>
      <c r="M246" t="s">
        <v>108</v>
      </c>
      <c r="N246">
        <v>12</v>
      </c>
      <c r="O246">
        <v>2</v>
      </c>
      <c r="P246">
        <v>9</v>
      </c>
    </row>
    <row r="247" spans="7:16">
      <c r="G247" t="s">
        <v>144</v>
      </c>
      <c r="H247">
        <v>22</v>
      </c>
      <c r="I247">
        <v>2</v>
      </c>
      <c r="J247">
        <v>7</v>
      </c>
      <c r="M247" t="s">
        <v>120</v>
      </c>
      <c r="N247">
        <v>11</v>
      </c>
      <c r="O247">
        <v>1</v>
      </c>
      <c r="P247">
        <v>6</v>
      </c>
    </row>
    <row r="248" spans="7:16">
      <c r="G248" t="s">
        <v>105</v>
      </c>
      <c r="H248">
        <v>22</v>
      </c>
      <c r="I248">
        <v>3</v>
      </c>
      <c r="J248">
        <v>20</v>
      </c>
      <c r="M248" t="s">
        <v>105</v>
      </c>
      <c r="N248">
        <v>11</v>
      </c>
      <c r="O248">
        <v>3</v>
      </c>
      <c r="P248">
        <v>17</v>
      </c>
    </row>
    <row r="249" spans="7:16">
      <c r="G249" t="s">
        <v>119</v>
      </c>
      <c r="H249">
        <v>21</v>
      </c>
      <c r="I249">
        <v>2</v>
      </c>
      <c r="J249">
        <v>8</v>
      </c>
      <c r="M249" t="s">
        <v>144</v>
      </c>
      <c r="N249">
        <v>10</v>
      </c>
      <c r="O249">
        <v>2</v>
      </c>
      <c r="P249">
        <v>6</v>
      </c>
    </row>
    <row r="250" spans="7:16">
      <c r="G250" t="s">
        <v>112</v>
      </c>
      <c r="H250">
        <v>20</v>
      </c>
      <c r="I250">
        <v>2</v>
      </c>
      <c r="J250">
        <v>9</v>
      </c>
      <c r="M250" t="s">
        <v>142</v>
      </c>
      <c r="N250">
        <v>9</v>
      </c>
      <c r="O250">
        <v>1</v>
      </c>
      <c r="P250">
        <v>4</v>
      </c>
    </row>
    <row r="251" spans="7:16">
      <c r="G251" t="s">
        <v>24</v>
      </c>
      <c r="H251">
        <v>18</v>
      </c>
      <c r="I251">
        <v>48</v>
      </c>
      <c r="J251">
        <v>54</v>
      </c>
      <c r="M251" t="s">
        <v>19</v>
      </c>
      <c r="N251">
        <v>9</v>
      </c>
      <c r="O251">
        <v>60</v>
      </c>
      <c r="P251">
        <v>69</v>
      </c>
    </row>
    <row r="252" spans="7:16">
      <c r="G252" t="s">
        <v>135</v>
      </c>
      <c r="H252">
        <v>18</v>
      </c>
      <c r="I252">
        <v>2</v>
      </c>
      <c r="J252">
        <v>7</v>
      </c>
      <c r="M252" t="s">
        <v>137</v>
      </c>
      <c r="N252">
        <v>8</v>
      </c>
      <c r="O252">
        <v>2</v>
      </c>
      <c r="P252">
        <v>7</v>
      </c>
    </row>
    <row r="253" spans="7:16">
      <c r="G253" t="s">
        <v>128</v>
      </c>
      <c r="H253">
        <v>17</v>
      </c>
      <c r="I253">
        <v>1</v>
      </c>
      <c r="J253">
        <v>6</v>
      </c>
      <c r="M253" t="s">
        <v>117</v>
      </c>
      <c r="N253">
        <v>8</v>
      </c>
      <c r="O253">
        <v>2</v>
      </c>
      <c r="P253">
        <v>8</v>
      </c>
    </row>
    <row r="254" spans="7:16">
      <c r="G254" t="s">
        <v>149</v>
      </c>
      <c r="H254">
        <v>17</v>
      </c>
      <c r="I254">
        <v>1</v>
      </c>
      <c r="J254">
        <v>5</v>
      </c>
      <c r="M254" t="s">
        <v>150</v>
      </c>
      <c r="N254">
        <v>8</v>
      </c>
      <c r="O254">
        <v>2</v>
      </c>
      <c r="P254">
        <v>6</v>
      </c>
    </row>
    <row r="255" spans="7:16">
      <c r="G255" t="s">
        <v>118</v>
      </c>
      <c r="H255">
        <v>14</v>
      </c>
      <c r="I255">
        <v>2</v>
      </c>
      <c r="J255">
        <v>12</v>
      </c>
      <c r="M255" t="s">
        <v>33</v>
      </c>
      <c r="N255">
        <v>7</v>
      </c>
      <c r="O255">
        <v>35</v>
      </c>
      <c r="P255">
        <v>46</v>
      </c>
    </row>
    <row r="256" spans="7:16">
      <c r="G256" t="s">
        <v>150</v>
      </c>
      <c r="H256">
        <v>11</v>
      </c>
      <c r="I256">
        <v>2</v>
      </c>
      <c r="J256">
        <v>6</v>
      </c>
      <c r="M256" t="s">
        <v>18</v>
      </c>
      <c r="N256">
        <v>7</v>
      </c>
      <c r="O256">
        <v>60</v>
      </c>
      <c r="P256">
        <v>65</v>
      </c>
    </row>
    <row r="257" spans="7:16">
      <c r="G257" t="s">
        <v>142</v>
      </c>
      <c r="H257">
        <v>11</v>
      </c>
      <c r="I257">
        <v>1</v>
      </c>
      <c r="J257">
        <v>6</v>
      </c>
      <c r="M257" t="s">
        <v>155</v>
      </c>
      <c r="N257">
        <v>7</v>
      </c>
      <c r="O257">
        <v>1</v>
      </c>
      <c r="P257">
        <v>6</v>
      </c>
    </row>
    <row r="258" spans="7:16">
      <c r="G258" t="s">
        <v>139</v>
      </c>
      <c r="H258">
        <v>11</v>
      </c>
      <c r="I258">
        <v>2</v>
      </c>
      <c r="J258">
        <v>7</v>
      </c>
      <c r="M258" t="s">
        <v>123</v>
      </c>
      <c r="N258">
        <v>7</v>
      </c>
      <c r="O258">
        <v>3</v>
      </c>
      <c r="P258">
        <v>8</v>
      </c>
    </row>
    <row r="259" spans="7:16">
      <c r="G259" t="s">
        <v>113</v>
      </c>
      <c r="H259">
        <v>11</v>
      </c>
      <c r="I259">
        <v>2</v>
      </c>
      <c r="J259">
        <v>7</v>
      </c>
      <c r="M259" t="s">
        <v>383</v>
      </c>
      <c r="N259">
        <v>6</v>
      </c>
      <c r="O259">
        <v>1</v>
      </c>
      <c r="P259">
        <v>6</v>
      </c>
    </row>
    <row r="260" spans="7:16">
      <c r="G260" t="s">
        <v>164</v>
      </c>
      <c r="H260">
        <v>11</v>
      </c>
      <c r="I260">
        <v>2</v>
      </c>
      <c r="J260">
        <v>7</v>
      </c>
      <c r="M260" t="s">
        <v>115</v>
      </c>
      <c r="N260">
        <v>6</v>
      </c>
      <c r="O260">
        <v>2</v>
      </c>
      <c r="P260">
        <v>6</v>
      </c>
    </row>
    <row r="261" spans="7:16">
      <c r="G261" t="s">
        <v>145</v>
      </c>
      <c r="H261">
        <v>10</v>
      </c>
      <c r="I261">
        <v>1</v>
      </c>
      <c r="J261">
        <v>6</v>
      </c>
      <c r="M261" t="s">
        <v>147</v>
      </c>
      <c r="N261">
        <v>6</v>
      </c>
      <c r="O261">
        <v>2</v>
      </c>
      <c r="P261">
        <v>7</v>
      </c>
    </row>
    <row r="262" spans="7:16">
      <c r="G262" t="s">
        <v>121</v>
      </c>
      <c r="H262">
        <v>10</v>
      </c>
      <c r="I262">
        <v>2</v>
      </c>
      <c r="J262">
        <v>8</v>
      </c>
      <c r="M262" t="s">
        <v>161</v>
      </c>
      <c r="N262">
        <v>6</v>
      </c>
      <c r="O262">
        <v>1</v>
      </c>
      <c r="P262">
        <v>6</v>
      </c>
    </row>
    <row r="263" spans="7:16">
      <c r="G263" t="s">
        <v>37</v>
      </c>
      <c r="H263">
        <v>10</v>
      </c>
      <c r="I263">
        <v>42</v>
      </c>
      <c r="J263">
        <v>47</v>
      </c>
      <c r="M263" t="s">
        <v>37</v>
      </c>
      <c r="N263">
        <v>6</v>
      </c>
      <c r="O263">
        <v>42</v>
      </c>
      <c r="P263">
        <v>48</v>
      </c>
    </row>
    <row r="264" spans="7:16">
      <c r="G264" t="s">
        <v>180</v>
      </c>
      <c r="H264">
        <v>10</v>
      </c>
      <c r="I264">
        <v>1</v>
      </c>
      <c r="J264">
        <v>6</v>
      </c>
      <c r="M264" t="s">
        <v>146</v>
      </c>
      <c r="N264">
        <v>5</v>
      </c>
      <c r="O264">
        <v>2</v>
      </c>
      <c r="P264">
        <v>7</v>
      </c>
    </row>
    <row r="265" spans="7:16">
      <c r="G265" t="s">
        <v>136</v>
      </c>
      <c r="H265">
        <v>10</v>
      </c>
      <c r="I265">
        <v>2</v>
      </c>
      <c r="J265">
        <v>6</v>
      </c>
      <c r="M265" t="s">
        <v>145</v>
      </c>
      <c r="N265">
        <v>5</v>
      </c>
      <c r="O265">
        <v>1</v>
      </c>
      <c r="P265">
        <v>6</v>
      </c>
    </row>
    <row r="266" spans="7:16">
      <c r="G266" t="s">
        <v>108</v>
      </c>
      <c r="H266">
        <v>10</v>
      </c>
      <c r="I266">
        <v>2</v>
      </c>
      <c r="J266">
        <v>10</v>
      </c>
      <c r="M266" t="s">
        <v>113</v>
      </c>
      <c r="N266">
        <v>5</v>
      </c>
      <c r="O266">
        <v>2</v>
      </c>
      <c r="P266">
        <v>7</v>
      </c>
    </row>
    <row r="267" spans="7:16">
      <c r="G267" t="s">
        <v>146</v>
      </c>
      <c r="H267">
        <v>9</v>
      </c>
      <c r="I267">
        <v>2</v>
      </c>
      <c r="J267">
        <v>5</v>
      </c>
      <c r="M267" t="s">
        <v>180</v>
      </c>
      <c r="N267">
        <v>5</v>
      </c>
      <c r="O267">
        <v>1</v>
      </c>
      <c r="P267">
        <v>4</v>
      </c>
    </row>
    <row r="268" spans="7:16">
      <c r="G268" t="s">
        <v>117</v>
      </c>
      <c r="H268">
        <v>9</v>
      </c>
      <c r="I268">
        <v>2</v>
      </c>
      <c r="J268">
        <v>7</v>
      </c>
      <c r="M268" t="s">
        <v>50</v>
      </c>
      <c r="N268">
        <v>4</v>
      </c>
      <c r="O268">
        <v>34</v>
      </c>
      <c r="P268">
        <v>38</v>
      </c>
    </row>
    <row r="269" spans="7:16">
      <c r="G269" t="s">
        <v>92</v>
      </c>
      <c r="H269">
        <v>8</v>
      </c>
      <c r="I269">
        <v>2</v>
      </c>
      <c r="J269">
        <v>10</v>
      </c>
      <c r="M269" t="s">
        <v>143</v>
      </c>
      <c r="N269">
        <v>4</v>
      </c>
      <c r="O269">
        <v>1</v>
      </c>
      <c r="P269">
        <v>4</v>
      </c>
    </row>
    <row r="270" spans="7:16">
      <c r="G270" t="s">
        <v>155</v>
      </c>
      <c r="H270">
        <v>7</v>
      </c>
      <c r="I270">
        <v>1</v>
      </c>
      <c r="J270">
        <v>6</v>
      </c>
      <c r="M270" t="s">
        <v>148</v>
      </c>
      <c r="N270">
        <v>4</v>
      </c>
      <c r="O270">
        <v>1</v>
      </c>
      <c r="P270">
        <v>6</v>
      </c>
    </row>
    <row r="271" spans="7:16">
      <c r="G271" t="s">
        <v>115</v>
      </c>
      <c r="H271">
        <v>7</v>
      </c>
      <c r="I271">
        <v>2</v>
      </c>
      <c r="J271">
        <v>9</v>
      </c>
      <c r="M271" t="s">
        <v>154</v>
      </c>
      <c r="N271">
        <v>4</v>
      </c>
      <c r="O271">
        <v>2</v>
      </c>
      <c r="P271">
        <v>7</v>
      </c>
    </row>
    <row r="272" spans="7:16">
      <c r="G272" t="s">
        <v>120</v>
      </c>
      <c r="H272">
        <v>6</v>
      </c>
      <c r="I272">
        <v>1</v>
      </c>
      <c r="J272">
        <v>9</v>
      </c>
      <c r="M272" t="s">
        <v>134</v>
      </c>
      <c r="N272">
        <v>4</v>
      </c>
      <c r="O272">
        <v>1</v>
      </c>
      <c r="P272">
        <v>4</v>
      </c>
    </row>
    <row r="273" spans="7:16">
      <c r="G273" t="s">
        <v>129</v>
      </c>
      <c r="H273">
        <v>6</v>
      </c>
      <c r="I273">
        <v>1</v>
      </c>
      <c r="J273">
        <v>4</v>
      </c>
      <c r="M273" t="s">
        <v>165</v>
      </c>
      <c r="N273">
        <v>3</v>
      </c>
      <c r="O273">
        <v>1</v>
      </c>
      <c r="P273">
        <v>4</v>
      </c>
    </row>
    <row r="274" spans="7:16">
      <c r="G274" t="s">
        <v>137</v>
      </c>
      <c r="H274">
        <v>6</v>
      </c>
      <c r="I274">
        <v>2</v>
      </c>
      <c r="J274">
        <v>6</v>
      </c>
      <c r="M274" t="s">
        <v>204</v>
      </c>
      <c r="N274">
        <v>3</v>
      </c>
      <c r="O274">
        <v>2</v>
      </c>
      <c r="P274">
        <v>6</v>
      </c>
    </row>
    <row r="275" spans="7:16">
      <c r="G275" t="s">
        <v>160</v>
      </c>
      <c r="H275">
        <v>6</v>
      </c>
      <c r="I275">
        <v>1</v>
      </c>
      <c r="J275">
        <v>6</v>
      </c>
      <c r="M275" t="s">
        <v>188</v>
      </c>
      <c r="N275">
        <v>3</v>
      </c>
      <c r="O275">
        <v>1</v>
      </c>
      <c r="P275">
        <v>3</v>
      </c>
    </row>
    <row r="276" spans="7:16">
      <c r="G276" t="s">
        <v>383</v>
      </c>
      <c r="H276">
        <v>5</v>
      </c>
      <c r="I276">
        <v>1</v>
      </c>
      <c r="J276">
        <v>5</v>
      </c>
      <c r="M276" t="s">
        <v>164</v>
      </c>
      <c r="N276">
        <v>3</v>
      </c>
      <c r="O276">
        <v>2</v>
      </c>
      <c r="P276">
        <v>6</v>
      </c>
    </row>
    <row r="277" spans="7:16">
      <c r="G277" t="s">
        <v>204</v>
      </c>
      <c r="H277">
        <v>4</v>
      </c>
      <c r="I277">
        <v>2</v>
      </c>
      <c r="J277">
        <v>4</v>
      </c>
      <c r="M277" t="s">
        <v>126</v>
      </c>
      <c r="N277">
        <v>2</v>
      </c>
      <c r="O277">
        <v>1</v>
      </c>
      <c r="P277">
        <v>5</v>
      </c>
    </row>
    <row r="278" spans="7:16">
      <c r="G278" t="s">
        <v>161</v>
      </c>
      <c r="H278">
        <v>4</v>
      </c>
      <c r="I278">
        <v>1</v>
      </c>
      <c r="J278">
        <v>5</v>
      </c>
      <c r="M278" t="s">
        <v>160</v>
      </c>
      <c r="N278">
        <v>2</v>
      </c>
      <c r="O278">
        <v>1</v>
      </c>
      <c r="P278">
        <v>2</v>
      </c>
    </row>
    <row r="279" spans="7:16">
      <c r="G279" t="s">
        <v>157</v>
      </c>
      <c r="H279">
        <v>3</v>
      </c>
      <c r="I279">
        <v>1</v>
      </c>
      <c r="J279">
        <v>6</v>
      </c>
      <c r="M279" t="s">
        <v>157</v>
      </c>
      <c r="N279">
        <v>2</v>
      </c>
      <c r="O279">
        <v>1</v>
      </c>
      <c r="P279">
        <v>4</v>
      </c>
    </row>
    <row r="280" spans="7:16">
      <c r="G280" t="s">
        <v>148</v>
      </c>
      <c r="H280">
        <v>3</v>
      </c>
      <c r="I280">
        <v>1</v>
      </c>
      <c r="J280">
        <v>4</v>
      </c>
      <c r="M280" t="s">
        <v>46</v>
      </c>
      <c r="N280">
        <v>350</v>
      </c>
      <c r="O280">
        <v>19</v>
      </c>
      <c r="P280">
        <v>35</v>
      </c>
    </row>
    <row r="281" spans="7:16">
      <c r="G281" t="s">
        <v>205</v>
      </c>
      <c r="H281">
        <v>3</v>
      </c>
      <c r="I281">
        <v>1</v>
      </c>
      <c r="J281">
        <v>5</v>
      </c>
      <c r="M281" t="s">
        <v>15</v>
      </c>
      <c r="N281">
        <v>288</v>
      </c>
      <c r="O281">
        <v>68</v>
      </c>
      <c r="P281">
        <v>93</v>
      </c>
    </row>
    <row r="282" spans="7:16">
      <c r="G282" t="s">
        <v>154</v>
      </c>
      <c r="H282">
        <v>2</v>
      </c>
      <c r="I282">
        <v>2</v>
      </c>
      <c r="J282">
        <v>6</v>
      </c>
      <c r="M282" t="s">
        <v>64</v>
      </c>
      <c r="N282">
        <v>215</v>
      </c>
      <c r="O282">
        <v>8</v>
      </c>
      <c r="P282">
        <v>32</v>
      </c>
    </row>
    <row r="283" spans="7:16">
      <c r="G283" t="s">
        <v>126</v>
      </c>
      <c r="H283">
        <v>2</v>
      </c>
      <c r="I283">
        <v>1</v>
      </c>
      <c r="J283">
        <v>5</v>
      </c>
      <c r="M283" t="s">
        <v>45</v>
      </c>
      <c r="N283">
        <v>215</v>
      </c>
      <c r="O283">
        <v>17</v>
      </c>
      <c r="P283">
        <v>35</v>
      </c>
    </row>
    <row r="284" spans="7:16">
      <c r="G284" t="s">
        <v>228</v>
      </c>
      <c r="H284">
        <v>2</v>
      </c>
      <c r="I284">
        <v>1</v>
      </c>
      <c r="J284">
        <v>3</v>
      </c>
      <c r="M284" t="s">
        <v>48</v>
      </c>
      <c r="N284">
        <v>211</v>
      </c>
      <c r="O284">
        <v>17</v>
      </c>
      <c r="P284">
        <v>34</v>
      </c>
    </row>
    <row r="285" spans="7:16">
      <c r="G285" t="s">
        <v>181</v>
      </c>
      <c r="H285">
        <v>2</v>
      </c>
      <c r="I285">
        <v>1</v>
      </c>
      <c r="J285">
        <v>2</v>
      </c>
      <c r="M285" t="s">
        <v>51</v>
      </c>
      <c r="N285">
        <v>204</v>
      </c>
      <c r="O285">
        <v>9</v>
      </c>
      <c r="P285">
        <v>39</v>
      </c>
    </row>
    <row r="286" spans="7:16">
      <c r="G286" t="s">
        <v>218</v>
      </c>
      <c r="H286">
        <v>2</v>
      </c>
      <c r="I286">
        <v>1</v>
      </c>
      <c r="J286">
        <v>3</v>
      </c>
      <c r="M286" t="s">
        <v>55</v>
      </c>
      <c r="N286">
        <v>200</v>
      </c>
      <c r="O286">
        <v>12</v>
      </c>
      <c r="P286">
        <v>33</v>
      </c>
    </row>
    <row r="287" spans="7:16">
      <c r="G287" t="s">
        <v>127</v>
      </c>
      <c r="H287">
        <v>2</v>
      </c>
      <c r="I287">
        <v>2</v>
      </c>
      <c r="J287">
        <v>7</v>
      </c>
      <c r="M287" t="s">
        <v>69</v>
      </c>
      <c r="N287">
        <v>167</v>
      </c>
      <c r="O287">
        <v>9</v>
      </c>
      <c r="P287">
        <v>33</v>
      </c>
    </row>
    <row r="288" spans="7:16">
      <c r="G288" t="s">
        <v>188</v>
      </c>
      <c r="H288">
        <v>2</v>
      </c>
      <c r="I288">
        <v>1</v>
      </c>
      <c r="J288">
        <v>3</v>
      </c>
      <c r="M288" t="s">
        <v>61</v>
      </c>
      <c r="N288">
        <v>155</v>
      </c>
      <c r="O288">
        <v>20</v>
      </c>
      <c r="P288">
        <v>28</v>
      </c>
    </row>
    <row r="289" spans="7:16">
      <c r="G289" t="s">
        <v>141</v>
      </c>
      <c r="H289">
        <v>2</v>
      </c>
      <c r="I289">
        <v>1</v>
      </c>
      <c r="J289">
        <v>3</v>
      </c>
      <c r="M289" t="s">
        <v>89</v>
      </c>
      <c r="N289">
        <v>151</v>
      </c>
      <c r="O289">
        <v>3</v>
      </c>
      <c r="P289">
        <v>20</v>
      </c>
    </row>
    <row r="290" spans="7:16" ht="15">
      <c r="G290" s="17" t="s">
        <v>1</v>
      </c>
      <c r="H290" s="17" t="s">
        <v>519</v>
      </c>
      <c r="I290" s="17" t="s">
        <v>520</v>
      </c>
      <c r="J290" s="17" t="s">
        <v>521</v>
      </c>
      <c r="M290" t="s">
        <v>67</v>
      </c>
      <c r="N290">
        <v>144</v>
      </c>
      <c r="O290">
        <v>6</v>
      </c>
      <c r="P290">
        <v>26</v>
      </c>
    </row>
    <row r="291" spans="7:16">
      <c r="G291" t="s">
        <v>20</v>
      </c>
      <c r="H291">
        <v>963</v>
      </c>
      <c r="I291">
        <v>15</v>
      </c>
      <c r="J291">
        <v>15</v>
      </c>
      <c r="M291" t="s">
        <v>74</v>
      </c>
      <c r="N291">
        <v>134</v>
      </c>
      <c r="O291">
        <v>5</v>
      </c>
      <c r="P291">
        <v>23</v>
      </c>
    </row>
    <row r="292" spans="7:16">
      <c r="G292" t="s">
        <v>50</v>
      </c>
      <c r="H292">
        <v>566</v>
      </c>
      <c r="I292">
        <v>5</v>
      </c>
      <c r="J292">
        <v>5</v>
      </c>
      <c r="M292" t="s">
        <v>80</v>
      </c>
      <c r="N292">
        <v>129</v>
      </c>
      <c r="O292">
        <v>6</v>
      </c>
      <c r="P292">
        <v>22</v>
      </c>
    </row>
    <row r="293" spans="7:16">
      <c r="G293" t="s">
        <v>46</v>
      </c>
      <c r="H293">
        <v>545</v>
      </c>
      <c r="I293">
        <v>19</v>
      </c>
      <c r="J293">
        <v>35</v>
      </c>
      <c r="M293" t="s">
        <v>65</v>
      </c>
      <c r="N293">
        <v>121</v>
      </c>
      <c r="O293">
        <v>8</v>
      </c>
      <c r="P293">
        <v>33</v>
      </c>
    </row>
    <row r="294" spans="7:16">
      <c r="G294" t="s">
        <v>15</v>
      </c>
      <c r="H294">
        <v>497</v>
      </c>
      <c r="I294">
        <v>68</v>
      </c>
      <c r="J294">
        <v>93</v>
      </c>
      <c r="M294" t="s">
        <v>29</v>
      </c>
      <c r="N294">
        <v>120</v>
      </c>
      <c r="O294">
        <v>26</v>
      </c>
      <c r="P294">
        <v>41</v>
      </c>
    </row>
    <row r="295" spans="7:16">
      <c r="G295" t="s">
        <v>64</v>
      </c>
      <c r="H295">
        <v>343</v>
      </c>
      <c r="I295">
        <v>8</v>
      </c>
      <c r="J295">
        <v>30</v>
      </c>
      <c r="M295" t="s">
        <v>43</v>
      </c>
      <c r="N295">
        <v>120</v>
      </c>
      <c r="O295">
        <v>28</v>
      </c>
      <c r="P295">
        <v>46</v>
      </c>
    </row>
    <row r="296" spans="7:16">
      <c r="G296" t="s">
        <v>29</v>
      </c>
      <c r="H296">
        <v>300</v>
      </c>
      <c r="I296">
        <v>26</v>
      </c>
      <c r="J296">
        <v>39</v>
      </c>
      <c r="M296" t="s">
        <v>62</v>
      </c>
      <c r="N296">
        <v>120</v>
      </c>
      <c r="O296">
        <v>3</v>
      </c>
      <c r="P296">
        <v>29</v>
      </c>
    </row>
    <row r="297" spans="7:16">
      <c r="G297" t="s">
        <v>43</v>
      </c>
      <c r="H297">
        <v>289</v>
      </c>
      <c r="I297">
        <v>28</v>
      </c>
      <c r="J297">
        <v>48</v>
      </c>
      <c r="M297" t="s">
        <v>78</v>
      </c>
      <c r="N297">
        <v>118</v>
      </c>
      <c r="O297">
        <v>4</v>
      </c>
      <c r="P297">
        <v>22</v>
      </c>
    </row>
    <row r="298" spans="7:16">
      <c r="G298" t="s">
        <v>17</v>
      </c>
      <c r="H298">
        <v>272</v>
      </c>
      <c r="I298">
        <v>60</v>
      </c>
      <c r="J298">
        <v>80</v>
      </c>
      <c r="M298" t="s">
        <v>70</v>
      </c>
      <c r="N298">
        <v>117</v>
      </c>
      <c r="O298">
        <v>8</v>
      </c>
      <c r="P298">
        <v>30</v>
      </c>
    </row>
    <row r="299" spans="7:16">
      <c r="G299" t="s">
        <v>45</v>
      </c>
      <c r="H299">
        <v>270</v>
      </c>
      <c r="I299">
        <v>17</v>
      </c>
      <c r="J299">
        <v>36</v>
      </c>
      <c r="M299" t="s">
        <v>63</v>
      </c>
      <c r="N299">
        <v>115</v>
      </c>
      <c r="O299">
        <v>5</v>
      </c>
      <c r="P299">
        <v>28</v>
      </c>
    </row>
    <row r="300" spans="7:16">
      <c r="G300" t="s">
        <v>48</v>
      </c>
      <c r="H300">
        <v>264</v>
      </c>
      <c r="I300">
        <v>17</v>
      </c>
      <c r="J300">
        <v>34</v>
      </c>
      <c r="M300" t="s">
        <v>98</v>
      </c>
      <c r="N300">
        <v>114</v>
      </c>
      <c r="O300">
        <v>3</v>
      </c>
      <c r="P300">
        <v>28</v>
      </c>
    </row>
    <row r="301" spans="7:16">
      <c r="G301" t="s">
        <v>12</v>
      </c>
      <c r="H301">
        <v>259</v>
      </c>
      <c r="I301">
        <v>60</v>
      </c>
      <c r="J301">
        <v>90</v>
      </c>
      <c r="M301" t="s">
        <v>71</v>
      </c>
      <c r="N301">
        <v>106</v>
      </c>
      <c r="O301">
        <v>9</v>
      </c>
      <c r="P301">
        <v>23</v>
      </c>
    </row>
    <row r="302" spans="7:16">
      <c r="G302" t="s">
        <v>51</v>
      </c>
      <c r="H302">
        <v>243</v>
      </c>
      <c r="I302">
        <v>9</v>
      </c>
      <c r="J302">
        <v>37</v>
      </c>
      <c r="M302" t="s">
        <v>26</v>
      </c>
      <c r="N302">
        <v>105</v>
      </c>
      <c r="O302">
        <v>42</v>
      </c>
      <c r="P302">
        <v>56</v>
      </c>
    </row>
    <row r="303" spans="7:16">
      <c r="G303" t="s">
        <v>74</v>
      </c>
      <c r="H303">
        <v>230</v>
      </c>
      <c r="I303">
        <v>5</v>
      </c>
      <c r="J303">
        <v>31</v>
      </c>
      <c r="M303" t="s">
        <v>17</v>
      </c>
      <c r="N303">
        <v>105</v>
      </c>
      <c r="O303">
        <v>60</v>
      </c>
      <c r="P303">
        <v>73</v>
      </c>
    </row>
    <row r="304" spans="7:16">
      <c r="G304" t="s">
        <v>60</v>
      </c>
      <c r="H304">
        <v>224</v>
      </c>
      <c r="I304">
        <v>18</v>
      </c>
      <c r="J304">
        <v>31</v>
      </c>
      <c r="M304" t="s">
        <v>68</v>
      </c>
      <c r="N304">
        <v>104</v>
      </c>
      <c r="O304">
        <v>13</v>
      </c>
      <c r="P304">
        <v>25</v>
      </c>
    </row>
    <row r="305" spans="7:16">
      <c r="G305" t="s">
        <v>61</v>
      </c>
      <c r="H305">
        <v>221</v>
      </c>
      <c r="I305">
        <v>20</v>
      </c>
      <c r="J305">
        <v>31</v>
      </c>
      <c r="M305" t="s">
        <v>107</v>
      </c>
      <c r="N305">
        <v>103</v>
      </c>
      <c r="O305">
        <v>6</v>
      </c>
      <c r="P305">
        <v>15</v>
      </c>
    </row>
    <row r="306" spans="7:16">
      <c r="G306" t="s">
        <v>55</v>
      </c>
      <c r="H306">
        <v>217</v>
      </c>
      <c r="I306">
        <v>12</v>
      </c>
      <c r="J306">
        <v>31</v>
      </c>
      <c r="M306" t="s">
        <v>59</v>
      </c>
      <c r="N306">
        <v>103</v>
      </c>
      <c r="O306">
        <v>26</v>
      </c>
      <c r="P306">
        <v>33</v>
      </c>
    </row>
    <row r="307" spans="7:16">
      <c r="G307" t="s">
        <v>69</v>
      </c>
      <c r="H307">
        <v>202</v>
      </c>
      <c r="I307">
        <v>9</v>
      </c>
      <c r="J307">
        <v>30</v>
      </c>
      <c r="M307" t="s">
        <v>60</v>
      </c>
      <c r="N307">
        <v>99</v>
      </c>
      <c r="O307">
        <v>18</v>
      </c>
      <c r="P307">
        <v>29</v>
      </c>
    </row>
    <row r="308" spans="7:16">
      <c r="G308" t="s">
        <v>522</v>
      </c>
      <c r="H308">
        <v>199</v>
      </c>
      <c r="I308">
        <v>17</v>
      </c>
      <c r="J308">
        <v>32</v>
      </c>
      <c r="M308" t="s">
        <v>12</v>
      </c>
      <c r="N308">
        <v>98</v>
      </c>
      <c r="O308">
        <v>60</v>
      </c>
      <c r="P308">
        <v>81</v>
      </c>
    </row>
    <row r="309" spans="7:16">
      <c r="G309" t="s">
        <v>63</v>
      </c>
      <c r="H309">
        <v>197</v>
      </c>
      <c r="I309">
        <v>5</v>
      </c>
      <c r="J309">
        <v>30</v>
      </c>
      <c r="M309" t="s">
        <v>66</v>
      </c>
      <c r="N309">
        <v>95</v>
      </c>
      <c r="O309">
        <v>12</v>
      </c>
      <c r="P309">
        <v>32</v>
      </c>
    </row>
    <row r="310" spans="7:16">
      <c r="G310" t="s">
        <v>26</v>
      </c>
      <c r="H310">
        <v>196</v>
      </c>
      <c r="I310">
        <v>42</v>
      </c>
      <c r="J310">
        <v>61</v>
      </c>
      <c r="M310" t="s">
        <v>522</v>
      </c>
      <c r="N310">
        <v>93</v>
      </c>
      <c r="O310">
        <v>17</v>
      </c>
      <c r="P310">
        <v>25</v>
      </c>
    </row>
    <row r="311" spans="7:16">
      <c r="G311" t="s">
        <v>73</v>
      </c>
      <c r="H311">
        <v>179</v>
      </c>
      <c r="I311">
        <v>5</v>
      </c>
      <c r="J311">
        <v>24</v>
      </c>
      <c r="M311" t="s">
        <v>57</v>
      </c>
      <c r="N311">
        <v>92</v>
      </c>
      <c r="O311">
        <v>23</v>
      </c>
      <c r="P311">
        <v>38</v>
      </c>
    </row>
    <row r="312" spans="7:16">
      <c r="G312" t="s">
        <v>89</v>
      </c>
      <c r="H312">
        <v>165</v>
      </c>
      <c r="I312">
        <v>3</v>
      </c>
      <c r="J312">
        <v>20</v>
      </c>
      <c r="M312" t="s">
        <v>20</v>
      </c>
      <c r="N312">
        <v>91</v>
      </c>
      <c r="O312">
        <v>59</v>
      </c>
      <c r="P312">
        <v>77</v>
      </c>
    </row>
    <row r="313" spans="7:16">
      <c r="G313" t="s">
        <v>67</v>
      </c>
      <c r="H313">
        <v>155</v>
      </c>
      <c r="I313">
        <v>6</v>
      </c>
      <c r="J313">
        <v>33</v>
      </c>
      <c r="M313" t="s">
        <v>39</v>
      </c>
      <c r="N313">
        <v>90</v>
      </c>
      <c r="O313">
        <v>18</v>
      </c>
      <c r="P313">
        <v>32</v>
      </c>
    </row>
    <row r="314" spans="7:16">
      <c r="G314" t="s">
        <v>80</v>
      </c>
      <c r="H314">
        <v>153</v>
      </c>
      <c r="I314">
        <v>6</v>
      </c>
      <c r="J314">
        <v>21</v>
      </c>
      <c r="M314" t="s">
        <v>73</v>
      </c>
      <c r="N314">
        <v>87</v>
      </c>
      <c r="O314">
        <v>5</v>
      </c>
      <c r="P314">
        <v>21</v>
      </c>
    </row>
    <row r="315" spans="7:16">
      <c r="G315" t="s">
        <v>39</v>
      </c>
      <c r="H315">
        <v>152</v>
      </c>
      <c r="I315">
        <v>18</v>
      </c>
      <c r="J315">
        <v>33</v>
      </c>
      <c r="M315" t="s">
        <v>58</v>
      </c>
      <c r="N315">
        <v>84</v>
      </c>
      <c r="O315">
        <v>17</v>
      </c>
      <c r="P315">
        <v>31</v>
      </c>
    </row>
    <row r="316" spans="7:16">
      <c r="G316" t="s">
        <v>59</v>
      </c>
      <c r="H316">
        <v>147</v>
      </c>
      <c r="I316">
        <v>26</v>
      </c>
      <c r="J316">
        <v>36</v>
      </c>
      <c r="M316" t="s">
        <v>75</v>
      </c>
      <c r="N316">
        <v>83</v>
      </c>
      <c r="O316">
        <v>10</v>
      </c>
      <c r="P316">
        <v>21</v>
      </c>
    </row>
    <row r="317" spans="7:16">
      <c r="G317" t="s">
        <v>28</v>
      </c>
      <c r="H317">
        <v>145</v>
      </c>
      <c r="I317">
        <v>44</v>
      </c>
      <c r="J317">
        <v>52</v>
      </c>
      <c r="M317" t="s">
        <v>91</v>
      </c>
      <c r="N317">
        <v>83</v>
      </c>
      <c r="O317">
        <v>5</v>
      </c>
      <c r="P317">
        <v>19</v>
      </c>
    </row>
    <row r="318" spans="7:16">
      <c r="G318" t="s">
        <v>68</v>
      </c>
      <c r="H318">
        <v>143</v>
      </c>
      <c r="I318">
        <v>13</v>
      </c>
      <c r="J318">
        <v>27</v>
      </c>
      <c r="M318" t="s">
        <v>40</v>
      </c>
      <c r="N318">
        <v>79</v>
      </c>
      <c r="O318">
        <v>34</v>
      </c>
      <c r="P318">
        <v>40</v>
      </c>
    </row>
    <row r="319" spans="7:16">
      <c r="G319" t="s">
        <v>21</v>
      </c>
      <c r="H319">
        <v>143</v>
      </c>
      <c r="I319">
        <v>58</v>
      </c>
      <c r="J319">
        <v>76</v>
      </c>
      <c r="M319" t="s">
        <v>77</v>
      </c>
      <c r="N319">
        <v>77</v>
      </c>
      <c r="O319">
        <v>7</v>
      </c>
      <c r="P319">
        <v>22</v>
      </c>
    </row>
    <row r="320" spans="7:16">
      <c r="G320" t="s">
        <v>62</v>
      </c>
      <c r="H320">
        <v>143</v>
      </c>
      <c r="I320">
        <v>3</v>
      </c>
      <c r="J320">
        <v>29</v>
      </c>
      <c r="M320" t="s">
        <v>21</v>
      </c>
      <c r="N320">
        <v>76</v>
      </c>
      <c r="O320">
        <v>58</v>
      </c>
      <c r="P320">
        <v>67</v>
      </c>
    </row>
    <row r="321" spans="7:16">
      <c r="G321" t="s">
        <v>66</v>
      </c>
      <c r="H321">
        <v>141</v>
      </c>
      <c r="I321">
        <v>12</v>
      </c>
      <c r="J321">
        <v>32</v>
      </c>
      <c r="M321" t="s">
        <v>87</v>
      </c>
      <c r="N321">
        <v>75</v>
      </c>
      <c r="O321">
        <v>7</v>
      </c>
      <c r="P321">
        <v>27</v>
      </c>
    </row>
    <row r="322" spans="7:16">
      <c r="G322" t="s">
        <v>70</v>
      </c>
      <c r="H322">
        <v>137</v>
      </c>
      <c r="I322">
        <v>8</v>
      </c>
      <c r="J322">
        <v>32</v>
      </c>
      <c r="M322" t="s">
        <v>72</v>
      </c>
      <c r="N322">
        <v>71</v>
      </c>
      <c r="O322">
        <v>2</v>
      </c>
      <c r="P322">
        <v>9</v>
      </c>
    </row>
    <row r="323" spans="7:16">
      <c r="G323" t="s">
        <v>65</v>
      </c>
      <c r="H323">
        <v>137</v>
      </c>
      <c r="I323">
        <v>8</v>
      </c>
      <c r="J323">
        <v>26</v>
      </c>
      <c r="M323" t="s">
        <v>28</v>
      </c>
      <c r="N323">
        <v>69</v>
      </c>
      <c r="O323">
        <v>44</v>
      </c>
      <c r="P323">
        <v>46</v>
      </c>
    </row>
    <row r="324" spans="7:16">
      <c r="G324" t="s">
        <v>41</v>
      </c>
      <c r="H324">
        <v>133</v>
      </c>
      <c r="I324">
        <v>41</v>
      </c>
      <c r="J324">
        <v>50</v>
      </c>
      <c r="M324" t="s">
        <v>101</v>
      </c>
      <c r="N324">
        <v>69</v>
      </c>
      <c r="O324">
        <v>6</v>
      </c>
      <c r="P324">
        <v>19</v>
      </c>
    </row>
    <row r="325" spans="7:16">
      <c r="G325" t="s">
        <v>31</v>
      </c>
      <c r="H325">
        <v>133</v>
      </c>
      <c r="I325">
        <v>29</v>
      </c>
      <c r="J325">
        <v>37</v>
      </c>
      <c r="M325" t="s">
        <v>34</v>
      </c>
      <c r="N325">
        <v>66</v>
      </c>
      <c r="O325">
        <v>33</v>
      </c>
      <c r="P325">
        <v>41</v>
      </c>
    </row>
    <row r="326" spans="7:16">
      <c r="G326" t="s">
        <v>78</v>
      </c>
      <c r="H326">
        <v>132</v>
      </c>
      <c r="I326">
        <v>4</v>
      </c>
      <c r="J326">
        <v>22</v>
      </c>
      <c r="M326" t="s">
        <v>41</v>
      </c>
      <c r="N326">
        <v>63</v>
      </c>
      <c r="O326">
        <v>41</v>
      </c>
      <c r="P326">
        <v>49</v>
      </c>
    </row>
    <row r="327" spans="7:16">
      <c r="G327" t="s">
        <v>72</v>
      </c>
      <c r="H327">
        <v>132</v>
      </c>
      <c r="I327">
        <v>2</v>
      </c>
      <c r="J327">
        <v>23</v>
      </c>
      <c r="M327" t="s">
        <v>23</v>
      </c>
      <c r="N327">
        <v>62</v>
      </c>
      <c r="O327">
        <v>48</v>
      </c>
      <c r="P327">
        <v>51</v>
      </c>
    </row>
    <row r="328" spans="7:16">
      <c r="G328" t="s">
        <v>98</v>
      </c>
      <c r="H328">
        <v>128</v>
      </c>
      <c r="I328">
        <v>3</v>
      </c>
      <c r="J328">
        <v>18</v>
      </c>
      <c r="M328" t="s">
        <v>54</v>
      </c>
      <c r="N328">
        <v>62</v>
      </c>
      <c r="O328">
        <v>17</v>
      </c>
      <c r="P328">
        <v>30</v>
      </c>
    </row>
    <row r="329" spans="7:16">
      <c r="G329" t="s">
        <v>58</v>
      </c>
      <c r="H329">
        <v>127</v>
      </c>
      <c r="I329">
        <v>17</v>
      </c>
      <c r="J329">
        <v>35</v>
      </c>
      <c r="M329" t="s">
        <v>79</v>
      </c>
      <c r="N329">
        <v>62</v>
      </c>
      <c r="O329">
        <v>12</v>
      </c>
      <c r="P329">
        <v>18</v>
      </c>
    </row>
    <row r="330" spans="7:16">
      <c r="G330" t="s">
        <v>34</v>
      </c>
      <c r="H330">
        <v>125</v>
      </c>
      <c r="I330">
        <v>33</v>
      </c>
      <c r="J330">
        <v>43</v>
      </c>
      <c r="M330" t="s">
        <v>88</v>
      </c>
      <c r="N330">
        <v>60</v>
      </c>
      <c r="O330">
        <v>5</v>
      </c>
      <c r="P330">
        <v>19</v>
      </c>
    </row>
    <row r="331" spans="7:16">
      <c r="G331" t="s">
        <v>42</v>
      </c>
      <c r="H331">
        <v>124</v>
      </c>
      <c r="I331">
        <v>13</v>
      </c>
      <c r="J331">
        <v>31</v>
      </c>
      <c r="M331" t="s">
        <v>96</v>
      </c>
      <c r="N331">
        <v>60</v>
      </c>
      <c r="O331">
        <v>2</v>
      </c>
      <c r="P331">
        <v>15</v>
      </c>
    </row>
    <row r="332" spans="7:16">
      <c r="G332" t="s">
        <v>71</v>
      </c>
      <c r="H332">
        <v>124</v>
      </c>
      <c r="I332">
        <v>9</v>
      </c>
      <c r="J332">
        <v>26</v>
      </c>
      <c r="M332" t="s">
        <v>53</v>
      </c>
      <c r="N332">
        <v>59</v>
      </c>
      <c r="O332">
        <v>17</v>
      </c>
      <c r="P332">
        <v>25</v>
      </c>
    </row>
    <row r="333" spans="7:16">
      <c r="G333" t="s">
        <v>81</v>
      </c>
      <c r="H333">
        <v>123</v>
      </c>
      <c r="I333">
        <v>2</v>
      </c>
      <c r="J333">
        <v>23</v>
      </c>
      <c r="M333" t="s">
        <v>82</v>
      </c>
      <c r="N333">
        <v>59</v>
      </c>
      <c r="O333">
        <v>2</v>
      </c>
      <c r="P333">
        <v>23</v>
      </c>
    </row>
    <row r="334" spans="7:16">
      <c r="G334" t="s">
        <v>40</v>
      </c>
      <c r="H334">
        <v>121</v>
      </c>
      <c r="I334">
        <v>34</v>
      </c>
      <c r="J334">
        <v>45</v>
      </c>
      <c r="M334" t="s">
        <v>52</v>
      </c>
      <c r="N334">
        <v>58</v>
      </c>
      <c r="O334">
        <v>17</v>
      </c>
      <c r="P334">
        <v>28</v>
      </c>
    </row>
    <row r="335" spans="7:16">
      <c r="G335" t="s">
        <v>107</v>
      </c>
      <c r="H335">
        <v>114</v>
      </c>
      <c r="I335">
        <v>6</v>
      </c>
      <c r="J335">
        <v>22</v>
      </c>
      <c r="M335" t="s">
        <v>81</v>
      </c>
      <c r="N335">
        <v>57</v>
      </c>
      <c r="O335">
        <v>2</v>
      </c>
      <c r="P335">
        <v>17</v>
      </c>
    </row>
    <row r="336" spans="7:16">
      <c r="G336" t="s">
        <v>23</v>
      </c>
      <c r="H336">
        <v>111</v>
      </c>
      <c r="I336">
        <v>48</v>
      </c>
      <c r="J336">
        <v>60</v>
      </c>
      <c r="M336" t="s">
        <v>32</v>
      </c>
      <c r="N336">
        <v>57</v>
      </c>
      <c r="O336">
        <v>26</v>
      </c>
      <c r="P336">
        <v>35</v>
      </c>
    </row>
    <row r="337" spans="7:16">
      <c r="G337" t="s">
        <v>84</v>
      </c>
      <c r="H337">
        <v>106</v>
      </c>
      <c r="I337">
        <v>2</v>
      </c>
      <c r="J337">
        <v>23</v>
      </c>
      <c r="M337" t="s">
        <v>84</v>
      </c>
      <c r="N337">
        <v>54</v>
      </c>
      <c r="O337">
        <v>2</v>
      </c>
      <c r="P337">
        <v>14</v>
      </c>
    </row>
    <row r="338" spans="7:16">
      <c r="G338" t="s">
        <v>27</v>
      </c>
      <c r="H338">
        <v>106</v>
      </c>
      <c r="I338">
        <v>49</v>
      </c>
      <c r="J338">
        <v>63</v>
      </c>
      <c r="M338" t="s">
        <v>83</v>
      </c>
      <c r="N338">
        <v>54</v>
      </c>
      <c r="O338">
        <v>4</v>
      </c>
      <c r="P338">
        <v>22</v>
      </c>
    </row>
    <row r="339" spans="7:16">
      <c r="G339" t="s">
        <v>54</v>
      </c>
      <c r="H339">
        <v>106</v>
      </c>
      <c r="I339">
        <v>17</v>
      </c>
      <c r="J339">
        <v>36</v>
      </c>
      <c r="M339" t="s">
        <v>42</v>
      </c>
      <c r="N339">
        <v>51</v>
      </c>
      <c r="O339">
        <v>13</v>
      </c>
      <c r="P339">
        <v>30</v>
      </c>
    </row>
    <row r="340" spans="7:16">
      <c r="G340" t="s">
        <v>49</v>
      </c>
      <c r="H340">
        <v>105</v>
      </c>
      <c r="I340">
        <v>22</v>
      </c>
      <c r="J340">
        <v>43</v>
      </c>
      <c r="M340" t="s">
        <v>85</v>
      </c>
      <c r="N340">
        <v>49</v>
      </c>
      <c r="O340">
        <v>4</v>
      </c>
      <c r="P340">
        <v>21</v>
      </c>
    </row>
    <row r="341" spans="7:16">
      <c r="G341" t="s">
        <v>22</v>
      </c>
      <c r="H341">
        <v>103</v>
      </c>
      <c r="I341">
        <v>57</v>
      </c>
      <c r="J341">
        <v>65</v>
      </c>
      <c r="M341" t="s">
        <v>49</v>
      </c>
      <c r="N341">
        <v>48</v>
      </c>
      <c r="O341">
        <v>22</v>
      </c>
      <c r="P341">
        <v>36</v>
      </c>
    </row>
    <row r="342" spans="7:16">
      <c r="G342" t="s">
        <v>32</v>
      </c>
      <c r="H342">
        <v>102</v>
      </c>
      <c r="I342">
        <v>26</v>
      </c>
      <c r="J342">
        <v>40</v>
      </c>
      <c r="M342" t="s">
        <v>90</v>
      </c>
      <c r="N342">
        <v>47</v>
      </c>
      <c r="O342">
        <v>2</v>
      </c>
      <c r="P342">
        <v>11</v>
      </c>
    </row>
    <row r="343" spans="7:16">
      <c r="G343" t="s">
        <v>88</v>
      </c>
      <c r="H343">
        <v>102</v>
      </c>
      <c r="I343">
        <v>5</v>
      </c>
      <c r="J343">
        <v>19</v>
      </c>
      <c r="M343" t="s">
        <v>47</v>
      </c>
      <c r="N343">
        <v>46</v>
      </c>
      <c r="O343">
        <v>42</v>
      </c>
      <c r="P343">
        <v>44</v>
      </c>
    </row>
    <row r="344" spans="7:16">
      <c r="G344" t="s">
        <v>79</v>
      </c>
      <c r="H344">
        <v>97</v>
      </c>
      <c r="I344">
        <v>12</v>
      </c>
      <c r="J344">
        <v>21</v>
      </c>
      <c r="M344" t="s">
        <v>76</v>
      </c>
      <c r="N344">
        <v>45</v>
      </c>
      <c r="O344">
        <v>5</v>
      </c>
      <c r="P344">
        <v>18</v>
      </c>
    </row>
    <row r="345" spans="7:16">
      <c r="G345" t="s">
        <v>53</v>
      </c>
      <c r="H345">
        <v>96</v>
      </c>
      <c r="I345">
        <v>17</v>
      </c>
      <c r="J345">
        <v>32</v>
      </c>
      <c r="M345" t="s">
        <v>56</v>
      </c>
      <c r="N345">
        <v>43</v>
      </c>
      <c r="O345">
        <v>26</v>
      </c>
      <c r="P345">
        <v>35</v>
      </c>
    </row>
    <row r="346" spans="7:16">
      <c r="G346" t="s">
        <v>56</v>
      </c>
      <c r="H346">
        <v>96</v>
      </c>
      <c r="I346">
        <v>26</v>
      </c>
      <c r="J346">
        <v>36</v>
      </c>
      <c r="M346" t="s">
        <v>27</v>
      </c>
      <c r="N346">
        <v>41</v>
      </c>
      <c r="O346">
        <v>49</v>
      </c>
      <c r="P346">
        <v>57</v>
      </c>
    </row>
    <row r="347" spans="7:16">
      <c r="G347" t="s">
        <v>57</v>
      </c>
      <c r="H347">
        <v>95</v>
      </c>
      <c r="I347">
        <v>23</v>
      </c>
      <c r="J347">
        <v>37</v>
      </c>
      <c r="M347" t="s">
        <v>109</v>
      </c>
      <c r="N347">
        <v>41</v>
      </c>
      <c r="O347">
        <v>2</v>
      </c>
      <c r="P347">
        <v>16</v>
      </c>
    </row>
    <row r="348" spans="7:16">
      <c r="G348" t="s">
        <v>97</v>
      </c>
      <c r="H348">
        <v>93</v>
      </c>
      <c r="I348">
        <v>6</v>
      </c>
      <c r="J348">
        <v>23</v>
      </c>
      <c r="M348" t="s">
        <v>93</v>
      </c>
      <c r="N348">
        <v>41</v>
      </c>
      <c r="O348">
        <v>2</v>
      </c>
      <c r="P348">
        <v>20</v>
      </c>
    </row>
    <row r="349" spans="7:16">
      <c r="G349" t="s">
        <v>91</v>
      </c>
      <c r="H349">
        <v>93</v>
      </c>
      <c r="I349">
        <v>5</v>
      </c>
      <c r="J349">
        <v>26</v>
      </c>
      <c r="M349" t="s">
        <v>97</v>
      </c>
      <c r="N349">
        <v>40</v>
      </c>
      <c r="O349">
        <v>6</v>
      </c>
      <c r="P349">
        <v>17</v>
      </c>
    </row>
    <row r="350" spans="7:16">
      <c r="G350" t="s">
        <v>19</v>
      </c>
      <c r="H350">
        <v>90</v>
      </c>
      <c r="I350">
        <v>58</v>
      </c>
      <c r="J350">
        <v>69</v>
      </c>
      <c r="M350" t="s">
        <v>86</v>
      </c>
      <c r="N350">
        <v>39</v>
      </c>
      <c r="O350">
        <v>3</v>
      </c>
      <c r="P350">
        <v>21</v>
      </c>
    </row>
    <row r="351" spans="7:16">
      <c r="G351" t="s">
        <v>87</v>
      </c>
      <c r="H351">
        <v>88</v>
      </c>
      <c r="I351">
        <v>7</v>
      </c>
      <c r="J351">
        <v>19</v>
      </c>
      <c r="M351" t="s">
        <v>122</v>
      </c>
      <c r="N351">
        <v>36</v>
      </c>
      <c r="O351">
        <v>2</v>
      </c>
      <c r="P351">
        <v>4</v>
      </c>
    </row>
    <row r="352" spans="7:16">
      <c r="G352" t="s">
        <v>47</v>
      </c>
      <c r="H352">
        <v>87</v>
      </c>
      <c r="I352">
        <v>42</v>
      </c>
      <c r="J352">
        <v>51</v>
      </c>
      <c r="M352" t="s">
        <v>31</v>
      </c>
      <c r="N352">
        <v>36</v>
      </c>
      <c r="O352">
        <v>29</v>
      </c>
      <c r="P352">
        <v>31</v>
      </c>
    </row>
    <row r="353" spans="7:16">
      <c r="G353" t="s">
        <v>77</v>
      </c>
      <c r="H353">
        <v>87</v>
      </c>
      <c r="I353">
        <v>7</v>
      </c>
      <c r="J353">
        <v>22</v>
      </c>
      <c r="M353" t="s">
        <v>94</v>
      </c>
      <c r="N353">
        <v>35</v>
      </c>
      <c r="O353">
        <v>12</v>
      </c>
      <c r="P353">
        <v>18</v>
      </c>
    </row>
    <row r="354" spans="7:16">
      <c r="G354" t="s">
        <v>75</v>
      </c>
      <c r="H354">
        <v>85</v>
      </c>
      <c r="I354">
        <v>10</v>
      </c>
      <c r="J354">
        <v>30</v>
      </c>
      <c r="M354" t="s">
        <v>132</v>
      </c>
      <c r="N354">
        <v>30</v>
      </c>
      <c r="O354">
        <v>1</v>
      </c>
      <c r="P354">
        <v>4</v>
      </c>
    </row>
    <row r="355" spans="7:16">
      <c r="G355" t="s">
        <v>35</v>
      </c>
      <c r="H355">
        <v>84</v>
      </c>
      <c r="I355">
        <v>32</v>
      </c>
      <c r="J355">
        <v>42</v>
      </c>
      <c r="M355" t="s">
        <v>124</v>
      </c>
      <c r="N355">
        <v>28</v>
      </c>
      <c r="O355">
        <v>4</v>
      </c>
      <c r="P355">
        <v>4</v>
      </c>
    </row>
    <row r="356" spans="7:16">
      <c r="G356" t="s">
        <v>52</v>
      </c>
      <c r="H356">
        <v>77</v>
      </c>
      <c r="I356">
        <v>17</v>
      </c>
      <c r="J356">
        <v>28</v>
      </c>
      <c r="M356" t="s">
        <v>35</v>
      </c>
      <c r="N356">
        <v>28</v>
      </c>
      <c r="O356">
        <v>32</v>
      </c>
      <c r="P356">
        <v>37</v>
      </c>
    </row>
    <row r="357" spans="7:16">
      <c r="G357" t="s">
        <v>102</v>
      </c>
      <c r="H357">
        <v>72</v>
      </c>
      <c r="I357">
        <v>8</v>
      </c>
      <c r="J357">
        <v>16</v>
      </c>
      <c r="M357" t="s">
        <v>135</v>
      </c>
      <c r="N357">
        <v>27</v>
      </c>
      <c r="O357">
        <v>2</v>
      </c>
      <c r="P357">
        <v>2</v>
      </c>
    </row>
    <row r="358" spans="7:16">
      <c r="G358" t="s">
        <v>85</v>
      </c>
      <c r="H358">
        <v>68</v>
      </c>
      <c r="I358">
        <v>4</v>
      </c>
      <c r="J358">
        <v>23</v>
      </c>
      <c r="M358" t="s">
        <v>130</v>
      </c>
      <c r="N358">
        <v>26</v>
      </c>
      <c r="O358">
        <v>3</v>
      </c>
      <c r="P358">
        <v>3</v>
      </c>
    </row>
    <row r="359" spans="7:16">
      <c r="G359" t="s">
        <v>94</v>
      </c>
      <c r="H359">
        <v>68</v>
      </c>
      <c r="I359">
        <v>12</v>
      </c>
      <c r="J359">
        <v>25</v>
      </c>
      <c r="M359" t="s">
        <v>103</v>
      </c>
      <c r="N359">
        <v>25</v>
      </c>
      <c r="O359">
        <v>3</v>
      </c>
      <c r="P359">
        <v>12</v>
      </c>
    </row>
    <row r="360" spans="7:16">
      <c r="G360" t="s">
        <v>124</v>
      </c>
      <c r="H360">
        <v>66</v>
      </c>
      <c r="I360">
        <v>4</v>
      </c>
      <c r="J360">
        <v>6</v>
      </c>
      <c r="M360" t="s">
        <v>25</v>
      </c>
      <c r="N360">
        <v>25</v>
      </c>
      <c r="O360">
        <v>46</v>
      </c>
      <c r="P360">
        <v>52</v>
      </c>
    </row>
    <row r="361" spans="7:16">
      <c r="G361" t="s">
        <v>82</v>
      </c>
      <c r="H361">
        <v>64</v>
      </c>
      <c r="I361">
        <v>2</v>
      </c>
      <c r="J361">
        <v>13</v>
      </c>
      <c r="M361" t="s">
        <v>106</v>
      </c>
      <c r="N361">
        <v>24</v>
      </c>
      <c r="O361">
        <v>2</v>
      </c>
      <c r="P361">
        <v>9</v>
      </c>
    </row>
    <row r="362" spans="7:16">
      <c r="G362" t="s">
        <v>18</v>
      </c>
      <c r="H362">
        <v>63</v>
      </c>
      <c r="I362">
        <v>58</v>
      </c>
      <c r="J362">
        <v>68</v>
      </c>
      <c r="M362" t="s">
        <v>102</v>
      </c>
      <c r="N362">
        <v>24</v>
      </c>
      <c r="O362">
        <v>8</v>
      </c>
      <c r="P362">
        <v>15</v>
      </c>
    </row>
    <row r="363" spans="7:16">
      <c r="G363" t="s">
        <v>132</v>
      </c>
      <c r="H363">
        <v>63</v>
      </c>
      <c r="I363">
        <v>1</v>
      </c>
      <c r="J363">
        <v>6</v>
      </c>
      <c r="M363" t="s">
        <v>36</v>
      </c>
      <c r="N363">
        <v>24</v>
      </c>
      <c r="O363">
        <v>29</v>
      </c>
      <c r="P363">
        <v>41</v>
      </c>
    </row>
    <row r="364" spans="7:16">
      <c r="G364" t="s">
        <v>101</v>
      </c>
      <c r="H364">
        <v>62</v>
      </c>
      <c r="I364">
        <v>6</v>
      </c>
      <c r="J364">
        <v>19</v>
      </c>
      <c r="M364" t="s">
        <v>111</v>
      </c>
      <c r="N364">
        <v>24</v>
      </c>
      <c r="O364">
        <v>2</v>
      </c>
      <c r="P364">
        <v>4</v>
      </c>
    </row>
    <row r="365" spans="7:16">
      <c r="G365" t="s">
        <v>96</v>
      </c>
      <c r="H365">
        <v>62</v>
      </c>
      <c r="I365">
        <v>2</v>
      </c>
      <c r="J365">
        <v>19</v>
      </c>
      <c r="M365" t="s">
        <v>22</v>
      </c>
      <c r="N365">
        <v>23</v>
      </c>
      <c r="O365">
        <v>57</v>
      </c>
      <c r="P365">
        <v>60</v>
      </c>
    </row>
    <row r="366" spans="7:16">
      <c r="G366" t="s">
        <v>130</v>
      </c>
      <c r="H366">
        <v>61</v>
      </c>
      <c r="I366">
        <v>3</v>
      </c>
      <c r="J366">
        <v>4</v>
      </c>
      <c r="M366" t="s">
        <v>125</v>
      </c>
      <c r="N366">
        <v>23</v>
      </c>
      <c r="O366">
        <v>3</v>
      </c>
      <c r="P366">
        <v>6</v>
      </c>
    </row>
    <row r="367" spans="7:16">
      <c r="G367" t="s">
        <v>109</v>
      </c>
      <c r="H367">
        <v>60</v>
      </c>
      <c r="I367">
        <v>2</v>
      </c>
      <c r="J367">
        <v>17</v>
      </c>
      <c r="M367" t="s">
        <v>140</v>
      </c>
      <c r="N367">
        <v>23</v>
      </c>
      <c r="O367">
        <v>1</v>
      </c>
      <c r="P367">
        <v>1</v>
      </c>
    </row>
    <row r="368" spans="7:16">
      <c r="G368" t="s">
        <v>95</v>
      </c>
      <c r="H368">
        <v>57</v>
      </c>
      <c r="I368">
        <v>12</v>
      </c>
      <c r="J368">
        <v>13</v>
      </c>
      <c r="M368" t="s">
        <v>95</v>
      </c>
      <c r="N368">
        <v>22</v>
      </c>
      <c r="O368">
        <v>12</v>
      </c>
      <c r="P368">
        <v>14</v>
      </c>
    </row>
    <row r="369" spans="7:16">
      <c r="G369" t="s">
        <v>25</v>
      </c>
      <c r="H369">
        <v>55</v>
      </c>
      <c r="I369">
        <v>46</v>
      </c>
      <c r="J369">
        <v>51</v>
      </c>
      <c r="M369" t="s">
        <v>18</v>
      </c>
      <c r="N369">
        <v>22</v>
      </c>
      <c r="O369">
        <v>58</v>
      </c>
      <c r="P369">
        <v>63</v>
      </c>
    </row>
    <row r="370" spans="7:16">
      <c r="G370" t="s">
        <v>90</v>
      </c>
      <c r="H370">
        <v>53</v>
      </c>
      <c r="I370">
        <v>2</v>
      </c>
      <c r="J370">
        <v>29</v>
      </c>
      <c r="M370" t="s">
        <v>114</v>
      </c>
      <c r="N370">
        <v>22</v>
      </c>
      <c r="O370">
        <v>1</v>
      </c>
      <c r="P370">
        <v>2</v>
      </c>
    </row>
    <row r="371" spans="7:16">
      <c r="G371" t="s">
        <v>76</v>
      </c>
      <c r="H371">
        <v>48</v>
      </c>
      <c r="I371">
        <v>5</v>
      </c>
      <c r="J371">
        <v>23</v>
      </c>
      <c r="M371" t="s">
        <v>19</v>
      </c>
      <c r="N371">
        <v>22</v>
      </c>
      <c r="O371">
        <v>58</v>
      </c>
      <c r="P371">
        <v>64</v>
      </c>
    </row>
    <row r="372" spans="7:16">
      <c r="G372" t="s">
        <v>83</v>
      </c>
      <c r="H372">
        <v>47</v>
      </c>
      <c r="I372">
        <v>4</v>
      </c>
      <c r="J372">
        <v>25</v>
      </c>
      <c r="M372" t="s">
        <v>99</v>
      </c>
      <c r="N372">
        <v>20</v>
      </c>
      <c r="O372">
        <v>2</v>
      </c>
      <c r="P372">
        <v>9</v>
      </c>
    </row>
    <row r="373" spans="7:16">
      <c r="G373" t="s">
        <v>140</v>
      </c>
      <c r="H373">
        <v>45</v>
      </c>
      <c r="I373">
        <v>1</v>
      </c>
      <c r="J373">
        <v>3</v>
      </c>
      <c r="M373" t="s">
        <v>121</v>
      </c>
      <c r="N373">
        <v>19</v>
      </c>
      <c r="O373">
        <v>1</v>
      </c>
      <c r="P373">
        <v>2</v>
      </c>
    </row>
    <row r="374" spans="7:16">
      <c r="G374" t="s">
        <v>93</v>
      </c>
      <c r="H374">
        <v>44</v>
      </c>
      <c r="I374">
        <v>2</v>
      </c>
      <c r="J374">
        <v>27</v>
      </c>
      <c r="M374" t="s">
        <v>128</v>
      </c>
      <c r="N374">
        <v>19</v>
      </c>
      <c r="O374">
        <v>1</v>
      </c>
      <c r="P374">
        <v>4</v>
      </c>
    </row>
    <row r="375" spans="7:16">
      <c r="G375" t="s">
        <v>36</v>
      </c>
      <c r="H375">
        <v>43</v>
      </c>
      <c r="I375">
        <v>29</v>
      </c>
      <c r="J375">
        <v>41</v>
      </c>
      <c r="M375" t="s">
        <v>131</v>
      </c>
      <c r="N375">
        <v>19</v>
      </c>
      <c r="O375">
        <v>2</v>
      </c>
      <c r="P375">
        <v>2</v>
      </c>
    </row>
    <row r="376" spans="7:16">
      <c r="G376" t="s">
        <v>103</v>
      </c>
      <c r="H376">
        <v>38</v>
      </c>
      <c r="I376">
        <v>3</v>
      </c>
      <c r="J376">
        <v>18</v>
      </c>
      <c r="M376" t="s">
        <v>133</v>
      </c>
      <c r="N376">
        <v>18</v>
      </c>
      <c r="O376">
        <v>2</v>
      </c>
      <c r="P376">
        <v>2</v>
      </c>
    </row>
    <row r="377" spans="7:16">
      <c r="G377" t="s">
        <v>24</v>
      </c>
      <c r="H377">
        <v>38</v>
      </c>
      <c r="I377">
        <v>48</v>
      </c>
      <c r="J377">
        <v>48</v>
      </c>
      <c r="M377" t="s">
        <v>170</v>
      </c>
      <c r="N377">
        <v>18</v>
      </c>
      <c r="O377">
        <v>1</v>
      </c>
      <c r="P377">
        <v>1</v>
      </c>
    </row>
    <row r="378" spans="7:16">
      <c r="G378" t="s">
        <v>86</v>
      </c>
      <c r="H378">
        <v>37</v>
      </c>
      <c r="I378">
        <v>3</v>
      </c>
      <c r="J378">
        <v>21</v>
      </c>
      <c r="M378" t="s">
        <v>116</v>
      </c>
      <c r="N378">
        <v>18</v>
      </c>
      <c r="O378">
        <v>2</v>
      </c>
      <c r="P378">
        <v>11</v>
      </c>
    </row>
    <row r="379" spans="7:16">
      <c r="G379" t="s">
        <v>122</v>
      </c>
      <c r="H379">
        <v>36</v>
      </c>
      <c r="I379">
        <v>2</v>
      </c>
      <c r="J379">
        <v>5</v>
      </c>
      <c r="M379" t="s">
        <v>33</v>
      </c>
      <c r="N379">
        <v>16</v>
      </c>
      <c r="O379">
        <v>33</v>
      </c>
      <c r="P379">
        <v>41</v>
      </c>
    </row>
    <row r="380" spans="7:16">
      <c r="G380" t="s">
        <v>135</v>
      </c>
      <c r="H380">
        <v>34</v>
      </c>
      <c r="I380">
        <v>2</v>
      </c>
      <c r="J380">
        <v>3</v>
      </c>
      <c r="M380" t="s">
        <v>149</v>
      </c>
      <c r="N380">
        <v>16</v>
      </c>
      <c r="O380">
        <v>1</v>
      </c>
      <c r="P380">
        <v>1</v>
      </c>
    </row>
    <row r="381" spans="7:16">
      <c r="G381" t="s">
        <v>151</v>
      </c>
      <c r="H381">
        <v>34</v>
      </c>
      <c r="I381">
        <v>2</v>
      </c>
      <c r="J381">
        <v>8</v>
      </c>
      <c r="M381" t="s">
        <v>112</v>
      </c>
      <c r="N381">
        <v>16</v>
      </c>
      <c r="O381">
        <v>2</v>
      </c>
      <c r="P381">
        <v>4</v>
      </c>
    </row>
    <row r="382" spans="7:16">
      <c r="G382" t="s">
        <v>111</v>
      </c>
      <c r="H382">
        <v>32</v>
      </c>
      <c r="I382">
        <v>2</v>
      </c>
      <c r="J382">
        <v>16</v>
      </c>
      <c r="M382" t="s">
        <v>119</v>
      </c>
      <c r="N382">
        <v>16</v>
      </c>
      <c r="O382">
        <v>2</v>
      </c>
      <c r="P382">
        <v>9</v>
      </c>
    </row>
    <row r="383" spans="7:16">
      <c r="G383" t="s">
        <v>33</v>
      </c>
      <c r="H383">
        <v>32</v>
      </c>
      <c r="I383">
        <v>33</v>
      </c>
      <c r="J383">
        <v>41</v>
      </c>
      <c r="M383" t="s">
        <v>168</v>
      </c>
      <c r="N383">
        <v>14</v>
      </c>
      <c r="O383">
        <v>1</v>
      </c>
      <c r="P383">
        <v>1</v>
      </c>
    </row>
    <row r="384" spans="7:16">
      <c r="G384" t="s">
        <v>133</v>
      </c>
      <c r="H384">
        <v>32</v>
      </c>
      <c r="I384">
        <v>2</v>
      </c>
      <c r="J384">
        <v>4</v>
      </c>
      <c r="M384" t="s">
        <v>100</v>
      </c>
      <c r="N384">
        <v>14</v>
      </c>
      <c r="O384">
        <v>2</v>
      </c>
      <c r="P384">
        <v>17</v>
      </c>
    </row>
    <row r="385" spans="7:16">
      <c r="G385" t="s">
        <v>123</v>
      </c>
      <c r="H385">
        <v>31</v>
      </c>
      <c r="I385">
        <v>3</v>
      </c>
      <c r="J385">
        <v>6</v>
      </c>
      <c r="M385" t="s">
        <v>105</v>
      </c>
      <c r="N385">
        <v>13</v>
      </c>
      <c r="O385">
        <v>3</v>
      </c>
      <c r="P385">
        <v>7</v>
      </c>
    </row>
    <row r="386" spans="7:16">
      <c r="G386" t="s">
        <v>114</v>
      </c>
      <c r="H386">
        <v>30</v>
      </c>
      <c r="I386">
        <v>1</v>
      </c>
      <c r="J386">
        <v>8</v>
      </c>
      <c r="M386" t="s">
        <v>123</v>
      </c>
      <c r="N386">
        <v>12</v>
      </c>
      <c r="O386">
        <v>3</v>
      </c>
      <c r="P386">
        <v>5</v>
      </c>
    </row>
    <row r="387" spans="7:16">
      <c r="G387" t="s">
        <v>121</v>
      </c>
      <c r="H387">
        <v>28</v>
      </c>
      <c r="I387">
        <v>1</v>
      </c>
      <c r="J387">
        <v>7</v>
      </c>
      <c r="M387" t="s">
        <v>117</v>
      </c>
      <c r="N387">
        <v>12</v>
      </c>
      <c r="O387">
        <v>1</v>
      </c>
      <c r="P387">
        <v>6</v>
      </c>
    </row>
    <row r="388" spans="7:16">
      <c r="G388" t="s">
        <v>131</v>
      </c>
      <c r="H388">
        <v>27</v>
      </c>
      <c r="I388">
        <v>2</v>
      </c>
      <c r="J388">
        <v>9</v>
      </c>
      <c r="M388" t="s">
        <v>24</v>
      </c>
      <c r="N388">
        <v>11</v>
      </c>
      <c r="O388">
        <v>48</v>
      </c>
      <c r="P388">
        <v>48</v>
      </c>
    </row>
    <row r="389" spans="7:16">
      <c r="G389" t="s">
        <v>106</v>
      </c>
      <c r="H389">
        <v>26</v>
      </c>
      <c r="I389">
        <v>2</v>
      </c>
      <c r="J389">
        <v>17</v>
      </c>
      <c r="M389" t="s">
        <v>129</v>
      </c>
      <c r="N389">
        <v>10</v>
      </c>
      <c r="O389">
        <v>1</v>
      </c>
      <c r="P389">
        <v>2</v>
      </c>
    </row>
    <row r="390" spans="7:16">
      <c r="G390" t="s">
        <v>125</v>
      </c>
      <c r="H390">
        <v>26</v>
      </c>
      <c r="I390">
        <v>3</v>
      </c>
      <c r="J390">
        <v>4</v>
      </c>
      <c r="M390" t="s">
        <v>108</v>
      </c>
      <c r="N390">
        <v>10</v>
      </c>
      <c r="O390">
        <v>1</v>
      </c>
      <c r="P390">
        <v>6</v>
      </c>
    </row>
    <row r="391" spans="7:16">
      <c r="G391" t="s">
        <v>116</v>
      </c>
      <c r="H391">
        <v>25</v>
      </c>
      <c r="I391">
        <v>2</v>
      </c>
      <c r="J391">
        <v>5</v>
      </c>
      <c r="M391" t="s">
        <v>37</v>
      </c>
      <c r="N391">
        <v>10</v>
      </c>
      <c r="O391">
        <v>40</v>
      </c>
      <c r="P391">
        <v>43</v>
      </c>
    </row>
    <row r="392" spans="7:16">
      <c r="G392" t="s">
        <v>92</v>
      </c>
      <c r="H392">
        <v>23</v>
      </c>
      <c r="I392">
        <v>1</v>
      </c>
      <c r="J392">
        <v>13</v>
      </c>
      <c r="M392" t="s">
        <v>92</v>
      </c>
      <c r="N392">
        <v>10</v>
      </c>
      <c r="O392">
        <v>1</v>
      </c>
      <c r="P392">
        <v>9</v>
      </c>
    </row>
    <row r="393" spans="7:16">
      <c r="G393" t="s">
        <v>100</v>
      </c>
      <c r="H393">
        <v>22</v>
      </c>
      <c r="I393">
        <v>2</v>
      </c>
      <c r="J393">
        <v>18</v>
      </c>
      <c r="M393" t="s">
        <v>110</v>
      </c>
      <c r="N393">
        <v>10</v>
      </c>
      <c r="O393">
        <v>2</v>
      </c>
      <c r="P393">
        <v>3</v>
      </c>
    </row>
    <row r="394" spans="7:16">
      <c r="G394" t="s">
        <v>168</v>
      </c>
      <c r="H394">
        <v>21</v>
      </c>
      <c r="I394">
        <v>1</v>
      </c>
      <c r="J394">
        <v>3</v>
      </c>
      <c r="M394" t="s">
        <v>50</v>
      </c>
      <c r="N394">
        <v>8</v>
      </c>
      <c r="O394">
        <v>30</v>
      </c>
      <c r="P394">
        <v>39</v>
      </c>
    </row>
    <row r="395" spans="7:16">
      <c r="G395" t="s">
        <v>170</v>
      </c>
      <c r="H395">
        <v>21</v>
      </c>
      <c r="I395">
        <v>1</v>
      </c>
      <c r="J395">
        <v>1</v>
      </c>
      <c r="M395" t="s">
        <v>151</v>
      </c>
      <c r="N395">
        <v>8</v>
      </c>
      <c r="O395">
        <v>2</v>
      </c>
      <c r="P395">
        <v>2</v>
      </c>
    </row>
    <row r="396" spans="7:16">
      <c r="G396" t="s">
        <v>144</v>
      </c>
      <c r="H396">
        <v>21</v>
      </c>
      <c r="I396">
        <v>1</v>
      </c>
      <c r="J396">
        <v>1</v>
      </c>
      <c r="M396" t="s">
        <v>147</v>
      </c>
      <c r="N396">
        <v>8</v>
      </c>
      <c r="O396">
        <v>2</v>
      </c>
      <c r="P396">
        <v>2</v>
      </c>
    </row>
    <row r="397" spans="7:16">
      <c r="G397" t="s">
        <v>147</v>
      </c>
      <c r="H397">
        <v>20</v>
      </c>
      <c r="I397">
        <v>2</v>
      </c>
      <c r="J397">
        <v>2</v>
      </c>
      <c r="M397" t="s">
        <v>118</v>
      </c>
      <c r="N397">
        <v>7</v>
      </c>
      <c r="O397">
        <v>2</v>
      </c>
      <c r="P397">
        <v>4</v>
      </c>
    </row>
    <row r="398" spans="7:16">
      <c r="G398" t="s">
        <v>99</v>
      </c>
      <c r="H398">
        <v>20</v>
      </c>
      <c r="I398">
        <v>2</v>
      </c>
      <c r="J398">
        <v>19</v>
      </c>
      <c r="M398" t="s">
        <v>150</v>
      </c>
      <c r="N398">
        <v>7</v>
      </c>
      <c r="O398">
        <v>1</v>
      </c>
      <c r="P398">
        <v>1</v>
      </c>
    </row>
    <row r="399" spans="7:16">
      <c r="G399" t="s">
        <v>128</v>
      </c>
      <c r="H399">
        <v>20</v>
      </c>
      <c r="I399">
        <v>1</v>
      </c>
      <c r="J399">
        <v>8</v>
      </c>
      <c r="M399" t="s">
        <v>113</v>
      </c>
      <c r="N399">
        <v>6</v>
      </c>
      <c r="O399">
        <v>2</v>
      </c>
      <c r="P399">
        <v>5</v>
      </c>
    </row>
    <row r="400" spans="7:16">
      <c r="G400" t="s">
        <v>119</v>
      </c>
      <c r="H400">
        <v>20</v>
      </c>
      <c r="I400">
        <v>2</v>
      </c>
      <c r="J400">
        <v>6</v>
      </c>
      <c r="M400" t="s">
        <v>137</v>
      </c>
      <c r="N400">
        <v>6</v>
      </c>
      <c r="O400">
        <v>2</v>
      </c>
      <c r="P400">
        <v>2</v>
      </c>
    </row>
    <row r="401" spans="7:16">
      <c r="G401" t="s">
        <v>146</v>
      </c>
      <c r="H401">
        <v>19</v>
      </c>
      <c r="I401">
        <v>2</v>
      </c>
      <c r="J401">
        <v>2</v>
      </c>
      <c r="M401" t="s">
        <v>180</v>
      </c>
      <c r="N401">
        <v>5</v>
      </c>
      <c r="O401">
        <v>1</v>
      </c>
      <c r="P401">
        <v>1</v>
      </c>
    </row>
    <row r="402" spans="7:16">
      <c r="G402" t="s">
        <v>110</v>
      </c>
      <c r="H402">
        <v>16</v>
      </c>
      <c r="I402">
        <v>2</v>
      </c>
      <c r="J402">
        <v>8</v>
      </c>
      <c r="M402" t="s">
        <v>120</v>
      </c>
      <c r="N402">
        <v>5</v>
      </c>
      <c r="O402">
        <v>1</v>
      </c>
      <c r="P402">
        <v>1</v>
      </c>
    </row>
    <row r="403" spans="7:16">
      <c r="G403" t="s">
        <v>118</v>
      </c>
      <c r="H403">
        <v>14</v>
      </c>
      <c r="I403">
        <v>2</v>
      </c>
      <c r="J403">
        <v>6</v>
      </c>
      <c r="M403" t="s">
        <v>139</v>
      </c>
      <c r="N403">
        <v>5</v>
      </c>
      <c r="O403">
        <v>2</v>
      </c>
      <c r="P403">
        <v>2</v>
      </c>
    </row>
    <row r="404" spans="7:16">
      <c r="G404" t="s">
        <v>139</v>
      </c>
      <c r="H404">
        <v>13</v>
      </c>
      <c r="I404">
        <v>2</v>
      </c>
      <c r="J404">
        <v>2</v>
      </c>
      <c r="M404" t="s">
        <v>142</v>
      </c>
      <c r="N404">
        <v>4</v>
      </c>
      <c r="O404">
        <v>1</v>
      </c>
      <c r="P404">
        <v>1</v>
      </c>
    </row>
    <row r="405" spans="7:16">
      <c r="G405" t="s">
        <v>112</v>
      </c>
      <c r="H405">
        <v>13</v>
      </c>
      <c r="I405">
        <v>2</v>
      </c>
      <c r="J405">
        <v>6</v>
      </c>
      <c r="M405" t="s">
        <v>155</v>
      </c>
      <c r="N405">
        <v>4</v>
      </c>
      <c r="O405">
        <v>1</v>
      </c>
      <c r="P405">
        <v>1</v>
      </c>
    </row>
    <row r="406" spans="7:16">
      <c r="G406" t="s">
        <v>136</v>
      </c>
      <c r="H406">
        <v>12</v>
      </c>
      <c r="I406">
        <v>1</v>
      </c>
      <c r="J406">
        <v>2</v>
      </c>
      <c r="M406" t="s">
        <v>145</v>
      </c>
      <c r="N406">
        <v>4</v>
      </c>
      <c r="O406">
        <v>1</v>
      </c>
      <c r="P406">
        <v>1</v>
      </c>
    </row>
    <row r="407" spans="7:16">
      <c r="G407" t="s">
        <v>108</v>
      </c>
      <c r="H407">
        <v>11</v>
      </c>
      <c r="I407">
        <v>1</v>
      </c>
      <c r="J407">
        <v>18</v>
      </c>
      <c r="M407" t="s">
        <v>136</v>
      </c>
      <c r="N407">
        <v>4</v>
      </c>
      <c r="O407">
        <v>1</v>
      </c>
      <c r="P407">
        <v>1</v>
      </c>
    </row>
    <row r="408" spans="7:16">
      <c r="G408" t="s">
        <v>204</v>
      </c>
      <c r="H408">
        <v>11</v>
      </c>
      <c r="I408">
        <v>1</v>
      </c>
      <c r="J408">
        <v>1</v>
      </c>
      <c r="M408" t="s">
        <v>146</v>
      </c>
      <c r="N408">
        <v>4</v>
      </c>
      <c r="O408">
        <v>2</v>
      </c>
      <c r="P408">
        <v>2</v>
      </c>
    </row>
    <row r="409" spans="7:16">
      <c r="G409" t="s">
        <v>150</v>
      </c>
      <c r="H409">
        <v>11</v>
      </c>
      <c r="I409">
        <v>1</v>
      </c>
      <c r="J409">
        <v>1</v>
      </c>
      <c r="M409" t="s">
        <v>144</v>
      </c>
      <c r="N409">
        <v>4</v>
      </c>
      <c r="O409">
        <v>1</v>
      </c>
      <c r="P409">
        <v>1</v>
      </c>
    </row>
    <row r="410" spans="7:16">
      <c r="G410" t="s">
        <v>37</v>
      </c>
      <c r="H410">
        <v>9</v>
      </c>
      <c r="I410">
        <v>40</v>
      </c>
      <c r="J410">
        <v>43</v>
      </c>
      <c r="M410" t="s">
        <v>164</v>
      </c>
      <c r="N410">
        <v>3</v>
      </c>
      <c r="O410">
        <v>1</v>
      </c>
      <c r="P410">
        <v>1</v>
      </c>
    </row>
    <row r="411" spans="7:16">
      <c r="G411" t="s">
        <v>149</v>
      </c>
      <c r="H411">
        <v>9</v>
      </c>
      <c r="I411">
        <v>1</v>
      </c>
      <c r="J411">
        <v>1</v>
      </c>
      <c r="M411" t="s">
        <v>160</v>
      </c>
      <c r="N411">
        <v>3</v>
      </c>
      <c r="O411">
        <v>1</v>
      </c>
      <c r="P411">
        <v>1</v>
      </c>
    </row>
    <row r="412" spans="7:16">
      <c r="G412" t="s">
        <v>129</v>
      </c>
      <c r="H412">
        <v>9</v>
      </c>
      <c r="I412">
        <v>1</v>
      </c>
      <c r="J412">
        <v>3</v>
      </c>
      <c r="M412" t="s">
        <v>172</v>
      </c>
      <c r="N412">
        <v>2</v>
      </c>
      <c r="O412">
        <v>1</v>
      </c>
      <c r="P412">
        <v>1</v>
      </c>
    </row>
    <row r="413" spans="7:16">
      <c r="G413" t="s">
        <v>180</v>
      </c>
      <c r="H413">
        <v>8</v>
      </c>
      <c r="I413">
        <v>1</v>
      </c>
      <c r="J413">
        <v>1</v>
      </c>
      <c r="M413" t="s">
        <v>205</v>
      </c>
      <c r="N413">
        <v>2</v>
      </c>
      <c r="O413">
        <v>1</v>
      </c>
      <c r="P413">
        <v>1</v>
      </c>
    </row>
    <row r="414" spans="7:16">
      <c r="G414" t="s">
        <v>120</v>
      </c>
      <c r="H414">
        <v>8</v>
      </c>
      <c r="I414">
        <v>1</v>
      </c>
      <c r="J414">
        <v>4</v>
      </c>
      <c r="M414" t="s">
        <v>143</v>
      </c>
      <c r="N414">
        <v>2</v>
      </c>
      <c r="O414">
        <v>1</v>
      </c>
      <c r="P414">
        <v>1</v>
      </c>
    </row>
    <row r="415" spans="7:16">
      <c r="G415" t="s">
        <v>105</v>
      </c>
      <c r="H415">
        <v>8</v>
      </c>
      <c r="I415">
        <v>3</v>
      </c>
      <c r="J415">
        <v>11</v>
      </c>
      <c r="M415" t="s">
        <v>115</v>
      </c>
      <c r="N415">
        <v>2</v>
      </c>
      <c r="O415">
        <v>1</v>
      </c>
      <c r="P415">
        <v>1</v>
      </c>
    </row>
    <row r="416" spans="7:16">
      <c r="G416" t="s">
        <v>383</v>
      </c>
      <c r="H416">
        <v>7</v>
      </c>
      <c r="I416">
        <v>1</v>
      </c>
      <c r="J416">
        <v>1</v>
      </c>
      <c r="M416" t="s">
        <v>218</v>
      </c>
      <c r="N416">
        <v>2</v>
      </c>
      <c r="O416">
        <v>1</v>
      </c>
      <c r="P416">
        <v>1</v>
      </c>
    </row>
    <row r="417" spans="7:16">
      <c r="G417" t="s">
        <v>205</v>
      </c>
      <c r="H417">
        <v>6</v>
      </c>
      <c r="I417">
        <v>1</v>
      </c>
      <c r="J417">
        <v>1</v>
      </c>
      <c r="M417" t="s">
        <v>148</v>
      </c>
      <c r="N417">
        <v>2</v>
      </c>
      <c r="O417">
        <v>1</v>
      </c>
      <c r="P417">
        <v>1</v>
      </c>
    </row>
    <row r="418" spans="7:16">
      <c r="G418" t="s">
        <v>145</v>
      </c>
      <c r="H418">
        <v>6</v>
      </c>
      <c r="I418">
        <v>1</v>
      </c>
      <c r="J418">
        <v>1</v>
      </c>
      <c r="M418" t="s">
        <v>153</v>
      </c>
      <c r="N418">
        <v>2</v>
      </c>
      <c r="O418">
        <v>1</v>
      </c>
      <c r="P418">
        <v>1</v>
      </c>
    </row>
    <row r="419" spans="7:16">
      <c r="G419" t="s">
        <v>137</v>
      </c>
      <c r="H419">
        <v>6</v>
      </c>
      <c r="I419">
        <v>2</v>
      </c>
      <c r="J419">
        <v>2</v>
      </c>
      <c r="M419" t="s">
        <v>161</v>
      </c>
      <c r="N419">
        <v>2</v>
      </c>
      <c r="O419">
        <v>1</v>
      </c>
      <c r="P419">
        <v>1</v>
      </c>
    </row>
    <row r="420" spans="7:16">
      <c r="G420" t="s">
        <v>113</v>
      </c>
      <c r="H420">
        <v>5</v>
      </c>
      <c r="I420">
        <v>2</v>
      </c>
      <c r="J420">
        <v>10</v>
      </c>
      <c r="M420" t="s">
        <v>165</v>
      </c>
      <c r="N420">
        <v>2</v>
      </c>
      <c r="O420">
        <v>1</v>
      </c>
      <c r="P420">
        <v>1</v>
      </c>
    </row>
    <row r="421" spans="7:16">
      <c r="G421" t="s">
        <v>117</v>
      </c>
      <c r="H421">
        <v>4</v>
      </c>
      <c r="I421">
        <v>1</v>
      </c>
      <c r="J421">
        <v>2</v>
      </c>
      <c r="M421" t="s">
        <v>218</v>
      </c>
      <c r="N421">
        <v>2</v>
      </c>
      <c r="O421">
        <v>1</v>
      </c>
      <c r="P421">
        <v>3</v>
      </c>
    </row>
    <row r="422" spans="7:16">
      <c r="G422" t="s">
        <v>164</v>
      </c>
      <c r="H422">
        <v>4</v>
      </c>
      <c r="I422">
        <v>1</v>
      </c>
      <c r="J422">
        <v>1</v>
      </c>
      <c r="M422" t="s">
        <v>205</v>
      </c>
      <c r="N422">
        <v>2</v>
      </c>
      <c r="O422">
        <v>1</v>
      </c>
      <c r="P422">
        <v>9</v>
      </c>
    </row>
    <row r="423" spans="7:16">
      <c r="G423" t="s">
        <v>115</v>
      </c>
      <c r="H423">
        <v>4</v>
      </c>
      <c r="I423">
        <v>1</v>
      </c>
      <c r="J423">
        <v>1</v>
      </c>
      <c r="M423" t="s">
        <v>160</v>
      </c>
      <c r="N423">
        <v>2</v>
      </c>
      <c r="O423">
        <v>1</v>
      </c>
      <c r="P423">
        <v>3</v>
      </c>
    </row>
    <row r="424" spans="7:16">
      <c r="G424" t="s">
        <v>157</v>
      </c>
      <c r="H424">
        <v>4</v>
      </c>
      <c r="I424">
        <v>1</v>
      </c>
      <c r="J424">
        <v>1</v>
      </c>
      <c r="M424" t="s">
        <v>46</v>
      </c>
      <c r="N424">
        <v>309</v>
      </c>
      <c r="O424">
        <v>19</v>
      </c>
      <c r="P424">
        <v>35</v>
      </c>
    </row>
    <row r="425" spans="7:16">
      <c r="G425" t="s">
        <v>142</v>
      </c>
      <c r="H425">
        <v>3</v>
      </c>
      <c r="I425">
        <v>1</v>
      </c>
      <c r="J425">
        <v>1</v>
      </c>
      <c r="M425" t="s">
        <v>51</v>
      </c>
      <c r="N425">
        <v>262</v>
      </c>
      <c r="O425">
        <v>10</v>
      </c>
      <c r="P425">
        <v>40</v>
      </c>
    </row>
    <row r="426" spans="7:16">
      <c r="G426" t="s">
        <v>160</v>
      </c>
      <c r="H426">
        <v>3</v>
      </c>
      <c r="I426">
        <v>1</v>
      </c>
      <c r="J426">
        <v>1</v>
      </c>
      <c r="M426" t="s">
        <v>64</v>
      </c>
      <c r="N426">
        <v>215</v>
      </c>
      <c r="O426">
        <v>8</v>
      </c>
      <c r="P426">
        <v>36</v>
      </c>
    </row>
    <row r="427" spans="7:16">
      <c r="G427" t="s">
        <v>154</v>
      </c>
      <c r="H427">
        <v>3</v>
      </c>
      <c r="I427">
        <v>1</v>
      </c>
      <c r="J427">
        <v>1</v>
      </c>
      <c r="M427" t="s">
        <v>45</v>
      </c>
      <c r="N427">
        <v>198</v>
      </c>
      <c r="O427">
        <v>18</v>
      </c>
      <c r="P427">
        <v>36</v>
      </c>
    </row>
    <row r="428" spans="7:16">
      <c r="G428" t="s">
        <v>158</v>
      </c>
      <c r="H428">
        <v>3</v>
      </c>
      <c r="I428">
        <v>1</v>
      </c>
      <c r="J428">
        <v>1</v>
      </c>
      <c r="M428" t="s">
        <v>48</v>
      </c>
      <c r="N428">
        <v>197</v>
      </c>
      <c r="O428">
        <v>17</v>
      </c>
      <c r="P428">
        <v>36</v>
      </c>
    </row>
    <row r="429" spans="7:16">
      <c r="G429" t="s">
        <v>161</v>
      </c>
      <c r="H429">
        <v>3</v>
      </c>
      <c r="I429">
        <v>1</v>
      </c>
      <c r="J429">
        <v>1</v>
      </c>
      <c r="M429" t="s">
        <v>69</v>
      </c>
      <c r="N429">
        <v>197</v>
      </c>
      <c r="O429">
        <v>9</v>
      </c>
      <c r="P429">
        <v>33</v>
      </c>
    </row>
    <row r="430" spans="7:16">
      <c r="G430" t="s">
        <v>165</v>
      </c>
      <c r="H430">
        <v>2</v>
      </c>
      <c r="I430">
        <v>1</v>
      </c>
      <c r="J430">
        <v>1</v>
      </c>
      <c r="M430" t="s">
        <v>89</v>
      </c>
      <c r="N430">
        <v>191</v>
      </c>
      <c r="O430">
        <v>4</v>
      </c>
      <c r="P430">
        <v>27</v>
      </c>
    </row>
    <row r="431" spans="7:16" ht="15">
      <c r="G431" s="17" t="s">
        <v>1</v>
      </c>
      <c r="H431" s="17" t="s">
        <v>519</v>
      </c>
      <c r="I431" s="17" t="s">
        <v>520</v>
      </c>
      <c r="J431" s="17" t="s">
        <v>521</v>
      </c>
      <c r="M431" t="s">
        <v>55</v>
      </c>
      <c r="N431">
        <v>184</v>
      </c>
      <c r="O431">
        <v>12</v>
      </c>
      <c r="P431">
        <v>37</v>
      </c>
    </row>
    <row r="432" spans="7:16">
      <c r="G432" t="s">
        <v>20</v>
      </c>
      <c r="H432">
        <v>984</v>
      </c>
      <c r="I432">
        <v>15</v>
      </c>
      <c r="J432">
        <v>15</v>
      </c>
      <c r="M432" t="s">
        <v>15</v>
      </c>
      <c r="N432">
        <v>174</v>
      </c>
      <c r="O432">
        <v>69</v>
      </c>
      <c r="P432">
        <v>93</v>
      </c>
    </row>
    <row r="433" spans="7:16">
      <c r="G433" t="s">
        <v>50</v>
      </c>
      <c r="H433">
        <v>753</v>
      </c>
      <c r="I433">
        <v>5</v>
      </c>
      <c r="J433">
        <v>5</v>
      </c>
      <c r="M433" t="s">
        <v>61</v>
      </c>
      <c r="N433">
        <v>158</v>
      </c>
      <c r="O433">
        <v>21</v>
      </c>
      <c r="P433">
        <v>31</v>
      </c>
    </row>
    <row r="434" spans="7:16">
      <c r="G434" t="s">
        <v>46</v>
      </c>
      <c r="H434">
        <v>516</v>
      </c>
      <c r="I434">
        <v>20</v>
      </c>
      <c r="J434">
        <v>35</v>
      </c>
      <c r="M434" t="s">
        <v>67</v>
      </c>
      <c r="N434">
        <v>154</v>
      </c>
      <c r="O434">
        <v>6</v>
      </c>
      <c r="P434">
        <v>31</v>
      </c>
    </row>
    <row r="435" spans="7:16">
      <c r="G435" t="s">
        <v>15</v>
      </c>
      <c r="H435">
        <v>397</v>
      </c>
      <c r="I435">
        <v>69</v>
      </c>
      <c r="J435">
        <v>93</v>
      </c>
      <c r="M435" t="s">
        <v>70</v>
      </c>
      <c r="N435">
        <v>137</v>
      </c>
      <c r="O435">
        <v>8</v>
      </c>
      <c r="P435">
        <v>30</v>
      </c>
    </row>
    <row r="436" spans="7:16">
      <c r="G436" t="s">
        <v>64</v>
      </c>
      <c r="H436">
        <v>361</v>
      </c>
      <c r="I436">
        <v>8</v>
      </c>
      <c r="J436">
        <v>36</v>
      </c>
      <c r="M436" t="s">
        <v>74</v>
      </c>
      <c r="N436">
        <v>131</v>
      </c>
      <c r="O436">
        <v>5</v>
      </c>
      <c r="P436">
        <v>29</v>
      </c>
    </row>
    <row r="437" spans="7:16">
      <c r="G437" t="s">
        <v>51</v>
      </c>
      <c r="H437">
        <v>276</v>
      </c>
      <c r="I437">
        <v>9</v>
      </c>
      <c r="J437">
        <v>40</v>
      </c>
      <c r="M437" t="s">
        <v>62</v>
      </c>
      <c r="N437">
        <v>130</v>
      </c>
      <c r="O437">
        <v>3</v>
      </c>
      <c r="P437">
        <v>27</v>
      </c>
    </row>
    <row r="438" spans="7:16">
      <c r="G438" t="s">
        <v>48</v>
      </c>
      <c r="H438">
        <v>270</v>
      </c>
      <c r="I438">
        <v>18</v>
      </c>
      <c r="J438">
        <v>36</v>
      </c>
      <c r="M438" t="s">
        <v>65</v>
      </c>
      <c r="N438">
        <v>127</v>
      </c>
      <c r="O438">
        <v>9</v>
      </c>
      <c r="P438">
        <v>34</v>
      </c>
    </row>
    <row r="439" spans="7:16">
      <c r="G439" t="s">
        <v>45</v>
      </c>
      <c r="H439">
        <v>251</v>
      </c>
      <c r="I439">
        <v>17</v>
      </c>
      <c r="J439">
        <v>36</v>
      </c>
      <c r="M439" t="s">
        <v>80</v>
      </c>
      <c r="N439">
        <v>124</v>
      </c>
      <c r="O439">
        <v>7</v>
      </c>
      <c r="P439">
        <v>31</v>
      </c>
    </row>
    <row r="440" spans="7:16">
      <c r="G440" t="s">
        <v>29</v>
      </c>
      <c r="H440">
        <v>242</v>
      </c>
      <c r="I440">
        <v>27</v>
      </c>
      <c r="J440">
        <v>41</v>
      </c>
      <c r="M440" t="s">
        <v>78</v>
      </c>
      <c r="N440">
        <v>120</v>
      </c>
      <c r="O440">
        <v>5</v>
      </c>
      <c r="P440">
        <v>25</v>
      </c>
    </row>
    <row r="441" spans="7:16">
      <c r="G441" t="s">
        <v>43</v>
      </c>
      <c r="H441">
        <v>231</v>
      </c>
      <c r="I441">
        <v>29</v>
      </c>
      <c r="J441">
        <v>48</v>
      </c>
      <c r="M441" t="s">
        <v>98</v>
      </c>
      <c r="N441">
        <v>120</v>
      </c>
      <c r="O441">
        <v>3</v>
      </c>
      <c r="P441">
        <v>25</v>
      </c>
    </row>
    <row r="442" spans="7:16">
      <c r="G442" t="s">
        <v>55</v>
      </c>
      <c r="H442">
        <v>224</v>
      </c>
      <c r="I442">
        <v>13</v>
      </c>
      <c r="J442">
        <v>37</v>
      </c>
      <c r="M442" t="s">
        <v>107</v>
      </c>
      <c r="N442">
        <v>119</v>
      </c>
      <c r="O442">
        <v>6</v>
      </c>
      <c r="P442">
        <v>24</v>
      </c>
    </row>
    <row r="443" spans="7:16">
      <c r="G443" t="s">
        <v>74</v>
      </c>
      <c r="H443">
        <v>216</v>
      </c>
      <c r="I443">
        <v>5</v>
      </c>
      <c r="J443">
        <v>32</v>
      </c>
      <c r="M443" t="s">
        <v>59</v>
      </c>
      <c r="N443">
        <v>118</v>
      </c>
      <c r="O443">
        <v>27</v>
      </c>
      <c r="P443">
        <v>38</v>
      </c>
    </row>
    <row r="444" spans="7:16">
      <c r="G444" t="s">
        <v>60</v>
      </c>
      <c r="H444">
        <v>211</v>
      </c>
      <c r="I444">
        <v>19</v>
      </c>
      <c r="J444">
        <v>31</v>
      </c>
      <c r="M444" t="s">
        <v>71</v>
      </c>
      <c r="N444">
        <v>104</v>
      </c>
      <c r="O444">
        <v>10</v>
      </c>
      <c r="P444">
        <v>32</v>
      </c>
    </row>
    <row r="445" spans="7:16">
      <c r="G445" t="s">
        <v>69</v>
      </c>
      <c r="H445">
        <v>211</v>
      </c>
      <c r="I445">
        <v>10</v>
      </c>
      <c r="J445">
        <v>33</v>
      </c>
      <c r="M445" t="s">
        <v>63</v>
      </c>
      <c r="N445">
        <v>103</v>
      </c>
      <c r="O445">
        <v>6</v>
      </c>
      <c r="P445">
        <v>24</v>
      </c>
    </row>
    <row r="446" spans="7:16">
      <c r="G446" t="s">
        <v>89</v>
      </c>
      <c r="H446">
        <v>206</v>
      </c>
      <c r="I446">
        <v>3</v>
      </c>
      <c r="J446">
        <v>28</v>
      </c>
      <c r="M446" t="s">
        <v>66</v>
      </c>
      <c r="N446">
        <v>102</v>
      </c>
      <c r="O446">
        <v>12</v>
      </c>
      <c r="P446">
        <v>31</v>
      </c>
    </row>
    <row r="447" spans="7:16">
      <c r="G447" t="s">
        <v>61</v>
      </c>
      <c r="H447">
        <v>201</v>
      </c>
      <c r="I447">
        <v>21</v>
      </c>
      <c r="J447">
        <v>31</v>
      </c>
      <c r="M447" t="s">
        <v>75</v>
      </c>
      <c r="N447">
        <v>99</v>
      </c>
      <c r="O447">
        <v>10</v>
      </c>
      <c r="P447">
        <v>31</v>
      </c>
    </row>
    <row r="448" spans="7:16">
      <c r="G448" t="s">
        <v>522</v>
      </c>
      <c r="H448">
        <v>200</v>
      </c>
      <c r="I448">
        <v>18</v>
      </c>
      <c r="J448">
        <v>35</v>
      </c>
      <c r="M448" t="s">
        <v>39</v>
      </c>
      <c r="N448">
        <v>97</v>
      </c>
      <c r="O448">
        <v>19</v>
      </c>
      <c r="P448">
        <v>40</v>
      </c>
    </row>
    <row r="449" spans="7:16">
      <c r="G449" t="s">
        <v>67</v>
      </c>
      <c r="H449">
        <v>197</v>
      </c>
      <c r="I449">
        <v>6</v>
      </c>
      <c r="J449">
        <v>34</v>
      </c>
      <c r="M449" t="s">
        <v>68</v>
      </c>
      <c r="N449">
        <v>97</v>
      </c>
      <c r="O449">
        <v>14</v>
      </c>
      <c r="P449">
        <v>30</v>
      </c>
    </row>
    <row r="450" spans="7:16">
      <c r="G450" t="s">
        <v>63</v>
      </c>
      <c r="H450">
        <v>190</v>
      </c>
      <c r="I450">
        <v>5</v>
      </c>
      <c r="J450">
        <v>32</v>
      </c>
      <c r="M450" t="s">
        <v>91</v>
      </c>
      <c r="N450">
        <v>95</v>
      </c>
      <c r="O450">
        <v>6</v>
      </c>
      <c r="P450">
        <v>29</v>
      </c>
    </row>
    <row r="451" spans="7:16">
      <c r="G451" t="s">
        <v>73</v>
      </c>
      <c r="H451">
        <v>184</v>
      </c>
      <c r="I451">
        <v>5</v>
      </c>
      <c r="J451">
        <v>31</v>
      </c>
      <c r="M451" t="s">
        <v>43</v>
      </c>
      <c r="N451">
        <v>94</v>
      </c>
      <c r="O451">
        <v>29</v>
      </c>
      <c r="P451">
        <v>46</v>
      </c>
    </row>
    <row r="452" spans="7:16">
      <c r="G452" t="s">
        <v>70</v>
      </c>
      <c r="H452">
        <v>175</v>
      </c>
      <c r="I452">
        <v>8</v>
      </c>
      <c r="J452">
        <v>31</v>
      </c>
      <c r="M452" t="s">
        <v>522</v>
      </c>
      <c r="N452">
        <v>94</v>
      </c>
      <c r="O452">
        <v>18</v>
      </c>
      <c r="P452">
        <v>34</v>
      </c>
    </row>
    <row r="453" spans="7:16">
      <c r="G453" t="s">
        <v>17</v>
      </c>
      <c r="H453">
        <v>174</v>
      </c>
      <c r="I453">
        <v>61</v>
      </c>
      <c r="J453">
        <v>81</v>
      </c>
      <c r="M453" t="s">
        <v>29</v>
      </c>
      <c r="N453">
        <v>93</v>
      </c>
      <c r="O453">
        <v>27</v>
      </c>
      <c r="P453">
        <v>41</v>
      </c>
    </row>
    <row r="454" spans="7:16">
      <c r="G454" t="s">
        <v>80</v>
      </c>
      <c r="H454">
        <v>165</v>
      </c>
      <c r="I454">
        <v>8</v>
      </c>
      <c r="J454">
        <v>28</v>
      </c>
      <c r="M454" t="s">
        <v>58</v>
      </c>
      <c r="N454">
        <v>88</v>
      </c>
      <c r="O454">
        <v>17</v>
      </c>
      <c r="P454">
        <v>37</v>
      </c>
    </row>
    <row r="455" spans="7:16">
      <c r="G455" t="s">
        <v>62</v>
      </c>
      <c r="H455">
        <v>157</v>
      </c>
      <c r="I455">
        <v>3</v>
      </c>
      <c r="J455">
        <v>26</v>
      </c>
      <c r="M455" t="s">
        <v>60</v>
      </c>
      <c r="N455">
        <v>86</v>
      </c>
      <c r="O455">
        <v>18</v>
      </c>
      <c r="P455">
        <v>31</v>
      </c>
    </row>
    <row r="456" spans="7:16">
      <c r="G456" t="s">
        <v>107</v>
      </c>
      <c r="H456">
        <v>155</v>
      </c>
      <c r="I456">
        <v>6</v>
      </c>
      <c r="J456">
        <v>24</v>
      </c>
      <c r="M456" t="s">
        <v>73</v>
      </c>
      <c r="N456">
        <v>86</v>
      </c>
      <c r="O456">
        <v>5</v>
      </c>
      <c r="P456">
        <v>27</v>
      </c>
    </row>
    <row r="457" spans="7:16">
      <c r="G457" t="s">
        <v>78</v>
      </c>
      <c r="H457">
        <v>154</v>
      </c>
      <c r="I457">
        <v>5</v>
      </c>
      <c r="J457">
        <v>25</v>
      </c>
      <c r="M457" t="s">
        <v>96</v>
      </c>
      <c r="N457">
        <v>83</v>
      </c>
      <c r="O457">
        <v>3</v>
      </c>
      <c r="P457">
        <v>23</v>
      </c>
    </row>
    <row r="458" spans="7:16">
      <c r="G458" t="s">
        <v>65</v>
      </c>
      <c r="H458">
        <v>153</v>
      </c>
      <c r="I458">
        <v>8</v>
      </c>
      <c r="J458">
        <v>33</v>
      </c>
      <c r="M458" t="s">
        <v>26</v>
      </c>
      <c r="N458">
        <v>82</v>
      </c>
      <c r="O458">
        <v>43</v>
      </c>
      <c r="P458">
        <v>61</v>
      </c>
    </row>
    <row r="459" spans="7:16">
      <c r="G459" t="s">
        <v>72</v>
      </c>
      <c r="H459">
        <v>153</v>
      </c>
      <c r="I459">
        <v>2</v>
      </c>
      <c r="J459">
        <v>34</v>
      </c>
      <c r="M459" t="s">
        <v>101</v>
      </c>
      <c r="N459">
        <v>81</v>
      </c>
      <c r="O459">
        <v>6</v>
      </c>
      <c r="P459">
        <v>27</v>
      </c>
    </row>
    <row r="460" spans="7:16">
      <c r="G460" t="s">
        <v>26</v>
      </c>
      <c r="H460">
        <v>151</v>
      </c>
      <c r="I460">
        <v>43</v>
      </c>
      <c r="J460">
        <v>61</v>
      </c>
      <c r="M460" t="s">
        <v>87</v>
      </c>
      <c r="N460">
        <v>80</v>
      </c>
      <c r="O460">
        <v>7</v>
      </c>
      <c r="P460">
        <v>29</v>
      </c>
    </row>
    <row r="461" spans="7:16">
      <c r="G461" t="s">
        <v>12</v>
      </c>
      <c r="H461">
        <v>150</v>
      </c>
      <c r="I461">
        <v>61</v>
      </c>
      <c r="J461">
        <v>91</v>
      </c>
      <c r="M461" t="s">
        <v>72</v>
      </c>
      <c r="N461">
        <v>80</v>
      </c>
      <c r="O461">
        <v>2</v>
      </c>
      <c r="P461">
        <v>26</v>
      </c>
    </row>
    <row r="462" spans="7:16">
      <c r="G462" t="s">
        <v>71</v>
      </c>
      <c r="H462">
        <v>147</v>
      </c>
      <c r="I462">
        <v>11</v>
      </c>
      <c r="J462">
        <v>32</v>
      </c>
      <c r="M462" t="s">
        <v>57</v>
      </c>
      <c r="N462">
        <v>76</v>
      </c>
      <c r="O462">
        <v>24</v>
      </c>
      <c r="P462">
        <v>46</v>
      </c>
    </row>
    <row r="463" spans="7:16">
      <c r="G463" t="s">
        <v>98</v>
      </c>
      <c r="H463">
        <v>142</v>
      </c>
      <c r="I463">
        <v>3</v>
      </c>
      <c r="J463">
        <v>27</v>
      </c>
      <c r="M463" t="s">
        <v>77</v>
      </c>
      <c r="N463">
        <v>75</v>
      </c>
      <c r="O463">
        <v>7</v>
      </c>
      <c r="P463">
        <v>31</v>
      </c>
    </row>
    <row r="464" spans="7:16">
      <c r="G464" t="s">
        <v>81</v>
      </c>
      <c r="H464">
        <v>138</v>
      </c>
      <c r="I464">
        <v>2</v>
      </c>
      <c r="J464">
        <v>31</v>
      </c>
      <c r="M464" t="s">
        <v>34</v>
      </c>
      <c r="N464">
        <v>72</v>
      </c>
      <c r="O464">
        <v>34</v>
      </c>
      <c r="P464">
        <v>45</v>
      </c>
    </row>
    <row r="465" spans="7:16">
      <c r="G465" t="s">
        <v>84</v>
      </c>
      <c r="H465">
        <v>132</v>
      </c>
      <c r="I465">
        <v>2</v>
      </c>
      <c r="J465">
        <v>25</v>
      </c>
      <c r="M465" t="s">
        <v>84</v>
      </c>
      <c r="N465">
        <v>71</v>
      </c>
      <c r="O465">
        <v>2</v>
      </c>
      <c r="P465">
        <v>22</v>
      </c>
    </row>
    <row r="466" spans="7:16">
      <c r="G466" t="s">
        <v>68</v>
      </c>
      <c r="H466">
        <v>130</v>
      </c>
      <c r="I466">
        <v>14</v>
      </c>
      <c r="J466">
        <v>32</v>
      </c>
      <c r="M466" t="s">
        <v>79</v>
      </c>
      <c r="N466">
        <v>70</v>
      </c>
      <c r="O466">
        <v>12</v>
      </c>
      <c r="P466">
        <v>29</v>
      </c>
    </row>
    <row r="467" spans="7:16">
      <c r="G467" t="s">
        <v>39</v>
      </c>
      <c r="H467">
        <v>128</v>
      </c>
      <c r="I467">
        <v>19</v>
      </c>
      <c r="J467">
        <v>39</v>
      </c>
      <c r="M467" t="s">
        <v>76</v>
      </c>
      <c r="N467">
        <v>68</v>
      </c>
      <c r="O467">
        <v>5</v>
      </c>
      <c r="P467">
        <v>21</v>
      </c>
    </row>
    <row r="468" spans="7:16">
      <c r="G468" t="s">
        <v>66</v>
      </c>
      <c r="H468">
        <v>128</v>
      </c>
      <c r="I468">
        <v>12</v>
      </c>
      <c r="J468">
        <v>33</v>
      </c>
      <c r="M468" t="s">
        <v>81</v>
      </c>
      <c r="N468">
        <v>68</v>
      </c>
      <c r="O468">
        <v>2</v>
      </c>
      <c r="P468">
        <v>20</v>
      </c>
    </row>
    <row r="469" spans="7:16">
      <c r="G469" t="s">
        <v>91</v>
      </c>
      <c r="H469">
        <v>128</v>
      </c>
      <c r="I469">
        <v>5</v>
      </c>
      <c r="J469">
        <v>28</v>
      </c>
      <c r="M469" t="s">
        <v>40</v>
      </c>
      <c r="N469">
        <v>67</v>
      </c>
      <c r="O469">
        <v>34</v>
      </c>
      <c r="P469">
        <v>45</v>
      </c>
    </row>
    <row r="470" spans="7:16">
      <c r="G470" t="s">
        <v>58</v>
      </c>
      <c r="H470">
        <v>127</v>
      </c>
      <c r="I470">
        <v>17</v>
      </c>
      <c r="J470">
        <v>40</v>
      </c>
      <c r="M470" t="s">
        <v>82</v>
      </c>
      <c r="N470">
        <v>67</v>
      </c>
      <c r="O470">
        <v>4</v>
      </c>
      <c r="P470">
        <v>29</v>
      </c>
    </row>
    <row r="471" spans="7:16">
      <c r="G471" t="s">
        <v>59</v>
      </c>
      <c r="H471">
        <v>126</v>
      </c>
      <c r="I471">
        <v>27</v>
      </c>
      <c r="J471">
        <v>38</v>
      </c>
      <c r="M471" t="s">
        <v>88</v>
      </c>
      <c r="N471">
        <v>66</v>
      </c>
      <c r="O471">
        <v>5</v>
      </c>
      <c r="P471">
        <v>23</v>
      </c>
    </row>
    <row r="472" spans="7:16">
      <c r="G472" t="s">
        <v>41</v>
      </c>
      <c r="H472">
        <v>125</v>
      </c>
      <c r="I472">
        <v>42</v>
      </c>
      <c r="J472">
        <v>55</v>
      </c>
      <c r="M472" t="s">
        <v>53</v>
      </c>
      <c r="N472">
        <v>64</v>
      </c>
      <c r="O472">
        <v>18</v>
      </c>
      <c r="P472">
        <v>34</v>
      </c>
    </row>
    <row r="473" spans="7:16">
      <c r="G473" t="s">
        <v>34</v>
      </c>
      <c r="H473">
        <v>117</v>
      </c>
      <c r="I473">
        <v>33</v>
      </c>
      <c r="J473">
        <v>45</v>
      </c>
      <c r="M473" t="s">
        <v>49</v>
      </c>
      <c r="N473">
        <v>60</v>
      </c>
      <c r="O473">
        <v>22</v>
      </c>
      <c r="P473">
        <v>44</v>
      </c>
    </row>
    <row r="474" spans="7:16">
      <c r="G474" t="s">
        <v>88</v>
      </c>
      <c r="H474">
        <v>113</v>
      </c>
      <c r="I474">
        <v>5</v>
      </c>
      <c r="J474">
        <v>29</v>
      </c>
      <c r="M474" t="s">
        <v>85</v>
      </c>
      <c r="N474">
        <v>56</v>
      </c>
      <c r="O474">
        <v>4</v>
      </c>
      <c r="P474">
        <v>28</v>
      </c>
    </row>
    <row r="475" spans="7:16">
      <c r="G475" t="s">
        <v>42</v>
      </c>
      <c r="H475">
        <v>113</v>
      </c>
      <c r="I475">
        <v>13</v>
      </c>
      <c r="J475">
        <v>36</v>
      </c>
      <c r="M475" t="s">
        <v>83</v>
      </c>
      <c r="N475">
        <v>56</v>
      </c>
      <c r="O475">
        <v>4</v>
      </c>
      <c r="P475">
        <v>17</v>
      </c>
    </row>
    <row r="476" spans="7:16">
      <c r="G476" t="s">
        <v>40</v>
      </c>
      <c r="H476">
        <v>111</v>
      </c>
      <c r="I476">
        <v>34</v>
      </c>
      <c r="J476">
        <v>45</v>
      </c>
      <c r="M476" t="s">
        <v>122</v>
      </c>
      <c r="N476">
        <v>50</v>
      </c>
      <c r="O476">
        <v>3</v>
      </c>
      <c r="P476">
        <v>18</v>
      </c>
    </row>
    <row r="477" spans="7:16">
      <c r="G477" t="s">
        <v>57</v>
      </c>
      <c r="H477">
        <v>104</v>
      </c>
      <c r="I477">
        <v>23</v>
      </c>
      <c r="J477">
        <v>47</v>
      </c>
      <c r="M477" t="s">
        <v>93</v>
      </c>
      <c r="N477">
        <v>50</v>
      </c>
      <c r="O477">
        <v>2</v>
      </c>
      <c r="P477">
        <v>30</v>
      </c>
    </row>
    <row r="478" spans="7:16">
      <c r="G478" t="s">
        <v>75</v>
      </c>
      <c r="H478">
        <v>103</v>
      </c>
      <c r="I478">
        <v>10</v>
      </c>
      <c r="J478">
        <v>31</v>
      </c>
      <c r="M478" t="s">
        <v>41</v>
      </c>
      <c r="N478">
        <v>49</v>
      </c>
      <c r="O478">
        <v>42</v>
      </c>
      <c r="P478">
        <v>55</v>
      </c>
    </row>
    <row r="479" spans="7:16">
      <c r="G479" t="s">
        <v>79</v>
      </c>
      <c r="H479">
        <v>97</v>
      </c>
      <c r="I479">
        <v>13</v>
      </c>
      <c r="J479">
        <v>29</v>
      </c>
      <c r="M479" t="s">
        <v>20</v>
      </c>
      <c r="N479">
        <v>48</v>
      </c>
      <c r="O479">
        <v>60</v>
      </c>
      <c r="P479">
        <v>76</v>
      </c>
    </row>
    <row r="480" spans="7:16">
      <c r="G480" t="s">
        <v>31</v>
      </c>
      <c r="H480">
        <v>96</v>
      </c>
      <c r="I480">
        <v>31</v>
      </c>
      <c r="J480">
        <v>41</v>
      </c>
      <c r="M480" t="s">
        <v>90</v>
      </c>
      <c r="N480">
        <v>47</v>
      </c>
      <c r="O480">
        <v>2</v>
      </c>
      <c r="P480">
        <v>26</v>
      </c>
    </row>
    <row r="481" spans="7:16">
      <c r="G481" t="s">
        <v>94</v>
      </c>
      <c r="H481">
        <v>96</v>
      </c>
      <c r="I481">
        <v>12</v>
      </c>
      <c r="J481">
        <v>28</v>
      </c>
      <c r="M481" t="s">
        <v>17</v>
      </c>
      <c r="N481">
        <v>46</v>
      </c>
      <c r="O481">
        <v>61</v>
      </c>
      <c r="P481">
        <v>77</v>
      </c>
    </row>
    <row r="482" spans="7:16">
      <c r="G482" t="s">
        <v>82</v>
      </c>
      <c r="H482">
        <v>94</v>
      </c>
      <c r="I482">
        <v>3</v>
      </c>
      <c r="J482">
        <v>28</v>
      </c>
      <c r="M482" t="s">
        <v>109</v>
      </c>
      <c r="N482">
        <v>46</v>
      </c>
      <c r="O482">
        <v>3</v>
      </c>
      <c r="P482">
        <v>24</v>
      </c>
    </row>
    <row r="483" spans="7:16">
      <c r="G483" t="s">
        <v>21</v>
      </c>
      <c r="H483">
        <v>94</v>
      </c>
      <c r="I483">
        <v>59</v>
      </c>
      <c r="J483">
        <v>78</v>
      </c>
      <c r="M483" t="s">
        <v>28</v>
      </c>
      <c r="N483">
        <v>45</v>
      </c>
      <c r="O483">
        <v>45</v>
      </c>
      <c r="P483">
        <v>55</v>
      </c>
    </row>
    <row r="484" spans="7:16">
      <c r="G484" t="s">
        <v>77</v>
      </c>
      <c r="H484">
        <v>94</v>
      </c>
      <c r="I484">
        <v>7</v>
      </c>
      <c r="J484">
        <v>26</v>
      </c>
      <c r="M484" t="s">
        <v>42</v>
      </c>
      <c r="N484">
        <v>44</v>
      </c>
      <c r="O484">
        <v>14</v>
      </c>
      <c r="P484">
        <v>36</v>
      </c>
    </row>
    <row r="485" spans="7:16">
      <c r="G485" t="s">
        <v>101</v>
      </c>
      <c r="H485">
        <v>90</v>
      </c>
      <c r="I485">
        <v>6</v>
      </c>
      <c r="J485">
        <v>27</v>
      </c>
      <c r="M485" t="s">
        <v>52</v>
      </c>
      <c r="N485">
        <v>43</v>
      </c>
      <c r="O485">
        <v>18</v>
      </c>
      <c r="P485">
        <v>36</v>
      </c>
    </row>
    <row r="486" spans="7:16">
      <c r="G486" t="s">
        <v>96</v>
      </c>
      <c r="H486">
        <v>90</v>
      </c>
      <c r="I486">
        <v>3</v>
      </c>
      <c r="J486">
        <v>21</v>
      </c>
      <c r="M486" t="s">
        <v>54</v>
      </c>
      <c r="N486">
        <v>43</v>
      </c>
      <c r="O486">
        <v>17</v>
      </c>
      <c r="P486">
        <v>33</v>
      </c>
    </row>
    <row r="487" spans="7:16">
      <c r="G487" t="s">
        <v>54</v>
      </c>
      <c r="H487">
        <v>89</v>
      </c>
      <c r="I487">
        <v>18</v>
      </c>
      <c r="J487">
        <v>35</v>
      </c>
      <c r="M487" t="s">
        <v>56</v>
      </c>
      <c r="N487">
        <v>42</v>
      </c>
      <c r="O487">
        <v>28</v>
      </c>
      <c r="P487">
        <v>37</v>
      </c>
    </row>
    <row r="488" spans="7:16">
      <c r="G488" t="s">
        <v>28</v>
      </c>
      <c r="H488">
        <v>87</v>
      </c>
      <c r="I488">
        <v>45</v>
      </c>
      <c r="J488">
        <v>56</v>
      </c>
      <c r="M488" t="s">
        <v>103</v>
      </c>
      <c r="N488">
        <v>42</v>
      </c>
      <c r="O488">
        <v>3</v>
      </c>
      <c r="P488">
        <v>17</v>
      </c>
    </row>
    <row r="489" spans="7:16">
      <c r="G489" t="s">
        <v>97</v>
      </c>
      <c r="H489">
        <v>85</v>
      </c>
      <c r="I489">
        <v>7</v>
      </c>
      <c r="J489">
        <v>23</v>
      </c>
      <c r="M489" t="s">
        <v>116</v>
      </c>
      <c r="N489">
        <v>40</v>
      </c>
      <c r="O489">
        <v>2</v>
      </c>
      <c r="P489">
        <v>12</v>
      </c>
    </row>
    <row r="490" spans="7:16">
      <c r="G490" t="s">
        <v>27</v>
      </c>
      <c r="H490">
        <v>84</v>
      </c>
      <c r="I490">
        <v>50</v>
      </c>
      <c r="J490">
        <v>66</v>
      </c>
      <c r="M490" t="s">
        <v>102</v>
      </c>
      <c r="N490">
        <v>39</v>
      </c>
      <c r="O490">
        <v>8</v>
      </c>
      <c r="P490">
        <v>21</v>
      </c>
    </row>
    <row r="491" spans="7:16">
      <c r="G491" t="s">
        <v>130</v>
      </c>
      <c r="H491">
        <v>83</v>
      </c>
      <c r="I491">
        <v>3</v>
      </c>
      <c r="J491">
        <v>13</v>
      </c>
      <c r="M491" t="s">
        <v>97</v>
      </c>
      <c r="N491">
        <v>38</v>
      </c>
      <c r="O491">
        <v>8</v>
      </c>
      <c r="P491">
        <v>20</v>
      </c>
    </row>
    <row r="492" spans="7:16">
      <c r="G492" t="s">
        <v>85</v>
      </c>
      <c r="H492">
        <v>82</v>
      </c>
      <c r="I492">
        <v>4</v>
      </c>
      <c r="J492">
        <v>24</v>
      </c>
      <c r="M492" t="s">
        <v>32</v>
      </c>
      <c r="N492">
        <v>38</v>
      </c>
      <c r="O492">
        <v>28</v>
      </c>
      <c r="P492">
        <v>39</v>
      </c>
    </row>
    <row r="493" spans="7:16">
      <c r="G493" t="s">
        <v>53</v>
      </c>
      <c r="H493">
        <v>80</v>
      </c>
      <c r="I493">
        <v>17</v>
      </c>
      <c r="J493">
        <v>33</v>
      </c>
      <c r="M493" t="s">
        <v>124</v>
      </c>
      <c r="N493">
        <v>38</v>
      </c>
      <c r="O493">
        <v>5</v>
      </c>
      <c r="P493">
        <v>13</v>
      </c>
    </row>
    <row r="494" spans="7:16">
      <c r="G494" t="s">
        <v>56</v>
      </c>
      <c r="H494">
        <v>79</v>
      </c>
      <c r="I494">
        <v>28</v>
      </c>
      <c r="J494">
        <v>37</v>
      </c>
      <c r="M494" t="s">
        <v>94</v>
      </c>
      <c r="N494">
        <v>38</v>
      </c>
      <c r="O494">
        <v>12</v>
      </c>
      <c r="P494">
        <v>28</v>
      </c>
    </row>
    <row r="495" spans="7:16">
      <c r="G495" t="s">
        <v>124</v>
      </c>
      <c r="H495">
        <v>79</v>
      </c>
      <c r="I495">
        <v>4</v>
      </c>
      <c r="J495">
        <v>15</v>
      </c>
      <c r="M495" t="s">
        <v>86</v>
      </c>
      <c r="N495">
        <v>38</v>
      </c>
      <c r="O495">
        <v>3</v>
      </c>
      <c r="P495">
        <v>21</v>
      </c>
    </row>
    <row r="496" spans="7:16">
      <c r="G496" t="s">
        <v>87</v>
      </c>
      <c r="H496">
        <v>78</v>
      </c>
      <c r="I496">
        <v>8</v>
      </c>
      <c r="J496">
        <v>28</v>
      </c>
      <c r="M496" t="s">
        <v>12</v>
      </c>
      <c r="N496">
        <v>37</v>
      </c>
      <c r="O496">
        <v>60</v>
      </c>
      <c r="P496">
        <v>84</v>
      </c>
    </row>
    <row r="497" spans="7:16">
      <c r="G497" t="s">
        <v>49</v>
      </c>
      <c r="H497">
        <v>73</v>
      </c>
      <c r="I497">
        <v>23</v>
      </c>
      <c r="J497">
        <v>45</v>
      </c>
      <c r="M497" t="s">
        <v>135</v>
      </c>
      <c r="N497">
        <v>36</v>
      </c>
      <c r="O497">
        <v>2</v>
      </c>
      <c r="P497">
        <v>12</v>
      </c>
    </row>
    <row r="498" spans="7:16">
      <c r="G498" t="s">
        <v>102</v>
      </c>
      <c r="H498">
        <v>71</v>
      </c>
      <c r="I498">
        <v>8</v>
      </c>
      <c r="J498">
        <v>26</v>
      </c>
      <c r="M498" t="s">
        <v>47</v>
      </c>
      <c r="N498">
        <v>35</v>
      </c>
      <c r="O498">
        <v>44</v>
      </c>
      <c r="P498">
        <v>53</v>
      </c>
    </row>
    <row r="499" spans="7:16">
      <c r="G499" t="s">
        <v>23</v>
      </c>
      <c r="H499">
        <v>70</v>
      </c>
      <c r="I499">
        <v>49</v>
      </c>
      <c r="J499">
        <v>60</v>
      </c>
      <c r="M499" t="s">
        <v>27</v>
      </c>
      <c r="N499">
        <v>35</v>
      </c>
      <c r="O499">
        <v>50</v>
      </c>
      <c r="P499">
        <v>65</v>
      </c>
    </row>
    <row r="500" spans="7:16">
      <c r="G500" t="s">
        <v>35</v>
      </c>
      <c r="H500">
        <v>70</v>
      </c>
      <c r="I500">
        <v>33</v>
      </c>
      <c r="J500">
        <v>45</v>
      </c>
      <c r="M500" t="s">
        <v>111</v>
      </c>
      <c r="N500">
        <v>34</v>
      </c>
      <c r="O500">
        <v>2</v>
      </c>
      <c r="P500">
        <v>14</v>
      </c>
    </row>
    <row r="501" spans="7:16">
      <c r="G501" t="s">
        <v>132</v>
      </c>
      <c r="H501">
        <v>70</v>
      </c>
      <c r="I501">
        <v>2</v>
      </c>
      <c r="J501">
        <v>12</v>
      </c>
      <c r="M501" t="s">
        <v>114</v>
      </c>
      <c r="N501">
        <v>33</v>
      </c>
      <c r="O501">
        <v>2</v>
      </c>
      <c r="P501">
        <v>15</v>
      </c>
    </row>
    <row r="502" spans="7:16">
      <c r="G502" t="s">
        <v>32</v>
      </c>
      <c r="H502">
        <v>67</v>
      </c>
      <c r="I502">
        <v>27</v>
      </c>
      <c r="J502">
        <v>45</v>
      </c>
      <c r="M502" t="s">
        <v>132</v>
      </c>
      <c r="N502">
        <v>32</v>
      </c>
      <c r="O502">
        <v>2</v>
      </c>
      <c r="P502">
        <v>10</v>
      </c>
    </row>
    <row r="503" spans="7:16">
      <c r="G503" t="s">
        <v>76</v>
      </c>
      <c r="H503">
        <v>67</v>
      </c>
      <c r="I503">
        <v>6</v>
      </c>
      <c r="J503">
        <v>23</v>
      </c>
      <c r="M503" t="s">
        <v>125</v>
      </c>
      <c r="N503">
        <v>32</v>
      </c>
      <c r="O503">
        <v>3</v>
      </c>
      <c r="P503">
        <v>13</v>
      </c>
    </row>
    <row r="504" spans="7:16">
      <c r="G504" t="s">
        <v>22</v>
      </c>
      <c r="H504">
        <v>66</v>
      </c>
      <c r="I504">
        <v>58</v>
      </c>
      <c r="J504">
        <v>69</v>
      </c>
      <c r="M504" t="s">
        <v>99</v>
      </c>
      <c r="N504">
        <v>32</v>
      </c>
      <c r="O504">
        <v>2</v>
      </c>
      <c r="P504">
        <v>12</v>
      </c>
    </row>
    <row r="505" spans="7:16">
      <c r="G505" t="s">
        <v>95</v>
      </c>
      <c r="H505">
        <v>63</v>
      </c>
      <c r="I505">
        <v>12</v>
      </c>
      <c r="J505">
        <v>24</v>
      </c>
      <c r="M505" t="s">
        <v>35</v>
      </c>
      <c r="N505">
        <v>32</v>
      </c>
      <c r="O505">
        <v>35</v>
      </c>
      <c r="P505">
        <v>44</v>
      </c>
    </row>
    <row r="506" spans="7:16">
      <c r="G506" t="s">
        <v>47</v>
      </c>
      <c r="H506">
        <v>61</v>
      </c>
      <c r="I506">
        <v>43</v>
      </c>
      <c r="J506">
        <v>54</v>
      </c>
      <c r="M506" t="s">
        <v>21</v>
      </c>
      <c r="N506">
        <v>30</v>
      </c>
      <c r="O506">
        <v>59</v>
      </c>
      <c r="P506">
        <v>74</v>
      </c>
    </row>
    <row r="507" spans="7:16">
      <c r="G507" t="s">
        <v>86</v>
      </c>
      <c r="H507">
        <v>58</v>
      </c>
      <c r="I507">
        <v>4</v>
      </c>
      <c r="J507">
        <v>27</v>
      </c>
      <c r="M507" t="s">
        <v>130</v>
      </c>
      <c r="N507">
        <v>29</v>
      </c>
      <c r="O507">
        <v>3</v>
      </c>
      <c r="P507">
        <v>12</v>
      </c>
    </row>
    <row r="508" spans="7:16">
      <c r="G508" t="s">
        <v>93</v>
      </c>
      <c r="H508">
        <v>58</v>
      </c>
      <c r="I508">
        <v>2</v>
      </c>
      <c r="J508">
        <v>29</v>
      </c>
      <c r="M508" t="s">
        <v>95</v>
      </c>
      <c r="N508">
        <v>26</v>
      </c>
      <c r="O508">
        <v>12</v>
      </c>
      <c r="P508">
        <v>23</v>
      </c>
    </row>
    <row r="509" spans="7:16">
      <c r="G509" t="s">
        <v>52</v>
      </c>
      <c r="H509">
        <v>58</v>
      </c>
      <c r="I509">
        <v>17</v>
      </c>
      <c r="J509">
        <v>35</v>
      </c>
      <c r="M509" t="s">
        <v>128</v>
      </c>
      <c r="N509">
        <v>25</v>
      </c>
      <c r="O509">
        <v>1</v>
      </c>
      <c r="P509">
        <v>10</v>
      </c>
    </row>
    <row r="510" spans="7:16">
      <c r="G510" t="s">
        <v>122</v>
      </c>
      <c r="H510">
        <v>57</v>
      </c>
      <c r="I510">
        <v>2</v>
      </c>
      <c r="J510">
        <v>19</v>
      </c>
      <c r="M510" t="s">
        <v>110</v>
      </c>
      <c r="N510">
        <v>24</v>
      </c>
      <c r="O510">
        <v>2</v>
      </c>
      <c r="P510">
        <v>13</v>
      </c>
    </row>
    <row r="511" spans="7:16">
      <c r="G511" t="s">
        <v>83</v>
      </c>
      <c r="H511">
        <v>56</v>
      </c>
      <c r="I511">
        <v>5</v>
      </c>
      <c r="J511">
        <v>23</v>
      </c>
      <c r="M511" t="s">
        <v>140</v>
      </c>
      <c r="N511">
        <v>24</v>
      </c>
      <c r="O511">
        <v>2</v>
      </c>
      <c r="P511">
        <v>12</v>
      </c>
    </row>
    <row r="512" spans="7:16">
      <c r="G512" t="s">
        <v>109</v>
      </c>
      <c r="H512">
        <v>53</v>
      </c>
      <c r="I512">
        <v>4</v>
      </c>
      <c r="J512">
        <v>23</v>
      </c>
      <c r="M512" t="s">
        <v>106</v>
      </c>
      <c r="N512">
        <v>24</v>
      </c>
      <c r="O512">
        <v>3</v>
      </c>
      <c r="P512">
        <v>22</v>
      </c>
    </row>
    <row r="513" spans="7:16">
      <c r="G513" t="s">
        <v>90</v>
      </c>
      <c r="H513">
        <v>53</v>
      </c>
      <c r="I513">
        <v>2</v>
      </c>
      <c r="J513">
        <v>23</v>
      </c>
      <c r="M513" t="s">
        <v>119</v>
      </c>
      <c r="N513">
        <v>24</v>
      </c>
      <c r="O513">
        <v>3</v>
      </c>
      <c r="P513">
        <v>12</v>
      </c>
    </row>
    <row r="514" spans="7:16">
      <c r="G514" t="s">
        <v>133</v>
      </c>
      <c r="H514">
        <v>53</v>
      </c>
      <c r="I514">
        <v>2</v>
      </c>
      <c r="J514">
        <v>12</v>
      </c>
      <c r="M514" t="s">
        <v>151</v>
      </c>
      <c r="N514">
        <v>24</v>
      </c>
      <c r="O514">
        <v>2</v>
      </c>
      <c r="P514">
        <v>11</v>
      </c>
    </row>
    <row r="515" spans="7:16">
      <c r="G515" t="s">
        <v>140</v>
      </c>
      <c r="H515">
        <v>50</v>
      </c>
      <c r="I515">
        <v>2</v>
      </c>
      <c r="J515">
        <v>12</v>
      </c>
      <c r="M515" t="s">
        <v>92</v>
      </c>
      <c r="N515">
        <v>23</v>
      </c>
      <c r="O515">
        <v>3</v>
      </c>
      <c r="P515">
        <v>12</v>
      </c>
    </row>
    <row r="516" spans="7:16">
      <c r="G516" t="s">
        <v>125</v>
      </c>
      <c r="H516">
        <v>49</v>
      </c>
      <c r="I516">
        <v>3</v>
      </c>
      <c r="J516">
        <v>14</v>
      </c>
      <c r="M516" t="s">
        <v>131</v>
      </c>
      <c r="N516">
        <v>23</v>
      </c>
      <c r="O516">
        <v>2</v>
      </c>
      <c r="P516">
        <v>12</v>
      </c>
    </row>
    <row r="517" spans="7:16">
      <c r="G517" t="s">
        <v>111</v>
      </c>
      <c r="H517">
        <v>43</v>
      </c>
      <c r="I517">
        <v>2</v>
      </c>
      <c r="J517">
        <v>12</v>
      </c>
      <c r="M517" t="s">
        <v>36</v>
      </c>
      <c r="N517">
        <v>22</v>
      </c>
      <c r="O517">
        <v>29</v>
      </c>
      <c r="P517">
        <v>47</v>
      </c>
    </row>
    <row r="518" spans="7:16">
      <c r="G518" t="s">
        <v>123</v>
      </c>
      <c r="H518">
        <v>43</v>
      </c>
      <c r="I518">
        <v>3</v>
      </c>
      <c r="J518">
        <v>13</v>
      </c>
      <c r="M518" t="s">
        <v>31</v>
      </c>
      <c r="N518">
        <v>22</v>
      </c>
      <c r="O518">
        <v>31</v>
      </c>
      <c r="P518">
        <v>41</v>
      </c>
    </row>
    <row r="519" spans="7:16">
      <c r="G519" t="s">
        <v>116</v>
      </c>
      <c r="H519">
        <v>39</v>
      </c>
      <c r="I519">
        <v>2</v>
      </c>
      <c r="J519">
        <v>19</v>
      </c>
      <c r="M519" t="s">
        <v>23</v>
      </c>
      <c r="N519">
        <v>22</v>
      </c>
      <c r="O519">
        <v>50</v>
      </c>
      <c r="P519">
        <v>60</v>
      </c>
    </row>
    <row r="520" spans="7:16">
      <c r="G520" t="s">
        <v>19</v>
      </c>
      <c r="H520">
        <v>39</v>
      </c>
      <c r="I520">
        <v>59</v>
      </c>
      <c r="J520">
        <v>73</v>
      </c>
      <c r="M520" t="s">
        <v>100</v>
      </c>
      <c r="N520">
        <v>21</v>
      </c>
      <c r="O520">
        <v>2</v>
      </c>
      <c r="P520">
        <v>21</v>
      </c>
    </row>
    <row r="521" spans="7:16">
      <c r="G521" t="s">
        <v>103</v>
      </c>
      <c r="H521">
        <v>38</v>
      </c>
      <c r="I521">
        <v>3</v>
      </c>
      <c r="J521">
        <v>25</v>
      </c>
      <c r="M521" t="s">
        <v>108</v>
      </c>
      <c r="N521">
        <v>21</v>
      </c>
      <c r="O521">
        <v>2</v>
      </c>
      <c r="P521">
        <v>11</v>
      </c>
    </row>
    <row r="522" spans="7:16">
      <c r="G522" t="s">
        <v>131</v>
      </c>
      <c r="H522">
        <v>36</v>
      </c>
      <c r="I522">
        <v>2</v>
      </c>
      <c r="J522">
        <v>12</v>
      </c>
      <c r="M522" t="s">
        <v>25</v>
      </c>
      <c r="N522">
        <v>21</v>
      </c>
      <c r="O522">
        <v>47</v>
      </c>
      <c r="P522">
        <v>58</v>
      </c>
    </row>
    <row r="523" spans="7:16">
      <c r="G523" t="s">
        <v>99</v>
      </c>
      <c r="H523">
        <v>36</v>
      </c>
      <c r="I523">
        <v>2</v>
      </c>
      <c r="J523">
        <v>18</v>
      </c>
      <c r="M523" t="s">
        <v>133</v>
      </c>
      <c r="N523">
        <v>20</v>
      </c>
      <c r="O523">
        <v>2</v>
      </c>
      <c r="P523">
        <v>11</v>
      </c>
    </row>
    <row r="524" spans="7:16">
      <c r="G524" t="s">
        <v>135</v>
      </c>
      <c r="H524">
        <v>36</v>
      </c>
      <c r="I524">
        <v>2</v>
      </c>
      <c r="J524">
        <v>12</v>
      </c>
      <c r="M524" t="s">
        <v>121</v>
      </c>
      <c r="N524">
        <v>20</v>
      </c>
      <c r="O524">
        <v>2</v>
      </c>
      <c r="P524">
        <v>12</v>
      </c>
    </row>
    <row r="525" spans="7:16">
      <c r="G525" t="s">
        <v>18</v>
      </c>
      <c r="H525">
        <v>35</v>
      </c>
      <c r="I525">
        <v>60</v>
      </c>
      <c r="J525">
        <v>71</v>
      </c>
      <c r="M525" t="s">
        <v>149</v>
      </c>
      <c r="N525">
        <v>20</v>
      </c>
      <c r="O525">
        <v>1</v>
      </c>
      <c r="P525">
        <v>11</v>
      </c>
    </row>
    <row r="526" spans="7:16">
      <c r="G526" t="s">
        <v>151</v>
      </c>
      <c r="H526">
        <v>35</v>
      </c>
      <c r="I526">
        <v>2</v>
      </c>
      <c r="J526">
        <v>12</v>
      </c>
      <c r="M526" t="s">
        <v>147</v>
      </c>
      <c r="N526">
        <v>19</v>
      </c>
      <c r="O526">
        <v>2</v>
      </c>
      <c r="P526">
        <v>12</v>
      </c>
    </row>
    <row r="527" spans="7:16">
      <c r="G527" t="s">
        <v>119</v>
      </c>
      <c r="H527">
        <v>33</v>
      </c>
      <c r="I527">
        <v>2</v>
      </c>
      <c r="J527">
        <v>16</v>
      </c>
      <c r="M527" t="s">
        <v>139</v>
      </c>
      <c r="N527">
        <v>18</v>
      </c>
      <c r="O527">
        <v>2</v>
      </c>
      <c r="P527">
        <v>11</v>
      </c>
    </row>
    <row r="528" spans="7:16">
      <c r="G528" t="s">
        <v>170</v>
      </c>
      <c r="H528">
        <v>32</v>
      </c>
      <c r="I528">
        <v>1</v>
      </c>
      <c r="J528">
        <v>11</v>
      </c>
      <c r="M528" t="s">
        <v>170</v>
      </c>
      <c r="N528">
        <v>18</v>
      </c>
      <c r="O528">
        <v>1</v>
      </c>
      <c r="P528">
        <v>9</v>
      </c>
    </row>
    <row r="529" spans="7:16">
      <c r="G529" t="s">
        <v>25</v>
      </c>
      <c r="H529">
        <v>31</v>
      </c>
      <c r="I529">
        <v>48</v>
      </c>
      <c r="J529">
        <v>59</v>
      </c>
      <c r="M529" t="s">
        <v>22</v>
      </c>
      <c r="N529">
        <v>18</v>
      </c>
      <c r="O529">
        <v>58</v>
      </c>
      <c r="P529">
        <v>66</v>
      </c>
    </row>
    <row r="530" spans="7:16">
      <c r="G530" t="s">
        <v>36</v>
      </c>
      <c r="H530">
        <v>31</v>
      </c>
      <c r="I530">
        <v>29</v>
      </c>
      <c r="J530">
        <v>46</v>
      </c>
      <c r="M530" t="s">
        <v>113</v>
      </c>
      <c r="N530">
        <v>17</v>
      </c>
      <c r="O530">
        <v>2</v>
      </c>
      <c r="P530">
        <v>12</v>
      </c>
    </row>
    <row r="531" spans="7:16">
      <c r="G531" t="s">
        <v>106</v>
      </c>
      <c r="H531">
        <v>29</v>
      </c>
      <c r="I531">
        <v>2</v>
      </c>
      <c r="J531">
        <v>14</v>
      </c>
      <c r="M531" t="s">
        <v>117</v>
      </c>
      <c r="N531">
        <v>17</v>
      </c>
      <c r="O531">
        <v>2</v>
      </c>
      <c r="P531">
        <v>9</v>
      </c>
    </row>
    <row r="532" spans="7:16">
      <c r="G532" t="s">
        <v>121</v>
      </c>
      <c r="H532">
        <v>28</v>
      </c>
      <c r="I532">
        <v>2</v>
      </c>
      <c r="J532">
        <v>12</v>
      </c>
      <c r="M532" t="s">
        <v>123</v>
      </c>
      <c r="N532">
        <v>17</v>
      </c>
      <c r="O532">
        <v>3</v>
      </c>
      <c r="P532">
        <v>10</v>
      </c>
    </row>
    <row r="533" spans="7:16">
      <c r="G533" t="s">
        <v>118</v>
      </c>
      <c r="H533">
        <v>27</v>
      </c>
      <c r="I533">
        <v>2</v>
      </c>
      <c r="J533">
        <v>12</v>
      </c>
      <c r="M533" t="s">
        <v>144</v>
      </c>
      <c r="N533">
        <v>16</v>
      </c>
      <c r="O533">
        <v>2</v>
      </c>
      <c r="P533">
        <v>11</v>
      </c>
    </row>
    <row r="534" spans="7:16">
      <c r="G534" t="s">
        <v>110</v>
      </c>
      <c r="H534">
        <v>26</v>
      </c>
      <c r="I534">
        <v>2</v>
      </c>
      <c r="J534">
        <v>19</v>
      </c>
      <c r="M534" t="s">
        <v>112</v>
      </c>
      <c r="N534">
        <v>16</v>
      </c>
      <c r="O534">
        <v>2</v>
      </c>
      <c r="P534">
        <v>13</v>
      </c>
    </row>
    <row r="535" spans="7:16">
      <c r="G535" t="s">
        <v>114</v>
      </c>
      <c r="H535">
        <v>26</v>
      </c>
      <c r="I535">
        <v>2</v>
      </c>
      <c r="J535">
        <v>12</v>
      </c>
      <c r="M535" t="s">
        <v>118</v>
      </c>
      <c r="N535">
        <v>16</v>
      </c>
      <c r="O535">
        <v>2</v>
      </c>
      <c r="P535">
        <v>20</v>
      </c>
    </row>
    <row r="536" spans="7:16">
      <c r="G536" t="s">
        <v>128</v>
      </c>
      <c r="H536">
        <v>26</v>
      </c>
      <c r="I536">
        <v>1</v>
      </c>
      <c r="J536">
        <v>10</v>
      </c>
      <c r="M536" t="s">
        <v>168</v>
      </c>
      <c r="N536">
        <v>14</v>
      </c>
      <c r="O536">
        <v>2</v>
      </c>
      <c r="P536">
        <v>11</v>
      </c>
    </row>
    <row r="537" spans="7:16">
      <c r="G537" t="s">
        <v>168</v>
      </c>
      <c r="H537">
        <v>26</v>
      </c>
      <c r="I537">
        <v>2</v>
      </c>
      <c r="J537">
        <v>12</v>
      </c>
      <c r="M537" t="s">
        <v>105</v>
      </c>
      <c r="N537">
        <v>12</v>
      </c>
      <c r="O537">
        <v>3</v>
      </c>
      <c r="P537">
        <v>10</v>
      </c>
    </row>
    <row r="538" spans="7:16">
      <c r="G538" t="s">
        <v>100</v>
      </c>
      <c r="H538">
        <v>26</v>
      </c>
      <c r="I538">
        <v>2</v>
      </c>
      <c r="J538">
        <v>19</v>
      </c>
      <c r="M538" t="s">
        <v>19</v>
      </c>
      <c r="N538">
        <v>10</v>
      </c>
      <c r="O538">
        <v>60</v>
      </c>
      <c r="P538">
        <v>68</v>
      </c>
    </row>
    <row r="539" spans="7:16">
      <c r="G539" t="s">
        <v>33</v>
      </c>
      <c r="H539">
        <v>26</v>
      </c>
      <c r="I539">
        <v>35</v>
      </c>
      <c r="J539">
        <v>47</v>
      </c>
      <c r="M539" t="s">
        <v>145</v>
      </c>
      <c r="N539">
        <v>9</v>
      </c>
      <c r="O539">
        <v>1</v>
      </c>
      <c r="P539">
        <v>6</v>
      </c>
    </row>
    <row r="540" spans="7:16">
      <c r="G540" t="s">
        <v>139</v>
      </c>
      <c r="H540">
        <v>22</v>
      </c>
      <c r="I540">
        <v>2</v>
      </c>
      <c r="J540">
        <v>12</v>
      </c>
      <c r="M540" t="s">
        <v>150</v>
      </c>
      <c r="N540">
        <v>9</v>
      </c>
      <c r="O540">
        <v>2</v>
      </c>
      <c r="P540">
        <v>11</v>
      </c>
    </row>
    <row r="541" spans="7:16">
      <c r="G541" t="s">
        <v>92</v>
      </c>
      <c r="H541">
        <v>22</v>
      </c>
      <c r="I541">
        <v>2</v>
      </c>
      <c r="J541">
        <v>12</v>
      </c>
      <c r="M541" t="s">
        <v>33</v>
      </c>
      <c r="N541">
        <v>8</v>
      </c>
      <c r="O541">
        <v>34</v>
      </c>
      <c r="P541">
        <v>46</v>
      </c>
    </row>
    <row r="542" spans="7:16">
      <c r="G542" t="s">
        <v>150</v>
      </c>
      <c r="H542">
        <v>19</v>
      </c>
      <c r="I542">
        <v>2</v>
      </c>
      <c r="J542">
        <v>12</v>
      </c>
      <c r="M542" t="s">
        <v>180</v>
      </c>
      <c r="N542">
        <v>8</v>
      </c>
      <c r="O542">
        <v>1</v>
      </c>
      <c r="P542">
        <v>8</v>
      </c>
    </row>
    <row r="543" spans="7:16">
      <c r="G543" t="s">
        <v>24</v>
      </c>
      <c r="H543">
        <v>19</v>
      </c>
      <c r="I543">
        <v>49</v>
      </c>
      <c r="J543">
        <v>59</v>
      </c>
      <c r="M543" t="s">
        <v>50</v>
      </c>
      <c r="N543">
        <v>7</v>
      </c>
      <c r="O543">
        <v>31</v>
      </c>
      <c r="P543">
        <v>41</v>
      </c>
    </row>
    <row r="544" spans="7:16">
      <c r="G544" t="s">
        <v>147</v>
      </c>
      <c r="H544">
        <v>19</v>
      </c>
      <c r="I544">
        <v>2</v>
      </c>
      <c r="J544">
        <v>12</v>
      </c>
      <c r="M544" t="s">
        <v>126</v>
      </c>
      <c r="N544">
        <v>7</v>
      </c>
      <c r="O544">
        <v>1</v>
      </c>
      <c r="P544">
        <v>8</v>
      </c>
    </row>
    <row r="545" spans="7:16">
      <c r="G545" t="s">
        <v>108</v>
      </c>
      <c r="H545">
        <v>19</v>
      </c>
      <c r="I545">
        <v>2</v>
      </c>
      <c r="J545">
        <v>19</v>
      </c>
      <c r="M545" t="s">
        <v>129</v>
      </c>
      <c r="N545">
        <v>7</v>
      </c>
      <c r="O545">
        <v>1</v>
      </c>
      <c r="P545">
        <v>5</v>
      </c>
    </row>
    <row r="546" spans="7:16">
      <c r="G546" t="s">
        <v>144</v>
      </c>
      <c r="H546">
        <v>18</v>
      </c>
      <c r="I546">
        <v>2</v>
      </c>
      <c r="J546">
        <v>12</v>
      </c>
      <c r="M546" t="s">
        <v>143</v>
      </c>
      <c r="N546">
        <v>7</v>
      </c>
      <c r="O546">
        <v>1</v>
      </c>
      <c r="P546">
        <v>6</v>
      </c>
    </row>
    <row r="547" spans="7:16">
      <c r="G547" t="s">
        <v>142</v>
      </c>
      <c r="H547">
        <v>18</v>
      </c>
      <c r="I547">
        <v>1</v>
      </c>
      <c r="J547">
        <v>9</v>
      </c>
      <c r="M547" t="s">
        <v>137</v>
      </c>
      <c r="N547">
        <v>6</v>
      </c>
      <c r="O547">
        <v>2</v>
      </c>
      <c r="P547">
        <v>10</v>
      </c>
    </row>
    <row r="548" spans="7:16">
      <c r="G548" t="s">
        <v>105</v>
      </c>
      <c r="H548">
        <v>18</v>
      </c>
      <c r="I548">
        <v>3</v>
      </c>
      <c r="J548">
        <v>24</v>
      </c>
      <c r="M548" t="s">
        <v>158</v>
      </c>
      <c r="N548">
        <v>6</v>
      </c>
      <c r="O548">
        <v>1</v>
      </c>
      <c r="P548">
        <v>8</v>
      </c>
    </row>
    <row r="549" spans="7:16">
      <c r="G549" t="s">
        <v>149</v>
      </c>
      <c r="H549">
        <v>18</v>
      </c>
      <c r="I549">
        <v>1</v>
      </c>
      <c r="J549">
        <v>10</v>
      </c>
      <c r="M549" t="s">
        <v>155</v>
      </c>
      <c r="N549">
        <v>6</v>
      </c>
      <c r="O549">
        <v>1</v>
      </c>
      <c r="P549">
        <v>11</v>
      </c>
    </row>
    <row r="550" spans="7:16">
      <c r="G550" t="s">
        <v>112</v>
      </c>
      <c r="H550">
        <v>16</v>
      </c>
      <c r="I550">
        <v>2</v>
      </c>
      <c r="J550">
        <v>20</v>
      </c>
      <c r="M550" t="s">
        <v>154</v>
      </c>
      <c r="N550">
        <v>6</v>
      </c>
      <c r="O550">
        <v>2</v>
      </c>
      <c r="P550">
        <v>10</v>
      </c>
    </row>
    <row r="551" spans="7:16">
      <c r="G551" t="s">
        <v>117</v>
      </c>
      <c r="H551">
        <v>16</v>
      </c>
      <c r="I551">
        <v>2</v>
      </c>
      <c r="J551">
        <v>11</v>
      </c>
      <c r="M551" t="s">
        <v>204</v>
      </c>
      <c r="N551">
        <v>6</v>
      </c>
      <c r="O551">
        <v>2</v>
      </c>
      <c r="P551">
        <v>12</v>
      </c>
    </row>
    <row r="552" spans="7:16">
      <c r="G552" t="s">
        <v>136</v>
      </c>
      <c r="H552">
        <v>15</v>
      </c>
      <c r="I552">
        <v>2</v>
      </c>
      <c r="J552">
        <v>10</v>
      </c>
      <c r="M552" t="s">
        <v>157</v>
      </c>
      <c r="N552">
        <v>6</v>
      </c>
      <c r="O552">
        <v>1</v>
      </c>
      <c r="P552">
        <v>7</v>
      </c>
    </row>
    <row r="553" spans="7:16">
      <c r="G553" t="s">
        <v>113</v>
      </c>
      <c r="H553">
        <v>14</v>
      </c>
      <c r="I553">
        <v>2</v>
      </c>
      <c r="J553">
        <v>11</v>
      </c>
      <c r="M553" t="s">
        <v>24</v>
      </c>
      <c r="N553">
        <v>6</v>
      </c>
      <c r="O553">
        <v>49</v>
      </c>
      <c r="P553">
        <v>55</v>
      </c>
    </row>
    <row r="554" spans="7:16">
      <c r="G554" t="s">
        <v>145</v>
      </c>
      <c r="H554">
        <v>12</v>
      </c>
      <c r="I554">
        <v>1</v>
      </c>
      <c r="J554">
        <v>11</v>
      </c>
      <c r="M554" t="s">
        <v>161</v>
      </c>
      <c r="N554">
        <v>5</v>
      </c>
      <c r="O554">
        <v>1</v>
      </c>
      <c r="P554">
        <v>7</v>
      </c>
    </row>
    <row r="555" spans="7:16">
      <c r="G555" t="s">
        <v>129</v>
      </c>
      <c r="H555">
        <v>12</v>
      </c>
      <c r="I555">
        <v>1</v>
      </c>
      <c r="J555">
        <v>11</v>
      </c>
      <c r="M555" t="s">
        <v>115</v>
      </c>
      <c r="N555">
        <v>5</v>
      </c>
      <c r="O555">
        <v>2</v>
      </c>
      <c r="P555">
        <v>10</v>
      </c>
    </row>
    <row r="556" spans="7:16">
      <c r="G556" t="s">
        <v>146</v>
      </c>
      <c r="H556">
        <v>9</v>
      </c>
      <c r="I556">
        <v>2</v>
      </c>
      <c r="J556">
        <v>12</v>
      </c>
      <c r="M556" t="s">
        <v>37</v>
      </c>
      <c r="N556">
        <v>5</v>
      </c>
      <c r="O556">
        <v>42</v>
      </c>
      <c r="P556">
        <v>50</v>
      </c>
    </row>
    <row r="557" spans="7:16">
      <c r="G557" t="s">
        <v>154</v>
      </c>
      <c r="H557">
        <v>9</v>
      </c>
      <c r="I557">
        <v>2</v>
      </c>
      <c r="J557">
        <v>11</v>
      </c>
      <c r="M557" t="s">
        <v>120</v>
      </c>
      <c r="N557">
        <v>5</v>
      </c>
      <c r="O557">
        <v>1</v>
      </c>
      <c r="P557">
        <v>5</v>
      </c>
    </row>
    <row r="558" spans="7:16">
      <c r="G558" t="s">
        <v>120</v>
      </c>
      <c r="H558">
        <v>9</v>
      </c>
      <c r="I558">
        <v>1</v>
      </c>
      <c r="J558">
        <v>9</v>
      </c>
      <c r="M558" t="s">
        <v>142</v>
      </c>
      <c r="N558">
        <v>4</v>
      </c>
      <c r="O558">
        <v>1</v>
      </c>
      <c r="P558">
        <v>8</v>
      </c>
    </row>
    <row r="559" spans="7:16">
      <c r="G559" t="s">
        <v>137</v>
      </c>
      <c r="H559">
        <v>9</v>
      </c>
      <c r="I559">
        <v>2</v>
      </c>
      <c r="J559">
        <v>12</v>
      </c>
      <c r="M559" t="s">
        <v>136</v>
      </c>
      <c r="N559">
        <v>4</v>
      </c>
      <c r="O559">
        <v>2</v>
      </c>
      <c r="P559">
        <v>9</v>
      </c>
    </row>
    <row r="560" spans="7:16">
      <c r="G560" t="s">
        <v>204</v>
      </c>
      <c r="H560">
        <v>8</v>
      </c>
      <c r="I560">
        <v>2</v>
      </c>
      <c r="J560">
        <v>12</v>
      </c>
      <c r="M560" t="s">
        <v>165</v>
      </c>
      <c r="N560">
        <v>4</v>
      </c>
      <c r="O560">
        <v>1</v>
      </c>
      <c r="P560">
        <v>9</v>
      </c>
    </row>
    <row r="561" spans="7:16">
      <c r="G561" t="s">
        <v>160</v>
      </c>
      <c r="H561">
        <v>8</v>
      </c>
      <c r="I561">
        <v>1</v>
      </c>
      <c r="J561">
        <v>8</v>
      </c>
      <c r="M561" t="s">
        <v>164</v>
      </c>
      <c r="N561">
        <v>3</v>
      </c>
      <c r="O561">
        <v>2</v>
      </c>
      <c r="P561">
        <v>3</v>
      </c>
    </row>
    <row r="562" spans="7:16">
      <c r="G562" t="s">
        <v>37</v>
      </c>
      <c r="H562">
        <v>8</v>
      </c>
      <c r="I562">
        <v>42</v>
      </c>
      <c r="J562">
        <v>52</v>
      </c>
      <c r="M562" t="s">
        <v>18</v>
      </c>
      <c r="N562">
        <v>3</v>
      </c>
      <c r="O562">
        <v>59</v>
      </c>
      <c r="P562">
        <v>63</v>
      </c>
    </row>
    <row r="563" spans="7:16">
      <c r="G563" t="s">
        <v>126</v>
      </c>
      <c r="H563">
        <v>7</v>
      </c>
      <c r="I563">
        <v>1</v>
      </c>
      <c r="J563">
        <v>6</v>
      </c>
      <c r="M563" t="s">
        <v>146</v>
      </c>
      <c r="N563">
        <v>3</v>
      </c>
      <c r="O563">
        <v>2</v>
      </c>
      <c r="P563">
        <v>4</v>
      </c>
    </row>
    <row r="564" spans="7:16">
      <c r="G564" t="s">
        <v>155</v>
      </c>
      <c r="H564">
        <v>7</v>
      </c>
      <c r="I564">
        <v>1</v>
      </c>
      <c r="J564">
        <v>9</v>
      </c>
      <c r="M564" t="s">
        <v>138</v>
      </c>
      <c r="N564">
        <v>3</v>
      </c>
      <c r="O564">
        <v>2</v>
      </c>
      <c r="P564">
        <v>4</v>
      </c>
    </row>
    <row r="565" spans="7:16">
      <c r="G565" t="s">
        <v>161</v>
      </c>
      <c r="H565">
        <v>6</v>
      </c>
      <c r="I565">
        <v>1</v>
      </c>
      <c r="J565">
        <v>11</v>
      </c>
    </row>
    <row r="566" spans="7:16">
      <c r="G566" t="s">
        <v>205</v>
      </c>
      <c r="H566">
        <v>6</v>
      </c>
      <c r="I566">
        <v>1</v>
      </c>
      <c r="J566">
        <v>10</v>
      </c>
    </row>
    <row r="567" spans="7:16">
      <c r="G567" t="s">
        <v>180</v>
      </c>
      <c r="H567">
        <v>6</v>
      </c>
      <c r="I567">
        <v>1</v>
      </c>
      <c r="J567">
        <v>9</v>
      </c>
    </row>
    <row r="568" spans="7:16">
      <c r="G568" t="s">
        <v>164</v>
      </c>
      <c r="H568">
        <v>6</v>
      </c>
      <c r="I568">
        <v>2</v>
      </c>
      <c r="J568">
        <v>12</v>
      </c>
    </row>
    <row r="569" spans="7:16">
      <c r="G569" t="s">
        <v>115</v>
      </c>
      <c r="H569">
        <v>6</v>
      </c>
      <c r="I569">
        <v>3</v>
      </c>
      <c r="J569">
        <v>9</v>
      </c>
    </row>
    <row r="570" spans="7:16">
      <c r="G570" t="s">
        <v>383</v>
      </c>
      <c r="H570">
        <v>6</v>
      </c>
      <c r="I570">
        <v>1</v>
      </c>
      <c r="J570">
        <v>10</v>
      </c>
    </row>
    <row r="571" spans="7:16">
      <c r="G571" t="s">
        <v>141</v>
      </c>
      <c r="H571">
        <v>5</v>
      </c>
      <c r="I571">
        <v>1</v>
      </c>
      <c r="J571">
        <v>6</v>
      </c>
    </row>
    <row r="572" spans="7:16">
      <c r="G572" t="s">
        <v>157</v>
      </c>
      <c r="H572">
        <v>5</v>
      </c>
      <c r="I572">
        <v>1</v>
      </c>
      <c r="J572">
        <v>8</v>
      </c>
    </row>
    <row r="573" spans="7:16">
      <c r="G573" t="s">
        <v>148</v>
      </c>
      <c r="H573">
        <v>4</v>
      </c>
      <c r="I573">
        <v>1</v>
      </c>
      <c r="J573">
        <v>8</v>
      </c>
    </row>
    <row r="574" spans="7:16">
      <c r="G574" t="s">
        <v>143</v>
      </c>
      <c r="H574">
        <v>4</v>
      </c>
      <c r="I574">
        <v>1</v>
      </c>
      <c r="J574">
        <v>6</v>
      </c>
    </row>
    <row r="575" spans="7:16">
      <c r="G575" t="s">
        <v>138</v>
      </c>
      <c r="H575">
        <v>3</v>
      </c>
      <c r="I575">
        <v>2</v>
      </c>
      <c r="J575">
        <v>6</v>
      </c>
    </row>
    <row r="576" spans="7:16">
      <c r="G576" t="s">
        <v>158</v>
      </c>
      <c r="H576">
        <v>3</v>
      </c>
      <c r="I576">
        <v>1</v>
      </c>
      <c r="J576">
        <v>8</v>
      </c>
    </row>
    <row r="577" spans="7:10">
      <c r="G577" t="s">
        <v>228</v>
      </c>
      <c r="H577">
        <v>3</v>
      </c>
      <c r="I577">
        <v>1</v>
      </c>
      <c r="J577">
        <v>7</v>
      </c>
    </row>
    <row r="578" spans="7:10">
      <c r="G578" t="s">
        <v>127</v>
      </c>
      <c r="H578">
        <v>3</v>
      </c>
      <c r="I578">
        <v>2</v>
      </c>
      <c r="J578">
        <v>12</v>
      </c>
    </row>
    <row r="579" spans="7:10">
      <c r="G579" t="s">
        <v>165</v>
      </c>
      <c r="H579">
        <v>2</v>
      </c>
      <c r="I579">
        <v>1</v>
      </c>
      <c r="J579">
        <v>2</v>
      </c>
    </row>
    <row r="580" spans="7:10">
      <c r="G580" t="s">
        <v>163</v>
      </c>
      <c r="H580">
        <v>2</v>
      </c>
      <c r="I580">
        <v>1</v>
      </c>
      <c r="J580">
        <v>6</v>
      </c>
    </row>
    <row r="581" spans="7:10">
      <c r="G581" t="s">
        <v>134</v>
      </c>
      <c r="H581">
        <v>2</v>
      </c>
      <c r="I581">
        <v>1</v>
      </c>
      <c r="J58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players</vt:lpstr>
      <vt:lpstr>Sheet1</vt:lpstr>
      <vt:lpstr>yahoo values</vt:lpstr>
      <vt:lpstr>Sheet3</vt:lpstr>
      <vt:lpstr>sim results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 Lin</cp:lastModifiedBy>
  <cp:revision/>
  <dcterms:created xsi:type="dcterms:W3CDTF">2024-08-12T16:37:17Z</dcterms:created>
  <dcterms:modified xsi:type="dcterms:W3CDTF">2024-08-21T17:05:28Z</dcterms:modified>
  <cp:category/>
  <cp:contentStatus/>
</cp:coreProperties>
</file>