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ol\Desktop\Homework\Session 1\"/>
    </mc:Choice>
  </mc:AlternateContent>
  <xr:revisionPtr revIDLastSave="0" documentId="13_ncr:1_{B4FE145C-CCC5-4B47-8252-9859C5FADDEC}" xr6:coauthVersionLast="41" xr6:coauthVersionMax="41" xr10:uidLastSave="{00000000-0000-0000-0000-000000000000}"/>
  <bookViews>
    <workbookView xWindow="372" yWindow="0" windowWidth="22524" windowHeight="11820" activeTab="4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Sheet1!$A$1:$R$4115</definedName>
    <definedName name="AllData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12" i="7" l="1"/>
  <c r="D13" i="7"/>
  <c r="C12" i="7"/>
  <c r="B12" i="7"/>
  <c r="D11" i="7"/>
  <c r="D10" i="7"/>
  <c r="D9" i="7"/>
  <c r="D8" i="7"/>
  <c r="D7" i="7"/>
  <c r="D6" i="7"/>
  <c r="D5" i="7"/>
  <c r="D4" i="7"/>
  <c r="D3" i="7"/>
  <c r="D2" i="7"/>
  <c r="C13" i="7"/>
  <c r="C11" i="7"/>
  <c r="C10" i="7"/>
  <c r="C9" i="7"/>
  <c r="C8" i="7"/>
  <c r="C7" i="7"/>
  <c r="C6" i="7"/>
  <c r="C5" i="7"/>
  <c r="C2" i="7"/>
  <c r="C4" i="7"/>
  <c r="C3" i="7"/>
  <c r="B13" i="7"/>
  <c r="B11" i="7"/>
  <c r="B10" i="7"/>
  <c r="B9" i="7"/>
  <c r="B8" i="7"/>
  <c r="B7" i="7"/>
  <c r="B6" i="7"/>
  <c r="B5" i="7"/>
  <c r="B4" i="7"/>
  <c r="B3" i="7"/>
  <c r="B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6" i="7" l="1"/>
  <c r="G6" i="7" s="1"/>
  <c r="E5" i="7"/>
  <c r="F5" i="7" s="1"/>
  <c r="H6" i="7"/>
  <c r="H5" i="7"/>
  <c r="E2" i="7"/>
  <c r="H2" i="7" s="1"/>
  <c r="E4" i="7"/>
  <c r="G4" i="7" s="1"/>
  <c r="F6" i="7"/>
  <c r="E11" i="7"/>
  <c r="G11" i="7" s="1"/>
  <c r="E3" i="7"/>
  <c r="F3" i="7" s="1"/>
  <c r="E10" i="7"/>
  <c r="H10" i="7" s="1"/>
  <c r="E9" i="7"/>
  <c r="G9" i="7" s="1"/>
  <c r="E8" i="7"/>
  <c r="H8" i="7" s="1"/>
  <c r="E7" i="7"/>
  <c r="G7" i="7" s="1"/>
  <c r="E13" i="7"/>
  <c r="F13" i="7" s="1"/>
  <c r="E12" i="7"/>
  <c r="F12" i="7" s="1"/>
  <c r="G5" i="7" l="1"/>
  <c r="H7" i="7"/>
  <c r="F4" i="7"/>
  <c r="F10" i="7"/>
  <c r="F8" i="7"/>
  <c r="G12" i="7"/>
  <c r="F2" i="7"/>
  <c r="H9" i="7"/>
  <c r="H12" i="7"/>
  <c r="H11" i="7"/>
  <c r="G13" i="7"/>
  <c r="G8" i="7"/>
  <c r="H3" i="7"/>
  <c r="G2" i="7"/>
  <c r="G10" i="7"/>
  <c r="F11" i="7"/>
  <c r="F9" i="7"/>
  <c r="F7" i="7"/>
  <c r="G3" i="7"/>
  <c r="H13" i="7"/>
  <c r="H4" i="7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<sst xmlns="http://schemas.openxmlformats.org/spreadsheetml/2006/main" count="33049" uniqueCount="8400">
  <si>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</si>
  <si>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</si>
  <si>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</si>
  <si>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</si>
  <si>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</si>
  <si>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</si>
  <si>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</si>
  <si>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</si>
  <si>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</si>
  <si>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</si>
  <si>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</si>
  <si>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</si>
  <si>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</si>
  <si>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</si>
  <si>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</si>
  <si>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</si>
  <si>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</si>
  <si>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</si>
  <si>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</si>
  <si>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</si>
  <si>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</si>
  <si>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</si>
  <si>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</si>
  <si>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</si>
  <si>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</si>
  <si>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</si>
  <si>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</si>
  <si>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</si>
  <si>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</si>
  <si>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</si>
  <si>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</si>
  <si>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</si>
  <si>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</si>
  <si>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</si>
  <si>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</si>
  <si>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</si>
  <si>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</si>
  <si>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</si>
  <si>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</si>
  <si>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</si>
  <si>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</si>
  <si>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</si>
  <si>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</si>
  <si>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</si>
  <si>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</si>
  <si>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</si>
  <si>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</si>
  <si>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</si>
  <si>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</si>
  <si>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</si>
  <si>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</si>
  <si>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</si>
  <si>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</si>
  <si>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</si>
  <si>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</si>
  <si>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</si>
  <si>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</si>
  <si>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</si>
  <si>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</si>
  <si>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</si>
  <si>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</si>
  <si>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</si>
  <si>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</si>
  <si>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</si>
  <si>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</si>
  <si>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</si>
  <si>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</si>
  <si>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</si>
  <si>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</si>
  <si>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</si>
  <si>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</si>
  <si>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</si>
  <si>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</si>
  <si>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</si>
  <si>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</si>
  <si>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</si>
  <si>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</si>
  <si>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</si>
  <si>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</si>
  <si>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</si>
  <si>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</si>
  <si>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</si>
  <si>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</si>
  <si>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</si>
  <si>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</si>
  <si>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</si>
  <si>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</si>
  <si>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</si>
  <si>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</si>
  <si>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</si>
  <si>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</si>
  <si>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</si>
  <si>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</si>
  <si>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</si>
  <si>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</si>
  <si>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</si>
  <si>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</si>
  <si>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</si>
  <si>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</si>
  <si>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</si>
  <si>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</si>
  <si>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</si>
  <si>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</si>
  <si>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</si>
  <si>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</si>
  <si>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</si>
  <si>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</si>
  <si>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</si>
  <si>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</si>
  <si>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</si>
  <si>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</si>
  <si>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</si>
  <si>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</si>
  <si>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</si>
  <si>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</si>
  <si>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</si>
  <si>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</si>
  <si>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</si>
  <si>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</si>
  <si>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</si>
  <si>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</si>
  <si>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</si>
  <si>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</si>
  <si>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</si>
  <si>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</si>
  <si>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</si>
  <si>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</si>
  <si>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</si>
  <si>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</si>
  <si>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</si>
  <si>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</si>
  <si>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</si>
  <si>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</si>
  <si>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</si>
  <si>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</si>
  <si>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</si>
  <si>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</si>
  <si>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</si>
  <si>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</si>
  <si>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</si>
  <si>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</si>
  <si>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</si>
  <si>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</si>
  <si>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</si>
  <si>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</si>
  <si>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</si>
  <si>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</si>
  <si>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</si>
  <si>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</si>
  <si>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</si>
  <si>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</si>
  <si>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</si>
  <si>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</si>
  <si>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</si>
  <si>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</si>
  <si>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</si>
  <si>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</si>
  <si>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</si>
  <si>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</si>
  <si>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</si>
  <si>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</si>
  <si>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</si>
  <si>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</si>
  <si>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</si>
  <si>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</si>
  <si>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</si>
  <si>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</si>
  <si>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</si>
  <si>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</si>
  <si>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</si>
  <si>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</si>
  <si>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</si>
  <si>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</si>
  <si>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</si>
  <si>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</si>
  <si>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</si>
  <si>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</si>
  <si>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</si>
  <si>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</si>
  <si>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</si>
  <si>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</si>
  <si>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</si>
  <si>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</si>
  <si>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</si>
  <si>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</si>
  <si>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</si>
  <si>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</si>
  <si>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</si>
  <si>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</si>
  <si>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</si>
  <si>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</si>
  <si>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</si>
  <si>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</si>
  <si>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</si>
  <si>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</si>
  <si>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</si>
  <si>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</si>
  <si>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</si>
  <si>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</si>
  <si>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</si>
  <si>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</si>
  <si>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</si>
  <si>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</si>
  <si>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</si>
  <si>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</si>
  <si>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</si>
  <si>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</si>
  <si>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</si>
  <si>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</si>
  <si>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</si>
  <si>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</si>
  <si>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</si>
  <si>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</si>
  <si>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</si>
  <si>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</si>
  <si>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</si>
  <si>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</si>
  <si>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</si>
  <si>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</si>
  <si>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</si>
  <si>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</si>
  <si>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</si>
  <si>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</si>
  <si>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</si>
  <si>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</si>
  <si>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</si>
  <si>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</si>
  <si>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</si>
  <si>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</si>
  <si>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</si>
  <si>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</si>
  <si>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</si>
  <si>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</si>
  <si>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</si>
  <si>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</si>
  <si>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</si>
  <si>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</si>
  <si>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</si>
  <si>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</si>
  <si>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</si>
  <si>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</si>
  <si>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</si>
  <si>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</si>
  <si>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</si>
  <si>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</si>
  <si>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</si>
  <si>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</si>
  <si>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</si>
  <si>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</si>
  <si>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</si>
  <si>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</si>
  <si>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</si>
  <si>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</si>
  <si>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</si>
  <si>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</si>
  <si>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</si>
  <si>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</si>
  <si>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</si>
  <si>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</si>
  <si>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</si>
  <si>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</si>
  <si>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</si>
  <si>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</si>
  <si>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</si>
  <si>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</si>
  <si>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</si>
  <si>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</si>
  <si>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</si>
  <si>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</si>
  <si>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</si>
  <si>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</si>
  <si>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</si>
  <si>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</si>
  <si>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</si>
  <si>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</si>
  <si>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</si>
  <si>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</si>
  <si>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</si>
  <si>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</si>
  <si>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</si>
  <si>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</si>
  <si>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</si>
  <si>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</si>
  <si>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</si>
  <si>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</si>
  <si>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</si>
  <si>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</si>
  <si>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</si>
  <si>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</si>
  <si>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</si>
  <si>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</si>
  <si>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</si>
  <si>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</si>
  <si>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</si>
  <si>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</si>
  <si>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</si>
  <si>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</si>
  <si>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</si>
  <si>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</si>
  <si>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</si>
  <si>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</si>
  <si>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</si>
  <si>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</si>
  <si>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</si>
  <si>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</si>
  <si>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</si>
  <si>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</si>
  <si>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</si>
  <si>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</si>
  <si>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</si>
  <si>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</si>
  <si>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</si>
  <si>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</si>
  <si>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</si>
  <si>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</si>
  <si>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</si>
  <si>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</si>
  <si>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</si>
  <si>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</si>
  <si>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</si>
  <si>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</si>
  <si>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</si>
  <si>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</si>
  <si>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</si>
  <si>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</si>
  <si>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</si>
  <si>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</si>
  <si>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</si>
  <si>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</si>
  <si>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</si>
  <si>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</si>
  <si>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</si>
  <si>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</si>
  <si>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</si>
  <si>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</si>
  <si>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</si>
  <si>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</si>
  <si>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</si>
  <si>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</si>
  <si>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</si>
  <si>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</si>
  <si>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</si>
  <si>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</si>
  <si>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</si>
  <si>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</si>
  <si>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</si>
  <si>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</si>
  <si>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</si>
  <si>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</si>
  <si>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</si>
  <si>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</si>
  <si>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</si>
  <si>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</si>
  <si>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</si>
  <si>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</si>
  <si>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</si>
  <si>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</si>
  <si>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</si>
  <si>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</si>
  <si>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</si>
  <si>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</si>
  <si>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</si>
  <si>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</si>
  <si>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</si>
  <si>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</si>
  <si>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</si>
  <si>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</si>
  <si>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</si>
  <si>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</si>
  <si>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</si>
  <si>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</si>
  <si>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</si>
  <si>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</si>
  <si>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</si>
  <si>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</si>
  <si>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</si>
  <si>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</si>
  <si>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</si>
  <si>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</si>
  <si>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</si>
  <si>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</si>
  <si>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</si>
  <si>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</si>
  <si>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</si>
  <si>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</si>
  <si>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</si>
  <si>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</si>
  <si>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</si>
  <si>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</si>
  <si>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</si>
  <si>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</si>
  <si>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</si>
  <si>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</si>
  <si>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</si>
  <si>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</si>
  <si>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</si>
  <si>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</si>
  <si>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</si>
  <si>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</si>
  <si>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</si>
  <si>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</si>
  <si>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</si>
  <si>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</si>
  <si>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</si>
  <si>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</si>
  <si>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</si>
  <si>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</si>
  <si>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</si>
  <si>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</si>
  <si>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</si>
  <si>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</si>
  <si>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</si>
  <si>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</si>
  <si>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</si>
  <si>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</si>
  <si>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</si>
  <si>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</si>
  <si>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</si>
  <si>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</si>
  <si>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</si>
  <si>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</si>
  <si>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</si>
  <si>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</si>
  <si>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</si>
  <si>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</si>
  <si>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</si>
  <si>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</si>
  <si>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</si>
  <si>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</si>
  <si>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</si>
  <si>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</si>
  <si>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</si>
  <si>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</si>
  <si>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</si>
  <si>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</si>
  <si>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</si>
  <si>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</si>
  <si>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</si>
  <si>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</si>
  <si>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</si>
  <si>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</si>
  <si>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</si>
  <si>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</si>
  <si>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</si>
  <si>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</si>
  <si>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</si>
  <si>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</si>
  <si>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</si>
  <si>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</si>
  <si>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</si>
  <si>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</si>
  <si>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</si>
  <si>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</si>
  <si>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</si>
  <si>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</si>
  <si>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</si>
  <si>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</si>
  <si>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</si>
  <si>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</si>
  <si>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</si>
  <si>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</si>
  <si>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</si>
  <si>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</si>
  <si>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</si>
  <si>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</si>
  <si>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</si>
  <si>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</si>
  <si>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</si>
  <si>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</si>
  <si>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</si>
  <si>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</si>
  <si>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</si>
  <si>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</si>
  <si>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</si>
  <si>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</si>
  <si>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</si>
  <si>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</si>
  <si>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</si>
  <si>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</si>
  <si>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</si>
  <si>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</si>
  <si>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</si>
  <si>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</si>
  <si>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</si>
  <si>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</si>
  <si>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</si>
  <si>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</si>
  <si>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</si>
  <si>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</si>
  <si>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</si>
  <si>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</si>
  <si>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</si>
  <si>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</si>
  <si>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</si>
  <si>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</si>
  <si>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</si>
  <si>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</si>
  <si>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</si>
  <si>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</si>
  <si>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</si>
  <si>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</si>
  <si>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</si>
  <si>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</si>
  <si>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</si>
  <si>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</si>
  <si>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</si>
  <si>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</si>
  <si>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</si>
  <si>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</si>
  <si>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</si>
  <si>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</si>
  <si>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</si>
  <si>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</si>
  <si>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</si>
  <si>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</si>
  <si>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</si>
  <si>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</si>
  <si>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</si>
  <si>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</si>
  <si>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</si>
  <si>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</si>
  <si>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</si>
  <si>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</si>
  <si>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</si>
  <si>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</si>
  <si>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</si>
  <si>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</si>
  <si>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</si>
  <si>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</si>
  <si>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</si>
  <si>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</si>
  <si>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</si>
  <si>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</si>
  <si>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</si>
  <si>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</si>
  <si>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</si>
  <si>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</si>
  <si>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</si>
  <si>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</si>
  <si>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</si>
  <si>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</si>
  <si>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</si>
  <si>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</si>
  <si>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</si>
  <si>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</si>
  <si>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</si>
  <si>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</si>
  <si>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</si>
  <si>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</si>
  <si>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</si>
  <si>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</si>
  <si>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</si>
  <si>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</si>
  <si>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</si>
  <si>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</si>
  <si>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</si>
  <si>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</si>
  <si>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</si>
  <si>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</si>
  <si>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</si>
  <si>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</si>
  <si>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</si>
  <si>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</si>
  <si>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</si>
  <si>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</si>
  <si>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</si>
  <si>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</si>
  <si>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</si>
  <si>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</si>
  <si>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</si>
  <si>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</si>
  <si>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</si>
  <si>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</si>
  <si>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</si>
  <si>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</si>
  <si>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</si>
  <si>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</si>
  <si>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</si>
  <si>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</si>
  <si>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</si>
  <si>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</si>
  <si>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</si>
  <si>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</si>
  <si>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</si>
  <si>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</si>
  <si>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</si>
  <si>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</si>
  <si>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</si>
  <si>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</si>
  <si>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</si>
  <si>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</si>
  <si>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</si>
  <si>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</si>
  <si>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</si>
  <si>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</si>
  <si>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</si>
  <si>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</si>
  <si>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</si>
  <si>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</si>
  <si>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</si>
  <si>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</si>
  <si>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</si>
  <si>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</si>
  <si>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</si>
  <si>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</si>
  <si>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</si>
  <si>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</si>
  <si>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</si>
  <si>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</si>
  <si>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</si>
  <si>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</si>
  <si>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</si>
  <si>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</si>
  <si>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</si>
  <si>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</si>
  <si>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</si>
  <si>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</si>
  <si>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</si>
  <si>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</si>
  <si>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</si>
  <si>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</si>
  <si>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</si>
  <si>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</si>
  <si>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</si>
  <si>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</si>
  <si>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</si>
  <si>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</si>
  <si>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</si>
  <si>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</si>
  <si>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</si>
  <si>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</si>
  <si>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</si>
  <si>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</si>
  <si>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</si>
  <si>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</si>
  <si>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</si>
  <si>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</si>
  <si>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</si>
  <si>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</si>
  <si>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</si>
  <si>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</si>
  <si>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</si>
  <si>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</si>
  <si>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</si>
  <si>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</si>
  <si>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</si>
  <si>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</si>
  <si>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</si>
  <si>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</si>
  <si>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</si>
  <si>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</si>
  <si>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</si>
  <si>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</si>
  <si>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</si>
  <si>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</si>
  <si>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</si>
  <si>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</si>
  <si>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</si>
  <si>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</si>
  <si>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</si>
  <si>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</si>
  <si>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</si>
  <si>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</si>
  <si>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</si>
  <si>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</si>
  <si>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</si>
  <si>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</si>
  <si>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</si>
  <si>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</si>
  <si>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</si>
  <si>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</si>
  <si>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</si>
  <si>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</si>
  <si>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</si>
  <si>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</si>
  <si>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</si>
  <si>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</si>
  <si>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</si>
  <si>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</si>
  <si>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</si>
  <si>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</si>
  <si>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</si>
  <si>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</si>
  <si>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</si>
  <si>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</si>
  <si>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</si>
  <si>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</si>
  <si>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</si>
  <si>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</si>
  <si>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</si>
  <si>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</si>
  <si>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</si>
  <si>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</si>
  <si>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</si>
  <si>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</si>
  <si>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</si>
  <si>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</si>
  <si>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</si>
  <si>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</si>
  <si>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</si>
  <si>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</si>
  <si>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</si>
  <si>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</si>
  <si>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</si>
  <si>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</si>
  <si>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</si>
  <si>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</si>
  <si>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</si>
  <si>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</si>
  <si>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</si>
  <si>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</si>
  <si>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</si>
  <si>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</si>
  <si>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</si>
  <si>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</si>
  <si>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</si>
  <si>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</si>
  <si>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</si>
  <si>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</si>
  <si>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</si>
  <si>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</si>
  <si>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</si>
  <si>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</si>
  <si>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</si>
  <si>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</si>
  <si>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</si>
  <si>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</si>
  <si>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</si>
  <si>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</si>
  <si>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</si>
  <si>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</si>
  <si>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</si>
  <si>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</si>
  <si>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</si>
  <si>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</si>
  <si>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</si>
  <si>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</si>
  <si>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</si>
  <si>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</si>
  <si>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</si>
  <si>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</si>
  <si>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</si>
  <si>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</si>
  <si>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</si>
  <si>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</si>
  <si>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</si>
  <si>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</si>
  <si>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</si>
  <si>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</si>
  <si>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</si>
  <si>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</si>
  <si>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</si>
  <si>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</si>
  <si>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</si>
  <si>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</si>
  <si>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</si>
  <si>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</si>
  <si>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</si>
  <si>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</si>
  <si>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</si>
  <si>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</si>
  <si>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</si>
  <si>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</si>
  <si>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</si>
  <si>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</si>
  <si>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</si>
  <si>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</si>
  <si>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</si>
  <si>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</si>
  <si>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</si>
  <si>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</si>
  <si>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</si>
  <si>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</si>
  <si>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</si>
  <si>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</si>
  <si>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</si>
  <si>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</si>
  <si>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</si>
  <si>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</si>
  <si>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</si>
  <si>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</si>
  <si>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</si>
  <si>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</si>
  <si>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</si>
  <si>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</si>
  <si>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</si>
  <si>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</si>
  <si>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</si>
  <si>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</si>
  <si>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</si>
  <si>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</si>
  <si>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</si>
  <si>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</si>
  <si>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</si>
  <si>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</si>
  <si>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</si>
  <si>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</si>
  <si>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</si>
  <si>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</si>
  <si>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</si>
  <si>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</si>
  <si>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</si>
  <si>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</si>
  <si>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</si>
  <si>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</si>
  <si>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</si>
  <si>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</si>
  <si>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</si>
  <si>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</si>
  <si>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</si>
  <si>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</si>
  <si>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</si>
  <si>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</si>
  <si>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</si>
  <si>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</si>
  <si>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</si>
  <si>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</si>
  <si>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</si>
  <si>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</si>
  <si>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</si>
  <si>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</si>
  <si>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</si>
  <si>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</si>
  <si>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</si>
  <si>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</si>
  <si>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</si>
  <si>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</si>
  <si>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</si>
  <si>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</si>
  <si>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</si>
  <si>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</si>
  <si>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</si>
  <si>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</si>
  <si>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</si>
  <si>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</si>
  <si>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</si>
  <si>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</si>
  <si>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</si>
  <si>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</si>
  <si>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</si>
  <si>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</si>
  <si>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</si>
  <si>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</si>
  <si>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</si>
  <si>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</si>
  <si>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</si>
  <si>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</si>
  <si>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</si>
  <si>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</si>
  <si>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</si>
  <si>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</si>
  <si>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</si>
  <si>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</si>
  <si>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</si>
  <si>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</si>
  <si>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</si>
  <si>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</si>
  <si>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</si>
  <si>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</si>
  <si>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</si>
  <si>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</si>
  <si>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</si>
  <si>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</si>
  <si>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</si>
  <si>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</si>
  <si>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</si>
  <si>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</si>
  <si>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</si>
  <si>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</si>
  <si>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</si>
  <si>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</si>
  <si>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</si>
  <si>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</si>
  <si>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</si>
  <si>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</si>
  <si>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</si>
  <si>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</si>
  <si>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</si>
  <si>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</si>
  <si>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</si>
  <si>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</si>
  <si>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</si>
  <si>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</si>
  <si>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</si>
  <si>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</si>
  <si>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</si>
  <si>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</si>
  <si>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</si>
  <si>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</si>
  <si>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</si>
  <si>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</si>
  <si>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</si>
  <si>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</si>
  <si>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</si>
  <si>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</si>
  <si>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</si>
  <si>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</si>
  <si>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</si>
  <si>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</si>
  <si>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</si>
  <si>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</si>
  <si>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</si>
  <si>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</si>
  <si>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</si>
  <si>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</si>
  <si>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</si>
  <si>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</si>
  <si>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</si>
  <si>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</si>
  <si>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</si>
  <si>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</si>
  <si>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</si>
  <si>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</si>
  <si>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</si>
  <si>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</si>
  <si>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</si>
  <si>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</si>
  <si>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</si>
  <si>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</si>
  <si>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</si>
  <si>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</si>
  <si>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</si>
  <si>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</si>
  <si>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</si>
  <si>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</si>
  <si>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</si>
  <si>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</si>
  <si>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</si>
  <si>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</si>
  <si>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</si>
  <si>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</si>
  <si>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</si>
  <si>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</si>
  <si>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</si>
  <si>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</si>
  <si>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</si>
  <si>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</si>
  <si>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</si>
  <si>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</si>
  <si>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</si>
  <si>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</si>
  <si>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</si>
  <si>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</si>
  <si>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</si>
  <si>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</si>
  <si>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</si>
  <si>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</si>
  <si>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</si>
  <si>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</si>
  <si>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</si>
  <si>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</si>
  <si>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</si>
  <si>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</si>
  <si>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</si>
  <si>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</si>
  <si>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</si>
  <si>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</si>
  <si>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</si>
  <si>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</si>
  <si>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</si>
  <si>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</si>
  <si>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</si>
  <si>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</si>
  <si>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</si>
  <si>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</si>
  <si>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</si>
  <si>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</si>
  <si>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</si>
  <si>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</si>
  <si>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</si>
  <si>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</si>
  <si>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</si>
  <si>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</si>
  <si>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</si>
  <si>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</si>
  <si>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</si>
  <si>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</si>
  <si>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</si>
  <si>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</si>
  <si>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</si>
  <si>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</si>
  <si>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</si>
  <si>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</si>
  <si>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</si>
  <si>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</si>
  <si>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</si>
  <si>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</si>
  <si>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</si>
  <si>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</si>
  <si>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</si>
  <si>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</si>
  <si>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</si>
  <si>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</si>
  <si>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</si>
  <si>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</si>
  <si>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</si>
  <si>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</si>
  <si>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</si>
  <si>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</si>
  <si>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</si>
  <si>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</si>
  <si>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</si>
  <si>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</si>
  <si>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</si>
  <si>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</si>
  <si>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</si>
  <si>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</si>
  <si>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</si>
  <si>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</si>
  <si>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</si>
  <si>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</si>
  <si>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</si>
  <si>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</si>
  <si>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</si>
  <si>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</si>
  <si>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</si>
  <si>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</si>
  <si>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</si>
  <si>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</si>
  <si>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</si>
  <si>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</si>
  <si>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</si>
  <si>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</si>
  <si>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</si>
  <si>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</si>
  <si>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</si>
  <si>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</si>
  <si>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</si>
  <si>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</si>
  <si>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</si>
  <si>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</si>
  <si>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</si>
  <si>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</si>
  <si>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</si>
  <si>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</si>
  <si>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</si>
  <si>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</si>
  <si>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</si>
  <si>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</si>
  <si>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</si>
  <si>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</si>
  <si>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</si>
  <si>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</si>
  <si>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</si>
  <si>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</si>
  <si>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</si>
  <si>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</si>
  <si>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</si>
  <si>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</si>
  <si>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</si>
  <si>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</si>
  <si>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</si>
  <si>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</si>
  <si>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</si>
  <si>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</si>
  <si>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</si>
  <si>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</si>
  <si>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</si>
  <si>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</si>
  <si>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</si>
  <si>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</si>
  <si>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</si>
  <si>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</si>
  <si>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</si>
  <si>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</si>
  <si>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</si>
  <si>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</si>
  <si>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</si>
  <si>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</si>
  <si>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</si>
  <si>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</si>
  <si>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</si>
  <si>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</si>
  <si>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</si>
  <si>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</si>
  <si>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</si>
  <si>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</si>
  <si>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</si>
  <si>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</si>
  <si>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</si>
  <si>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</si>
  <si>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</si>
  <si>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</si>
  <si>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</si>
  <si>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</si>
  <si>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</si>
  <si>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</si>
  <si>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</si>
  <si>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</si>
  <si>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</si>
  <si>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</si>
  <si>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</si>
  <si>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</si>
  <si>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</si>
  <si>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</si>
  <si>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</si>
  <si>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</si>
  <si>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</si>
  <si>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</si>
  <si>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</si>
  <si>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</si>
  <si>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</si>
  <si>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</si>
  <si>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</si>
  <si>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</si>
  <si>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</si>
  <si>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</si>
  <si>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</si>
  <si>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</si>
  <si>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</si>
  <si>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</si>
  <si>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</si>
  <si>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</si>
  <si>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</si>
  <si>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</si>
  <si>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</si>
  <si>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</si>
  <si>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</si>
  <si>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</si>
  <si>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</si>
  <si>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</si>
  <si>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</si>
  <si>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</si>
  <si>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</si>
  <si>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</si>
  <si>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</si>
  <si>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</si>
  <si>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</si>
  <si>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</si>
  <si>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</si>
  <si>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</si>
  <si>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</si>
  <si>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</si>
  <si>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</si>
  <si>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</si>
  <si>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</si>
  <si>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</si>
  <si>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</si>
  <si>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</si>
  <si>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</si>
  <si>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</si>
  <si>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</si>
  <si>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</si>
  <si>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</si>
  <si>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</si>
  <si>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</si>
  <si>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</si>
  <si>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</si>
  <si>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</si>
  <si>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</si>
  <si>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</si>
  <si>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</si>
  <si>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</si>
  <si>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</si>
  <si>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</si>
  <si>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</si>
  <si>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</si>
  <si>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</si>
  <si>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</si>
  <si>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</si>
  <si>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</si>
  <si>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</si>
  <si>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</si>
  <si>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</si>
  <si>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</si>
  <si>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</si>
  <si>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</si>
  <si>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</si>
  <si>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</si>
  <si>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</si>
  <si>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</si>
  <si>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</si>
  <si>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</si>
  <si>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</si>
  <si>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</si>
  <si>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</si>
  <si>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</si>
  <si>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</si>
  <si>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</si>
  <si>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</si>
  <si>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</si>
  <si>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</si>
  <si>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</si>
  <si>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</si>
  <si>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</si>
  <si>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</si>
  <si>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</si>
  <si>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</si>
  <si>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</si>
  <si>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</si>
  <si>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</si>
  <si>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</si>
  <si>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</si>
  <si>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</si>
  <si>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</si>
  <si>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</si>
  <si>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</si>
  <si>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</si>
  <si>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</si>
  <si>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</si>
  <si>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</si>
  <si>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</si>
  <si>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</si>
  <si>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</si>
  <si>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</si>
  <si>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</si>
  <si>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</si>
  <si>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</si>
  <si>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</si>
  <si>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</si>
  <si>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</si>
  <si>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</si>
  <si>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</si>
  <si>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</si>
  <si>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</si>
  <si>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</si>
  <si>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</si>
  <si>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</si>
  <si>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</si>
  <si>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</si>
  <si>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</si>
  <si>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</si>
  <si>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</si>
  <si>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</si>
  <si>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</si>
  <si>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</si>
  <si>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</si>
  <si>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</si>
  <si>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</si>
  <si>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</si>
  <si>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</si>
  <si>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</si>
  <si>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</si>
  <si>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</si>
  <si>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</si>
  <si>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</si>
  <si>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</si>
  <si>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</si>
  <si>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</si>
  <si>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</si>
  <si>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</si>
  <si>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</si>
  <si>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</si>
  <si>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</si>
  <si>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</si>
  <si>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</si>
  <si>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</si>
  <si>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</si>
  <si>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</si>
  <si>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</si>
  <si>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</si>
  <si>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</si>
  <si>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</si>
  <si>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</si>
  <si>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</si>
  <si>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</si>
  <si>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</si>
  <si>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</si>
  <si>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</si>
  <si>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</si>
  <si>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</si>
  <si>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</si>
  <si>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</si>
  <si>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</si>
  <si>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</si>
  <si>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</si>
  <si>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</si>
  <si>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</si>
  <si>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</si>
  <si>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</si>
  <si>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</si>
  <si>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</si>
  <si>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</si>
  <si>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</si>
  <si>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</si>
  <si>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</si>
  <si>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</si>
  <si>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</si>
  <si>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</si>
  <si>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</si>
  <si>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</si>
  <si>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</si>
  <si>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</si>
  <si>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</si>
  <si>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</si>
  <si>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</si>
  <si>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</si>
  <si>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</si>
  <si>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</si>
  <si>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</si>
  <si>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</si>
  <si>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</si>
  <si>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</si>
  <si>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</si>
  <si>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</si>
  <si>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</si>
  <si>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</si>
  <si>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</si>
  <si>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</si>
  <si>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</si>
  <si>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</si>
  <si>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</si>
  <si>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</si>
  <si>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</si>
  <si>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</si>
  <si>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</si>
  <si>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</si>
  <si>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</si>
  <si>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</si>
  <si>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</si>
  <si>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</si>
  <si>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</si>
  <si>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</si>
  <si>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</si>
  <si>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</si>
  <si>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</si>
  <si>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</si>
  <si>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</si>
  <si>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</si>
  <si>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</si>
  <si>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</si>
  <si>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</si>
  <si>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</si>
  <si>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</si>
  <si>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</si>
  <si>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</si>
  <si>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</si>
  <si>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</si>
  <si>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</si>
  <si>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</si>
  <si>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</si>
  <si>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</si>
  <si>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</si>
  <si>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</si>
  <si>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</si>
  <si>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</si>
  <si>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</si>
  <si>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</si>
  <si>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</si>
  <si>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</si>
  <si>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</si>
  <si>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</si>
  <si>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</si>
  <si>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</si>
  <si>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</si>
  <si>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</si>
  <si>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</si>
  <si>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</si>
  <si>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</si>
  <si>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</si>
  <si>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</si>
  <si>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</si>
  <si>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</si>
  <si>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</si>
  <si>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</si>
  <si>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</si>
  <si>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</si>
  <si>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</si>
  <si>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</si>
  <si>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</si>
  <si>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</si>
  <si>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</si>
  <si>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</si>
  <si>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</si>
  <si>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</si>
  <si>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</si>
  <si>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</si>
  <si>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</si>
  <si>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</si>
  <si>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</si>
  <si>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</si>
  <si>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</si>
  <si>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</si>
  <si>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</si>
  <si>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</si>
  <si>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</si>
  <si>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</si>
  <si>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</si>
  <si>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</si>
  <si>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</si>
  <si>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</si>
  <si>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</si>
  <si>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</si>
  <si>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</si>
  <si>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</si>
  <si>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</si>
  <si>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</si>
  <si>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</si>
  <si>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</si>
  <si>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</si>
  <si>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</si>
  <si>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</si>
  <si>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</si>
  <si>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</si>
  <si>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</si>
  <si>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</si>
  <si>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</si>
  <si>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</si>
  <si>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</si>
  <si>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</si>
  <si>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</si>
  <si>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</si>
  <si>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</si>
  <si>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</si>
  <si>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</si>
  <si>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</si>
  <si>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</si>
  <si>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</si>
  <si>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</si>
  <si>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</si>
  <si>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</si>
  <si>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</si>
  <si>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</si>
  <si>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</si>
  <si>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</si>
  <si>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</si>
  <si>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</si>
  <si>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</si>
  <si>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</si>
  <si>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</si>
  <si>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</si>
  <si>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</si>
  <si>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</si>
  <si>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</si>
  <si>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</si>
  <si>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</si>
  <si>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</si>
  <si>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</si>
  <si>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</si>
  <si>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</si>
  <si>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</si>
  <si>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</si>
  <si>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</si>
  <si>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</si>
  <si>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</si>
  <si>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</si>
  <si>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</si>
  <si>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</si>
  <si>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</si>
  <si>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</si>
  <si>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</si>
  <si>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</si>
  <si>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</si>
  <si>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</si>
  <si>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</si>
  <si>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</si>
  <si>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</si>
  <si>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</si>
  <si>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</si>
  <si>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</si>
  <si>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</si>
  <si>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</si>
  <si>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</si>
  <si>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</si>
  <si>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</si>
  <si>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</si>
  <si>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</si>
  <si>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</si>
  <si>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</si>
  <si>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</si>
  <si>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</si>
  <si>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</si>
  <si>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</si>
  <si>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</si>
  <si>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</si>
  <si>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</si>
  <si>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</si>
  <si>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</si>
  <si>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</si>
  <si>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</si>
  <si>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</si>
  <si>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</si>
  <si>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</si>
  <si>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</si>
  <si>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</si>
  <si>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</si>
  <si>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</si>
  <si>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</si>
  <si>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</si>
  <si>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</si>
  <si>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</si>
  <si>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</si>
  <si>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</si>
  <si>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</si>
  <si>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</si>
  <si>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</si>
  <si>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</si>
  <si>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</si>
  <si>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</si>
  <si>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</si>
  <si>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</si>
  <si>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</si>
  <si>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</si>
  <si>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</si>
  <si>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</si>
  <si>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</si>
  <si>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</si>
  <si>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</si>
  <si>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</si>
  <si>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</si>
  <si>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</si>
  <si>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</si>
  <si>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</si>
  <si>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</si>
  <si>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</si>
  <si>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</si>
  <si>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</si>
  <si>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</si>
  <si>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</si>
  <si>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</si>
  <si>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</si>
  <si>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</si>
  <si>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</si>
  <si>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</si>
  <si>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</si>
  <si>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</si>
  <si>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</si>
  <si>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</si>
  <si>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</si>
  <si>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</si>
  <si>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</si>
  <si>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</si>
  <si>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</si>
  <si>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</si>
  <si>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</si>
  <si>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</si>
  <si>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</si>
  <si>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</si>
  <si>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</si>
  <si>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</si>
  <si>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</si>
  <si>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</si>
  <si>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</si>
  <si>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</si>
  <si>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</si>
  <si>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</si>
  <si>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</si>
  <si>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</si>
  <si>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</si>
  <si>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</si>
  <si>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</si>
  <si>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</si>
  <si>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</si>
  <si>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</si>
  <si>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</si>
  <si>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</si>
  <si>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</si>
  <si>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</si>
  <si>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</si>
  <si>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</si>
  <si>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</si>
  <si>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</si>
  <si>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</si>
  <si>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</si>
  <si>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</si>
  <si>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</si>
  <si>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</si>
  <si>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</si>
  <si>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</si>
  <si>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</si>
  <si>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</si>
  <si>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</si>
  <si>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</si>
  <si>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</si>
  <si>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</si>
  <si>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</si>
  <si>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</si>
  <si>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</si>
  <si>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</si>
  <si>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</si>
  <si>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</si>
  <si>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</si>
  <si>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</si>
  <si>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</si>
  <si>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</si>
  <si>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</si>
  <si>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</si>
  <si>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</si>
  <si>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</si>
  <si>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</si>
  <si>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</si>
  <si>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</si>
  <si>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</si>
  <si>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</si>
  <si>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</si>
  <si>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</si>
  <si>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</si>
  <si>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</si>
  <si>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</si>
  <si>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</si>
  <si>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</si>
  <si>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</si>
  <si>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</si>
  <si>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</si>
  <si>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</si>
  <si>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</si>
  <si>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</si>
  <si>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</si>
  <si>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</si>
  <si>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</si>
  <si>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</si>
  <si>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</si>
  <si>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</si>
  <si>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</si>
  <si>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</si>
  <si>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</si>
  <si>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</si>
  <si>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</si>
  <si>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</si>
  <si>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</si>
  <si>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</si>
  <si>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</si>
  <si>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</si>
  <si>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</si>
  <si>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</si>
  <si>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</si>
  <si>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</si>
  <si>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</si>
  <si>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</si>
  <si>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</si>
  <si>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</si>
  <si>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</si>
  <si>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</si>
  <si>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</si>
  <si>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</si>
  <si>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</si>
  <si>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</si>
  <si>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</si>
  <si>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</si>
  <si>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</si>
  <si>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</si>
  <si>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</si>
  <si>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</si>
  <si>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</si>
  <si>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</si>
  <si>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</si>
  <si>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</si>
  <si>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</si>
  <si>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</si>
  <si>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</si>
  <si>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</si>
  <si>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</si>
  <si>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</si>
  <si>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</si>
  <si>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</si>
  <si>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</si>
  <si>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</si>
  <si>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</si>
  <si>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</si>
  <si>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</si>
  <si>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</si>
  <si>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</si>
  <si>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</si>
  <si>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</si>
  <si>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</si>
  <si>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</si>
  <si>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</si>
  <si>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</si>
  <si>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</si>
  <si>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</si>
  <si>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</si>
  <si>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</si>
  <si>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</si>
  <si>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</si>
  <si>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</si>
  <si>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</si>
  <si>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</si>
  <si>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</si>
  <si>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</si>
  <si>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</si>
  <si>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</si>
  <si>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</si>
  <si>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</si>
  <si>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</si>
  <si>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</si>
  <si>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</si>
  <si>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</si>
  <si>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</si>
  <si>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</si>
  <si>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</si>
  <si>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</si>
  <si>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</si>
  <si>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</si>
  <si>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</si>
  <si>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</si>
  <si>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</si>
  <si>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</si>
  <si>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</si>
  <si>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</si>
  <si>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</si>
  <si>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</si>
  <si>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</si>
  <si>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</si>
  <si>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</si>
  <si>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</si>
  <si>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</si>
  <si>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</si>
  <si>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</si>
  <si>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</si>
  <si>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</si>
  <si>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</si>
  <si>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</si>
  <si>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</si>
  <si>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</si>
  <si>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</si>
  <si>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</si>
  <si>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</si>
  <si>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</si>
  <si>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</si>
  <si>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</si>
  <si>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</si>
  <si>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</si>
  <si>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</si>
  <si>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</si>
  <si>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</si>
  <si>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</si>
  <si>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</si>
  <si>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</si>
  <si>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</si>
  <si>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</si>
  <si>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</si>
  <si>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</si>
  <si>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</si>
  <si>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</si>
  <si>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</si>
  <si>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</si>
  <si>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</si>
  <si>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</si>
  <si>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</si>
  <si>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</si>
  <si>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</si>
  <si>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</si>
  <si>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</si>
  <si>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</si>
  <si>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</si>
  <si>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</si>
  <si>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</si>
  <si>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</si>
  <si>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</si>
  <si>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</si>
  <si>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</si>
  <si>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</si>
  <si>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</si>
  <si>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</si>
  <si>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</si>
  <si>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</si>
  <si>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</si>
  <si>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</si>
  <si>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</si>
  <si>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</si>
  <si>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</si>
  <si>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</si>
  <si>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</si>
  <si>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</si>
  <si>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</si>
  <si>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</si>
  <si>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</si>
  <si>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</si>
  <si>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</si>
  <si>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</si>
  <si>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</si>
  <si>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</si>
  <si>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</si>
  <si>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</si>
  <si>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</si>
  <si>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</si>
  <si>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</si>
  <si>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</si>
  <si>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</si>
  <si>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</si>
  <si>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</si>
  <si>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</si>
  <si>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</si>
  <si>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</si>
  <si>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</si>
  <si>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</si>
  <si>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</si>
  <si>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</si>
  <si>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</si>
  <si>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</si>
  <si>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</si>
  <si>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</si>
  <si>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</si>
  <si>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</si>
  <si>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</si>
  <si>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</si>
  <si>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</si>
  <si>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</si>
  <si>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</si>
  <si>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</si>
  <si>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</si>
  <si>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</si>
  <si>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</si>
  <si>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</si>
  <si>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</si>
  <si>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</si>
  <si>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</si>
  <si>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</si>
  <si>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</si>
  <si>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</si>
  <si>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</si>
  <si>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</si>
  <si>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</si>
  <si>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</si>
  <si>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</si>
  <si>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</si>
  <si>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</si>
  <si>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</si>
  <si>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</si>
  <si>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</si>
  <si>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</si>
  <si>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</si>
  <si>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</si>
  <si>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</si>
  <si>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</si>
  <si>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</si>
  <si>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</si>
  <si>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</si>
  <si>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</si>
  <si>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</si>
  <si>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</si>
  <si>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</si>
  <si>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</si>
  <si>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</si>
  <si>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</si>
  <si>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</si>
  <si>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</si>
  <si>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</si>
  <si>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</si>
  <si>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</si>
  <si>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</si>
  <si>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</si>
  <si>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</si>
  <si>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</si>
  <si>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</si>
  <si>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</si>
  <si>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</si>
  <si>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</si>
  <si>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</si>
  <si>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</si>
  <si>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</si>
  <si>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</si>
  <si>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</si>
  <si>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</si>
  <si>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</si>
  <si>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</si>
  <si>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</si>
  <si>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</si>
  <si>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</si>
  <si>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</si>
  <si>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</si>
  <si>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</si>
  <si>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</si>
  <si>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</si>
  <si>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</si>
  <si>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</si>
  <si>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</si>
  <si>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</si>
  <si>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</si>
  <si>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</si>
  <si>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</si>
  <si>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</si>
  <si>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</si>
  <si>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</si>
  <si>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</si>
  <si>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</si>
  <si>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</si>
  <si>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</si>
  <si>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</si>
  <si>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</si>
  <si>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</si>
  <si>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</si>
  <si>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</si>
  <si>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</si>
  <si>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</si>
  <si>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</si>
  <si>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</si>
  <si>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</si>
  <si>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</si>
  <si>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</si>
  <si>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</si>
  <si>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</si>
  <si>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</si>
  <si>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</si>
  <si>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</si>
  <si>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</si>
  <si>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</si>
  <si>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</si>
  <si>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</si>
  <si>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</si>
  <si>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</si>
  <si>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</si>
  <si>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</si>
  <si>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</si>
  <si>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</si>
  <si>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</si>
  <si>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</si>
  <si>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</si>
  <si>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</si>
  <si>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</si>
  <si>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</si>
  <si>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</si>
  <si>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</si>
  <si>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</si>
  <si>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</si>
  <si>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</si>
  <si>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</si>
  <si>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</si>
  <si>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</si>
  <si>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</si>
  <si>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</si>
  <si>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</si>
  <si>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</si>
  <si>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</si>
  <si>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</si>
  <si>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</si>
  <si>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</si>
  <si>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</si>
  <si>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</si>
  <si>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</si>
  <si>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</si>
  <si>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</si>
  <si>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</si>
  <si>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</si>
  <si>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</si>
  <si>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</si>
  <si>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</si>
  <si>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</si>
  <si>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</si>
  <si>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</si>
  <si>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</si>
  <si>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</si>
  <si>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</si>
  <si>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</si>
  <si>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</si>
  <si>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</si>
  <si>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</si>
  <si>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</si>
  <si>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</si>
  <si>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</si>
  <si>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</si>
  <si>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</si>
  <si>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</si>
  <si>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</si>
  <si>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</si>
  <si>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</si>
  <si>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</si>
  <si>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</si>
  <si>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</si>
  <si>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</si>
  <si>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</si>
  <si>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</si>
  <si>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</si>
  <si>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</si>
  <si>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</si>
  <si>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</si>
  <si>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</si>
  <si>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</si>
  <si>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</si>
  <si>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</si>
  <si>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</si>
  <si>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</si>
  <si>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</si>
  <si>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</si>
  <si>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</si>
  <si>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</si>
  <si>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</si>
  <si>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</si>
  <si>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</si>
  <si>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</si>
  <si>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</si>
  <si>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</si>
  <si>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</si>
  <si>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</si>
  <si>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</si>
  <si>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</si>
  <si>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</si>
  <si>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</si>
  <si>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</si>
  <si>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</si>
  <si>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</si>
  <si>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</si>
  <si>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</si>
  <si>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</si>
  <si>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</si>
  <si>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</si>
  <si>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</si>
  <si>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</si>
  <si>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</si>
  <si>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</si>
  <si>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</si>
  <si>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</si>
  <si>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</si>
  <si>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</si>
  <si>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</si>
  <si>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</si>
  <si>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</si>
  <si>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</si>
  <si>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</si>
  <si>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</si>
  <si>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</si>
  <si>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</si>
  <si>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</si>
  <si>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</si>
  <si>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</si>
  <si>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</si>
  <si>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</si>
  <si>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</si>
  <si>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</si>
  <si>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</si>
  <si>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</si>
  <si>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</si>
  <si>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</si>
  <si>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</si>
  <si>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</si>
  <si>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</si>
  <si>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</si>
  <si>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</si>
  <si>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</si>
  <si>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</si>
  <si>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</si>
  <si>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</si>
  <si>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</si>
  <si>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</si>
  <si>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</si>
  <si>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</si>
  <si>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</si>
  <si>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</si>
  <si>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</si>
  <si>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</si>
  <si>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</si>
  <si>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</si>
  <si>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</si>
  <si>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</si>
  <si>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</si>
  <si>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</si>
  <si>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</si>
  <si>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</si>
  <si>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</si>
  <si>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</si>
  <si>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</si>
  <si>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</si>
  <si>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</si>
  <si>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</si>
  <si>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</si>
  <si>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</si>
  <si>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</si>
  <si>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</si>
  <si>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</si>
  <si>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</si>
  <si>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</si>
  <si>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</si>
  <si>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</si>
  <si>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</si>
  <si>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</si>
  <si>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</si>
  <si>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</si>
  <si>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</si>
  <si>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</si>
  <si>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</si>
  <si>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</si>
  <si>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</si>
  <si>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</si>
  <si>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</si>
  <si>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</si>
  <si>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</si>
  <si>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</si>
  <si>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</si>
  <si>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</si>
  <si>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</si>
  <si>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</si>
  <si>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</si>
  <si>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</si>
  <si>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</si>
  <si>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</si>
  <si>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</si>
  <si>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</si>
  <si>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</si>
  <si>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</si>
  <si>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</si>
  <si>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</si>
  <si>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</si>
  <si>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</si>
  <si>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</si>
  <si>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</si>
  <si>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</si>
  <si>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</si>
  <si>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</si>
  <si>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</si>
  <si>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</si>
  <si>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</si>
  <si>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</si>
  <si>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</si>
  <si>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</si>
  <si>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</si>
  <si>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</si>
  <si>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</si>
  <si>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</si>
  <si>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</si>
  <si>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</si>
  <si>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</si>
  <si>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</si>
  <si>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</si>
  <si>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</si>
  <si>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</si>
  <si>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</si>
  <si>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</si>
  <si>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</si>
  <si>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</si>
  <si>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</si>
  <si>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</si>
  <si>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</si>
  <si>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</si>
  <si>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</si>
  <si>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</si>
  <si>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</si>
  <si>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</si>
  <si>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</si>
  <si>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</si>
  <si>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</si>
  <si>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</si>
  <si>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</si>
  <si>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</si>
  <si>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</si>
  <si>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</si>
  <si>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</si>
  <si>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</si>
  <si>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</si>
  <si>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</si>
  <si>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</si>
  <si>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</si>
  <si>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</si>
  <si>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</si>
  <si>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</si>
  <si>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</si>
  <si>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</si>
  <si>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</si>
  <si>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</si>
  <si>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</si>
  <si>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</si>
  <si>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</si>
  <si>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</si>
  <si>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</si>
  <si>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</si>
  <si>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</si>
  <si>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</si>
  <si>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</si>
  <si>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</si>
  <si>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</si>
  <si>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</si>
  <si>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</si>
  <si>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</si>
  <si>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</si>
  <si>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</si>
  <si>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</si>
  <si>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</si>
  <si>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</si>
  <si>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</si>
  <si>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</si>
  <si>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</si>
  <si>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</si>
  <si>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</si>
  <si>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</si>
  <si>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</si>
  <si>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</si>
  <si>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</si>
  <si>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</si>
  <si>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</si>
  <si>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</si>
  <si>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</si>
  <si>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</si>
  <si>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</si>
  <si>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</si>
  <si>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</si>
  <si>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</si>
  <si>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</si>
  <si>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</si>
  <si>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</si>
  <si>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</si>
  <si>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</si>
  <si>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</si>
  <si>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</si>
  <si>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</si>
  <si>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</si>
  <si>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</si>
  <si>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</si>
  <si>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</si>
  <si>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</si>
  <si>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</si>
  <si>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</si>
  <si>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</si>
  <si>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</si>
  <si>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</si>
  <si>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</si>
  <si>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</si>
  <si>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</si>
  <si>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</si>
  <si>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</si>
  <si>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</si>
  <si>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</si>
  <si>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</si>
  <si>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</si>
  <si>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</si>
  <si>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</si>
  <si>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</si>
  <si>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</si>
  <si>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</si>
  <si>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</si>
  <si>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</si>
  <si>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</si>
  <si>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</si>
  <si>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</si>
  <si>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</si>
  <si>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</si>
  <si>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</si>
  <si>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</si>
  <si>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</si>
  <si>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</si>
  <si>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</si>
  <si>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</si>
  <si>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</si>
  <si>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</si>
  <si>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</si>
  <si>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</si>
  <si>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</si>
  <si>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</si>
  <si>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</si>
  <si>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</si>
  <si>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</si>
  <si>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</si>
  <si>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</si>
  <si>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</si>
  <si>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</si>
  <si>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</si>
  <si>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</si>
  <si>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</si>
  <si>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</si>
  <si>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</si>
  <si>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</si>
  <si>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</si>
  <si>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</si>
  <si>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</si>
  <si>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</si>
  <si>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</si>
  <si>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</si>
  <si>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</si>
  <si>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</si>
  <si>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</si>
  <si>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</si>
  <si>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</si>
  <si>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</si>
  <si>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</si>
  <si>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</si>
  <si>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</si>
  <si>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</si>
  <si>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</si>
  <si>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</si>
  <si>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</si>
  <si>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</si>
  <si>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</si>
  <si>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</si>
  <si>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</si>
  <si>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</si>
  <si>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</si>
  <si>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</si>
  <si>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</si>
  <si>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</si>
  <si>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</si>
  <si>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</si>
  <si>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</si>
  <si>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</si>
  <si>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</si>
  <si>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</si>
  <si>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</si>
  <si>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</si>
  <si>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</si>
  <si>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</si>
  <si>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</si>
  <si>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</si>
  <si>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</si>
  <si>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</si>
  <si>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</si>
  <si>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</si>
  <si>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</si>
  <si>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</si>
  <si>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</si>
  <si>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</si>
  <si>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</si>
  <si>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</si>
  <si>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</si>
  <si>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</si>
  <si>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</si>
  <si>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</si>
  <si>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</si>
  <si>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</si>
  <si>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</si>
  <si>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</si>
  <si>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</si>
  <si>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</si>
  <si>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</si>
  <si>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</si>
  <si>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</si>
  <si>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</si>
  <si>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</si>
  <si>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</si>
  <si>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</si>
  <si>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</si>
  <si>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</si>
  <si>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</si>
  <si>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</si>
  <si>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</si>
  <si>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</si>
  <si>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</si>
  <si>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</si>
  <si>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</si>
  <si>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</si>
  <si>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</si>
  <si>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</si>
  <si>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</si>
  <si>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</si>
  <si>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</si>
  <si>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</si>
  <si>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</si>
  <si>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</si>
  <si>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</si>
  <si>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</si>
  <si>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</si>
  <si>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</si>
  <si>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</si>
  <si>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</si>
  <si>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</si>
  <si>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</si>
  <si>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</si>
  <si>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</si>
  <si>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</si>
  <si>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</si>
  <si>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</si>
  <si>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</si>
  <si>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</si>
  <si>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</si>
  <si>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</si>
  <si>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</si>
  <si>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</si>
  <si>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</si>
  <si>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</si>
  <si>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</si>
  <si>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</si>
  <si>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</si>
  <si>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</si>
  <si>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</si>
  <si>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</si>
  <si>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</si>
  <si>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</si>
  <si>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</si>
  <si>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</si>
  <si>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</si>
  <si>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</si>
  <si>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</si>
  <si>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</si>
  <si>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</si>
  <si>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</si>
  <si>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</si>
  <si>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</si>
  <si>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</si>
  <si>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</si>
  <si>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</si>
  <si>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</si>
  <si>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</si>
  <si>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</si>
  <si>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</si>
  <si>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</si>
  <si>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</si>
  <si>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</si>
  <si>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</si>
  <si>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</si>
  <si>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</si>
  <si>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</si>
  <si>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</si>
  <si>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</si>
  <si>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</si>
  <si>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</si>
  <si>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</si>
  <si>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</si>
  <si>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</si>
  <si>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</si>
  <si>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</si>
  <si>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</si>
  <si>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</si>
  <si>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</si>
  <si>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</si>
  <si>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</si>
  <si>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</si>
  <si>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</si>
  <si>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</si>
  <si>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</si>
  <si>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</si>
  <si>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</si>
  <si>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</si>
  <si>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</si>
  <si>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</si>
  <si>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</si>
  <si>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</si>
  <si>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</si>
  <si>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</si>
  <si>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</si>
  <si>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</si>
  <si>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</si>
  <si>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</si>
  <si>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</si>
  <si>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</si>
  <si>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</si>
  <si>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</si>
  <si>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</si>
  <si>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</si>
  <si>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</si>
  <si>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</si>
  <si>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</si>
  <si>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</si>
  <si>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</si>
  <si>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</si>
  <si>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</si>
  <si>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</si>
  <si>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</si>
  <si>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</si>
  <si>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</si>
  <si>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</si>
  <si>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</si>
  <si>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</si>
  <si>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</si>
  <si>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</si>
  <si>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</si>
  <si>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</si>
  <si>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</si>
  <si>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</si>
  <si>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</si>
  <si>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</si>
  <si>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</si>
  <si>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</si>
  <si>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</si>
  <si>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</si>
  <si>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</si>
  <si>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</si>
  <si>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</si>
  <si>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</si>
  <si>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</si>
  <si>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</si>
  <si>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</si>
  <si>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</si>
  <si>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</si>
  <si>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</si>
  <si>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</si>
  <si>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</si>
  <si>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</si>
  <si>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</si>
  <si>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</si>
  <si>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</si>
  <si>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</si>
  <si>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</si>
  <si>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</si>
  <si>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</si>
  <si>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</si>
  <si>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</si>
  <si>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</si>
  <si>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</si>
  <si>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</si>
  <si>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</si>
  <si>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</si>
  <si>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</si>
  <si>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</si>
  <si>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</si>
  <si>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</si>
  <si>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</si>
  <si>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</si>
  <si>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</si>
  <si>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</si>
  <si>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</si>
  <si>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</si>
  <si>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</si>
  <si>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</si>
  <si>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</si>
  <si>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</si>
  <si>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</si>
  <si>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</si>
  <si>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</si>
  <si>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</si>
  <si>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</si>
  <si>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</si>
  <si>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</si>
  <si>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</si>
  <si>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</si>
  <si>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</si>
  <si>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</si>
  <si>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</si>
  <si>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</si>
  <si>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</si>
  <si>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</si>
  <si>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</si>
  <si>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</si>
  <si>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</si>
  <si>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</si>
  <si>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</si>
  <si>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</si>
  <si>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</si>
  <si>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</si>
  <si>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</si>
  <si>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</si>
  <si>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</si>
  <si>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</si>
  <si>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</si>
  <si>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</si>
  <si>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</si>
  <si>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</si>
  <si>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</si>
  <si>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</si>
  <si>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</si>
  <si>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</si>
  <si>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</si>
  <si>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</si>
  <si>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</si>
  <si>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</si>
  <si>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</si>
  <si>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</si>
  <si>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</si>
  <si>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</si>
  <si>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</si>
  <si>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</si>
  <si>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</si>
  <si>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</si>
  <si>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</si>
  <si>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</si>
  <si>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</si>
  <si>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</si>
  <si>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</si>
  <si>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</si>
  <si>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</si>
  <si>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</si>
  <si>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</si>
  <si>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</si>
  <si>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</si>
  <si>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</si>
  <si>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</si>
  <si>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</si>
  <si>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</si>
  <si>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</si>
  <si>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</si>
  <si>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</si>
  <si>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</si>
  <si>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</si>
  <si>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</si>
  <si>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</si>
  <si>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</si>
  <si>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</si>
  <si>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</si>
  <si>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</si>
  <si>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</si>
  <si>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</si>
  <si>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</si>
  <si>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</si>
  <si>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</si>
  <si>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</si>
  <si>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</si>
  <si>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</si>
  <si>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</si>
  <si>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</si>
  <si>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</si>
  <si>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</si>
  <si>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</si>
  <si>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</si>
  <si>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</si>
  <si>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</si>
  <si>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</si>
  <si>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</si>
  <si>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</si>
  <si>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</si>
  <si>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</si>
  <si>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</si>
  <si>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</si>
  <si>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</si>
  <si>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</si>
  <si>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</si>
  <si>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</si>
  <si>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</si>
  <si>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</si>
  <si>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</si>
  <si>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</si>
  <si>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</si>
  <si>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</si>
  <si>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</si>
  <si>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</si>
  <si>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</si>
  <si>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</si>
  <si>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</si>
  <si>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</si>
  <si>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</si>
  <si>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</si>
  <si>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</si>
  <si>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</si>
  <si>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</si>
  <si>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</si>
  <si>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</si>
  <si>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</si>
  <si>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</si>
  <si>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</si>
  <si>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</si>
  <si>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</si>
  <si>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</si>
  <si>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</si>
  <si>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</si>
  <si>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</si>
  <si>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</si>
  <si>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</si>
  <si>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</si>
  <si>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</si>
  <si>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</si>
  <si>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</si>
  <si>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</si>
  <si>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</si>
  <si>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</si>
  <si>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</si>
  <si>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</si>
  <si>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</si>
  <si>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</si>
  <si>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</si>
  <si>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</si>
  <si>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</si>
  <si>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</si>
  <si>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</si>
  <si>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</si>
  <si>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</si>
  <si>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</si>
  <si>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</si>
  <si>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</si>
  <si>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</si>
  <si>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</si>
  <si>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</si>
  <si>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</si>
  <si>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</si>
  <si>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</si>
  <si>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</si>
  <si>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</si>
  <si>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</si>
  <si>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</si>
  <si>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</si>
  <si>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</si>
  <si>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</si>
  <si>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</si>
  <si>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</si>
  <si>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</si>
  <si>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</si>
  <si>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</si>
  <si>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</si>
  <si>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</si>
  <si>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</si>
  <si>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</si>
  <si>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</si>
  <si>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</si>
  <si>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</si>
  <si>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</si>
  <si>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</si>
  <si>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</si>
  <si>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</si>
  <si>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</si>
  <si>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</si>
  <si>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</si>
  <si>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</si>
  <si>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</si>
  <si>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</si>
  <si>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</si>
  <si>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</si>
  <si>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</si>
  <si>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</si>
  <si>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</si>
  <si>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</si>
  <si>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</si>
  <si>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</si>
  <si>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</si>
  <si>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</si>
  <si>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</si>
  <si>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</si>
  <si>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</si>
  <si>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</si>
  <si>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</si>
  <si>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</si>
  <si>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</si>
  <si>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</si>
  <si>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</si>
  <si>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</si>
  <si>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</si>
  <si>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</si>
  <si>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</si>
  <si>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</si>
  <si>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</si>
  <si>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</si>
  <si>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</si>
  <si>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</si>
  <si>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</si>
  <si>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</si>
  <si>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</si>
  <si>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</si>
  <si>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</si>
  <si>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</si>
  <si>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</si>
  <si>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</si>
  <si>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</si>
  <si>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</si>
  <si>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</si>
  <si>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</si>
  <si>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</si>
  <si>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</si>
  <si>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</si>
  <si>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</si>
  <si>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</si>
  <si>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</si>
  <si>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</si>
  <si>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</si>
  <si>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</si>
  <si>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</si>
  <si>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</si>
  <si>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</si>
  <si>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</si>
  <si>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</si>
  <si>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</si>
  <si>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</si>
  <si>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</si>
  <si>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</si>
  <si>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</si>
  <si>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</si>
  <si>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</si>
  <si>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</si>
  <si>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</si>
  <si>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</si>
  <si>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</si>
  <si>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</si>
  <si>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</si>
  <si>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</si>
  <si>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</si>
  <si>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</si>
  <si>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</si>
  <si>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</si>
  <si>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</si>
  <si>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</si>
  <si>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</si>
  <si>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</si>
  <si>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</si>
  <si>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</si>
  <si>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</si>
  <si>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</si>
  <si>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</si>
  <si>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</si>
  <si>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</si>
  <si>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</si>
  <si>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</si>
  <si>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</si>
  <si>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</si>
  <si>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</si>
  <si>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</si>
  <si>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</si>
  <si>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</si>
  <si>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</si>
  <si>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</si>
  <si>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</si>
  <si>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</si>
  <si>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</si>
  <si>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</si>
  <si>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</si>
  <si>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</si>
  <si>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</si>
  <si>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</si>
  <si>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</si>
  <si>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</si>
  <si>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</si>
  <si>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</si>
  <si>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</si>
  <si>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</si>
  <si>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</si>
  <si>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</si>
  <si>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</si>
  <si>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</si>
  <si>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</si>
  <si>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</si>
  <si>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</si>
  <si>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</si>
  <si>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</si>
  <si>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</si>
  <si>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</si>
  <si>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</si>
  <si>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</si>
  <si>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</si>
  <si>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</si>
  <si>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</si>
  <si>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</si>
  <si>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</si>
  <si>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</si>
  <si>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</si>
  <si>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</si>
  <si>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</si>
  <si>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</si>
  <si>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</si>
  <si>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</si>
  <si>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</si>
  <si>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</si>
  <si>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</si>
  <si>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</si>
  <si>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</si>
  <si>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</si>
  <si>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</si>
  <si>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</si>
  <si>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</si>
  <si>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</si>
  <si>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</si>
  <si>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</si>
  <si>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</si>
  <si>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</si>
  <si>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</si>
  <si>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</si>
  <si>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</si>
  <si>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</si>
  <si>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</si>
  <si>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</si>
  <si>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</si>
  <si>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</si>
  <si>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</si>
  <si>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</si>
  <si>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</si>
  <si>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</si>
  <si>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</si>
  <si>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</si>
  <si>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</si>
  <si>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</si>
  <si>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</si>
  <si>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</si>
  <si>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</si>
  <si>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</si>
  <si>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</si>
  <si>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</si>
  <si>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</si>
  <si>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</si>
  <si>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</si>
  <si>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</si>
  <si>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</si>
  <si>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</si>
  <si>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</si>
  <si>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</si>
  <si>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</si>
  <si>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</si>
  <si>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</si>
  <si>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</si>
  <si>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</si>
  <si>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</si>
  <si>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</si>
  <si>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</si>
  <si>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</si>
  <si>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</si>
  <si>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</si>
  <si>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</si>
  <si>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</si>
  <si>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</si>
  <si>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</si>
  <si>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</si>
  <si>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</si>
  <si>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</si>
  <si>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</si>
  <si>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</si>
  <si>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</si>
  <si>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</si>
  <si>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</si>
  <si>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</si>
  <si>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</si>
  <si>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</si>
  <si>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</si>
  <si>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</si>
  <si>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</si>
  <si>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</si>
  <si>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</si>
  <si>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</si>
  <si>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</si>
  <si>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</si>
  <si>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</si>
  <si>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</si>
  <si>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</si>
  <si>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</si>
  <si>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</si>
  <si>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</si>
  <si>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</si>
  <si>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</si>
  <si>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</si>
  <si>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</si>
  <si>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</si>
  <si>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</si>
  <si>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</si>
  <si>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</si>
  <si>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</si>
  <si>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</si>
  <si>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</si>
  <si>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</si>
  <si>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</si>
  <si>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</si>
  <si>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</si>
  <si>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</si>
  <si>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</si>
  <si>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</si>
  <si>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</si>
  <si>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</si>
  <si>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</si>
  <si>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</si>
  <si>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</si>
  <si>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</si>
  <si>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</si>
  <si>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</si>
  <si>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</si>
  <si>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</si>
  <si>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</si>
  <si>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</si>
  <si>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</si>
  <si>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</si>
  <si>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</si>
  <si>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</si>
  <si>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</si>
  <si>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</si>
  <si>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</si>
  <si>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</si>
  <si>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</si>
  <si>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</si>
  <si>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</si>
  <si>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</si>
  <si>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</si>
  <si>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</si>
  <si>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</si>
  <si>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</si>
  <si>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</si>
  <si>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</si>
  <si>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</si>
  <si>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</si>
  <si>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</si>
  <si>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</si>
  <si>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</si>
  <si>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</si>
  <si>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</si>
  <si>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</si>
  <si>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</si>
  <si>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</si>
  <si>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</si>
  <si>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</si>
  <si>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</si>
  <si>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</si>
  <si>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</si>
  <si>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</si>
  <si>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</si>
  <si>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</si>
  <si>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</si>
  <si>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</si>
  <si>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</si>
  <si>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</si>
  <si>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</si>
  <si>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</si>
  <si>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</si>
  <si>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</si>
  <si>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</si>
  <si>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</si>
  <si>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</si>
  <si>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</si>
  <si>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</si>
  <si>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</si>
  <si>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</si>
  <si>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</si>
  <si>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</si>
  <si>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</si>
  <si>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</si>
  <si>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</si>
  <si>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</si>
  <si>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</si>
  <si>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</si>
  <si>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</si>
  <si>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</si>
  <si>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</si>
  <si>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</si>
  <si>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</si>
  <si>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</si>
  <si>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</si>
  <si>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</si>
  <si>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</si>
  <si>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</si>
  <si>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</si>
  <si>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</si>
  <si>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</si>
  <si>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</si>
  <si>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</si>
  <si>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</si>
  <si>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</si>
  <si>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</si>
  <si>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</si>
  <si>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</si>
  <si>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</si>
  <si>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</si>
  <si>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</si>
  <si>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</si>
  <si>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</si>
  <si>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</si>
  <si>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</si>
  <si>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</si>
  <si>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</si>
  <si>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</si>
  <si>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</si>
  <si>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</si>
  <si>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</si>
  <si>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</si>
  <si>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</si>
  <si>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</si>
  <si>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</si>
  <si>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</si>
  <si>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</si>
  <si>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</si>
  <si>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</si>
  <si>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</si>
  <si>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</si>
  <si>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</si>
  <si>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</si>
  <si>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</si>
  <si>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</si>
  <si>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</si>
  <si>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</si>
  <si>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</si>
  <si>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</si>
  <si>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</si>
  <si>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</si>
  <si>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</si>
  <si>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</si>
  <si>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</si>
  <si>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</si>
  <si>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</si>
  <si>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</si>
  <si>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</si>
  <si>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</si>
  <si>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</si>
  <si>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</si>
  <si>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</si>
  <si>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</si>
  <si>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</si>
  <si>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</si>
  <si>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</si>
  <si>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</si>
  <si>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</si>
  <si>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</si>
  <si>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</si>
  <si>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</si>
  <si>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</si>
  <si>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</si>
  <si>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</si>
  <si>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</si>
  <si>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</si>
  <si>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</si>
  <si>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</si>
  <si>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</si>
  <si>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</si>
  <si>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</si>
  <si>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</si>
  <si>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</si>
  <si>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</si>
  <si>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</si>
  <si>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</si>
  <si>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</si>
  <si>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</si>
  <si>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</si>
  <si>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</si>
  <si>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</si>
  <si>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</si>
  <si>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</si>
  <si>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</si>
  <si>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</si>
  <si>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</si>
  <si>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</si>
  <si>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</si>
  <si>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</si>
  <si>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</si>
  <si>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</si>
  <si>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</si>
  <si>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</si>
  <si>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</si>
  <si>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</si>
  <si>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</si>
  <si>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</si>
  <si>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</si>
  <si>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</si>
  <si>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</si>
  <si>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</si>
  <si>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</si>
  <si>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</si>
  <si>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</si>
  <si>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</si>
  <si>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</si>
  <si>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</si>
  <si>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</si>
  <si>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</si>
  <si>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</si>
  <si>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</si>
  <si>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</si>
  <si>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</si>
  <si>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</si>
  <si>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</si>
  <si>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</si>
  <si>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</si>
  <si>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</si>
  <si>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</si>
  <si>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</si>
  <si>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</si>
  <si>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</si>
  <si>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</si>
  <si>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</si>
  <si>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</si>
  <si>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</si>
  <si>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</si>
  <si>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</si>
  <si>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</si>
  <si>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</si>
  <si>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</si>
  <si>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</si>
  <si>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</si>
  <si>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</si>
  <si>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</si>
  <si>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</si>
  <si>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</si>
  <si>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</si>
  <si>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</si>
  <si>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</si>
  <si>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</si>
  <si>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</si>
  <si>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</si>
  <si>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</si>
  <si>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</si>
  <si>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</si>
  <si>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</si>
  <si>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</si>
  <si>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</si>
  <si>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</si>
  <si>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</si>
  <si>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</si>
  <si>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</si>
  <si>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</si>
  <si>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</si>
  <si>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</si>
  <si>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</si>
  <si>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</si>
  <si>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</si>
  <si>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</si>
  <si>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</si>
  <si>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</si>
  <si>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</si>
  <si>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</si>
  <si>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</si>
  <si>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</si>
  <si>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</si>
  <si>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</si>
  <si>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</si>
  <si>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</si>
  <si>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</si>
  <si>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</si>
  <si>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</si>
  <si>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</si>
  <si>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</si>
  <si>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</si>
  <si>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</si>
  <si>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</si>
  <si>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</si>
  <si>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</si>
  <si>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</si>
  <si>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</si>
  <si>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</si>
  <si>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</si>
  <si>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</si>
  <si>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</si>
  <si>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</si>
  <si>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</si>
  <si>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</si>
  <si>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</si>
  <si>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</si>
  <si>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</si>
  <si>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</si>
  <si>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</si>
  <si>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</si>
  <si>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</si>
  <si>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</si>
  <si>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</si>
  <si>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</si>
  <si>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</si>
  <si>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</si>
  <si>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</si>
  <si>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</si>
  <si>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</si>
  <si>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</si>
  <si>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</si>
  <si>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</si>
  <si>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</si>
  <si>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</si>
  <si>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</si>
  <si>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</si>
  <si>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</si>
  <si>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</si>
  <si>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</si>
  <si>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</si>
  <si>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</si>
  <si>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</si>
  <si>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</si>
  <si>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</si>
  <si>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</si>
  <si>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</si>
  <si>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</si>
  <si>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</si>
  <si>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</si>
  <si>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</si>
  <si>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</si>
  <si>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</si>
  <si>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</si>
  <si>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</si>
  <si>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</si>
  <si>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</si>
  <si>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</si>
  <si>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</si>
  <si>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</si>
  <si>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</si>
  <si>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</si>
  <si>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</si>
  <si>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</si>
  <si>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</si>
  <si>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</si>
  <si>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</si>
  <si>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</si>
  <si>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</si>
  <si>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</si>
  <si>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</si>
  <si>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</si>
  <si>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</si>
  <si>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</si>
  <si>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</si>
  <si>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</si>
  <si>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</si>
  <si>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</si>
  <si>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</si>
  <si>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</si>
  <si>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</si>
  <si>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</si>
  <si>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</si>
  <si>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</si>
  <si>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</si>
  <si>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</si>
  <si>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</si>
  <si>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</si>
  <si>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</si>
  <si>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</si>
  <si>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</si>
  <si>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</si>
  <si>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</si>
  <si>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</si>
  <si>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</si>
  <si>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</si>
  <si>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</si>
  <si>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</si>
  <si>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</si>
  <si>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</si>
  <si>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</si>
  <si>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</si>
  <si>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</si>
  <si>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</si>
  <si>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</si>
  <si>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</si>
  <si>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</si>
  <si>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</si>
  <si>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</si>
  <si>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</si>
  <si>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</si>
  <si>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</si>
  <si>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</si>
  <si>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</si>
  <si>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</si>
  <si>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</si>
  <si>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</si>
  <si>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</si>
  <si>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</si>
  <si>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</si>
  <si>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</si>
  <si>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</si>
  <si>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</si>
  <si>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</si>
  <si>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</si>
  <si>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</si>
  <si>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</si>
  <si>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</si>
  <si>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</si>
  <si>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</si>
  <si>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</si>
  <si>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</si>
  <si>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</si>
  <si>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</si>
  <si>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</si>
  <si>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</si>
  <si>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</si>
  <si>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</si>
  <si>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</si>
  <si>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</si>
  <si>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</si>
  <si>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</si>
  <si>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</si>
  <si>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</si>
  <si>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</si>
  <si>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</si>
  <si>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</si>
  <si>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</si>
  <si>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</si>
  <si>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</si>
  <si>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</si>
  <si>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</si>
  <si>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</si>
  <si>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</si>
  <si>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</si>
  <si>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</si>
  <si>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</si>
  <si>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</si>
  <si>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</si>
  <si>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</si>
  <si>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</si>
  <si>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</si>
  <si>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</si>
  <si>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</si>
  <si>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</si>
  <si>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</si>
  <si>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</si>
  <si>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</si>
  <si>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</si>
  <si>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</si>
  <si>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</si>
  <si>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</si>
  <si>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</si>
  <si>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</si>
  <si>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</si>
  <si>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</si>
  <si>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</si>
  <si>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</si>
  <si>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</si>
  <si>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</si>
  <si>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</si>
  <si>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</si>
  <si>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</si>
  <si>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</si>
  <si>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</si>
  <si>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</si>
  <si>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</si>
  <si>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</si>
  <si>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</si>
  <si>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</si>
  <si>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</si>
  <si>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</si>
  <si>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</si>
  <si>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</si>
  <si>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</si>
  <si>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</si>
  <si>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</si>
  <si>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</si>
  <si>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</si>
  <si>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</si>
  <si>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</si>
  <si>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</si>
  <si>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</si>
  <si>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</si>
  <si>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</si>
  <si>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</si>
  <si>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</si>
  <si>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</si>
  <si>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</si>
  <si>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</si>
  <si>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</si>
  <si>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</si>
  <si>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</si>
  <si>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</si>
  <si>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</si>
  <si>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</si>
  <si>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</si>
  <si>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</si>
  <si>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</si>
  <si>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</si>
  <si>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</si>
  <si>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</si>
  <si>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</si>
  <si>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</si>
  <si>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</si>
  <si>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</si>
  <si>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</si>
  <si>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</si>
  <si>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</si>
  <si>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</si>
  <si>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</si>
  <si>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</si>
  <si>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</si>
  <si>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</si>
  <si>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</si>
  <si>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</si>
  <si>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</si>
  <si>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</si>
  <si>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</si>
  <si>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</si>
  <si>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</si>
  <si>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</si>
  <si>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</si>
  <si>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</si>
  <si>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</si>
  <si>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</si>
  <si>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</si>
  <si>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</si>
  <si>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</si>
  <si>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</si>
  <si>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</si>
  <si>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</si>
  <si>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</si>
  <si>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</si>
  <si>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</si>
  <si>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</si>
  <si>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</si>
  <si>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</si>
  <si>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</si>
  <si>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</si>
  <si>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</si>
  <si>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</si>
  <si>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</si>
  <si>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</si>
  <si>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</si>
  <si>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</si>
  <si>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</si>
  <si>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</si>
  <si>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</si>
  <si>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</si>
  <si>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</si>
  <si>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</si>
  <si>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</si>
  <si>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</si>
  <si>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</si>
  <si>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</si>
  <si>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</si>
  <si>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</si>
  <si>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</si>
  <si>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</si>
  <si>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</si>
  <si>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</si>
  <si>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</si>
  <si>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</si>
  <si>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</si>
  <si>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</si>
  <si>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</si>
  <si>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</si>
  <si>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</si>
  <si>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</si>
  <si>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</si>
  <si>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</si>
  <si>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</si>
  <si>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</si>
  <si>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</si>
  <si>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</si>
  <si>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</si>
  <si>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</si>
  <si>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</si>
  <si>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</si>
  <si>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</si>
  <si>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</si>
  <si>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</si>
  <si>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</si>
  <si>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</si>
  <si>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</si>
  <si>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</si>
  <si>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</si>
  <si>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</si>
  <si>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</si>
  <si>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</si>
  <si>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</si>
  <si>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</si>
  <si>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</si>
  <si>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</si>
  <si>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</si>
  <si>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</si>
  <si>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</si>
  <si>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</si>
  <si>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</si>
  <si>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</si>
  <si>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</si>
  <si>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</si>
  <si>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</si>
  <si>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</si>
  <si>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</si>
  <si>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</si>
  <si>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</si>
  <si>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</si>
  <si>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</si>
  <si>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</si>
  <si>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</si>
  <si>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</si>
  <si>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</si>
  <si>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</si>
  <si>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</si>
  <si>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</si>
  <si>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</si>
  <si>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</si>
  <si>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</si>
  <si>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</si>
  <si>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</si>
  <si>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</si>
  <si>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</si>
  <si>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</si>
  <si>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</si>
  <si>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</si>
  <si>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</si>
  <si>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</si>
  <si>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</si>
  <si>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</si>
  <si>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</si>
  <si>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</si>
  <si>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</si>
  <si>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</si>
  <si>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</si>
  <si>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</si>
  <si>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</si>
  <si>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</si>
  <si>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</si>
  <si>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</si>
  <si>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</si>
  <si>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</si>
  <si>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</si>
  <si>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</si>
  <si>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</si>
  <si>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</si>
  <si>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</si>
  <si>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</si>
  <si>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</si>
  <si>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</si>
  <si>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</si>
  <si>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</si>
  <si>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</si>
  <si>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</si>
  <si>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</si>
  <si>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</si>
  <si>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</si>
  <si>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</si>
  <si>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</si>
  <si>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</si>
  <si>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</si>
  <si>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</si>
  <si>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</si>
  <si>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</si>
  <si>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</si>
  <si>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</si>
  <si>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</si>
  <si>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</si>
  <si>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</si>
  <si>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</si>
  <si>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</si>
  <si>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</si>
  <si>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</si>
  <si>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</si>
  <si>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</si>
  <si>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</si>
  <si>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</si>
  <si>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</si>
  <si>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</si>
  <si>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</si>
  <si>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</si>
  <si>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</si>
  <si>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</si>
  <si>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</si>
  <si>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</si>
  <si>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</si>
  <si>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</si>
  <si>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</si>
  <si>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</si>
  <si>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</si>
  <si>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</si>
  <si>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</si>
  <si>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</si>
  <si>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</si>
  <si>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</si>
  <si>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</si>
  <si>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</si>
  <si>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</si>
  <si>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</si>
  <si>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</si>
  <si>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</si>
  <si>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</si>
  <si>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</si>
  <si>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</si>
  <si>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</si>
  <si>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</si>
  <si>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</si>
  <si>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</si>
  <si>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</si>
  <si>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</si>
  <si>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</si>
  <si>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</si>
  <si>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</si>
  <si>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</si>
  <si>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</si>
  <si>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</si>
  <si>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</si>
  <si>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</si>
  <si>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</si>
  <si>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</si>
  <si>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</si>
  <si>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</si>
  <si>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</si>
  <si>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</si>
  <si>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</si>
  <si>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</si>
  <si>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</si>
  <si>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</si>
  <si>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</si>
  <si>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</si>
  <si>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</si>
  <si>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</si>
  <si>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</si>
  <si>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</si>
  <si>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</si>
  <si>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</si>
  <si>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</si>
  <si>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</si>
  <si>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</si>
  <si>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</si>
  <si>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</si>
  <si>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</si>
  <si>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</si>
  <si>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</si>
  <si>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</si>
  <si>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</si>
  <si>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</si>
  <si>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</si>
  <si>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</si>
  <si>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</si>
  <si>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</si>
  <si>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</si>
  <si>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</si>
  <si>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</si>
  <si>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</si>
  <si>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</si>
  <si>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</si>
  <si>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</si>
  <si>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</si>
  <si>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</si>
  <si>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</si>
  <si>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</si>
  <si>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</si>
  <si>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</si>
  <si>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</si>
  <si>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</si>
  <si>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</si>
  <si>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</si>
  <si>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</si>
  <si>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</si>
  <si>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</si>
  <si>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</si>
  <si>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</si>
  <si>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</si>
  <si>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</si>
  <si>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</si>
  <si>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</si>
  <si>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</si>
  <si>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</si>
  <si>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</si>
  <si>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</si>
  <si>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</si>
  <si>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</si>
  <si>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</si>
  <si>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</si>
  <si>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</si>
  <si>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</si>
  <si>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</si>
  <si>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</si>
  <si>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</si>
  <si>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</si>
  <si>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</si>
  <si>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</si>
  <si>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</si>
  <si>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</si>
  <si>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</si>
  <si>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</si>
  <si>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</si>
  <si>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</si>
  <si>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</si>
  <si>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</si>
  <si>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</si>
  <si>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</si>
  <si>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</si>
  <si>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</si>
  <si>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</si>
  <si>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</si>
  <si>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</si>
  <si>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</si>
  <si>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</si>
  <si>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</si>
  <si>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</si>
  <si>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</si>
  <si>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</si>
  <si>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</si>
  <si>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</si>
  <si>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</si>
  <si>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</si>
  <si>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</si>
  <si>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</si>
  <si>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</si>
  <si>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</si>
  <si>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</si>
  <si>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</si>
  <si>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</si>
  <si>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</si>
  <si>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</si>
  <si>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</si>
  <si>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</si>
  <si>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</si>
  <si>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</si>
  <si>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</si>
  <si>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</si>
  <si>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</si>
  <si>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</si>
  <si>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</si>
  <si>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</si>
  <si>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</si>
  <si>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</si>
  <si>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</si>
  <si>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</si>
  <si>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</si>
  <si>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</si>
  <si>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</si>
  <si>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</si>
  <si>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</si>
  <si>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</si>
  <si>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</si>
  <si>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</si>
  <si>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</si>
  <si>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</si>
  <si>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</si>
  <si>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</si>
  <si>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</si>
  <si>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</si>
  <si>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</si>
  <si>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</si>
  <si>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</si>
  <si>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</si>
  <si>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</si>
  <si>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</si>
  <si>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</si>
  <si>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</si>
  <si>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</si>
  <si>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</si>
  <si>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</si>
  <si>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</si>
  <si>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</si>
  <si>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</si>
  <si>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</si>
  <si>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</si>
  <si>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</si>
  <si>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</si>
  <si>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</si>
  <si>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</si>
  <si>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</si>
  <si>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</si>
  <si>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</si>
  <si>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</si>
  <si>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</si>
  <si>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</si>
  <si>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</si>
  <si>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</si>
  <si>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</si>
  <si>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</si>
  <si>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</si>
  <si>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</si>
  <si>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</si>
  <si>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</si>
  <si>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</si>
  <si>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</si>
  <si>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</si>
  <si>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</si>
  <si>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</si>
  <si>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</si>
  <si>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</si>
  <si>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</si>
  <si>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</si>
  <si>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</si>
  <si>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</si>
  <si>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</si>
  <si>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</si>
  <si>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</si>
  <si>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</si>
  <si>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</si>
  <si>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</si>
  <si>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</si>
  <si>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</si>
  <si>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</si>
  <si>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</si>
  <si>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</si>
  <si>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</si>
  <si>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</si>
  <si>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</si>
  <si>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</si>
  <si>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</si>
  <si>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</si>
  <si>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</si>
  <si>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</si>
  <si>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</si>
  <si>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</si>
  <si>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</si>
  <si>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</si>
  <si>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</si>
  <si>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</si>
  <si>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</si>
  <si>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</si>
  <si>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</si>
  <si>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</si>
  <si>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</si>
  <si>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</si>
  <si>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</si>
  <si>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</si>
  <si>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</si>
  <si>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</si>
  <si>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</si>
  <si>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</si>
  <si>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</si>
  <si>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</si>
  <si>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</si>
  <si>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</si>
  <si>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</si>
  <si>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</si>
  <si>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</si>
  <si>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</si>
  <si>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</si>
  <si>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</si>
  <si>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</si>
  <si>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</si>
  <si>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</si>
  <si>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</si>
  <si>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</si>
  <si>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</si>
  <si>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</si>
  <si>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</si>
  <si>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</si>
  <si>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</si>
  <si>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</si>
  <si>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</si>
  <si>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</si>
  <si>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</si>
  <si>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</si>
  <si>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</si>
  <si>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</si>
  <si>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</si>
  <si>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</si>
  <si>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</si>
  <si>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</si>
  <si>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</si>
  <si>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</si>
  <si>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</si>
  <si>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</si>
  <si>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</si>
  <si>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</si>
  <si>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</si>
  <si>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</si>
  <si>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</si>
  <si>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</si>
  <si>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</si>
  <si>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</si>
  <si>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</si>
  <si>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</si>
  <si>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</si>
  <si>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</si>
  <si>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</si>
  <si>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</si>
  <si>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</si>
  <si>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</si>
  <si>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</si>
  <si>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</si>
  <si>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</si>
  <si>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</si>
  <si>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</si>
  <si>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</si>
  <si>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</si>
  <si>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</si>
  <si>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</si>
  <si>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</si>
  <si>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</si>
  <si>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</si>
  <si>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</si>
  <si>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</si>
  <si>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</si>
  <si>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</si>
  <si>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</si>
  <si>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</si>
  <si>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</si>
  <si>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</si>
  <si>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</si>
  <si>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</si>
  <si>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</si>
  <si>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</si>
  <si>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</si>
  <si>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</si>
  <si>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</si>
  <si>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</si>
  <si>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</si>
  <si>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</si>
  <si>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</si>
  <si>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</si>
  <si>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</si>
  <si>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</si>
  <si>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</si>
  <si>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</si>
  <si>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</si>
  <si>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</si>
  <si>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</si>
  <si>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</si>
  <si>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</si>
  <si>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</si>
  <si>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</si>
  <si>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</si>
  <si>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</si>
  <si>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</si>
  <si>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</si>
  <si>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</si>
  <si>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</si>
  <si>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</si>
  <si>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</si>
  <si>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</si>
  <si>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</si>
  <si>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</si>
  <si>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</si>
  <si>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</si>
  <si>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</si>
  <si>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</si>
  <si>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</si>
  <si>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</si>
  <si>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</si>
  <si>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</si>
  <si>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</si>
  <si>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</si>
  <si>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</si>
  <si>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</si>
  <si>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</si>
  <si>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</si>
  <si>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</si>
  <si>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</si>
  <si>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</si>
  <si>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</si>
  <si>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</si>
  <si>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</si>
  <si>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</si>
  <si>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</si>
  <si>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</si>
  <si>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</si>
  <si>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</si>
  <si>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</si>
  <si>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</si>
  <si>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</si>
  <si>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</si>
  <si>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</si>
  <si>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</si>
  <si>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</si>
  <si>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</si>
  <si>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</si>
  <si>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</si>
  <si>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</si>
  <si>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</si>
  <si>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</si>
  <si>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</si>
  <si>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</si>
  <si>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</si>
  <si>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</si>
  <si>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</si>
  <si>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</si>
  <si>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</si>
  <si>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</si>
  <si>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</si>
  <si>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</si>
  <si>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</si>
  <si>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</si>
  <si>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</si>
  <si>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</si>
  <si>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</si>
  <si>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</si>
  <si>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</si>
  <si>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</si>
  <si>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</si>
  <si>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</si>
  <si>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</si>
  <si>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</si>
  <si>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</si>
  <si>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</si>
  <si>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</si>
  <si>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</si>
  <si>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</si>
  <si>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</si>
  <si>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</si>
  <si>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</si>
  <si>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</si>
  <si>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</si>
  <si>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</si>
  <si>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</si>
  <si>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</si>
  <si>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</si>
  <si>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</si>
  <si>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</si>
  <si>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</si>
  <si>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</si>
  <si>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</si>
  <si>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</si>
  <si>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</si>
  <si>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</si>
  <si>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</si>
  <si>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</si>
  <si>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</si>
  <si>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</si>
  <si>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</si>
  <si>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</si>
  <si>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</si>
  <si>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</si>
  <si>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</si>
  <si>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</si>
  <si>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</si>
  <si>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</si>
  <si>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</si>
  <si>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</si>
  <si>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</si>
  <si>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</si>
  <si>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</si>
  <si>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</si>
  <si>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</si>
  <si>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</si>
  <si>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</si>
  <si>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</si>
  <si>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</si>
  <si>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</si>
  <si>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</si>
  <si>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</si>
  <si>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</si>
  <si>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</si>
  <si>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</si>
  <si>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</si>
  <si>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</si>
  <si>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</si>
  <si>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</si>
  <si>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</si>
  <si>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</si>
  <si>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</si>
  <si>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</si>
  <si>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</si>
  <si>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</si>
  <si>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</si>
  <si>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</si>
  <si>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</si>
  <si>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</si>
  <si>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</si>
  <si>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</si>
  <si>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</si>
  <si>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</si>
  <si>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</si>
  <si>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</si>
  <si>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</si>
  <si>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</si>
  <si>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</si>
  <si>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</si>
  <si>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</si>
  <si>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</si>
  <si>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</si>
  <si>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</si>
  <si>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</si>
  <si>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</si>
  <si>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</si>
  <si>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</si>
  <si>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</si>
  <si>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</si>
  <si>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</si>
  <si>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</si>
  <si>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</si>
  <si>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</si>
  <si>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</si>
  <si>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</si>
  <si>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</si>
  <si>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</si>
  <si>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</si>
  <si>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</si>
  <si>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</si>
  <si>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</si>
  <si>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</si>
  <si>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</si>
  <si>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</si>
  <si>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</si>
  <si>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</si>
  <si>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</si>
  <si>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</si>
  <si>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</si>
  <si>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</si>
  <si>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</si>
  <si>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</si>
  <si>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</si>
  <si>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</si>
  <si>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</si>
  <si>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</si>
  <si>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</si>
  <si>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</si>
  <si>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</si>
  <si>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</si>
  <si>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</si>
  <si>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</si>
  <si>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</si>
  <si>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</si>
  <si>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</si>
  <si>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</si>
  <si>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</si>
  <si>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</si>
  <si>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</si>
  <si>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</si>
  <si>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</si>
  <si>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</si>
  <si>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</si>
  <si>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</si>
  <si>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</si>
  <si>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</si>
  <si>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</si>
  <si>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</si>
  <si>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</si>
  <si>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</si>
  <si>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</si>
  <si>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</si>
  <si>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</si>
  <si>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</si>
  <si>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</si>
  <si>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</si>
  <si>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</si>
  <si>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</si>
  <si>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</si>
  <si>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</si>
  <si>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</si>
  <si>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</si>
  <si>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</si>
  <si>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</si>
  <si>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</si>
  <si>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</si>
  <si>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</si>
  <si>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</si>
  <si>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</si>
  <si>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</si>
  <si>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</si>
  <si>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</si>
  <si>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</si>
  <si>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</si>
  <si>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</si>
  <si>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</si>
  <si>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</si>
  <si>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</si>
  <si>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</si>
  <si>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</si>
  <si>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</si>
  <si>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</si>
  <si>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</si>
  <si>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</si>
  <si>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</si>
  <si>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</si>
  <si>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</si>
  <si>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</si>
  <si>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</si>
  <si>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</si>
  <si>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</si>
  <si>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</si>
  <si>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</si>
  <si>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</si>
  <si>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</si>
  <si>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</si>
  <si>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</si>
  <si>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</si>
  <si>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</si>
  <si>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</si>
  <si>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</si>
  <si>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</si>
  <si>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</si>
  <si>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</si>
  <si>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</si>
  <si>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</si>
  <si>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</si>
  <si>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</si>
  <si>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</si>
  <si>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</si>
  <si>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</si>
  <si>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</si>
  <si>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</si>
  <si>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</si>
  <si>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</si>
  <si>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</si>
  <si>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</si>
  <si>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</si>
  <si>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</si>
  <si>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</si>
  <si>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</si>
  <si>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</si>
  <si>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</si>
  <si>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</si>
  <si>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</si>
  <si>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</si>
  <si>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</si>
  <si>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</si>
  <si>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</si>
  <si>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</si>
  <si>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</si>
  <si>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</si>
  <si>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</si>
  <si>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</si>
  <si>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</si>
  <si>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</si>
  <si>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</si>
  <si>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</si>
  <si>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</si>
  <si>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</si>
  <si>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</si>
  <si>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</si>
  <si>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</si>
  <si>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</si>
  <si>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</si>
  <si>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</si>
  <si>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</si>
  <si>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</si>
  <si>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</si>
  <si>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</si>
  <si>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</si>
  <si>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</si>
  <si>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</si>
  <si>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</si>
  <si>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</si>
  <si>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</si>
  <si>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</si>
  <si>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</si>
  <si>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</si>
  <si>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</si>
  <si>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</si>
  <si>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</si>
  <si>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</si>
  <si>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</si>
  <si>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</si>
  <si>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</si>
  <si>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</si>
  <si>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</si>
  <si>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</si>
  <si>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</si>
  <si>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</si>
  <si>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</si>
  <si>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</si>
  <si>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</si>
  <si>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</si>
  <si>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</si>
  <si>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</si>
  <si>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</si>
  <si>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</si>
  <si>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</si>
  <si>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</si>
  <si>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</si>
  <si>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</si>
  <si>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</si>
  <si>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</si>
  <si>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</si>
  <si>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</si>
  <si>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</si>
  <si>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</si>
  <si>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</si>
  <si>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</si>
  <si>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</si>
  <si>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</si>
  <si>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</si>
  <si>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</si>
  <si>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</si>
  <si>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</si>
  <si>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</si>
  <si>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</si>
  <si>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</si>
  <si>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</si>
  <si>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</si>
  <si>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</si>
  <si>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</si>
  <si>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</si>
  <si>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</si>
  <si>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</si>
  <si>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</si>
  <si>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</si>
  <si>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</si>
  <si>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</si>
  <si>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</si>
  <si>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</si>
  <si>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</si>
  <si>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</si>
  <si>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</si>
  <si>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</si>
  <si>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</si>
  <si>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</si>
  <si>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</si>
  <si>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</si>
  <si>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</si>
  <si>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</si>
  <si>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</si>
  <si>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</si>
  <si>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</si>
  <si>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</si>
  <si>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</si>
  <si>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</si>
  <si>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</si>
  <si>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</si>
  <si>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</si>
  <si>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</si>
  <si>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</si>
  <si>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</si>
  <si>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</si>
  <si>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</si>
  <si>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</si>
  <si>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</si>
  <si>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</si>
  <si>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</si>
  <si>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</si>
  <si>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</si>
  <si>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</si>
  <si>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</si>
  <si>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</si>
  <si>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</si>
  <si>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</si>
  <si>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</si>
  <si>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</si>
  <si>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</si>
  <si>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</si>
  <si>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</si>
  <si>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</si>
  <si>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</si>
  <si>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</si>
  <si>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</si>
  <si>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</si>
  <si>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</si>
  <si>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</si>
  <si>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</si>
  <si>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</si>
  <si>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</si>
  <si>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</si>
  <si>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</si>
  <si>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</si>
  <si>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</si>
  <si>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</si>
  <si>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</si>
  <si>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</si>
  <si>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</si>
  <si>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</si>
  <si>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</si>
  <si>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</si>
  <si>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</si>
  <si>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</si>
  <si>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</si>
  <si>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</si>
  <si>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</si>
  <si>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</si>
  <si>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</si>
  <si>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</si>
  <si>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</si>
  <si>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</si>
  <si>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</si>
  <si>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</si>
  <si>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</si>
  <si>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</si>
  <si>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</si>
  <si>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</si>
  <si>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</si>
  <si>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</si>
  <si>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</si>
  <si>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</si>
  <si>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</si>
  <si>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</si>
  <si>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</si>
  <si>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</si>
  <si>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</si>
  <si>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</si>
  <si>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</si>
  <si>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</si>
  <si>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</si>
  <si>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</si>
  <si>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</si>
  <si>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</si>
  <si>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</si>
  <si>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</si>
  <si>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</si>
  <si>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</si>
  <si>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</si>
  <si>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</si>
  <si>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</si>
  <si>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</si>
  <si>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</si>
  <si>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</si>
  <si>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</si>
  <si>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</si>
  <si>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</si>
  <si>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</si>
  <si>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</si>
  <si>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</si>
  <si>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</si>
  <si>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</si>
  <si>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</si>
  <si>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</si>
  <si>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</si>
  <si>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</si>
  <si>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</si>
  <si>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</si>
  <si>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</si>
  <si>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</si>
  <si>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</si>
  <si>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</si>
  <si>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</si>
  <si>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</si>
  <si>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</si>
  <si>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</si>
  <si>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</si>
  <si>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</si>
  <si>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</si>
  <si>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</si>
  <si>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</si>
  <si>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</si>
  <si>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</si>
  <si>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</si>
  <si>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</si>
  <si>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</si>
  <si>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</si>
  <si>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</si>
  <si>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</si>
  <si>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</si>
  <si>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</si>
  <si>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</si>
  <si>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</si>
  <si>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</si>
  <si>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</si>
  <si>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</si>
  <si>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</si>
  <si>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</si>
  <si>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</si>
  <si>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</si>
  <si>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</si>
  <si>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</si>
  <si>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</si>
  <si>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</si>
  <si>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</si>
  <si>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</si>
  <si>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</si>
  <si>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</si>
  <si>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</si>
  <si>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</si>
  <si>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</si>
  <si>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</si>
  <si>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</si>
  <si>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</si>
  <si>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</si>
  <si>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</si>
  <si>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</si>
  <si>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</si>
  <si>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</si>
  <si>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</si>
  <si>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</si>
  <si>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</si>
  <si>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</si>
  <si>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</si>
  <si>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</si>
  <si>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</si>
  <si>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</si>
  <si>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</si>
  <si>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</si>
  <si>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</si>
  <si>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</si>
  <si>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</si>
  <si>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</si>
  <si>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</si>
  <si>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</si>
  <si>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</si>
  <si>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</si>
  <si>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</si>
  <si>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</si>
  <si>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</si>
  <si>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</si>
  <si>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</si>
  <si>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</si>
  <si>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</si>
  <si>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</si>
  <si>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</si>
  <si>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</si>
  <si>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</si>
  <si>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</si>
  <si>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</si>
  <si>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</si>
  <si>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</si>
  <si>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</si>
  <si>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</si>
  <si>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</si>
  <si>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</si>
  <si>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</si>
  <si>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</si>
  <si>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</si>
  <si>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</si>
  <si>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</si>
  <si>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</si>
  <si>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</si>
  <si>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</si>
  <si>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</si>
  <si>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</si>
  <si>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</si>
  <si>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</si>
  <si>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</si>
  <si>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</si>
  <si>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</si>
  <si>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</si>
  <si>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</si>
  <si>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</si>
  <si>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</si>
  <si>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</si>
  <si>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</si>
  <si>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</si>
  <si>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</si>
  <si>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</si>
  <si>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</si>
  <si>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</si>
  <si>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</si>
  <si>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</si>
  <si>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</si>
  <si>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</si>
  <si>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</si>
  <si>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</si>
  <si>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</si>
  <si>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</si>
  <si>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</si>
  <si>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</si>
  <si>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</si>
  <si>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</si>
  <si>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</si>
  <si>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</si>
  <si>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</si>
  <si>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</si>
  <si>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</si>
  <si>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</si>
  <si>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</si>
  <si>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</si>
  <si>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</si>
  <si>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</si>
  <si>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</si>
  <si>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</si>
  <si>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</si>
  <si>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</si>
  <si>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</si>
  <si>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</si>
  <si>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</si>
  <si>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</si>
  <si>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</si>
  <si>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</si>
  <si>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</si>
  <si>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</si>
  <si>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</si>
  <si>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</si>
  <si>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</si>
  <si>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</si>
  <si>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</si>
  <si>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</si>
  <si>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</si>
  <si>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</si>
  <si>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</si>
  <si>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</si>
  <si>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</si>
  <si>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</si>
  <si>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</si>
  <si>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</si>
  <si>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</si>
  <si>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</si>
  <si>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</si>
  <si>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</si>
  <si>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</si>
  <si>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</si>
  <si>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</si>
  <si>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</si>
  <si>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</si>
  <si>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</si>
  <si>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</si>
  <si>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</si>
  <si>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</si>
  <si>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</si>
  <si>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</si>
  <si>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</si>
  <si>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</si>
  <si>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</si>
  <si>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</si>
  <si>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</si>
  <si>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</si>
  <si>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</si>
  <si>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</si>
  <si>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</si>
  <si>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</si>
  <si>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</si>
  <si>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</si>
  <si>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</si>
  <si>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</si>
  <si>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</si>
  <si>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</si>
  <si>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</si>
  <si>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</si>
  <si>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</si>
  <si>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</si>
  <si>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</si>
  <si>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</si>
  <si>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</si>
  <si>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</si>
  <si>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</si>
  <si>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</si>
  <si>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</si>
  <si>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</si>
  <si>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</si>
  <si>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</si>
  <si>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</si>
  <si>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</si>
  <si>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</si>
  <si>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</si>
  <si>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</si>
  <si>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</si>
  <si>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</si>
  <si>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</si>
  <si>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</si>
  <si>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</si>
  <si>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</si>
  <si>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</si>
  <si>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</si>
  <si>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</si>
  <si>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</si>
  <si>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</si>
  <si>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</si>
  <si>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</si>
  <si>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</si>
  <si>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</si>
  <si>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</si>
  <si>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</si>
  <si>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</si>
  <si>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</si>
  <si>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</si>
  <si>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</si>
  <si>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</si>
  <si>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</si>
  <si>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</si>
  <si>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</si>
  <si>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</si>
  <si>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</si>
  <si>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</si>
  <si>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</si>
  <si>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</si>
  <si>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</si>
  <si>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</si>
  <si>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</si>
  <si>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</si>
  <si>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</si>
  <si>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</si>
  <si>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</si>
  <si>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</si>
  <si>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</si>
  <si>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</si>
  <si>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</si>
  <si>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</si>
  <si>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</si>
  <si>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</si>
  <si>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</si>
  <si>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</si>
  <si>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</si>
  <si>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</si>
  <si>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</si>
  <si>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</si>
  <si>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</si>
  <si>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</si>
  <si>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</si>
  <si>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</si>
  <si>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</si>
  <si>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</si>
  <si>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</si>
  <si>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</si>
  <si>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</si>
  <si>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</si>
  <si>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</si>
  <si>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</si>
  <si>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</si>
  <si>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</si>
  <si>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</si>
  <si>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</si>
  <si>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</si>
  <si>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</si>
  <si>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</si>
  <si>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</si>
  <si>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</si>
  <si>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</si>
  <si>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</si>
  <si>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</si>
  <si>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</si>
  <si>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</si>
  <si>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</si>
  <si>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</si>
  <si>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</si>
  <si>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</si>
  <si>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</si>
  <si>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</si>
  <si>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</si>
  <si>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</si>
  <si>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</si>
  <si>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</si>
  <si>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</si>
  <si>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</si>
  <si>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</si>
  <si>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</si>
  <si>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</si>
  <si>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</si>
  <si>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</si>
  <si>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</si>
  <si>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</si>
  <si>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</si>
  <si>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</si>
  <si>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</si>
  <si>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</si>
  <si>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</si>
  <si>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</si>
  <si>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</si>
  <si>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</si>
  <si>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</si>
  <si>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</si>
  <si>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</si>
  <si>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</si>
  <si>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</si>
  <si>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</si>
  <si>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</si>
  <si>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</si>
  <si>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</si>
  <si>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</si>
  <si>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</si>
  <si>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</si>
  <si>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</si>
  <si>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</si>
  <si>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</si>
  <si>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</si>
  <si>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</si>
  <si>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</si>
  <si>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</si>
  <si>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</si>
  <si>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</si>
  <si>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</si>
  <si>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</si>
  <si>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</si>
  <si>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</si>
  <si>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</si>
  <si>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</si>
  <si>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</si>
  <si>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</si>
  <si>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</si>
  <si>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</si>
  <si>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</si>
  <si>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</si>
  <si>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</si>
  <si>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</si>
  <si>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</si>
  <si>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</si>
  <si>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</si>
  <si>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</si>
  <si>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</si>
  <si>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</si>
  <si>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</si>
  <si>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</si>
  <si>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</si>
  <si>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</si>
  <si>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</si>
  <si>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</si>
  <si>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</si>
  <si>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</si>
  <si>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</si>
  <si>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</si>
  <si>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</si>
  <si>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</si>
  <si>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</si>
  <si>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</si>
  <si>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</si>
  <si>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</si>
  <si>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</si>
  <si>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</si>
  <si>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</si>
  <si>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</si>
  <si>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</si>
  <si>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</si>
  <si>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</si>
  <si>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</si>
  <si>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</si>
  <si>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</si>
  <si>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</si>
  <si>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</si>
  <si>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</si>
  <si>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</si>
  <si>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</si>
  <si>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</si>
  <si>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</si>
  <si>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</si>
  <si>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</si>
  <si>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</si>
  <si>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</si>
  <si>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</si>
  <si>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</si>
  <si>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</si>
  <si>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</si>
  <si>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</si>
  <si>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</si>
  <si>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</si>
  <si>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</si>
  <si>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</si>
  <si>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</si>
  <si>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</si>
  <si>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</si>
  <si>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</si>
  <si>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</si>
  <si>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</si>
  <si>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</si>
  <si>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</si>
  <si>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</si>
  <si>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</si>
  <si>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</si>
  <si>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</si>
  <si>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</si>
  <si>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</si>
  <si>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</si>
  <si>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</si>
  <si>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</si>
  <si>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</si>
  <si>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</si>
  <si>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</si>
  <si>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</si>
  <si>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</si>
  <si>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</si>
  <si>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</si>
  <si>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</si>
  <si>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</si>
  <si>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</si>
  <si>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</si>
  <si>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</si>
  <si>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</si>
  <si>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</si>
  <si>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</si>
  <si>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</si>
  <si>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</si>
  <si>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</si>
  <si>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</si>
  <si>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</si>
  <si>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</si>
  <si>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</si>
  <si>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</si>
  <si>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</si>
  <si>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</si>
  <si>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</si>
  <si>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</si>
  <si>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</si>
  <si>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</si>
  <si>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</si>
  <si>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</si>
  <si>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</si>
  <si>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</si>
  <si>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</si>
  <si>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</si>
  <si>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</si>
  <si>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</si>
  <si>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</si>
  <si>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</si>
  <si>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</si>
  <si>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</si>
  <si>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</si>
  <si>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</si>
  <si>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</si>
  <si>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</si>
  <si>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</si>
  <si>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</si>
  <si>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</si>
  <si>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</si>
  <si>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</si>
  <si>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</si>
  <si>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</si>
  <si>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</si>
  <si>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</si>
  <si>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</si>
  <si>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</si>
  <si>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</si>
  <si>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</si>
  <si>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</si>
  <si>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</si>
  <si>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</si>
  <si>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</si>
  <si>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</si>
  <si>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</si>
  <si>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</si>
  <si>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</si>
  <si>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</si>
  <si>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</si>
  <si>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</si>
  <si>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</si>
  <si>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</si>
  <si>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</si>
  <si>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</si>
  <si>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</si>
  <si>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</si>
  <si>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</si>
  <si>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</si>
  <si>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</si>
  <si>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</si>
  <si>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</si>
  <si>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</si>
  <si>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</si>
  <si>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</si>
  <si>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</si>
  <si>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</si>
  <si>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</si>
  <si>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</si>
  <si>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</si>
  <si>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</si>
  <si>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</si>
  <si>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</si>
  <si>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</si>
  <si>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</si>
  <si>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</si>
  <si>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</si>
  <si>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</si>
  <si>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</si>
  <si>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</si>
  <si>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</si>
  <si>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</si>
  <si>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</si>
  <si>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</si>
  <si>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</si>
  <si>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</si>
  <si>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</si>
  <si>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</si>
  <si>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</si>
  <si>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</si>
  <si>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</si>
  <si>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</si>
  <si>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</si>
  <si>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</si>
  <si>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</si>
  <si>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</si>
  <si>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</si>
  <si>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</si>
  <si>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</si>
  <si>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</si>
  <si>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</si>
  <si>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</si>
  <si>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</si>
  <si>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</si>
  <si>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</si>
  <si>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</si>
  <si>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</si>
  <si>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</si>
  <si>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</si>
  <si>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</si>
  <si>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</si>
  <si>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</si>
  <si>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</si>
  <si>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</si>
  <si>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</si>
  <si>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</si>
  <si>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</si>
  <si>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</si>
  <si>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</si>
  <si>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</si>
  <si>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</si>
  <si>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</si>
  <si>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</si>
  <si>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</si>
  <si>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</si>
  <si>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</si>
  <si>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</si>
  <si>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</si>
  <si>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</si>
  <si>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</si>
  <si>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</si>
  <si>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</si>
  <si>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</si>
  <si>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</si>
  <si>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</si>
  <si>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</si>
  <si>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</si>
  <si>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</si>
  <si>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</si>
  <si>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</si>
  <si>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</si>
  <si>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</si>
  <si>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</si>
  <si>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</si>
  <si>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</si>
  <si>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</si>
  <si>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</si>
  <si>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</si>
  <si>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</si>
  <si>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</si>
  <si>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</si>
  <si>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</si>
  <si>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</si>
  <si>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</si>
  <si>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</si>
  <si>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</si>
  <si>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</si>
  <si>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</si>
  <si>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</si>
  <si>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</si>
  <si>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</si>
  <si>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</si>
  <si>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</si>
  <si>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</si>
  <si>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</si>
  <si>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</si>
  <si>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</si>
  <si>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</si>
  <si>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</si>
  <si>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</si>
  <si>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</si>
  <si>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</si>
  <si>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</si>
  <si>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</si>
  <si>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</si>
  <si>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</si>
  <si>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</si>
  <si>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</si>
  <si>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</si>
  <si>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</si>
  <si>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</si>
  <si>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</si>
  <si>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</si>
  <si>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</si>
  <si>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</si>
  <si>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</si>
  <si>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</si>
  <si>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</si>
  <si>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</si>
  <si>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</si>
  <si>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</si>
  <si>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</si>
  <si>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</si>
  <si>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</si>
  <si>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</si>
  <si>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</si>
  <si>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</si>
  <si>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</si>
  <si>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</si>
  <si>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</si>
  <si>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</si>
  <si>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</si>
  <si>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</si>
  <si>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</si>
  <si>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</si>
  <si>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</si>
  <si>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</si>
  <si>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</si>
  <si>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</si>
  <si>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</si>
  <si>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</si>
  <si>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</si>
  <si>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</si>
  <si>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</si>
  <si>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</si>
  <si>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</si>
  <si>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</si>
  <si>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</si>
  <si>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</si>
  <si>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</si>
  <si>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</si>
  <si>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</si>
  <si>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</si>
  <si>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</si>
  <si>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</si>
  <si>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</si>
  <si>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</si>
  <si>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</si>
  <si>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</si>
  <si>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</si>
  <si>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</si>
  <si>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</si>
  <si>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</si>
  <si>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</si>
  <si>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</si>
  <si>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</si>
  <si>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</si>
  <si>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</si>
  <si>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</si>
  <si>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</si>
  <si>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</si>
  <si>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</si>
  <si>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</si>
  <si>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</si>
  <si>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</si>
  <si>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</si>
  <si>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</si>
  <si>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</si>
  <si>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</si>
  <si>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</si>
  <si>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</si>
  <si>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</si>
  <si>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</si>
  <si>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</si>
  <si>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</si>
  <si>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</si>
  <si>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</si>
  <si>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</si>
  <si>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</si>
  <si>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</si>
  <si>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</si>
  <si>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</si>
  <si>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</si>
  <si>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</si>
  <si>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</si>
  <si>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</si>
  <si>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</si>
  <si>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</si>
  <si>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</si>
  <si>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</si>
  <si>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</si>
  <si>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</si>
  <si>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</si>
  <si>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</si>
  <si>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</si>
  <si>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</si>
  <si>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</si>
  <si>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</si>
  <si>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</si>
  <si>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</si>
  <si>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</si>
  <si>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</si>
  <si>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</si>
  <si>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</si>
  <si>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</si>
  <si>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</si>
  <si>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</si>
  <si>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</si>
  <si>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</si>
  <si>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</si>
  <si>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</si>
  <si>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</si>
  <si>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</si>
  <si>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</si>
  <si>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</si>
  <si>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</si>
  <si>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</si>
  <si>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</si>
  <si>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</si>
  <si>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</si>
  <si>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</si>
  <si>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</si>
  <si>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</si>
  <si>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</si>
  <si>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</si>
  <si>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</si>
  <si>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</si>
  <si>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</si>
  <si>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</si>
  <si>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</si>
  <si>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</si>
  <si>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</si>
  <si>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</si>
  <si>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</si>
  <si>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</si>
  <si>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</si>
  <si>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</si>
  <si>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</si>
  <si>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</si>
  <si>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</si>
  <si>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</si>
  <si>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</si>
  <si>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</si>
  <si>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</si>
  <si>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</si>
  <si>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</si>
  <si>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</si>
  <si>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</si>
  <si>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</si>
  <si>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</si>
  <si>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</si>
  <si>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</si>
  <si>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</si>
  <si>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</si>
  <si>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</si>
  <si>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</si>
  <si>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</si>
  <si>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</si>
  <si>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</si>
  <si>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</si>
  <si>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</si>
  <si>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</si>
  <si>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</si>
  <si>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</si>
  <si>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</si>
  <si>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</si>
  <si>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</si>
  <si>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</si>
  <si>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</si>
  <si>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</si>
  <si>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</si>
  <si>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</si>
  <si>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</si>
  <si>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</si>
  <si>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</si>
  <si>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</si>
  <si>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</si>
  <si>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</si>
  <si>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</si>
  <si>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</si>
  <si>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</si>
  <si>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</si>
  <si>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</si>
  <si>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</si>
  <si>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</si>
  <si>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</si>
  <si>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</si>
  <si>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</si>
  <si>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</si>
  <si>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</si>
  <si>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</si>
  <si>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</si>
  <si>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</si>
  <si>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</si>
  <si>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</si>
  <si>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</si>
  <si>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</si>
  <si>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</si>
  <si>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</si>
  <si>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</si>
  <si>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</si>
  <si>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</si>
  <si>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</si>
  <si>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</si>
  <si>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</si>
  <si>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</si>
  <si>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</si>
  <si>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</si>
  <si>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</si>
  <si>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</si>
  <si>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</si>
  <si>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</si>
  <si>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</si>
  <si>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</si>
  <si>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</si>
  <si>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</si>
  <si>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</si>
  <si>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</si>
  <si>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</si>
  <si>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</si>
  <si>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</si>
  <si>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</si>
  <si>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</si>
  <si>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</si>
  <si>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</si>
  <si>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</si>
  <si>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</si>
  <si>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</si>
  <si>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</si>
  <si>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</si>
  <si>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</si>
  <si>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</si>
  <si>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</si>
  <si>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</si>
  <si>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</si>
  <si>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</si>
  <si>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</si>
  <si>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</si>
  <si>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</si>
  <si>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</si>
  <si>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</si>
  <si>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</si>
  <si>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</si>
  <si>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</si>
  <si>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</si>
  <si>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</si>
  <si>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</si>
  <si>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</si>
  <si>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</si>
  <si>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</si>
  <si>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</si>
  <si>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</si>
  <si>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</si>
  <si>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</si>
  <si>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</si>
  <si>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</si>
  <si>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</si>
  <si>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</si>
  <si>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</si>
  <si>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</si>
  <si>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</si>
  <si>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</si>
  <si>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</si>
  <si>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</si>
  <si>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</si>
  <si>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</si>
  <si>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</si>
  <si>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</si>
  <si>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</si>
  <si>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</si>
  <si>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</si>
  <si>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</si>
  <si>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</si>
  <si>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</si>
  <si>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</si>
  <si>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</si>
  <si>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</si>
  <si>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</si>
  <si>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</si>
  <si>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</si>
  <si>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</si>
  <si>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</si>
  <si>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</si>
  <si>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</si>
  <si>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</si>
  <si>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</si>
  <si>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</si>
  <si>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</si>
  <si>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</si>
  <si>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</si>
  <si>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</si>
  <si>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</si>
  <si>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</si>
  <si>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</si>
  <si>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</si>
  <si>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</si>
  <si>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</si>
  <si>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</si>
  <si>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</si>
  <si>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</si>
  <si>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</si>
  <si>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</si>
  <si>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</si>
  <si>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</si>
  <si>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</si>
  <si>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</si>
  <si>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</si>
  <si>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</si>
  <si>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</si>
  <si>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</si>
  <si>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</si>
  <si>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</si>
  <si>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</si>
  <si>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</si>
  <si>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</si>
  <si>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</si>
  <si>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</si>
  <si>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</si>
  <si>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</si>
  <si>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</si>
  <si>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</si>
  <si>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</si>
  <si>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</si>
  <si>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</si>
  <si>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</si>
  <si>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</si>
  <si>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</si>
  <si>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</si>
  <si>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</si>
  <si>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</si>
  <si>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</si>
  <si>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</si>
  <si>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</si>
  <si>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</si>
  <si>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</si>
  <si>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</si>
  <si>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</si>
  <si>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</si>
  <si>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</si>
  <si>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</si>
  <si>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</si>
  <si>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</si>
  <si>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</si>
  <si>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</si>
  <si>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</si>
  <si>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</si>
  <si>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</si>
  <si>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</si>
  <si>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</si>
  <si>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</si>
  <si>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</si>
  <si>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</si>
  <si>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</si>
  <si>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</si>
  <si>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</si>
  <si>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</si>
  <si>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</si>
  <si>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</si>
  <si>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</si>
  <si>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</si>
  <si>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</si>
  <si>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</si>
  <si>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</si>
  <si>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</si>
  <si>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</si>
  <si>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</si>
  <si>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</si>
  <si>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</si>
  <si>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</si>
  <si>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</si>
  <si>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</si>
  <si>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</si>
  <si>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</si>
  <si>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</si>
  <si>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</si>
  <si>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</si>
  <si>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</si>
  <si>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</si>
  <si>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</si>
  <si>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</si>
  <si>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</si>
  <si>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</si>
  <si>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</si>
  <si>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</si>
  <si>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</si>
  <si>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</si>
  <si>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</si>
  <si>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</si>
  <si>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</si>
  <si>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</si>
  <si>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</si>
  <si>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</si>
  <si>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</si>
  <si>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</si>
  <si>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</si>
  <si>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</si>
  <si>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</si>
  <si>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</si>
  <si>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</si>
  <si>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</si>
  <si>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</si>
  <si>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</si>
  <si>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</si>
  <si>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</si>
  <si>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</si>
  <si>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</si>
  <si>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</si>
  <si>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</si>
  <si>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</si>
  <si>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</si>
  <si>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</si>
  <si>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</si>
  <si>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</si>
  <si>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</si>
  <si>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</si>
  <si>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</si>
  <si>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</si>
  <si>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</si>
  <si>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</si>
  <si>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</si>
  <si>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</si>
  <si>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</si>
  <si>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</si>
  <si>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</si>
  <si>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</si>
  <si>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</si>
  <si>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</si>
  <si>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</si>
  <si>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</si>
  <si>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</si>
  <si>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</si>
  <si>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</si>
  <si>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</si>
  <si>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</si>
  <si>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</si>
  <si>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</si>
  <si>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</si>
  <si>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</si>
  <si>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</si>
  <si>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</si>
  <si>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</si>
  <si>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</si>
  <si>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</si>
  <si>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</si>
  <si>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</si>
  <si>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</si>
  <si>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</si>
  <si>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</si>
  <si>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</si>
  <si>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</si>
  <si>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</si>
  <si>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</si>
  <si>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</si>
  <si>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</si>
  <si>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</si>
  <si>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</si>
  <si>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</si>
  <si>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</si>
  <si>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</si>
  <si>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</si>
  <si>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</si>
  <si>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</si>
  <si>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</si>
  <si>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</si>
  <si>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</si>
  <si>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</si>
  <si>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</si>
  <si>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</si>
  <si>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</si>
  <si>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</si>
  <si>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</si>
  <si>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</si>
  <si>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</si>
  <si>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</si>
  <si>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</si>
  <si>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</si>
  <si>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</si>
  <si>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</si>
  <si>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</si>
  <si>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</si>
  <si>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</si>
  <si>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</si>
  <si>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</si>
  <si>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</si>
  <si>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</si>
  <si>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</si>
  <si>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</si>
  <si>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</si>
  <si>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</si>
  <si>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</si>
  <si>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</si>
  <si>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</si>
  <si>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</si>
  <si>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</si>
  <si>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</si>
  <si>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</si>
  <si>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</si>
  <si>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</si>
  <si>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</si>
  <si>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</si>
  <si>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</si>
  <si>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</si>
  <si>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</si>
  <si>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</si>
  <si>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</si>
  <si>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</si>
  <si>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</si>
  <si>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</si>
  <si>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</si>
  <si>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</si>
  <si>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</si>
  <si>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</si>
  <si>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</si>
  <si>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</si>
  <si>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</si>
  <si>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</si>
  <si>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</si>
  <si>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</si>
  <si>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</si>
  <si>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</si>
  <si>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</si>
  <si>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</si>
  <si>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</si>
  <si>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</si>
  <si>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</si>
  <si>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</si>
  <si>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</si>
  <si>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</si>
  <si>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</si>
  <si>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</si>
  <si>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</si>
  <si>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</si>
  <si>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</si>
  <si>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</si>
  <si>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</si>
  <si>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</si>
  <si>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</si>
  <si>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</si>
  <si>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</si>
  <si>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</si>
  <si>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</si>
  <si>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</si>
  <si>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</si>
  <si>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</si>
  <si>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</si>
  <si>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</si>
  <si>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</si>
  <si>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</si>
  <si>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</si>
  <si>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</si>
  <si>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</si>
  <si>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</si>
  <si>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</si>
  <si>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</si>
  <si>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</si>
  <si>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</si>
  <si>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</si>
  <si>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</si>
  <si>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</si>
  <si>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</si>
  <si>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</si>
  <si>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</si>
  <si>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</si>
  <si>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</si>
  <si>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</si>
  <si>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</si>
  <si>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</si>
  <si>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</si>
  <si>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</si>
  <si>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</si>
  <si>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</si>
  <si>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</si>
  <si>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</si>
  <si>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</si>
  <si>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</si>
  <si>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</si>
  <si>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</si>
  <si>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</si>
  <si>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</si>
  <si>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</si>
  <si>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</si>
  <si>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</si>
  <si>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</si>
  <si>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</si>
  <si>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</si>
  <si>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</si>
  <si>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</si>
  <si>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</si>
  <si>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</si>
  <si>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</si>
  <si>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</si>
  <si>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</si>
  <si>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</si>
  <si>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</si>
  <si>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</si>
  <si>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</si>
  <si>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</si>
  <si>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</si>
  <si>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</si>
  <si>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</si>
  <si>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</si>
  <si>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</si>
  <si>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</si>
  <si>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</si>
  <si>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</si>
  <si>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</si>
  <si>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</si>
  <si>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</si>
  <si>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</si>
  <si>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</si>
  <si>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</si>
  <si>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</si>
  <si>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</si>
  <si>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</si>
  <si>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</si>
  <si>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</si>
  <si>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</si>
  <si>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</si>
  <si>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</si>
  <si>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</si>
  <si>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</si>
  <si>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</si>
  <si>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</si>
  <si>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</si>
  <si>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</si>
  <si>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</si>
  <si>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</si>
  <si>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</si>
  <si>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</si>
  <si>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</si>
  <si>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</si>
  <si>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</si>
  <si>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</si>
  <si>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</si>
  <si>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</si>
  <si>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</si>
  <si>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</si>
  <si>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</si>
  <si>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</si>
  <si>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</si>
  <si>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</si>
  <si>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</si>
  <si>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</si>
  <si>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</si>
  <si>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</si>
  <si>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</si>
  <si>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</si>
  <si>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</si>
  <si>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</si>
  <si>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</si>
  <si>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</si>
  <si>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</si>
  <si>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</si>
  <si>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</si>
  <si>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</si>
  <si>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</si>
  <si>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</si>
  <si>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</si>
  <si>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</si>
  <si>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</si>
  <si>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</si>
  <si>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</si>
  <si>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</si>
  <si>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</si>
  <si>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</si>
  <si>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</si>
  <si>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</si>
  <si>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</si>
  <si>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</si>
  <si>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</si>
  <si>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</si>
  <si>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</si>
  <si>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</si>
  <si>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</si>
  <si>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</si>
  <si>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</si>
  <si>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</si>
  <si>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</si>
  <si>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</si>
  <si>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</si>
  <si>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</si>
  <si>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</si>
  <si>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</si>
  <si>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</si>
  <si>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</si>
  <si>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</si>
  <si>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</si>
  <si>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</si>
  <si>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</si>
  <si>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</si>
  <si>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</si>
  <si>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</si>
  <si>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</si>
  <si>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</si>
  <si>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</si>
  <si>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</si>
  <si>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</si>
  <si>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</si>
  <si>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</si>
  <si>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</si>
  <si>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</si>
  <si>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</si>
  <si>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</si>
  <si>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</si>
  <si>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</si>
  <si>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</si>
  <si>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</si>
  <si>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</si>
  <si>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</si>
  <si>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</si>
  <si>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</si>
  <si>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</si>
  <si>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</si>
  <si>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</si>
  <si>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</si>
  <si>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</si>
  <si>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</si>
  <si>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</si>
  <si>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</si>
  <si>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</si>
  <si>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</si>
  <si>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</si>
  <si>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</si>
  <si>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</si>
  <si>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</si>
  <si>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</si>
  <si>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</si>
  <si>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</si>
  <si>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</si>
  <si>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</si>
  <si>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</si>
  <si>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</si>
  <si>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</si>
  <si>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</si>
  <si>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</si>
  <si>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</si>
  <si>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</si>
  <si>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</si>
  <si>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</si>
  <si>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</si>
  <si>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</si>
  <si>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</si>
  <si>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</si>
  <si>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</si>
  <si>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</si>
  <si>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</si>
  <si>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</si>
  <si>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</si>
  <si>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</si>
  <si>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</si>
  <si>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</si>
  <si>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</si>
  <si>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</si>
  <si>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</si>
  <si>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</si>
  <si>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</si>
  <si>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</si>
  <si>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</si>
  <si>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</si>
  <si>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</si>
  <si>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</si>
  <si>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</si>
  <si>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</si>
  <si>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</si>
  <si>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</si>
  <si>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</si>
  <si>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</si>
  <si>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</si>
  <si>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</si>
  <si>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</si>
  <si>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</si>
  <si>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</si>
  <si>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</si>
  <si>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</si>
  <si>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</si>
  <si>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</si>
  <si>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</si>
  <si>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</si>
  <si>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</si>
  <si>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</si>
  <si>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</si>
  <si>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</si>
  <si>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</si>
  <si>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</si>
  <si>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</si>
  <si>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</si>
  <si>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</si>
  <si>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</si>
  <si>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</si>
  <si>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</si>
  <si>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</si>
  <si>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</si>
  <si>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</si>
  <si>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</si>
  <si>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</si>
  <si>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</si>
  <si>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</si>
  <si>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</si>
  <si>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</si>
  <si>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</si>
  <si>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</si>
  <si>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</si>
  <si>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</si>
  <si>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</si>
  <si>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</si>
  <si>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</si>
  <si>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</si>
  <si>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</si>
  <si>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</si>
  <si>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</si>
  <si>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</si>
  <si>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</si>
  <si>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</si>
  <si>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</si>
  <si>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</si>
  <si>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</si>
  <si>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</si>
  <si>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</si>
  <si>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</si>
  <si>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</si>
  <si>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</si>
  <si>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</si>
  <si>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</si>
  <si>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</si>
  <si>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</si>
  <si>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</si>
  <si>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</si>
  <si>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</si>
  <si>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</si>
  <si>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</si>
  <si>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</si>
  <si>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</si>
  <si>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</si>
  <si>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</si>
  <si>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</si>
  <si>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</si>
  <si>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</si>
  <si>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</si>
  <si>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</si>
  <si>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</si>
  <si>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</si>
  <si>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</si>
  <si>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</si>
  <si>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</si>
  <si>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</si>
  <si>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</si>
  <si>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</si>
  <si>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</si>
  <si>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</si>
  <si>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</si>
  <si>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</si>
  <si>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</si>
  <si>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</si>
  <si>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</si>
  <si>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</si>
  <si>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</si>
  <si>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</si>
  <si>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</si>
  <si>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</si>
  <si>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</si>
  <si>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</si>
  <si>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</si>
  <si>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</si>
  <si>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</si>
  <si>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</si>
  <si>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</si>
  <si>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</si>
  <si>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</si>
  <si>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</si>
  <si>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</si>
  <si>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</si>
  <si>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</si>
  <si>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</si>
  <si>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</si>
  <si>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</si>
  <si>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</si>
  <si>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</si>
  <si>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</si>
  <si>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</si>
  <si>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</si>
  <si>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</si>
  <si>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</si>
  <si>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</si>
  <si>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</si>
  <si>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</si>
  <si>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</si>
  <si>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</si>
  <si>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</si>
  <si>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</si>
  <si>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</si>
  <si>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</si>
  <si>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</si>
  <si>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</si>
  <si>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</si>
  <si>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</si>
  <si>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</si>
  <si>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</si>
  <si>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</si>
  <si>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</si>
  <si>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</si>
  <si>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</si>
  <si>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</si>
  <si>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</si>
  <si>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</si>
  <si>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</si>
  <si>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</si>
  <si>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</si>
  <si>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</si>
  <si>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</si>
  <si>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</si>
  <si>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</si>
  <si>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</si>
  <si>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</si>
  <si>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</si>
  <si>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</si>
  <si>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</si>
  <si>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</si>
  <si>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</si>
  <si>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</si>
  <si>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</si>
  <si>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</si>
  <si>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</si>
  <si>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</si>
  <si>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</si>
  <si>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</si>
  <si>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</si>
  <si>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</si>
  <si>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</si>
  <si>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</si>
  <si>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</si>
  <si>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</si>
  <si>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</si>
  <si>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</si>
  <si>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</si>
  <si>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</si>
  <si>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</si>
  <si>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</si>
  <si>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</si>
  <si>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</si>
  <si>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</si>
  <si>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</si>
  <si>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</si>
  <si>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</si>
  <si>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</si>
  <si>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</si>
  <si>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</si>
  <si>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</si>
  <si>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</si>
  <si>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</si>
  <si>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</si>
  <si>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</si>
  <si>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</si>
  <si>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</si>
  <si>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</si>
  <si>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</si>
  <si>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</si>
  <si>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</si>
  <si>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</si>
  <si>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</si>
  <si>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</si>
  <si>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</si>
  <si>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</si>
  <si>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</si>
  <si>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</si>
  <si>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</si>
  <si>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</si>
  <si>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</si>
  <si>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</si>
  <si>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</si>
  <si>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</si>
  <si>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</si>
  <si>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</si>
  <si>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</si>
  <si>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</si>
  <si>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</si>
  <si>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</si>
  <si>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</si>
  <si>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</si>
  <si>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</si>
  <si>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</si>
  <si>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</si>
  <si>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</si>
  <si>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</si>
  <si>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</si>
  <si>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</si>
  <si>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</si>
  <si>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</si>
  <si>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</si>
  <si>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</si>
  <si>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</si>
  <si>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</si>
  <si>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</si>
  <si>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</si>
  <si>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</si>
  <si>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</si>
  <si>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</si>
  <si>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</si>
  <si>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</si>
  <si>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</si>
  <si>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</si>
  <si>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</si>
  <si>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</si>
  <si>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</si>
  <si>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</si>
  <si>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</si>
  <si>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</si>
  <si>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</si>
  <si>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</si>
  <si>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</si>
  <si>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</si>
  <si>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</si>
  <si>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</si>
  <si>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</si>
  <si>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</si>
  <si>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</si>
  <si>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</si>
  <si>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</si>
  <si>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</si>
  <si>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</si>
  <si>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</si>
  <si>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</si>
  <si>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</si>
  <si>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</si>
  <si>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</si>
  <si>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</si>
  <si>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</si>
  <si>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</si>
  <si>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</si>
  <si>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</si>
  <si>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</si>
  <si>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</si>
  <si>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</si>
  <si>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</si>
  <si>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</si>
  <si>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</si>
  <si>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</si>
  <si>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</si>
  <si>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</si>
  <si>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</si>
  <si>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</si>
  <si>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</si>
  <si>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</si>
  <si>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</si>
  <si>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</si>
  <si>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</si>
  <si>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</si>
  <si>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</si>
  <si>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</si>
  <si>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</si>
  <si>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</si>
  <si>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</si>
  <si>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</si>
  <si>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</si>
  <si>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</si>
  <si>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</si>
  <si>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</si>
  <si>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</si>
  <si>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</si>
  <si>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</si>
  <si>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</si>
  <si>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</si>
  <si>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</si>
  <si>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</si>
  <si>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</si>
  <si>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</si>
  <si>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</si>
  <si>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</si>
  <si>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</si>
  <si>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</si>
  <si>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</si>
  <si>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</si>
  <si>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</si>
  <si>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</si>
  <si>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</si>
  <si>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</si>
  <si>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</si>
  <si>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</si>
  <si>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</si>
  <si>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</si>
  <si>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</si>
  <si>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</si>
  <si>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</si>
  <si>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</si>
  <si>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</si>
  <si>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</si>
  <si>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</si>
  <si>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</si>
  <si>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</si>
  <si>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</si>
  <si>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</si>
  <si>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</si>
  <si>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</si>
  <si>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</si>
  <si>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</si>
  <si>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</si>
  <si>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</si>
  <si>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</si>
  <si>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</si>
  <si>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</si>
  <si>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</si>
  <si>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</si>
  <si>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</si>
  <si>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</si>
  <si>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</si>
  <si>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</si>
  <si>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</si>
  <si>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</si>
  <si>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</si>
  <si>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</si>
  <si>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</si>
  <si>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</si>
  <si>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</si>
  <si>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</si>
  <si>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</si>
  <si>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</si>
  <si>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</si>
  <si>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</si>
  <si>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</si>
  <si>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</si>
  <si>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</si>
  <si>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</si>
  <si>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</si>
  <si>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</si>
  <si>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</si>
  <si>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</si>
  <si>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</si>
  <si>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</si>
  <si>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</si>
  <si>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</si>
  <si>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</si>
  <si>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</si>
  <si>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</si>
  <si>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</si>
  <si>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</si>
  <si>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</si>
  <si>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</si>
  <si>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</si>
  <si>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</si>
  <si>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</si>
  <si>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</si>
  <si>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</si>
  <si>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</si>
  <si>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</si>
  <si>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</si>
  <si>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</si>
  <si>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</si>
  <si>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</si>
  <si>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</si>
  <si>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</si>
  <si>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</si>
  <si>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</si>
  <si>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</si>
  <si>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</si>
  <si>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</si>
  <si>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</si>
  <si>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</si>
  <si>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</si>
  <si>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</si>
  <si>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</si>
  <si>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</si>
  <si>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</si>
  <si>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</si>
  <si>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</si>
  <si>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</si>
  <si>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</si>
  <si>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</si>
  <si>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</si>
  <si>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</si>
  <si>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</si>
  <si>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</si>
  <si>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</si>
  <si>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</si>
  <si>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</si>
  <si>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</si>
  <si>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</si>
  <si>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</si>
  <si>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</si>
  <si>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</si>
  <si>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</si>
  <si>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</si>
  <si>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</si>
  <si>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</si>
  <si>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</si>
  <si>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</si>
  <si>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</si>
  <si>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</si>
  <si>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</si>
  <si>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</si>
  <si>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</si>
  <si>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</si>
  <si>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</si>
  <si>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</si>
  <si>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</si>
  <si>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</si>
  <si>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</si>
  <si>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</si>
  <si>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</si>
  <si>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</si>
  <si>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</si>
  <si>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</si>
  <si>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</si>
  <si>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</si>
  <si>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</si>
  <si>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</si>
  <si>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</si>
  <si>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</si>
  <si>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</si>
  <si>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</si>
  <si>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</si>
  <si>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</si>
  <si>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</si>
  <si>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</si>
  <si>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</si>
  <si>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</si>
  <si>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</si>
  <si>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</si>
  <si>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</si>
  <si>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</si>
  <si>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</si>
  <si>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</si>
  <si>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</si>
  <si>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</si>
  <si>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</si>
  <si>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</si>
  <si>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</si>
  <si>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</si>
  <si>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</si>
  <si>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</si>
  <si>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</si>
  <si>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</si>
  <si>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</si>
  <si>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</si>
  <si>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</si>
  <si>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</si>
  <si>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</si>
  <si>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</si>
  <si>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</si>
  <si>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</si>
  <si>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</si>
  <si>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</si>
  <si>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</si>
  <si>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</si>
  <si>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</si>
  <si>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</si>
  <si>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</si>
  <si>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</si>
  <si>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</si>
  <si>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</si>
  <si>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</si>
  <si>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</si>
  <si>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</si>
  <si>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</si>
  <si>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</si>
  <si>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</si>
  <si>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</si>
  <si>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</si>
  <si>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</si>
  <si>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</si>
  <si>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</si>
  <si>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</si>
  <si>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</si>
  <si>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</si>
  <si>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</si>
  <si>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</si>
  <si>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</si>
  <si>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</si>
  <si>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</si>
  <si>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</si>
  <si>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</si>
  <si>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</si>
  <si>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</si>
  <si>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</si>
  <si>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</si>
  <si>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</si>
  <si>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</si>
  <si>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</si>
  <si>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</si>
  <si>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</si>
  <si>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</si>
  <si>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</si>
  <si>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</si>
  <si>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</si>
  <si>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</si>
  <si>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</si>
  <si>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</si>
  <si>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</si>
  <si>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</si>
  <si>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</si>
  <si>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</si>
  <si>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</si>
  <si>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</si>
  <si>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</si>
  <si>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</si>
  <si>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</si>
  <si>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</si>
  <si>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</si>
  <si>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</si>
  <si>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</si>
  <si>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</si>
  <si>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</si>
  <si>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</si>
  <si>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</si>
  <si>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</si>
  <si>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</si>
  <si>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</si>
  <si>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</si>
  <si>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</si>
  <si>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</si>
  <si>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</si>
  <si>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</si>
  <si>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</si>
  <si>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</si>
  <si>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</si>
  <si>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</si>
  <si>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</si>
  <si>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</si>
  <si>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</si>
  <si>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</si>
  <si>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</si>
  <si>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</si>
  <si>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</si>
  <si>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</si>
  <si>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</si>
  <si>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</si>
  <si>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</si>
  <si>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</si>
  <si>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</si>
  <si>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</si>
  <si>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</si>
  <si>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</si>
  <si>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</si>
  <si>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</si>
  <si>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</si>
  <si>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</si>
  <si>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</si>
  <si>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</si>
  <si>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</si>
  <si>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</si>
  <si>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</si>
  <si>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</si>
  <si>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</si>
  <si>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</si>
  <si>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</si>
  <si>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</si>
  <si>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</si>
  <si>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</si>
  <si>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</si>
  <si>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</si>
  <si>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</si>
  <si>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</si>
  <si>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</si>
  <si>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</si>
  <si>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</si>
  <si>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</si>
  <si>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</si>
  <si>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</si>
  <si>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</si>
  <si>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</si>
  <si>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</si>
  <si>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</si>
  <si>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</si>
  <si>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</si>
  <si>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</si>
  <si>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</si>
  <si>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</si>
  <si>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</si>
  <si>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</si>
  <si>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</si>
  <si>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</si>
  <si>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</si>
  <si>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</si>
  <si>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</si>
  <si>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</si>
  <si>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</si>
  <si>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</si>
  <si>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</si>
  <si>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</si>
  <si>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</si>
  <si>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</si>
  <si>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</si>
  <si>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</si>
  <si>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</si>
  <si>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</si>
  <si>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</si>
  <si>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</si>
  <si>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</si>
  <si>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</si>
  <si>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</si>
  <si>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</si>
  <si>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</si>
  <si>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</si>
  <si>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</si>
  <si>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</si>
  <si>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</si>
  <si>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</si>
  <si>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</si>
  <si>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</si>
  <si>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</si>
  <si>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</si>
  <si>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</si>
  <si>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</si>
  <si>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</si>
  <si>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</si>
  <si>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</si>
  <si>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</si>
  <si>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</si>
  <si>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</si>
  <si>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</si>
  <si>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</si>
  <si>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</si>
  <si>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</si>
  <si>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</si>
  <si>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</si>
  <si>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</si>
  <si>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</si>
  <si>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</si>
  <si>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</si>
  <si>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</si>
  <si>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</si>
  <si>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</si>
  <si>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</si>
  <si>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</si>
  <si>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</si>
  <si>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</si>
  <si>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</si>
  <si>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</si>
  <si>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</si>
  <si>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</si>
  <si>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</si>
  <si>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</si>
  <si>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</si>
  <si>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</si>
  <si>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</si>
  <si>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</si>
  <si>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</si>
  <si>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</si>
  <si>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</si>
  <si>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</si>
  <si>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</si>
  <si>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</si>
  <si>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</si>
  <si>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</si>
  <si>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</si>
  <si>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</si>
  <si>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</si>
  <si>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</si>
  <si>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</si>
  <si>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</si>
  <si>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</si>
  <si>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</si>
  <si>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</si>
  <si>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</si>
  <si>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</si>
  <si>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</si>
  <si>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</si>
  <si>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</si>
  <si>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</si>
  <si>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</si>
  <si>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</si>
  <si>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</si>
  <si>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</si>
  <si>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</si>
  <si>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</si>
  <si>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</si>
  <si>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</si>
  <si>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</si>
  <si>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</si>
  <si>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</si>
  <si>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</si>
  <si>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</si>
  <si>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</si>
  <si>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</si>
  <si>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</si>
  <si>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</si>
  <si>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</si>
  <si>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</si>
  <si>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</si>
  <si>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</si>
  <si>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</si>
  <si>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</si>
  <si>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</si>
  <si>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</si>
  <si>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</si>
  <si>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</si>
  <si>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</si>
  <si>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</si>
  <si>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</si>
  <si>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</si>
  <si>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</si>
  <si>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</si>
  <si>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</si>
  <si>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</si>
  <si>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</si>
  <si>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</si>
  <si>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</si>
  <si>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</si>
  <si>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</si>
  <si>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</si>
  <si>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</si>
  <si>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</si>
  <si>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</si>
  <si>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</si>
  <si>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</si>
  <si>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</si>
  <si>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</si>
  <si>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</si>
  <si>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</si>
  <si>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</si>
  <si>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</si>
  <si>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</si>
  <si>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</si>
  <si>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</si>
  <si>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</si>
  <si>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</si>
  <si>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</si>
  <si>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</si>
  <si>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</si>
  <si>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</si>
  <si>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</si>
  <si>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</si>
  <si>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</si>
  <si>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</si>
  <si>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</si>
  <si>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</si>
  <si>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</si>
  <si>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</si>
  <si>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</si>
  <si>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</si>
  <si>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</si>
  <si>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</si>
  <si>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</si>
  <si>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</si>
  <si>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</si>
  <si>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</si>
  <si>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</si>
  <si>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</si>
  <si>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</si>
  <si>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</si>
  <si>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</si>
  <si>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</si>
  <si>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</si>
  <si>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</si>
  <si>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</si>
  <si>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</si>
  <si>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</si>
  <si>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</si>
  <si>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</si>
  <si>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</si>
  <si>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</si>
  <si>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</si>
  <si>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</si>
  <si>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</si>
  <si>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</si>
  <si>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</si>
  <si>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</si>
  <si>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</si>
  <si>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</si>
  <si>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</si>
  <si>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</si>
  <si>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</si>
  <si>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</si>
  <si>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</si>
  <si>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</si>
  <si>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</si>
  <si>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</si>
  <si>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</si>
  <si>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</si>
  <si>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</si>
  <si>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</si>
  <si>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</si>
  <si>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</si>
  <si>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</si>
  <si>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</si>
  <si>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</si>
  <si>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</si>
  <si>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</si>
  <si>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</si>
  <si>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</si>
  <si>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</si>
  <si>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</si>
  <si>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</si>
  <si>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</si>
  <si>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</si>
  <si>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</si>
  <si>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</si>
  <si>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</si>
  <si>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</si>
  <si>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</si>
  <si>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</si>
  <si>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</si>
  <si>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</si>
  <si>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</si>
  <si>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</si>
  <si>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</si>
  <si>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</si>
  <si>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</si>
  <si>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</si>
  <si>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</si>
  <si>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</si>
  <si>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</si>
  <si>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</si>
  <si>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</si>
  <si>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</si>
  <si>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</si>
  <si>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</si>
  <si>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</si>
  <si>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</si>
  <si>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</si>
  <si>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</si>
  <si>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</si>
  <si>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</si>
  <si>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</si>
  <si>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</si>
  <si>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</si>
  <si>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</si>
  <si>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</si>
  <si>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</si>
  <si>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</si>
  <si>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</si>
  <si>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</si>
  <si>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</si>
  <si>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</si>
  <si>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</si>
  <si>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</si>
  <si>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</si>
  <si>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</si>
  <si>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</si>
  <si>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</si>
  <si>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</si>
  <si>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</si>
  <si>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</si>
  <si>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</si>
  <si>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</si>
  <si>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</si>
  <si>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</si>
  <si>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</si>
  <si>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</si>
  <si>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</si>
  <si>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</si>
  <si>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</si>
  <si>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</si>
  <si>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</si>
  <si>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</si>
  <si>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</si>
  <si>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</si>
  <si>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</si>
  <si>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</si>
  <si>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</si>
  <si>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</si>
  <si>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</si>
  <si>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</si>
  <si>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</si>
  <si>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</si>
  <si>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</si>
  <si>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</si>
  <si>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</si>
  <si>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</si>
  <si>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</si>
  <si>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</si>
  <si>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</si>
  <si>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</si>
  <si>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</si>
  <si>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</si>
  <si>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</si>
  <si>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</si>
  <si>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</si>
  <si>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</si>
  <si>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</si>
  <si>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</si>
  <si>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</si>
  <si>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</si>
  <si>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</si>
  <si>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</si>
  <si>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</si>
  <si>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</si>
  <si>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</si>
  <si>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</si>
  <si>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</si>
  <si>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</si>
  <si>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</si>
  <si>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</si>
  <si>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</si>
  <si>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</si>
  <si>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</si>
  <si>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</si>
  <si>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</si>
  <si>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</si>
  <si>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</si>
  <si>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</si>
  <si>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</si>
  <si>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</si>
  <si>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</si>
  <si>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</si>
  <si>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</si>
  <si>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</si>
  <si>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</si>
  <si>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</si>
  <si>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</si>
  <si>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</si>
  <si>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</si>
  <si>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</si>
  <si>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</si>
  <si>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</si>
  <si>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</si>
  <si>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</si>
  <si>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</si>
  <si>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</si>
  <si>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</si>
  <si>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</si>
  <si>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</si>
  <si>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</si>
  <si>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</si>
  <si>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</si>
  <si>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</si>
  <si>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</si>
  <si>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</si>
  <si>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</si>
  <si>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</si>
  <si>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</si>
  <si>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</si>
  <si>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</si>
  <si>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</si>
  <si>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</si>
  <si>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</si>
  <si>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</si>
  <si>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</si>
  <si>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</si>
  <si>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</si>
  <si>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</si>
  <si>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</si>
  <si>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</si>
  <si>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</si>
  <si>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</si>
  <si>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</si>
  <si>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</si>
  <si>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</si>
  <si>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</si>
  <si>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</si>
  <si>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</si>
  <si>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</si>
  <si>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</si>
  <si>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</si>
  <si>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</si>
  <si>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</si>
  <si>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</si>
  <si>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</si>
  <si>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</si>
  <si>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</si>
  <si>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</si>
  <si>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</si>
  <si>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</si>
  <si>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</si>
  <si>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</si>
  <si>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</si>
  <si>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</si>
  <si>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</si>
  <si>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</si>
  <si>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</si>
  <si>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</si>
  <si>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</si>
  <si>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</si>
  <si>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</si>
  <si>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</si>
  <si>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</si>
  <si>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</si>
  <si>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</si>
  <si>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</si>
  <si>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</si>
  <si>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</si>
  <si>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</si>
  <si>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</si>
  <si>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</si>
  <si>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</si>
  <si>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</si>
  <si>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</si>
  <si>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</si>
  <si>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</si>
  <si>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</si>
  <si>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</si>
  <si>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</si>
  <si>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</si>
  <si>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</si>
  <si>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</si>
  <si>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</si>
  <si>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</si>
  <si>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</si>
  <si>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</si>
  <si>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</si>
  <si>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</si>
  <si>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</si>
  <si>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</si>
  <si>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</si>
  <si>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</si>
  <si>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</si>
  <si>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</si>
  <si>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</si>
  <si>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</si>
  <si>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</si>
  <si>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</si>
  <si>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</si>
  <si>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</si>
  <si>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</si>
  <si>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</si>
  <si>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</si>
  <si>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</si>
  <si>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</si>
  <si>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</si>
  <si>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</si>
  <si>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</si>
  <si>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</si>
  <si>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</si>
  <si>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</si>
  <si>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</si>
  <si>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</si>
  <si>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</si>
  <si>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</si>
  <si>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</si>
  <si>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</si>
  <si>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</si>
  <si>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</si>
  <si>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</si>
  <si>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</si>
  <si>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</si>
  <si>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</si>
  <si>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</si>
  <si>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</si>
  <si>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</si>
  <si>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</si>
  <si>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</si>
  <si>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</si>
  <si>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</si>
  <si>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</si>
  <si>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</si>
  <si>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</si>
  <si>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</si>
  <si>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</si>
  <si>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</si>
  <si>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</si>
  <si>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</si>
  <si>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</si>
  <si>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</si>
  <si>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</si>
  <si>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</si>
  <si>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</si>
  <si>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</si>
  <si>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</si>
  <si>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</si>
  <si>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</si>
  <si>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</si>
  <si>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</si>
  <si>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</si>
  <si>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</si>
  <si>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</si>
  <si>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</si>
  <si>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</si>
  <si>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</si>
  <si>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</si>
  <si>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</si>
  <si>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</si>
  <si>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</si>
  <si>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</si>
  <si>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</si>
  <si>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</si>
  <si>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</si>
  <si>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</si>
  <si>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</si>
  <si>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</si>
  <si>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</si>
  <si>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</si>
  <si>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</si>
  <si>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</si>
  <si>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</si>
  <si>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</si>
  <si>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</si>
  <si>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</si>
  <si>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</si>
  <si>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</si>
  <si>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</si>
  <si>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</si>
  <si>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</si>
  <si>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</si>
  <si>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</si>
  <si>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</si>
  <si>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</si>
  <si>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</si>
  <si>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</si>
  <si>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</si>
  <si>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</si>
  <si>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</si>
  <si>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</si>
  <si>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</si>
  <si>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</si>
  <si>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</si>
  <si>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</si>
  <si>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</si>
  <si>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</si>
  <si>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</si>
  <si>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</si>
  <si>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</si>
  <si>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</si>
  <si>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</si>
  <si>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</si>
  <si>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</si>
  <si>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</si>
  <si>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</si>
  <si>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</si>
  <si>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</si>
  <si>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</si>
  <si>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</si>
  <si>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</si>
  <si>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</si>
  <si>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</si>
  <si>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</si>
  <si>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</si>
  <si>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</si>
  <si>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</si>
  <si>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</si>
  <si>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</si>
  <si>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</si>
  <si>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</si>
  <si>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</si>
  <si>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</si>
  <si>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</si>
  <si>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</si>
  <si>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</si>
  <si>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</si>
  <si>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</si>
  <si>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</si>
  <si>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</si>
  <si>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</si>
  <si>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</si>
  <si>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</si>
  <si>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</si>
  <si>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</si>
  <si>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</si>
  <si>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</si>
  <si>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</si>
  <si>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</si>
  <si>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</si>
  <si>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</si>
  <si>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</si>
  <si>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</si>
  <si>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</si>
  <si>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</si>
  <si>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</si>
  <si>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</si>
  <si>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</si>
  <si>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</si>
  <si>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</si>
  <si>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</si>
  <si>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</si>
  <si>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</si>
  <si>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</si>
  <si>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</si>
  <si>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</si>
  <si>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</si>
  <si>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</si>
  <si>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</si>
  <si>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</si>
  <si>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</si>
  <si>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</si>
  <si>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</si>
  <si>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</si>
  <si>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</si>
  <si>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</si>
  <si>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</si>
  <si>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</si>
  <si>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</si>
  <si>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</si>
  <si>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</si>
  <si>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</si>
  <si>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</si>
  <si>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</si>
  <si>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</si>
  <si>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</si>
  <si>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</si>
  <si>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</si>
  <si>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</si>
  <si>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</si>
  <si>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</si>
  <si>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</si>
  <si>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</si>
  <si>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</si>
  <si>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</si>
  <si>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</si>
  <si>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</si>
  <si>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</si>
  <si>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</si>
  <si>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</si>
  <si>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</si>
  <si>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</si>
  <si>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</si>
  <si>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</si>
  <si>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</si>
  <si>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</si>
  <si>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</si>
  <si>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</si>
  <si>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</si>
  <si>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</si>
  <si>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</si>
  <si>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</si>
  <si>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</si>
  <si>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</si>
  <si>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</si>
  <si>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</si>
  <si>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</si>
  <si>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</si>
  <si>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</si>
  <si>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</si>
  <si>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</si>
  <si>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</si>
  <si>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</si>
  <si>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</si>
  <si>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</si>
  <si>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</si>
  <si>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</si>
  <si>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</si>
  <si>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</si>
  <si>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</si>
  <si>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</si>
  <si>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</si>
  <si>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</si>
  <si>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</si>
  <si>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</si>
  <si>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</si>
  <si>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</si>
  <si>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</si>
  <si>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</si>
  <si>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</si>
  <si>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</si>
  <si>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</si>
  <si>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</si>
  <si>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</si>
  <si>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</si>
  <si>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</si>
  <si>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</si>
  <si>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</si>
  <si>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</si>
  <si>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</si>
  <si>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</si>
  <si>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</si>
  <si>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</si>
  <si>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</si>
  <si>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</si>
  <si>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</si>
  <si>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</si>
  <si>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</si>
  <si>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</si>
  <si>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</si>
  <si>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</si>
  <si>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</si>
  <si>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</si>
  <si>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</si>
  <si>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</si>
  <si>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</si>
  <si>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</si>
  <si>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</si>
  <si>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</si>
  <si>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</si>
  <si>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</si>
  <si>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</si>
  <si>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</si>
  <si>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</si>
  <si>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</si>
  <si>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</si>
  <si>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</si>
  <si>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</si>
  <si>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</si>
  <si>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</si>
  <si>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</si>
  <si>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</si>
  <si>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</si>
  <si>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</si>
  <si>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</si>
  <si>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</si>
  <si>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</si>
  <si>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</si>
  <si>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</si>
  <si>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</si>
  <si>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</si>
  <si>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</si>
  <si>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</si>
  <si>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</si>
  <si>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</si>
  <si>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</si>
  <si>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</si>
  <si>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</si>
  <si>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</si>
  <si>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</si>
  <si>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</si>
  <si>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</si>
  <si>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</si>
  <si>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</si>
  <si>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</si>
  <si>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</si>
  <si>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</si>
  <si>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</si>
  <si>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</si>
  <si>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</si>
  <si>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</si>
  <si>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</si>
  <si>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</si>
  <si>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</si>
  <si>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</si>
  <si>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</si>
  <si>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</si>
  <si>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</si>
  <si>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</si>
  <si>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</si>
  <si>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</si>
  <si>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</si>
  <si>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</si>
  <si>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</si>
  <si>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</si>
  <si>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</si>
  <si>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</si>
  <si>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</si>
  <si>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</si>
  <si>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</si>
  <si>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</si>
  <si>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</si>
  <si>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</si>
  <si>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</si>
  <si>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</si>
  <si>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</si>
  <si>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</si>
  <si>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</si>
  <si>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</si>
  <si>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</si>
  <si>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</si>
  <si>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</si>
  <si>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</si>
  <si>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</si>
  <si>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</si>
  <si>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</si>
  <si>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</si>
  <si>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</si>
  <si>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</si>
  <si>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</si>
  <si>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</si>
  <si>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</si>
  <si>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</si>
  <si>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</si>
  <si>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</si>
  <si>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</si>
  <si>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</si>
  <si>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</si>
  <si>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</si>
  <si>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</si>
  <si>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</si>
  <si>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</si>
  <si>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</si>
  <si>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</si>
  <si>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</si>
  <si>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</si>
  <si>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</si>
  <si>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</si>
  <si>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</si>
  <si>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</si>
  <si>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</si>
  <si>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</si>
  <si>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</si>
  <si>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</si>
  <si>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</si>
  <si>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</si>
  <si>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</si>
  <si>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</si>
  <si>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</si>
  <si>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</si>
  <si>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</si>
  <si>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</si>
  <si>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</si>
  <si>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</si>
  <si>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</si>
  <si>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</si>
  <si>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</si>
  <si>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</si>
  <si>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</si>
  <si>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</si>
  <si>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</si>
  <si>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</si>
  <si>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</si>
  <si>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</si>
  <si>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</si>
  <si>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</si>
  <si>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</si>
  <si>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</si>
  <si>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</si>
  <si>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</si>
  <si>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</si>
  <si>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</si>
  <si>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</si>
  <si>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</si>
  <si>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</si>
  <si>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</si>
  <si>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</si>
  <si>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</si>
  <si>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</si>
  <si>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</si>
  <si>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</si>
  <si>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</si>
  <si>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</si>
  <si>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</si>
  <si>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</si>
  <si>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</si>
  <si>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</si>
  <si>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</si>
  <si>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</si>
  <si>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</si>
  <si>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</si>
  <si>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</si>
  <si>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</si>
  <si>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</si>
  <si>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</si>
  <si>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</si>
  <si>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</si>
  <si>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</si>
  <si>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</si>
  <si>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</si>
  <si>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</si>
  <si>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</si>
  <si>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</si>
  <si>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</si>
  <si>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</si>
  <si>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</si>
  <si>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</si>
  <si>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</si>
  <si>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</si>
  <si>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</si>
  <si>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</si>
  <si>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</si>
  <si>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</si>
  <si>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</si>
  <si>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</si>
  <si>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</si>
  <si>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</si>
  <si>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</si>
  <si>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</si>
  <si>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</si>
  <si>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</si>
  <si>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</si>
  <si>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</si>
  <si>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</si>
  <si>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</si>
  <si>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</si>
  <si>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</si>
  <si>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</si>
  <si>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</si>
  <si>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</si>
  <si>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</si>
  <si>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</si>
  <si>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</si>
  <si>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</si>
  <si>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</si>
  <si>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</si>
  <si>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</si>
  <si>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</si>
  <si>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</si>
  <si>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</si>
  <si>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</si>
  <si>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</si>
  <si>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</si>
  <si>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</si>
  <si>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</si>
  <si>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</si>
  <si>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</si>
  <si>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</si>
  <si>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</si>
  <si>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</si>
  <si>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</si>
  <si>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</si>
  <si>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</si>
  <si>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</si>
  <si>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</si>
  <si>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</si>
  <si>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</si>
  <si>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</si>
  <si>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</si>
  <si>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</si>
  <si>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</si>
  <si>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</si>
  <si>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</si>
  <si>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</si>
  <si>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</si>
  <si>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</si>
  <si>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</si>
  <si>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</si>
  <si>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</si>
  <si>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</si>
  <si>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</si>
  <si>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</si>
  <si>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</si>
  <si>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</si>
  <si>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</si>
  <si>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</si>
  <si>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</si>
  <si>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</si>
  <si>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</si>
  <si>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</si>
  <si>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</si>
  <si>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</si>
  <si>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</si>
  <si>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</si>
  <si>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</si>
  <si>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</si>
  <si>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</si>
  <si>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</si>
  <si>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</si>
  <si>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</si>
  <si>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</si>
  <si>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</si>
  <si>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</si>
  <si>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</si>
  <si>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</si>
  <si>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</si>
  <si>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</si>
  <si>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</si>
  <si>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</si>
  <si>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</si>
  <si>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</si>
  <si>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</si>
  <si>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</si>
  <si>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</si>
  <si>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</si>
  <si>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</si>
  <si>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</si>
  <si>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</si>
  <si>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</si>
  <si>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</si>
  <si>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</si>
  <si>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</si>
  <si>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</si>
  <si>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</si>
  <si>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</si>
  <si>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</si>
  <si>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</si>
  <si>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</si>
  <si>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</si>
  <si>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</si>
  <si>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</si>
  <si>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</si>
  <si>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</si>
  <si>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</si>
  <si>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</si>
  <si>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</si>
  <si>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</si>
  <si>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</si>
  <si>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</si>
  <si>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</si>
  <si>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</si>
  <si>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</si>
  <si>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</si>
  <si>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</si>
  <si>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</si>
  <si>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</si>
  <si>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</si>
  <si>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</si>
  <si>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</si>
  <si>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</si>
  <si>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</si>
  <si>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</si>
  <si>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</si>
  <si>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</si>
  <si>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</si>
  <si>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</si>
  <si>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</si>
  <si>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</si>
  <si>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</si>
  <si>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</si>
  <si>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</si>
  <si>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</si>
  <si>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</si>
  <si>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</si>
  <si>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</si>
  <si>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</si>
  <si>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</si>
  <si>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</si>
  <si>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</si>
  <si>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</si>
  <si>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</si>
  <si>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</si>
  <si>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</si>
  <si>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</si>
  <si>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</si>
  <si>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</si>
  <si>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</si>
  <si>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</si>
  <si>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</si>
  <si>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</si>
  <si>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</si>
  <si>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</si>
  <si>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</si>
  <si>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</si>
  <si>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</si>
  <si>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</si>
  <si>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</si>
  <si>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</si>
  <si>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</si>
  <si>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</si>
  <si>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</si>
  <si>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</si>
  <si>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</si>
  <si>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</si>
  <si>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</si>
  <si>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</si>
  <si>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</si>
  <si>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</si>
  <si>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</si>
  <si>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</si>
  <si>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</si>
  <si>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</si>
  <si>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</si>
  <si>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</si>
  <si>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</si>
  <si>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</si>
  <si>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</si>
  <si>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</si>
  <si>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</si>
  <si>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</si>
  <si>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</si>
  <si>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</si>
  <si>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</si>
  <si>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</si>
  <si>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</si>
  <si>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</si>
  <si>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</si>
  <si>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</si>
  <si>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</si>
  <si>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</si>
  <si>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</si>
  <si>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</si>
  <si>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</si>
  <si>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</si>
  <si>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</si>
  <si>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</si>
  <si>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</si>
  <si>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</si>
  <si>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</si>
  <si>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</si>
  <si>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</si>
  <si>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</si>
  <si>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</si>
  <si>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</si>
  <si>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</si>
  <si>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</si>
  <si>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</si>
  <si>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</si>
  <si>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</si>
  <si>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</si>
  <si>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</si>
  <si>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</si>
  <si>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</si>
  <si>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</si>
  <si>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</si>
  <si>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</si>
  <si>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</si>
  <si>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</si>
  <si>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</si>
  <si>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</si>
  <si>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</si>
  <si>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</si>
  <si>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</si>
  <si>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</si>
  <si>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</si>
  <si>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</si>
  <si>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</si>
  <si>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</si>
  <si>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</si>
  <si>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</si>
  <si>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</si>
  <si>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</si>
  <si>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</si>
  <si>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</si>
  <si>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</si>
  <si>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</si>
  <si>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</si>
  <si>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</si>
  <si>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</si>
  <si>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</si>
  <si>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</si>
  <si>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</si>
  <si>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</si>
  <si>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</si>
  <si>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</si>
  <si>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</si>
  <si>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</si>
  <si>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</si>
  <si>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</si>
  <si>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</si>
  <si>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</si>
  <si>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</si>
  <si>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</si>
  <si>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</si>
  <si>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</si>
  <si>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</si>
  <si>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</si>
  <si>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</si>
  <si>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</si>
  <si>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</si>
  <si>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</si>
  <si>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</si>
  <si>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</si>
  <si>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</si>
  <si>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</si>
  <si>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</si>
  <si>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</si>
  <si>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</si>
  <si>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</si>
  <si>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</si>
  <si>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</si>
  <si>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</si>
  <si>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</si>
  <si>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</si>
  <si>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</si>
  <si>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</si>
  <si>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</si>
  <si>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</si>
  <si>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</si>
  <si>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</si>
  <si>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</si>
  <si>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</si>
  <si>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</si>
  <si>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</si>
  <si>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</si>
  <si>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</si>
  <si>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</si>
  <si>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</si>
  <si>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</si>
  <si>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</si>
  <si>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</si>
  <si>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</si>
  <si>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</si>
  <si>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</si>
  <si>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</si>
  <si>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</si>
  <si>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</si>
  <si>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</si>
  <si>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</si>
  <si>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</si>
  <si>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</si>
  <si>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</si>
  <si>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</si>
  <si>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</si>
  <si>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</si>
  <si>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</si>
  <si>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</si>
  <si>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</si>
  <si>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</si>
  <si>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</si>
  <si>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</si>
  <si>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</si>
  <si>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</si>
  <si>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</si>
  <si>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</si>
  <si>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</si>
  <si>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</si>
  <si>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</si>
  <si>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</si>
  <si>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</si>
  <si>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</si>
  <si>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</si>
  <si>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</si>
  <si>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</si>
  <si>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</si>
  <si>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</si>
  <si>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</si>
  <si>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</si>
  <si>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</si>
  <si>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</si>
  <si>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</si>
  <si>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</si>
  <si>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</si>
  <si>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</si>
  <si>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</si>
  <si>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</si>
  <si>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</si>
  <si>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</si>
  <si>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</si>
  <si>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</si>
  <si>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</si>
  <si>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</si>
  <si>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</si>
  <si>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</si>
  <si>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</si>
  <si>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</si>
  <si>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</si>
  <si>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</si>
  <si>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</si>
  <si>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</si>
  <si>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</si>
  <si>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</si>
  <si>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</si>
  <si>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</si>
  <si>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</si>
  <si>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</si>
  <si>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</si>
  <si>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</si>
  <si>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</si>
  <si>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</si>
  <si>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</si>
  <si>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</si>
  <si>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</si>
  <si>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</si>
  <si>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</si>
  <si>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</si>
  <si>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</si>
  <si>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</si>
  <si>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</si>
  <si>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</si>
  <si>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</si>
  <si>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</si>
  <si>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</si>
  <si>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</si>
  <si>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</si>
  <si>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</si>
  <si>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</si>
  <si>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</si>
  <si>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</si>
  <si>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</si>
  <si>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</si>
  <si>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</si>
  <si>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</si>
  <si>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</si>
  <si>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</si>
  <si>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</si>
  <si>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</si>
  <si>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</si>
  <si>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</si>
  <si>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</si>
  <si>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</si>
  <si>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</si>
  <si>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</si>
  <si>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</si>
  <si>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</si>
  <si>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</si>
  <si>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</si>
  <si>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</si>
  <si>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</si>
  <si>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</si>
  <si>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</si>
  <si>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</si>
  <si>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</si>
  <si>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</si>
  <si>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</si>
  <si>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</si>
  <si>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</si>
  <si>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</si>
  <si>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</si>
  <si>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</si>
  <si>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</si>
  <si>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</si>
  <si>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</si>
  <si>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</si>
  <si>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</si>
  <si>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</si>
  <si>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</si>
  <si>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</si>
  <si>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</si>
  <si>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</si>
  <si>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</si>
  <si>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</si>
  <si>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</si>
  <si>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</si>
  <si>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</si>
  <si>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</si>
  <si>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</si>
  <si>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</si>
  <si>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</si>
  <si>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</si>
  <si>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</si>
  <si>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</si>
  <si>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</si>
  <si>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</si>
  <si>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</si>
  <si>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</si>
  <si>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</si>
  <si>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</si>
  <si>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</si>
  <si>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</si>
  <si>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</si>
  <si>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</si>
  <si>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</si>
  <si>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</si>
  <si>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</si>
  <si>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</si>
  <si>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</si>
  <si>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</si>
  <si>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</si>
  <si>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</si>
  <si>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</si>
  <si>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</si>
  <si>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</si>
  <si>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</si>
  <si>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</si>
  <si>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</si>
  <si>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</si>
  <si>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</si>
  <si>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</si>
  <si>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</si>
  <si>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</si>
  <si>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</si>
  <si>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</si>
  <si>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</si>
  <si>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</si>
  <si>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</si>
  <si>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</si>
  <si>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</si>
  <si>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</si>
  <si>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</si>
  <si>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</si>
  <si>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</si>
  <si>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</si>
  <si>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</si>
  <si>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</si>
  <si>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</si>
  <si>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</si>
  <si>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</si>
  <si>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</si>
  <si>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</si>
  <si>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</si>
  <si>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</si>
  <si>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</si>
  <si>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</si>
  <si>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</si>
  <si>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</si>
  <si>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</si>
  <si>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</si>
  <si>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</si>
  <si>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</si>
  <si>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</si>
  <si>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</si>
  <si>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</si>
  <si>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</si>
  <si>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</si>
  <si>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</si>
  <si>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</si>
  <si>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</si>
  <si>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</si>
  <si>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</si>
  <si>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</si>
  <si>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</si>
  <si>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</si>
  <si>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</si>
  <si>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</si>
  <si>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</si>
  <si>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</si>
  <si>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</si>
  <si>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</si>
  <si>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</si>
  <si>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</si>
  <si>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</si>
  <si>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</si>
  <si>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</si>
  <si>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</si>
  <si>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</si>
  <si>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</si>
  <si>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</si>
  <si>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</si>
  <si>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</si>
  <si>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</si>
  <si>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</si>
  <si>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</si>
  <si>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</si>
  <si>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</si>
  <si>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</si>
  <si>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</si>
  <si>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</si>
  <si>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</si>
  <si>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</si>
  <si>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</si>
  <si>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</si>
  <si>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</si>
  <si>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</si>
  <si>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</si>
  <si>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</si>
  <si>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</si>
  <si>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</si>
  <si>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</si>
  <si>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</si>
  <si>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</si>
  <si>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</si>
  <si>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</si>
  <si>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</si>
  <si>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</si>
  <si>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</si>
  <si>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</si>
  <si>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</si>
  <si>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</si>
  <si>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</si>
  <si>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</si>
  <si>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</si>
  <si>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</si>
  <si>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</si>
  <si>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</si>
  <si>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</si>
  <si>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</si>
  <si>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</si>
  <si>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</si>
  <si>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</si>
  <si>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</si>
  <si>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</si>
  <si>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</si>
  <si>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</si>
  <si>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</si>
  <si>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</si>
  <si>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</si>
  <si>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</si>
  <si>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</si>
  <si>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</si>
  <si>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</si>
  <si>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</si>
  <si>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</si>
  <si>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</si>
  <si>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</si>
  <si>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</si>
  <si>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</si>
  <si>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</si>
  <si>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</si>
  <si>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</si>
  <si>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</si>
  <si>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</si>
  <si>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</si>
  <si>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</si>
  <si>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</si>
  <si>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</si>
  <si>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</si>
  <si>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</si>
  <si>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</si>
  <si>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</si>
  <si>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</si>
  <si>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</si>
  <si>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</si>
  <si>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</si>
  <si>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</si>
  <si>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</si>
  <si>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</si>
  <si>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</si>
  <si>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</si>
  <si>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</si>
  <si>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</si>
  <si>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</si>
  <si>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</si>
  <si>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</si>
  <si>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</si>
  <si>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</si>
  <si>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</si>
  <si>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</si>
  <si>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</si>
  <si>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</si>
  <si>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</si>
  <si>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</si>
  <si>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</si>
  <si>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</si>
  <si>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</si>
  <si>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</si>
  <si>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</si>
  <si>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</si>
  <si>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</si>
  <si>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</si>
  <si>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</si>
  <si>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</si>
  <si>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</si>
  <si>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</si>
  <si>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</si>
  <si>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</si>
  <si>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</si>
  <si>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</si>
  <si>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</si>
  <si>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</si>
  <si>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</si>
  <si>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</si>
  <si>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</si>
  <si>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</si>
  <si>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</si>
  <si>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</si>
  <si>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</si>
  <si>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</si>
  <si>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</si>
  <si>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</si>
  <si>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</si>
  <si>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</si>
  <si>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</si>
  <si>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</si>
  <si>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</si>
  <si>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</si>
  <si>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</si>
  <si>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</si>
  <si>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</si>
  <si>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</si>
  <si>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</si>
  <si>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</si>
  <si>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</si>
  <si>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</si>
  <si>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</si>
  <si>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</si>
  <si>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</si>
  <si>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</si>
  <si>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</si>
  <si>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</si>
  <si>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</si>
  <si>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</si>
  <si>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</si>
  <si>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</si>
  <si>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</si>
  <si>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</si>
  <si>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</si>
  <si>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</si>
  <si>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</si>
  <si>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</si>
  <si>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</si>
  <si>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</si>
  <si>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</si>
  <si>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</si>
  <si>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</si>
  <si>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</si>
  <si>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</si>
  <si>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</si>
  <si>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</si>
  <si>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</si>
  <si>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</si>
  <si>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</si>
  <si>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</si>
  <si>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</si>
  <si>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</si>
  <si>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</si>
  <si>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</si>
  <si>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</si>
  <si>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</si>
  <si>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</si>
  <si>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</si>
  <si>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</si>
  <si>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</si>
  <si>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</si>
  <si>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</si>
  <si>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</si>
  <si>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</si>
  <si>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</si>
  <si>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</si>
  <si>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</si>
  <si>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</si>
  <si>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</si>
  <si>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</si>
  <si>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</si>
  <si>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</si>
  <si>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</si>
  <si>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</si>
  <si>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</si>
  <si>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</si>
  <si>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</si>
  <si>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</si>
  <si>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</si>
  <si>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</si>
  <si>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</si>
  <si>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</si>
  <si>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</si>
  <si>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</si>
  <si>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</si>
  <si>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</si>
  <si>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</si>
  <si>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</si>
  <si>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</si>
  <si>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</si>
  <si>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</si>
  <si>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</si>
  <si>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</si>
  <si>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</si>
  <si>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</si>
  <si>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</si>
  <si>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</si>
  <si>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</si>
  <si>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</si>
  <si>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</si>
  <si>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</si>
  <si>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</si>
  <si>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</si>
  <si>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</si>
  <si>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</si>
  <si>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</si>
  <si>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</si>
  <si>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</si>
  <si>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</si>
  <si>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</si>
  <si>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</si>
  <si>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</si>
  <si>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</si>
  <si>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</si>
  <si>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</si>
  <si>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</si>
  <si>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</si>
  <si>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</si>
  <si>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</si>
  <si>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</si>
  <si>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</si>
  <si>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</si>
  <si>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</si>
  <si>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</si>
  <si>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</si>
  <si>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</si>
  <si>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</si>
  <si>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</si>
  <si>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</si>
  <si>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</si>
  <si>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</si>
  <si>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</si>
  <si>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</si>
  <si>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</si>
  <si>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</si>
  <si>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</si>
  <si>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</si>
  <si>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</si>
  <si>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</si>
  <si>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</si>
  <si>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</si>
  <si>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</si>
  <si>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</si>
  <si>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</si>
  <si>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</si>
  <si>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</si>
  <si>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</si>
  <si>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</si>
  <si>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</si>
  <si>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</si>
  <si>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</si>
  <si>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</si>
  <si>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</si>
  <si>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</si>
  <si>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</si>
  <si>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</si>
  <si>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</si>
  <si>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</si>
  <si>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</si>
  <si>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</si>
  <si>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</si>
  <si>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</si>
  <si>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</si>
  <si>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</si>
  <si>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</si>
  <si>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</si>
  <si>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</si>
  <si>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</si>
  <si>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</si>
  <si>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</si>
  <si>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</si>
  <si>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</si>
  <si>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</si>
  <si>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</si>
  <si>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</si>
  <si>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</si>
  <si>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</si>
  <si>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</si>
  <si>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</si>
  <si>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</si>
  <si>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</si>
  <si>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</si>
  <si>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</si>
  <si>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</si>
  <si>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</si>
  <si>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</si>
  <si>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</si>
  <si>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</si>
  <si>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</si>
  <si>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</si>
  <si>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</si>
  <si>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</si>
  <si>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</si>
  <si>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</si>
  <si>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</si>
  <si>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</si>
  <si>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</si>
  <si>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</si>
  <si>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</si>
  <si>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</si>
  <si>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</si>
  <si>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</si>
  <si>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</si>
  <si>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</si>
  <si>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</si>
  <si>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</si>
  <si>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</si>
  <si>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</si>
  <si>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</si>
  <si>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</si>
  <si>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</si>
  <si>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</si>
  <si>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</si>
  <si>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</si>
  <si>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</si>
  <si>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</si>
  <si>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</si>
  <si>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</si>
  <si>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</si>
  <si>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</si>
  <si>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</si>
  <si>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</si>
  <si>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</si>
  <si>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</si>
  <si>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</si>
  <si>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</si>
  <si>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</si>
  <si>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</si>
  <si>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</si>
  <si>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</si>
  <si>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</si>
  <si>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</si>
  <si>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</si>
  <si>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</si>
  <si>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</si>
  <si>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</si>
  <si>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</si>
  <si>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</si>
  <si>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</si>
  <si>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</si>
  <si>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</si>
  <si>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</si>
  <si>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</si>
  <si>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</si>
  <si>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</si>
  <si>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</si>
  <si>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</si>
  <si>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</si>
  <si>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</si>
  <si>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</si>
  <si>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</si>
  <si>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</si>
  <si>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</si>
  <si>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</si>
  <si>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</si>
  <si>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</si>
  <si>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</si>
  <si>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</si>
  <si>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</si>
  <si>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</si>
  <si>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</si>
  <si>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</si>
  <si>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</si>
  <si>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</si>
  <si>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</si>
  <si>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</si>
  <si>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</si>
  <si>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</si>
  <si>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</si>
  <si>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</si>
  <si>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</si>
  <si>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</si>
  <si>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</si>
  <si>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</si>
  <si>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</si>
  <si>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</si>
  <si>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</si>
  <si>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</si>
  <si>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</si>
  <si>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</si>
  <si>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</si>
  <si>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</si>
  <si>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</si>
  <si>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</si>
  <si>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</si>
  <si>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</si>
  <si>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</si>
  <si>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</si>
  <si>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</si>
  <si>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</si>
  <si>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</si>
  <si>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</si>
  <si>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</si>
  <si>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</si>
  <si>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</si>
  <si>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</si>
  <si>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</si>
  <si>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</si>
  <si>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</si>
  <si>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</si>
  <si>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</si>
  <si>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</si>
  <si>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</si>
  <si>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</si>
  <si>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</si>
  <si>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</si>
  <si>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</si>
  <si>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</si>
  <si>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</si>
  <si>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</si>
  <si>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</si>
  <si>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</si>
  <si>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</si>
  <si>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</si>
  <si>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</si>
  <si>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</si>
  <si>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</si>
  <si>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</si>
  <si>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</si>
  <si>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</si>
  <si>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</si>
  <si>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</si>
  <si>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</si>
  <si>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</si>
  <si>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</si>
  <si>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</si>
  <si>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</si>
  <si>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</si>
  <si>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</si>
  <si>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</si>
  <si>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</si>
  <si>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</si>
  <si>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</si>
  <si>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</si>
  <si>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</si>
  <si>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</si>
  <si>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</si>
  <si>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</si>
  <si>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</si>
  <si>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</si>
  <si>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</si>
  <si>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</si>
  <si>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</si>
  <si>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</si>
  <si>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</si>
  <si>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</si>
  <si>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</si>
  <si>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</si>
  <si>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</si>
  <si>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</si>
  <si>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</si>
  <si>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</si>
  <si>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</si>
  <si>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</si>
  <si>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</si>
  <si>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</si>
  <si>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</si>
  <si>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</si>
  <si>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</si>
  <si>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</si>
  <si>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</si>
  <si>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</si>
  <si>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</si>
  <si>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</si>
  <si>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</si>
  <si>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</si>
  <si>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</si>
  <si>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</si>
  <si>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</si>
  <si>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</si>
  <si>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</si>
  <si>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</si>
  <si>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</si>
  <si>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</si>
  <si>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</si>
  <si>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</si>
  <si>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</si>
  <si>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</si>
  <si>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</si>
  <si>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</si>
  <si>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</si>
  <si>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</si>
  <si>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</si>
  <si>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</si>
  <si>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</si>
  <si>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</si>
  <si>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</si>
  <si>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</si>
  <si>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</si>
  <si>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</si>
  <si>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</si>
  <si>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</si>
  <si>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</si>
  <si>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</si>
  <si>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</si>
  <si>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</si>
  <si>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</si>
  <si>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</si>
  <si>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</si>
  <si>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</si>
  <si>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</si>
  <si>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</si>
  <si>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</si>
  <si>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</si>
  <si>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</si>
  <si>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</si>
  <si>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</si>
  <si>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</si>
  <si>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</si>
  <si>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</si>
  <si>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</si>
  <si>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</si>
  <si>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</si>
  <si>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</si>
  <si>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</si>
  <si>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</si>
  <si>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</si>
  <si>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</si>
  <si>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</si>
  <si>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</si>
  <si>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</si>
  <si>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</si>
  <si>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</si>
  <si>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</si>
  <si>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</si>
  <si>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</si>
  <si>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</si>
  <si>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</si>
  <si>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</si>
  <si>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</si>
  <si>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</si>
  <si>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</si>
  <si>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</si>
  <si>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</si>
  <si>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</si>
  <si>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</si>
  <si>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</si>
  <si>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</si>
  <si>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</si>
  <si>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</si>
  <si>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</si>
  <si>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</si>
  <si>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</si>
  <si>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</si>
  <si>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</si>
  <si>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</si>
  <si>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</si>
  <si>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</si>
  <si>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</si>
  <si>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</si>
  <si>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</si>
  <si>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</si>
  <si>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</si>
  <si>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</si>
  <si>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</si>
  <si>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</si>
  <si>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</si>
  <si>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</si>
  <si>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</si>
  <si>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</si>
  <si>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</si>
  <si>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</si>
  <si>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</si>
  <si>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</si>
  <si>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</si>
  <si>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</si>
  <si>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</si>
  <si>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</si>
  <si>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</si>
  <si>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</si>
  <si>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</si>
  <si>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</si>
  <si>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</si>
  <si>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</si>
  <si>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</si>
  <si>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Category</t>
  </si>
  <si>
    <t>Sub-Category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</si>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</sst>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2" fontId="0" fillId="0" borderId="0" xfId="0" applyNumberFormat="1"/>
    <xf numFmtId="1" fontId="1" fillId="0" borderId="0" xfId="0" applyNumberFormat="1" applyFont="1"/>
    <xf numFmtId="0" fontId="1" fillId="0" borderId="0" xfId="0" applyFont="1"/>
    <xf numFmtId="2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2" fillId="0" borderId="0" xfId="0" applyNumberFormat="1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314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5-47AF-BB86-76EC9A5326E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95-47AF-BB86-76EC9A5326E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26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95-47AF-BB86-76EC9A5326E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95-47AF-BB86-76EC9A532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491824"/>
        <c:axId val="486493744"/>
      </c:barChart>
      <c:catAx>
        <c:axId val="48649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93744"/>
        <c:crosses val="autoZero"/>
        <c:auto val="1"/>
        <c:lblAlgn val="ctr"/>
        <c:lblOffset val="100"/>
        <c:noMultiLvlLbl val="0"/>
      </c:catAx>
      <c:valAx>
        <c:axId val="4864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29">
                  <c:v>14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7-41E8-8C81-973D9B4A10B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7-41E8-8C81-973D9B4A10B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26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7-41E8-8C81-973D9B4A10B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D7-41E8-8C81-973D9B4A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328048"/>
        <c:axId val="486491504"/>
      </c:barChart>
      <c:catAx>
        <c:axId val="4293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91504"/>
        <c:crosses val="autoZero"/>
        <c:auto val="1"/>
        <c:lblAlgn val="ctr"/>
        <c:lblOffset val="100"/>
        <c:noMultiLvlLbl val="0"/>
      </c:catAx>
      <c:valAx>
        <c:axId val="4864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180</c:v>
                </c:pt>
                <c:pt idx="3">
                  <c:v>195</c:v>
                </c:pt>
                <c:pt idx="4">
                  <c:v>236</c:v>
                </c:pt>
                <c:pt idx="5">
                  <c:v>214</c:v>
                </c:pt>
                <c:pt idx="6">
                  <c:v>192</c:v>
                </c:pt>
                <c:pt idx="7">
                  <c:v>169</c:v>
                </c:pt>
                <c:pt idx="8">
                  <c:v>152</c:v>
                </c:pt>
                <c:pt idx="9">
                  <c:v>184</c:v>
                </c:pt>
                <c:pt idx="10">
                  <c:v>180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8-41C1-A96F-2CC00BBDB5A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8-41C1-A96F-2CC00BBDB5A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27</c:v>
                </c:pt>
                <c:pt idx="3">
                  <c:v>25</c:v>
                </c:pt>
                <c:pt idx="4">
                  <c:v>23</c:v>
                </c:pt>
                <c:pt idx="5">
                  <c:v>26</c:v>
                </c:pt>
                <c:pt idx="6">
                  <c:v>44</c:v>
                </c:pt>
                <c:pt idx="7">
                  <c:v>30</c:v>
                </c:pt>
                <c:pt idx="8">
                  <c:v>20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8-41C1-A96F-2CC00BBDB5A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C-4278-A71D-C0B13AA2A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336248"/>
        <c:axId val="549744696"/>
      </c:lineChart>
      <c:catAx>
        <c:axId val="48733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44696"/>
        <c:crosses val="autoZero"/>
        <c:auto val="1"/>
        <c:lblAlgn val="ctr"/>
        <c:lblOffset val="100"/>
        <c:noMultiLvlLbl val="0"/>
      </c:catAx>
      <c:valAx>
        <c:axId val="54974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3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0.71523178807947019</c:v>
                </c:pt>
                <c:pt idx="1">
                  <c:v>0.66218130311614731</c:v>
                </c:pt>
                <c:pt idx="2">
                  <c:v>0.53351955307262566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0.42567567567567566</c:v>
                </c:pt>
                <c:pt idx="6">
                  <c:v>0.40875912408759124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0.2072072072072072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3D-4665-99D0-8A18F4AB4E49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3D-4665-99D0-8A18F4AB4E49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3.5320088300220751E-2</c:v>
                </c:pt>
                <c:pt idx="1">
                  <c:v>4.0368271954674219E-2</c:v>
                </c:pt>
                <c:pt idx="2">
                  <c:v>7.1229050279329603E-2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8.7837837837837843E-2</c:v>
                </c:pt>
                <c:pt idx="6">
                  <c:v>0.12408759124087591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0.21171171171171171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3D-4665-99D0-8A18F4AB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616240"/>
        <c:axId val="318630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324</c:v>
                      </c:pt>
                      <c:pt idx="1">
                        <c:v>935</c:v>
                      </c:pt>
                      <c:pt idx="2">
                        <c:v>382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63</c:v>
                      </c:pt>
                      <c:pt idx="6">
                        <c:v>56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3D-4665-99D0-8A18F4AB4E4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E3D-4665-99D0-8A18F4AB4E4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16</c:v>
                      </c:pt>
                      <c:pt idx="1">
                        <c:v>57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17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3D-4665-99D0-8A18F4AB4E4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3D-4665-99D0-8A18F4AB4E49}"/>
                  </c:ext>
                </c:extLst>
              </c15:ser>
            </c15:filteredLineSeries>
          </c:ext>
        </c:extLst>
      </c:lineChart>
      <c:catAx>
        <c:axId val="43361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30512"/>
        <c:crosses val="autoZero"/>
        <c:auto val="1"/>
        <c:lblAlgn val="ctr"/>
        <c:lblOffset val="100"/>
        <c:noMultiLvlLbl val="0"/>
      </c:catAx>
      <c:valAx>
        <c:axId val="3186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60960</xdr:rowOff>
    </xdr:from>
    <xdr:to>
      <xdr:col>18</xdr:col>
      <xdr:colOff>381000</xdr:colOff>
      <xdr:row>22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9FEE2-EBC1-489B-9172-87E4F2DC3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2</xdr:row>
      <xdr:rowOff>121920</xdr:rowOff>
    </xdr:from>
    <xdr:to>
      <xdr:col>19</xdr:col>
      <xdr:colOff>259080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A8C8A-9020-487C-881A-ADB9F9DC8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76200</xdr:rowOff>
    </xdr:from>
    <xdr:to>
      <xdr:col>16</xdr:col>
      <xdr:colOff>533400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DF459-312E-49EB-8DEC-999293571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</xdr:colOff>
      <xdr:row>13</xdr:row>
      <xdr:rowOff>83820</xdr:rowOff>
    </xdr:from>
    <xdr:to>
      <xdr:col>10</xdr:col>
      <xdr:colOff>411480</xdr:colOff>
      <xdr:row>30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855FA7-DA4F-47D0-84EF-BEE7453D3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" refreshedDate="43533.764007407408" createdVersion="6" refreshedVersion="6" minRefreshableVersion="3" recordCount="4115" xr:uid="{BD46D728-98DA-49C1-BF39-D2E10C1B0F2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" refreshedDate="43533.801169675928" createdVersion="6" refreshedVersion="6" minRefreshableVersion="3" recordCount="4115" xr:uid="{D109FB6D-86C4-4910-A5F0-15C4A9F1501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249C8-75C9-4A27-BCF2-F4CCD392EC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56B0A-656C-43BB-AEA9-5625811EFD5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353C2-670D-4616-8A5D-8501D903955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1.109375" style="11" customWidth="1"/>
    <col min="16" max="16" width="21.77734375" style="9" bestFit="1" customWidth="1"/>
    <col min="17" max="17" width="23.44140625" bestFit="1" customWidth="1"/>
    <col min="18" max="18" width="15.5546875" bestFit="1" customWidth="1"/>
    <col min="19" max="19" width="22.109375" style="15" bestFit="1" customWidth="1"/>
    <col min="20" max="20" width="20.1093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8309</v>
      </c>
      <c r="Q1" s="11" t="s">
        <v>8361</v>
      </c>
      <c r="R1" s="1" t="s">
        <v>8362</v>
      </c>
      <c r="S1" s="13" t="s">
        <v>8365</v>
      </c>
      <c r="T1" s="13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E2/D2*100</f>
        <v>136.85882352941178</v>
      </c>
      <c r="P2" s="9">
        <f>IFERROR(E2/L2,0)</f>
        <v>63.917582417582416</v>
      </c>
      <c r="Q2" t="s">
        <v>8310</v>
      </c>
      <c r="R2" t="s">
        <v>8311</v>
      </c>
      <c r="S2" s="14">
        <f>(J2/86400)+25569+(-5/24)</f>
        <v>42176.798738425925</v>
      </c>
      <c r="T2" s="14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142.60827250608273</v>
      </c>
      <c r="P3" s="9">
        <f t="shared" ref="P3:P66" si="1">IFERROR(E3/L3,0)</f>
        <v>185.48101265822785</v>
      </c>
      <c r="Q3" t="s">
        <v>8310</v>
      </c>
      <c r="R3" t="s">
        <v>8311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8265</v>
      </c>
      <c r="O4" s="10">
        <f t="shared" si="0"/>
        <v>105</v>
      </c>
      <c r="P4" s="9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 t="s">
        <v>8265</v>
      </c>
      <c r="O5" s="10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 t="s">
        <v>8265</v>
      </c>
      <c r="O6" s="10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 t="s">
        <v>8265</v>
      </c>
      <c r="O7" s="10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 t="s">
        <v>8265</v>
      </c>
      <c r="O8" s="10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 t="s">
        <v>8265</v>
      </c>
      <c r="O9" s="10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4">
        <f t="shared" si="2"/>
        <v>42515.838738425919</v>
      </c>
      <c r="T9" s="14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 t="s">
        <v>8265</v>
      </c>
      <c r="O10" s="10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 t="s">
        <v>8265</v>
      </c>
      <c r="O11" s="10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 t="s">
        <v>8265</v>
      </c>
      <c r="O12" s="10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 t="s">
        <v>8265</v>
      </c>
      <c r="O13" s="10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 t="s">
        <v>8265</v>
      </c>
      <c r="O14" s="10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 t="s">
        <v>8265</v>
      </c>
      <c r="O15" s="10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8265</v>
      </c>
      <c r="O16" s="10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 t="s">
        <v>8265</v>
      </c>
      <c r="O17" s="10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 t="s">
        <v>8265</v>
      </c>
      <c r="O18" s="10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 t="s">
        <v>8265</v>
      </c>
      <c r="O19" s="10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 t="s">
        <v>8265</v>
      </c>
      <c r="O20" s="10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4">
        <f t="shared" si="2"/>
        <v>41869.333981481475</v>
      </c>
      <c r="T20" s="14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4">
        <f t="shared" si="2"/>
        <v>42200.549907407403</v>
      </c>
      <c r="T22" s="14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9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4">
        <f t="shared" si="2"/>
        <v>41374.84888888889</v>
      </c>
      <c r="T40" s="14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4">
        <f t="shared" si="2"/>
        <v>41873.890474537031</v>
      </c>
      <c r="T46" s="14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4">
        <f t="shared" si="2"/>
        <v>42323.756643518514</v>
      </c>
      <c r="T48" s="14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4">
        <f t="shared" si="2"/>
        <v>42196.72033564814</v>
      </c>
      <c r="T53" s="14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4">
        <f t="shared" si="2"/>
        <v>42149.340555555558</v>
      </c>
      <c r="T58" s="14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4">
        <f t="shared" si="2"/>
        <v>42230.027499999997</v>
      </c>
      <c r="T61" s="14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4">
        <f t="shared" si="2"/>
        <v>41701.693483796298</v>
      </c>
      <c r="T62" s="14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4">
        <f t="shared" si="2"/>
        <v>41409.605983796289</v>
      </c>
      <c r="T63" s="14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4">E66/D66*100</f>
        <v>173.33333333333334</v>
      </c>
      <c r="P66" s="9">
        <f t="shared" si="1"/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4"/>
        <v>107.52857142857141</v>
      </c>
      <c r="P67" s="9">
        <f t="shared" ref="P67:P130" si="5">IFERROR(E67/L67,0)</f>
        <v>132.05263157894737</v>
      </c>
      <c r="Q67" t="s">
        <v>8310</v>
      </c>
      <c r="R67" t="s">
        <v>8312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4">
        <f t="shared" si="6"/>
        <v>41207.801863425928</v>
      </c>
      <c r="T74" s="14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9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4">
        <f t="shared" si="6"/>
        <v>40996.936539351846</v>
      </c>
      <c r="T79" s="14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4">
        <f t="shared" si="6"/>
        <v>41099.950543981475</v>
      </c>
      <c r="T83" s="14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4">
        <f t="shared" si="6"/>
        <v>40322.331053240741</v>
      </c>
      <c r="T89" s="14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4">
        <f t="shared" si="6"/>
        <v>41402.543888888882</v>
      </c>
      <c r="T91" s="14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4">
        <f t="shared" si="6"/>
        <v>41214.586504629631</v>
      </c>
      <c r="T100" s="14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4">
        <f t="shared" si="6"/>
        <v>40987.568298611106</v>
      </c>
      <c r="T108" s="14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4">
        <f t="shared" si="6"/>
        <v>41717.834699074076</v>
      </c>
      <c r="T114" s="14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4">
        <f t="shared" si="6"/>
        <v>40918.530601851853</v>
      </c>
      <c r="T117" s="14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8">E130/D130*100</f>
        <v>1.867</v>
      </c>
      <c r="P130" s="9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8"/>
        <v>0</v>
      </c>
      <c r="P131" s="9">
        <f t="shared" ref="P131:P194" si="9">IFERROR(E131/L131,0)</f>
        <v>0</v>
      </c>
      <c r="Q131" t="s">
        <v>8310</v>
      </c>
      <c r="R131" t="s">
        <v>8313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4">
        <f t="shared" si="10"/>
        <v>41778.707083333335</v>
      </c>
      <c r="T132" s="14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4">
        <f t="shared" si="10"/>
        <v>42558.855810185181</v>
      </c>
      <c r="T145" s="14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4">
        <f t="shared" si="10"/>
        <v>41874.869212962956</v>
      </c>
      <c r="T154" s="14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4">
        <f t="shared" si="10"/>
        <v>42171.70475694444</v>
      </c>
      <c r="T162" s="14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2">E194/D194*100</f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2"/>
        <v>0</v>
      </c>
      <c r="P195" s="9">
        <f t="shared" ref="P195:P258" si="13">IFERROR(E195/L195,0)</f>
        <v>0</v>
      </c>
      <c r="Q195" t="s">
        <v>8310</v>
      </c>
      <c r="R195" t="s">
        <v>8314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4">
        <f t="shared" si="14"/>
        <v>41866.875034722216</v>
      </c>
      <c r="T202" s="14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4">
        <f t="shared" si="14"/>
        <v>42235.951585648145</v>
      </c>
      <c r="T213" s="14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4">
        <f t="shared" si="14"/>
        <v>42129.568877314814</v>
      </c>
      <c r="T232" s="14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4">
        <f t="shared" si="14"/>
        <v>42341.75059027777</v>
      </c>
      <c r="T233" s="14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4">
        <f t="shared" si="14"/>
        <v>42320.876145833332</v>
      </c>
      <c r="T238" s="14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4">
        <f t="shared" si="14"/>
        <v>42713.754166666666</v>
      </c>
      <c r="T240" s="14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4">
        <f t="shared" si="14"/>
        <v>40266.454374999994</v>
      </c>
      <c r="T254" s="14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4">
        <f t="shared" si="14"/>
        <v>42263.744328703702</v>
      </c>
      <c r="T256" s="14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16">E258/D258*100</f>
        <v>139.1</v>
      </c>
      <c r="P258" s="9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16"/>
        <v>106.72648571428572</v>
      </c>
      <c r="P259" s="9">
        <f t="shared" ref="P259:P322" si="17">IFERROR(E259/L259,0)</f>
        <v>66.70405357142856</v>
      </c>
      <c r="Q259" t="s">
        <v>8310</v>
      </c>
      <c r="R259" t="s">
        <v>8315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4">
        <f t="shared" si="18"/>
        <v>40267.03738425926</v>
      </c>
      <c r="T267" s="14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4">
        <f t="shared" si="18"/>
        <v>40637.658217592594</v>
      </c>
      <c r="T272" s="14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4">
        <f t="shared" si="18"/>
        <v>41611.891909722217</v>
      </c>
      <c r="T273" s="14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4">
        <f t="shared" si="18"/>
        <v>40966.873541666668</v>
      </c>
      <c r="T278" s="14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4">
        <f t="shared" si="18"/>
        <v>41744.382349537038</v>
      </c>
      <c r="T282" s="14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4">
        <f t="shared" si="18"/>
        <v>41313.607916666668</v>
      </c>
      <c r="T288" s="14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4">
        <f t="shared" si="18"/>
        <v>42089.519687499997</v>
      </c>
      <c r="T299" s="14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4">
        <f t="shared" si="18"/>
        <v>41031.862800925919</v>
      </c>
      <c r="T305" s="14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4">
        <f t="shared" si="18"/>
        <v>41282.736122685186</v>
      </c>
      <c r="T309" s="14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20">E322/D322*100</f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20"/>
        <v>102.66285714285715</v>
      </c>
      <c r="P323" s="9">
        <f t="shared" ref="P323:P386" si="21">IFERROR(E323/L323,0)</f>
        <v>106.62314540059347</v>
      </c>
      <c r="Q323" t="s">
        <v>8310</v>
      </c>
      <c r="R323" t="s">
        <v>8315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4">
        <f t="shared" si="22"/>
        <v>42261.291909722218</v>
      </c>
      <c r="T348" s="14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4">
        <f t="shared" si="22"/>
        <v>41934.86215277778</v>
      </c>
      <c r="T361" s="14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4">
        <f t="shared" si="22"/>
        <v>41019.584699074076</v>
      </c>
      <c r="T368" s="14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24">E386/D386*100</f>
        <v>112.105</v>
      </c>
      <c r="P386" s="9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24"/>
        <v>105.982</v>
      </c>
      <c r="P387" s="9">
        <f t="shared" ref="P387:P450" si="25">IFERROR(E387/L387,0)</f>
        <v>111.79535864978902</v>
      </c>
      <c r="Q387" t="s">
        <v>8310</v>
      </c>
      <c r="R387" t="s">
        <v>8315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4">
        <f t="shared" si="26"/>
        <v>42548.86782407407</v>
      </c>
      <c r="T390" s="14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4">
        <f t="shared" si="26"/>
        <v>41673.854745370372</v>
      </c>
      <c r="T391" s="14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4">
        <f t="shared" si="26"/>
        <v>40864.833923611106</v>
      </c>
      <c r="T393" s="14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4">
        <f t="shared" si="26"/>
        <v>41082.356550925928</v>
      </c>
      <c r="T398" s="14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4">
        <f t="shared" si="26"/>
        <v>41646.419699074067</v>
      </c>
      <c r="T406" s="14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4">
        <f t="shared" si="26"/>
        <v>42113.773113425923</v>
      </c>
      <c r="T412" s="14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4">
        <f t="shared" si="26"/>
        <v>41360.762268518512</v>
      </c>
      <c r="T419" s="14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4">
        <f t="shared" si="26"/>
        <v>41863.052048611113</v>
      </c>
      <c r="T424" s="14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4">
        <f t="shared" si="26"/>
        <v>42285.700694444444</v>
      </c>
      <c r="T429" s="14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4">
        <f t="shared" si="26"/>
        <v>42526.662997685184</v>
      </c>
      <c r="T433" s="14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4">
        <f t="shared" si="26"/>
        <v>42228.421550925923</v>
      </c>
      <c r="T435" s="14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4">
        <f t="shared" si="26"/>
        <v>41919.553449074076</v>
      </c>
      <c r="T441" s="14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28">E450/D450*100</f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28"/>
        <v>2.25</v>
      </c>
      <c r="P451" s="9">
        <f t="shared" ref="P451:P514" si="29">IFERROR(E451/L451,0)</f>
        <v>9</v>
      </c>
      <c r="Q451" t="s">
        <v>8310</v>
      </c>
      <c r="R451" t="s">
        <v>8316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4">
        <f t="shared" si="30"/>
        <v>42107.49554398148</v>
      </c>
      <c r="T454" s="14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4">
        <f t="shared" si="30"/>
        <v>40970.794236111113</v>
      </c>
      <c r="T457" s="14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4">
        <f t="shared" si="30"/>
        <v>41547.486122685186</v>
      </c>
      <c r="T458" s="14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4">
        <f t="shared" si="30"/>
        <v>40704.918298611105</v>
      </c>
      <c r="T464" s="14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4">
        <f t="shared" si="30"/>
        <v>42488.640451388885</v>
      </c>
      <c r="T466" s="14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4">
        <f t="shared" si="30"/>
        <v>41040.959293981483</v>
      </c>
      <c r="T470" s="14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4">
        <f t="shared" si="30"/>
        <v>41465.29184027778</v>
      </c>
      <c r="T482" s="14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4">
        <f t="shared" si="30"/>
        <v>42447.688541666663</v>
      </c>
      <c r="T484" s="14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4">
        <f t="shared" si="30"/>
        <v>41381.297442129631</v>
      </c>
      <c r="T487" s="14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4">
        <f t="shared" si="30"/>
        <v>41113.760243055549</v>
      </c>
      <c r="T492" s="14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4">
        <f t="shared" si="30"/>
        <v>42366.774293981478</v>
      </c>
      <c r="T493" s="14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4">
        <f t="shared" si="30"/>
        <v>42114.517800925925</v>
      </c>
      <c r="T495" s="14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4">
        <f t="shared" si="30"/>
        <v>40247.677673611106</v>
      </c>
      <c r="T502" s="14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32">E514/D514*100</f>
        <v>0.13749999999999998</v>
      </c>
      <c r="P514" s="9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32"/>
        <v>13.923999999999999</v>
      </c>
      <c r="P515" s="9">
        <f t="shared" ref="P515:P578" si="33">IFERROR(E515/L515,0)</f>
        <v>102.38235294117646</v>
      </c>
      <c r="Q515" t="s">
        <v>8310</v>
      </c>
      <c r="R515" t="s">
        <v>8316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4">
        <f t="shared" si="34"/>
        <v>41218.183113425919</v>
      </c>
      <c r="T521" s="14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4">
        <f t="shared" si="34"/>
        <v>42711.336863425924</v>
      </c>
      <c r="T537" s="14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4">
        <f t="shared" si="34"/>
        <v>42179.136655092589</v>
      </c>
      <c r="T538" s="14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4">
        <f t="shared" si="34"/>
        <v>42692.180729166663</v>
      </c>
      <c r="T564" s="14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4">
        <f t="shared" si="34"/>
        <v>42165.576956018514</v>
      </c>
      <c r="T567" s="14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4">
        <f t="shared" si="34"/>
        <v>42388.589918981474</v>
      </c>
      <c r="T572" s="14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4">
        <f t="shared" si="34"/>
        <v>42282.507962962962</v>
      </c>
      <c r="T574" s="14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36">E578/D578*100</f>
        <v>1.25E-3</v>
      </c>
      <c r="P578" s="9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36"/>
        <v>0.2</v>
      </c>
      <c r="P579" s="9">
        <f t="shared" ref="P579:P642" si="37">IFERROR(E579/L579,0)</f>
        <v>10</v>
      </c>
      <c r="Q579" t="s">
        <v>8319</v>
      </c>
      <c r="R579" t="s">
        <v>8320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4">
        <f t="shared" si="38"/>
        <v>42631.561180555553</v>
      </c>
      <c r="T590" s="14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4">
        <f t="shared" si="38"/>
        <v>42082.861550925925</v>
      </c>
      <c r="T597" s="14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4">
        <f t="shared" si="38"/>
        <v>42194.149398148147</v>
      </c>
      <c r="T607" s="14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4">
        <f t="shared" si="38"/>
        <v>42584.823449074072</v>
      </c>
      <c r="T614" s="14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4">
        <f t="shared" si="38"/>
        <v>42761.167905092589</v>
      </c>
      <c r="T618" s="14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4">
        <f t="shared" si="38"/>
        <v>42507.090995370367</v>
      </c>
      <c r="T635" s="14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40">E642/D642*100</f>
        <v>144.28571428571428</v>
      </c>
      <c r="P642" s="9">
        <f t="shared" si="37"/>
        <v>50.5</v>
      </c>
      <c r="Q642" t="s">
        <v>8319</v>
      </c>
      <c r="R642" t="s">
        <v>8321</v>
      </c>
      <c r="S642" s="14">
        <f t="shared" si="38"/>
        <v>42683.211979166663</v>
      </c>
      <c r="T642" s="14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40"/>
        <v>119.16249999999999</v>
      </c>
      <c r="P643" s="9">
        <f t="shared" ref="P643:P706" si="41">IFERROR(E643/L643,0)</f>
        <v>151.31746031746033</v>
      </c>
      <c r="Q643" t="s">
        <v>8319</v>
      </c>
      <c r="R643" t="s">
        <v>8321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4">
        <f t="shared" si="42"/>
        <v>41838.623819444438</v>
      </c>
      <c r="T668" s="14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4">
        <f t="shared" si="42"/>
        <v>42012.559965277775</v>
      </c>
      <c r="T678" s="14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4">
        <f t="shared" si="42"/>
        <v>41866.722743055558</v>
      </c>
      <c r="T700" s="14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44">E706/D706*100</f>
        <v>0.87454545454545463</v>
      </c>
      <c r="P706" s="9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44"/>
        <v>0.97699999999999987</v>
      </c>
      <c r="P707" s="9">
        <f t="shared" ref="P707:P770" si="45">IFERROR(E707/L707,0)</f>
        <v>195.4</v>
      </c>
      <c r="Q707" t="s">
        <v>8319</v>
      </c>
      <c r="R707" t="s">
        <v>8321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4">
        <f t="shared" si="46"/>
        <v>42384.472592592589</v>
      </c>
      <c r="T714" s="14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4">
        <f t="shared" si="46"/>
        <v>41857.645856481475</v>
      </c>
      <c r="T719" s="14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4">
        <f t="shared" si="46"/>
        <v>42184.608206018514</v>
      </c>
      <c r="T725" s="14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4">
        <f t="shared" si="46"/>
        <v>41246.811909722222</v>
      </c>
      <c r="T729" s="14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4">
        <f t="shared" si="46"/>
        <v>41943.39576388889</v>
      </c>
      <c r="T740" s="14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4">
        <f t="shared" si="46"/>
        <v>41471.238518518519</v>
      </c>
      <c r="T765" s="14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48">E770/D770*100</f>
        <v>0</v>
      </c>
      <c r="P770" s="9">
        <f t="shared" si="45"/>
        <v>0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48"/>
        <v>41.4</v>
      </c>
      <c r="P771" s="9">
        <f t="shared" ref="P771:P834" si="49">IFERROR(E771/L771,0)</f>
        <v>31.846153846153847</v>
      </c>
      <c r="Q771" t="s">
        <v>8322</v>
      </c>
      <c r="R771" t="s">
        <v>8324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4">
        <f t="shared" si="50"/>
        <v>41289.791307870364</v>
      </c>
      <c r="T772" s="14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4">
        <f t="shared" si="50"/>
        <v>42100.527604166666</v>
      </c>
      <c r="T775" s="14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4">
        <f t="shared" si="50"/>
        <v>41402.792523148142</v>
      </c>
      <c r="T783" s="14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4">
        <f t="shared" si="50"/>
        <v>41303.38559027778</v>
      </c>
      <c r="T787" s="14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4">
        <f t="shared" si="50"/>
        <v>41276.977777777771</v>
      </c>
      <c r="T791" s="14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4">
        <f t="shared" si="50"/>
        <v>41555.665312499994</v>
      </c>
      <c r="T794" s="14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4">
        <f t="shared" si="50"/>
        <v>41122.813935185179</v>
      </c>
      <c r="T804" s="14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4">
        <f t="shared" si="50"/>
        <v>40729.897291666661</v>
      </c>
      <c r="T806" s="14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4">
        <f t="shared" si="50"/>
        <v>41072.842384259253</v>
      </c>
      <c r="T830" s="14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52">E834/D834*100</f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52"/>
        <v>101.66666666666666</v>
      </c>
      <c r="P835" s="9">
        <f t="shared" ref="P835:P898" si="53">IFERROR(E835/L835,0)</f>
        <v>148.78048780487805</v>
      </c>
      <c r="Q835" t="s">
        <v>8325</v>
      </c>
      <c r="R835" t="s">
        <v>8326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4">
        <f t="shared" si="54"/>
        <v>41923.630358796298</v>
      </c>
      <c r="T843" s="14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4">
        <f t="shared" si="54"/>
        <v>41526.384062499994</v>
      </c>
      <c r="T844" s="14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4">
        <f t="shared" si="54"/>
        <v>42165.59</v>
      </c>
      <c r="T849" s="14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4">
        <f t="shared" si="54"/>
        <v>42544.916863425919</v>
      </c>
      <c r="T857" s="14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4">
        <f t="shared" si="54"/>
        <v>41230.564780092587</v>
      </c>
      <c r="T867" s="14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4">
        <f t="shared" si="54"/>
        <v>41342.637233796289</v>
      </c>
      <c r="T871" s="14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4">
        <f t="shared" si="54"/>
        <v>41183.958796296291</v>
      </c>
      <c r="T875" s="14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4">
        <f t="shared" si="54"/>
        <v>41597.580555555549</v>
      </c>
      <c r="T879" s="14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4">
        <f t="shared" si="54"/>
        <v>40981.594282407408</v>
      </c>
      <c r="T886" s="14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4">
        <f t="shared" si="54"/>
        <v>42496.773263888885</v>
      </c>
      <c r="T896" s="14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56">E898/D898*100</f>
        <v>40</v>
      </c>
      <c r="P898" s="9">
        <f t="shared" si="53"/>
        <v>44.444444444444443</v>
      </c>
      <c r="Q898" t="s">
        <v>8325</v>
      </c>
      <c r="R898" t="s">
        <v>8329</v>
      </c>
      <c r="S898" s="14">
        <f t="shared" si="54"/>
        <v>42218.66465277777</v>
      </c>
      <c r="T898" s="14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56"/>
        <v>0</v>
      </c>
      <c r="P899" s="9">
        <f t="shared" ref="P899:P962" si="57">IFERROR(E899/L899,0)</f>
        <v>0</v>
      </c>
      <c r="Q899" t="s">
        <v>8325</v>
      </c>
      <c r="R899" t="s">
        <v>8329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4">
        <f t="shared" si="58"/>
        <v>41116.554942129624</v>
      </c>
      <c r="T916" s="14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4">
        <f t="shared" si="58"/>
        <v>41562.463217592587</v>
      </c>
      <c r="T922" s="14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4">
        <f t="shared" si="58"/>
        <v>40846.962685185186</v>
      </c>
      <c r="T923" s="14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4">
        <f t="shared" si="58"/>
        <v>41288.734594907401</v>
      </c>
      <c r="T926" s="14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4">
        <f t="shared" si="58"/>
        <v>41710.960752314808</v>
      </c>
      <c r="T935" s="14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4">
        <f t="shared" si="58"/>
        <v>42382.634953703702</v>
      </c>
      <c r="T944" s="14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4">
        <f t="shared" si="58"/>
        <v>42732.66465277777</v>
      </c>
      <c r="T947" s="14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4">
        <f t="shared" si="58"/>
        <v>42480.445277777777</v>
      </c>
      <c r="T953" s="14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60">E962/D962*100</f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60"/>
        <v>42.188421052631583</v>
      </c>
      <c r="P963" s="9">
        <f t="shared" ref="P963:P1026" si="61">IFERROR(E963/L963,0)</f>
        <v>364.35454545454547</v>
      </c>
      <c r="Q963" t="s">
        <v>8319</v>
      </c>
      <c r="R963" t="s">
        <v>8321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4">
        <f t="shared" si="62"/>
        <v>42506.208657407406</v>
      </c>
      <c r="T981" s="14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4">
        <f t="shared" si="62"/>
        <v>42574.459317129622</v>
      </c>
      <c r="T985" s="14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4">
        <f t="shared" si="62"/>
        <v>42748.851388888885</v>
      </c>
      <c r="T1002" s="14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42276.41646990741</v>
      </c>
      <c r="T1007" s="14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42111.438391203701</v>
      </c>
      <c r="T1024" s="14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64">E1026/D1026*100</f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64"/>
        <v>109.92831428571431</v>
      </c>
      <c r="P1027" s="9">
        <f t="shared" ref="P1027:P1090" si="65">IFERROR(E1027/L1027,0)</f>
        <v>71.848571428571432</v>
      </c>
      <c r="Q1027" t="s">
        <v>8325</v>
      </c>
      <c r="R1027" t="s">
        <v>8330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</v>
      </c>
      <c r="T1035" s="14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4">
        <f t="shared" si="66"/>
        <v>41830.851759259254</v>
      </c>
      <c r="T1043" s="14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4">
        <f t="shared" si="66"/>
        <v>41844.666087962956</v>
      </c>
      <c r="T1047" s="14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4">
        <f t="shared" si="66"/>
        <v>41918.610127314816</v>
      </c>
      <c r="T1049" s="14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4">
        <f t="shared" si="66"/>
        <v>42678.662997685184</v>
      </c>
      <c r="T1059" s="14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41445.754421296289</v>
      </c>
      <c r="T1068" s="14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4">
        <f t="shared" si="66"/>
        <v>42440.162777777776</v>
      </c>
      <c r="T1070" s="14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42479.358055555553</v>
      </c>
      <c r="T1081" s="14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41101.697777777772</v>
      </c>
      <c r="T1084" s="14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4">
        <f t="shared" si="66"/>
        <v>41775.505636574067</v>
      </c>
      <c r="T1089" s="14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68">E1090/D1090*100</f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68"/>
        <v>7.8266666666666662</v>
      </c>
      <c r="P1091" s="9">
        <f t="shared" ref="P1091:P1154" si="69">IFERROR(E1091/L1091,0)</f>
        <v>23.959183673469386</v>
      </c>
      <c r="Q1091" t="s">
        <v>8333</v>
      </c>
      <c r="R1091" t="s">
        <v>8334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40795.505011574074</v>
      </c>
      <c r="T1096" s="14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4">
        <f t="shared" si="70"/>
        <v>42346.995254629626</v>
      </c>
      <c r="T1113" s="14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4">
        <f t="shared" si="70"/>
        <v>41009.638981481483</v>
      </c>
      <c r="T1118" s="14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4">
        <f t="shared" si="70"/>
        <v>42535.119143518517</v>
      </c>
      <c r="T1128" s="14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4">
        <f t="shared" si="70"/>
        <v>42558.781180555554</v>
      </c>
      <c r="T1137" s="14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4">
        <f t="shared" si="70"/>
        <v>42327.46329861111</v>
      </c>
      <c r="T1138" s="14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4">
        <f t="shared" si="70"/>
        <v>41975.139189814814</v>
      </c>
      <c r="T1141" s="14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4">
        <f t="shared" si="70"/>
        <v>42021.797766203701</v>
      </c>
      <c r="T1144" s="14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4">
        <f t="shared" si="70"/>
        <v>41854.539259259254</v>
      </c>
      <c r="T1147" s="14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4">
        <f t="shared" si="70"/>
        <v>42223.894247685188</v>
      </c>
      <c r="T1153" s="14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72">E1154/D1154*100</f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72"/>
        <v>0.625</v>
      </c>
      <c r="P1155" s="9">
        <f t="shared" ref="P1155:P1218" si="73">IFERROR(E1155/L1155,0)</f>
        <v>50</v>
      </c>
      <c r="Q1155" t="s">
        <v>8336</v>
      </c>
      <c r="R1155" t="s">
        <v>8337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4">
        <f t="shared" si="74"/>
        <v>41792.00613425926</v>
      </c>
      <c r="T1167" s="14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4">
        <f t="shared" si="74"/>
        <v>41841.473981481475</v>
      </c>
      <c r="T1174" s="14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42409.567743055552</v>
      </c>
      <c r="T1195" s="14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42152.08048611111</v>
      </c>
      <c r="T1204" s="14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4">
        <f t="shared" si="74"/>
        <v>42772.567743055552</v>
      </c>
      <c r="T1208" s="14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76">E1218/D1218*100</f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76"/>
        <v>102.60000000000001</v>
      </c>
      <c r="P1219" s="9">
        <f t="shared" ref="P1219:P1282" si="77">IFERROR(E1219/L1219,0)</f>
        <v>148.57377049180329</v>
      </c>
      <c r="Q1219" t="s">
        <v>8338</v>
      </c>
      <c r="R1219" t="s">
        <v>8339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42633.253622685188</v>
      </c>
      <c r="T1221" s="14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4">
        <f t="shared" si="78"/>
        <v>41506.639699074069</v>
      </c>
      <c r="T1234" s="14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41355.617164351854</v>
      </c>
      <c r="T1246" s="14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41774.391597222224</v>
      </c>
      <c r="T1247" s="14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4">
        <f t="shared" si="78"/>
        <v>41067.532534722217</v>
      </c>
      <c r="T1251" s="14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40921.711006944439</v>
      </c>
      <c r="T1258" s="14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4">
        <f t="shared" si="78"/>
        <v>42445.614722222221</v>
      </c>
      <c r="T1271" s="14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40933.648634259254</v>
      </c>
      <c r="T1272" s="14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80">E1282/D1282*100</f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80"/>
        <v>110.71428571428572</v>
      </c>
      <c r="P1283" s="9">
        <f t="shared" ref="P1283:P1346" si="81">IFERROR(E1283/L1283,0)</f>
        <v>104.72972972972973</v>
      </c>
      <c r="Q1283" t="s">
        <v>8325</v>
      </c>
      <c r="R1283" t="s">
        <v>8326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41586.266840277771</v>
      </c>
      <c r="T1284" s="14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42708.926446759258</v>
      </c>
      <c r="T1291" s="14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42458.472592592589</v>
      </c>
      <c r="T1300" s="14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42387.294895833336</v>
      </c>
      <c r="T1309" s="14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4">
        <f t="shared" si="82"/>
        <v>42393.753576388888</v>
      </c>
      <c r="T1318" s="14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4">
        <f t="shared" si="82"/>
        <v>41974.583657407406</v>
      </c>
      <c r="T1328" s="14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4">
        <f t="shared" si="82"/>
        <v>42172.608090277776</v>
      </c>
      <c r="T1344" s="14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84">E1346/D1346*100</f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84"/>
        <v>125</v>
      </c>
      <c r="P1347" s="9">
        <f t="shared" ref="P1347:P1410" si="85">IFERROR(E1347/L1347,0)</f>
        <v>53.571428571428569</v>
      </c>
      <c r="Q1347" t="s">
        <v>8322</v>
      </c>
      <c r="R1347" t="s">
        <v>8323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41963.297835648147</v>
      </c>
      <c r="T1350" s="14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41429.830555555549</v>
      </c>
      <c r="T1358" s="14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41951.487337962964</v>
      </c>
      <c r="T1366" s="14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42568.551041666666</v>
      </c>
      <c r="T1380" s="14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42130.283287037033</v>
      </c>
      <c r="T1381" s="14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42087.594976851855</v>
      </c>
      <c r="T1392" s="14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88">E1410/D1410*100</f>
        <v>7.1999999999999993</v>
      </c>
      <c r="P1410" s="9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88"/>
        <v>0</v>
      </c>
      <c r="P1411" s="9">
        <f t="shared" ref="P1411:P1474" si="89">IFERROR(E1411/L1411,0)</f>
        <v>0</v>
      </c>
      <c r="Q1411" t="s">
        <v>8322</v>
      </c>
      <c r="R1411" t="s">
        <v>8341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4">
        <f t="shared" si="90"/>
        <v>42073.852337962962</v>
      </c>
      <c r="T1431" s="14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41961.605185185188</v>
      </c>
      <c r="T1432" s="14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4">
        <f t="shared" si="90"/>
        <v>42040.621539351851</v>
      </c>
      <c r="T1441" s="14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40645.806122685179</v>
      </c>
      <c r="T1470" s="14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92">E1474/D1474*100</f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92"/>
        <v>120.51600000000001</v>
      </c>
      <c r="P1475" s="9">
        <f t="shared" ref="P1475:P1538" si="93">IFERROR(E1475/L1475,0)</f>
        <v>38.462553191489363</v>
      </c>
      <c r="Q1475" t="s">
        <v>8322</v>
      </c>
      <c r="R1475" t="s">
        <v>8342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41500.519583333335</v>
      </c>
      <c r="T1476" s="14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4">
        <f t="shared" si="94"/>
        <v>41136.649722222217</v>
      </c>
      <c r="T1484" s="14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4">
        <f t="shared" si="94"/>
        <v>41411.658275462956</v>
      </c>
      <c r="T1495" s="14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40254.242002314808</v>
      </c>
      <c r="T1509" s="14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4">
        <f t="shared" si="94"/>
        <v>41809.176828703705</v>
      </c>
      <c r="T1512" s="14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42275.558969907404</v>
      </c>
      <c r="T1532" s="14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42221.465995370367</v>
      </c>
      <c r="T1536" s="14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96">E1538/D1538*100</f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96"/>
        <v>179.9</v>
      </c>
      <c r="P1539" s="9">
        <f t="shared" ref="P1539:P1602" si="97">IFERROR(E1539/L1539,0)</f>
        <v>96.375</v>
      </c>
      <c r="Q1539" t="s">
        <v>8338</v>
      </c>
      <c r="R1539" t="s">
        <v>8339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42705.710868055554</v>
      </c>
      <c r="T1541" s="14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4">
        <f t="shared" si="98"/>
        <v>42107.844895833332</v>
      </c>
      <c r="T1561" s="14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41671.728530092594</v>
      </c>
      <c r="T1569" s="14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4">
        <f t="shared" si="98"/>
        <v>42144.56114583333</v>
      </c>
      <c r="T1573" s="14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41799.315925925919</v>
      </c>
      <c r="T1577" s="14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4">
        <f t="shared" si="98"/>
        <v>41054.639444444438</v>
      </c>
      <c r="T1579" s="14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4">
        <f t="shared" si="98"/>
        <v>40989.841736111106</v>
      </c>
      <c r="T1582" s="14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4">
        <f t="shared" si="98"/>
        <v>42068.896087962959</v>
      </c>
      <c r="T1588" s="14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00">E1602/D1602*100</f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41790.848981481475</v>
      </c>
      <c r="T1602" s="14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00"/>
        <v>108.2492</v>
      </c>
      <c r="P1603" s="9">
        <f t="shared" ref="P1603:P1666" si="101">IFERROR(E1603/L1603,0)</f>
        <v>48.325535714285714</v>
      </c>
      <c r="Q1603" t="s">
        <v>8325</v>
      </c>
      <c r="R1603" t="s">
        <v>8326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41794.772789351853</v>
      </c>
      <c r="T1616" s="14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41875.977847222217</v>
      </c>
      <c r="T1621" s="14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41950.086504629631</v>
      </c>
      <c r="T1624" s="14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41579.639664351846</v>
      </c>
      <c r="T1628" s="14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40750.132569444446</v>
      </c>
      <c r="T1634" s="14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4">
        <f t="shared" si="102"/>
        <v>41521.40902777778</v>
      </c>
      <c r="T1647" s="14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04">E1666/D1666*100</f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40939.553449074076</v>
      </c>
      <c r="T1666" s="14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04"/>
        <v>119.45714285714286</v>
      </c>
      <c r="P1667" s="9">
        <f t="shared" ref="P1667:P1730" si="105">IFERROR(E1667/L1667,0)</f>
        <v>44.956989247311824</v>
      </c>
      <c r="Q1667" t="s">
        <v>8325</v>
      </c>
      <c r="R1667" t="s">
        <v>8346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40844.941423611112</v>
      </c>
      <c r="T1670" s="14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40313.722210648142</v>
      </c>
      <c r="T1672" s="14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40973.517905092587</v>
      </c>
      <c r="T1678" s="14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42795.493148148147</v>
      </c>
      <c r="T1693" s="14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42804.824629629627</v>
      </c>
      <c r="T1699" s="14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4">
        <f t="shared" si="106"/>
        <v>42187.073344907403</v>
      </c>
      <c r="T1705" s="14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4">
        <f t="shared" si="106"/>
        <v>41841.355486111112</v>
      </c>
      <c r="T1711" s="14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4">
        <f t="shared" si="106"/>
        <v>42341.382962962962</v>
      </c>
      <c r="T1712" s="14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42460.773587962962</v>
      </c>
      <c r="T1719" s="14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4">
        <f t="shared" si="106"/>
        <v>42044.719641203701</v>
      </c>
      <c r="T1729" s="14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08">E1730/D1730*100</f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08"/>
        <v>0</v>
      </c>
      <c r="P1731" s="9">
        <f t="shared" ref="P1731:P1794" si="109">IFERROR(E1731/L1731,0)</f>
        <v>0</v>
      </c>
      <c r="Q1731" t="s">
        <v>8325</v>
      </c>
      <c r="R1731" t="s">
        <v>8347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4">
        <f t="shared" si="110"/>
        <v>42271.879432870366</v>
      </c>
      <c r="T1732" s="14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4">
        <f t="shared" si="110"/>
        <v>42559.605844907404</v>
      </c>
      <c r="T1737" s="14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42175.740648148145</v>
      </c>
      <c r="T1739" s="14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4">
        <f t="shared" si="110"/>
        <v>42171.609050925923</v>
      </c>
      <c r="T1742" s="14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42710.668634259258</v>
      </c>
      <c r="T1744" s="14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</v>
      </c>
      <c r="T1749" s="14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41905.771296296291</v>
      </c>
      <c r="T1773" s="14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41891.768055555549</v>
      </c>
      <c r="T1777" s="14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42493.392476851848</v>
      </c>
      <c r="T1782" s="14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42010.466180555552</v>
      </c>
      <c r="T1792" s="14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12">E1794/D1794*100</f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12"/>
        <v>1.3333333333333335</v>
      </c>
      <c r="P1795" s="9">
        <f t="shared" ref="P1795:P1858" si="113">IFERROR(E1795/L1795,0)</f>
        <v>20</v>
      </c>
      <c r="Q1795" t="s">
        <v>8338</v>
      </c>
      <c r="R1795" t="s">
        <v>8339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42017.863217592589</v>
      </c>
      <c r="T1805" s="14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4">
        <f t="shared" si="114"/>
        <v>42172.698344907403</v>
      </c>
      <c r="T1817" s="14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4">
        <f t="shared" si="114"/>
        <v>42064.876041666663</v>
      </c>
      <c r="T1822" s="14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41634.588680555556</v>
      </c>
      <c r="T1824" s="14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4">
        <f t="shared" si="114"/>
        <v>41626.707951388882</v>
      </c>
      <c r="T1826" s="14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16">E1858/D1858*100</f>
        <v>101.25</v>
      </c>
      <c r="P1858" s="9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16"/>
        <v>100</v>
      </c>
      <c r="P1859" s="9">
        <f t="shared" ref="P1859:P1922" si="117">IFERROR(E1859/L1859,0)</f>
        <v>136.36363636363637</v>
      </c>
      <c r="Q1859" t="s">
        <v>8325</v>
      </c>
      <c r="R1859" t="s">
        <v>8326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41655.500972222224</v>
      </c>
      <c r="T1862" s="14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4">
        <f t="shared" si="118"/>
        <v>42755.284421296295</v>
      </c>
      <c r="T1864" s="14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4">
        <f t="shared" si="118"/>
        <v>41776.07644675926</v>
      </c>
      <c r="T1878" s="14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4">
        <f t="shared" si="118"/>
        <v>40920.696562499994</v>
      </c>
      <c r="T1896" s="14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41680.375069444439</v>
      </c>
      <c r="T1899" s="14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4">
        <f t="shared" si="118"/>
        <v>42113.667233796295</v>
      </c>
      <c r="T1921" s="14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20">E1922/D1922*100</f>
        <v>43.03</v>
      </c>
      <c r="P1922" s="9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20"/>
        <v>136.80000000000001</v>
      </c>
      <c r="P1923" s="9">
        <f t="shared" ref="P1923:P1986" si="121">IFERROR(E1923/L1923,0)</f>
        <v>54</v>
      </c>
      <c r="Q1923" t="s">
        <v>8325</v>
      </c>
      <c r="R1923" t="s">
        <v>8329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41371.439745370364</v>
      </c>
      <c r="T1930" s="14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40911.601539351854</v>
      </c>
      <c r="T1934" s="14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4">
        <f t="shared" si="122"/>
        <v>41773.724201388883</v>
      </c>
      <c r="T1937" s="14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42157.043495370366</v>
      </c>
      <c r="T1947" s="14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41688.941678240742</v>
      </c>
      <c r="T1948" s="14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41800.21471064815</v>
      </c>
      <c r="T1951" s="14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41178.890196759261</v>
      </c>
      <c r="T1959" s="14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41871.637268518512</v>
      </c>
      <c r="T1961" s="14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24">E1986/D1986*100</f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24"/>
        <v>3.1875</v>
      </c>
      <c r="P1987" s="9">
        <f t="shared" ref="P1987:P2050" si="125">IFERROR(E1987/L1987,0)</f>
        <v>12.75</v>
      </c>
      <c r="Q1987" t="s">
        <v>8338</v>
      </c>
      <c r="R1987" t="s">
        <v>8350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4">
        <f t="shared" si="126"/>
        <v>42413.225497685184</v>
      </c>
      <c r="T1988" s="14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4">
        <f t="shared" si="126"/>
        <v>42329.380057870367</v>
      </c>
      <c r="T1995" s="14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41312.672442129631</v>
      </c>
      <c r="T2018" s="14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41736.889166666668</v>
      </c>
      <c r="T2022" s="14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42048.605543981474</v>
      </c>
      <c r="T2029" s="14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41738.656469907401</v>
      </c>
      <c r="T2038" s="14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41578.718784722216</v>
      </c>
      <c r="T2042" s="14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41068.880173611113</v>
      </c>
      <c r="T2047" s="14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28">E2050/D2050*100</f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28"/>
        <v>120.19070000000001</v>
      </c>
      <c r="P2051" s="9">
        <f t="shared" ref="P2051:P2114" si="129">IFERROR(E2051/L2051,0)</f>
        <v>80.991037735849048</v>
      </c>
      <c r="Q2051" t="s">
        <v>8319</v>
      </c>
      <c r="R2051" t="s">
        <v>8349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41003.948553240734</v>
      </c>
      <c r="T2083" s="14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40395.506388888891</v>
      </c>
      <c r="T2090" s="14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41299.173090277771</v>
      </c>
      <c r="T2092" s="14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40555.114328703705</v>
      </c>
      <c r="T2093" s="14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40758.525150462963</v>
      </c>
      <c r="T2097" s="14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4">
        <f t="shared" si="130"/>
        <v>40818.376562500001</v>
      </c>
      <c r="T2099" s="14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32">E2114/D2114*100</f>
        <v>100</v>
      </c>
      <c r="P2114" s="9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32"/>
        <v>104.85714285714285</v>
      </c>
      <c r="P2115" s="9">
        <f t="shared" ref="P2115:P2178" si="133">IFERROR(E2115/L2115,0)</f>
        <v>68.598130841121488</v>
      </c>
      <c r="Q2115" t="s">
        <v>8325</v>
      </c>
      <c r="R2115" t="s">
        <v>8329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4">
        <f t="shared" si="134"/>
        <v>40463.819849537038</v>
      </c>
      <c r="T2126" s="14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42045.297025462962</v>
      </c>
      <c r="T2129" s="14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41156.755011574074</v>
      </c>
      <c r="T2137" s="14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42520.639050925922</v>
      </c>
      <c r="T2153" s="14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4">
        <f t="shared" si="134"/>
        <v>40710.522847222222</v>
      </c>
      <c r="T2161" s="14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42240.644201388888</v>
      </c>
      <c r="T2163" s="14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42082.371759259258</v>
      </c>
      <c r="T2174" s="14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136">E2178/D2178*100</f>
        <v>126.02</v>
      </c>
      <c r="P2178" s="9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136"/>
        <v>100.12</v>
      </c>
      <c r="P2179" s="9">
        <f t="shared" ref="P2179:P2242" si="137">IFERROR(E2179/L2179,0)</f>
        <v>65.868421052631575</v>
      </c>
      <c r="Q2179" t="s">
        <v>8325</v>
      </c>
      <c r="R2179" t="s">
        <v>8326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42745.157141203701</v>
      </c>
      <c r="T2185" s="14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41319.141655092586</v>
      </c>
      <c r="T2187" s="14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41276.638483796291</v>
      </c>
      <c r="T2203" s="14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41031.613298611112</v>
      </c>
      <c r="T2207" s="14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42194.543344907404</v>
      </c>
      <c r="T2218" s="14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42331.170590277776</v>
      </c>
      <c r="T2235" s="14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140">E2242/D2242*100</f>
        <v>270.68</v>
      </c>
      <c r="P2242" s="9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140"/>
        <v>806.4</v>
      </c>
      <c r="P2243" s="9">
        <f t="shared" ref="P2243:P2306" si="141">IFERROR(E2243/L2243,0)</f>
        <v>49.472392638036808</v>
      </c>
      <c r="Q2243" t="s">
        <v>8333</v>
      </c>
      <c r="R2243" t="s">
        <v>8351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41660.500196759254</v>
      </c>
      <c r="T2247" s="14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41336.49496527778</v>
      </c>
      <c r="T2251" s="14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42775.874016203707</v>
      </c>
      <c r="T2270" s="14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42315.491157407407</v>
      </c>
      <c r="T2274" s="14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41965.408321759256</v>
      </c>
      <c r="T2277" s="14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42338.500775462962</v>
      </c>
      <c r="T2280" s="14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4">
        <f t="shared" si="142"/>
        <v>42020.598368055558</v>
      </c>
      <c r="T2281" s="14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41058.977349537039</v>
      </c>
      <c r="T2287" s="14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144">E2306/D2306*100</f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144"/>
        <v>101.22777777777779</v>
      </c>
      <c r="P2307" s="9">
        <f t="shared" ref="P2307:P2370" si="145">IFERROR(E2307/L2307,0)</f>
        <v>109.10778443113773</v>
      </c>
      <c r="Q2307" t="s">
        <v>8325</v>
      </c>
      <c r="R2307" t="s">
        <v>8329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41004.594131944446</v>
      </c>
      <c r="T2309" s="14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4">
        <f t="shared" si="146"/>
        <v>42804.6871412037</v>
      </c>
      <c r="T2324" s="14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4">
        <f t="shared" si="146"/>
        <v>42807.546840277777</v>
      </c>
      <c r="T2325" s="14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41842.708796296291</v>
      </c>
      <c r="T2329" s="14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42139.573344907403</v>
      </c>
      <c r="T2330" s="14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41789.688472222224</v>
      </c>
      <c r="T2340" s="14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4">
        <f t="shared" si="146"/>
        <v>42577.39902777777</v>
      </c>
      <c r="T2349" s="14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4">
        <f t="shared" si="146"/>
        <v>42096.709907407407</v>
      </c>
      <c r="T2357" s="14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4">
        <f t="shared" si="146"/>
        <v>42264.411782407406</v>
      </c>
      <c r="T2359" s="14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148">E2370/D2370*100</f>
        <v>0.25</v>
      </c>
      <c r="P2370" s="9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148"/>
        <v>0</v>
      </c>
      <c r="P2371" s="9">
        <f t="shared" ref="P2371:P2434" si="149">IFERROR(E2371/L2371,0)</f>
        <v>0</v>
      </c>
      <c r="Q2371" t="s">
        <v>8319</v>
      </c>
      <c r="R2371" t="s">
        <v>8320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4">
        <f t="shared" si="150"/>
        <v>42215.453981481478</v>
      </c>
      <c r="T2375" s="14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4">
        <f t="shared" si="150"/>
        <v>42017.634953703702</v>
      </c>
      <c r="T2376" s="14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42399.67428240741</v>
      </c>
      <c r="T2405" s="14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4">
        <f t="shared" si="150"/>
        <v>41993.529965277776</v>
      </c>
      <c r="T2421" s="14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4">
        <f t="shared" si="150"/>
        <v>42163.961712962962</v>
      </c>
      <c r="T2428" s="14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4">
        <f t="shared" si="150"/>
        <v>42412.110335648147</v>
      </c>
      <c r="T2429" s="14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152">E2434/D2434*100</f>
        <v>1.4285714285714287E-2</v>
      </c>
      <c r="P2434" s="9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152"/>
        <v>0</v>
      </c>
      <c r="P2435" s="9">
        <f t="shared" ref="P2435:P2498" si="153">IFERROR(E2435/L2435,0)</f>
        <v>0</v>
      </c>
      <c r="Q2435" t="s">
        <v>8336</v>
      </c>
      <c r="R2435" t="s">
        <v>8337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4">
        <f t="shared" si="154"/>
        <v>42179.977708333332</v>
      </c>
      <c r="T2436" s="14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4">
        <f t="shared" si="154"/>
        <v>42252.069282407407</v>
      </c>
      <c r="T2437" s="14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4">
        <f t="shared" si="154"/>
        <v>42383.691122685188</v>
      </c>
      <c r="T2442" s="14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42052.458657407406</v>
      </c>
      <c r="T2444" s="14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42769.993148148147</v>
      </c>
      <c r="T2456" s="14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41173.945844907408</v>
      </c>
      <c r="T2470" s="14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40310.079340277771</v>
      </c>
      <c r="T2477" s="14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4">
        <f t="shared" si="154"/>
        <v>41023.01939814815</v>
      </c>
      <c r="T2492" s="14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41022.436851851853</v>
      </c>
      <c r="T2496" s="14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156">E2498/D2498*100</f>
        <v>100</v>
      </c>
      <c r="P2498" s="9">
        <f t="shared" si="153"/>
        <v>600</v>
      </c>
      <c r="Q2498" t="s">
        <v>8325</v>
      </c>
      <c r="R2498" t="s">
        <v>8329</v>
      </c>
      <c r="S2498" s="14">
        <f t="shared" si="154"/>
        <v>41327.788101851846</v>
      </c>
      <c r="T2498" s="14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156"/>
        <v>112.7715</v>
      </c>
      <c r="P2499" s="9">
        <f t="shared" ref="P2499:P2562" si="157">IFERROR(E2499/L2499,0)</f>
        <v>80.551071428571419</v>
      </c>
      <c r="Q2499" t="s">
        <v>8325</v>
      </c>
      <c r="R2499" t="s">
        <v>8329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41226.440243055556</v>
      </c>
      <c r="T2501" s="14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41053.564525462956</v>
      </c>
      <c r="T2502" s="14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42244.568333333336</v>
      </c>
      <c r="T2503" s="14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4">
        <f t="shared" si="158"/>
        <v>42078.789027777777</v>
      </c>
      <c r="T2512" s="14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4">
        <f t="shared" si="158"/>
        <v>41058.636238425919</v>
      </c>
      <c r="T2527" s="14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4">
        <f t="shared" si="158"/>
        <v>40127.492037037031</v>
      </c>
      <c r="T2536" s="14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41483.240949074076</v>
      </c>
      <c r="T2543" s="14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42026.929837962962</v>
      </c>
      <c r="T2547" s="14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41524.650219907409</v>
      </c>
      <c r="T2548" s="14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42618.417094907403</v>
      </c>
      <c r="T2550" s="14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41112.990821759253</v>
      </c>
      <c r="T2555" s="14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42093.651689814811</v>
      </c>
      <c r="T2560" s="14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160">E2562/D2562*100</f>
        <v>100.1</v>
      </c>
      <c r="P2562" s="9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160"/>
        <v>0</v>
      </c>
      <c r="P2563" s="9">
        <f t="shared" ref="P2563:P2626" si="161">IFERROR(E2563/L2563,0)</f>
        <v>0</v>
      </c>
      <c r="Q2563" t="s">
        <v>8336</v>
      </c>
      <c r="R2563" t="s">
        <v>8337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4">
        <f t="shared" si="162"/>
        <v>41985.900393518517</v>
      </c>
      <c r="T2577" s="14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4">
        <f t="shared" si="162"/>
        <v>42237.814571759256</v>
      </c>
      <c r="T2580" s="14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4">
        <f t="shared" si="162"/>
        <v>42139.964918981474</v>
      </c>
      <c r="T2586" s="14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4">
        <f t="shared" si="162"/>
        <v>42089.636874999997</v>
      </c>
      <c r="T2595" s="14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41150.693854166668</v>
      </c>
      <c r="T2603" s="14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41726.504421296289</v>
      </c>
      <c r="T2608" s="14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42115.539212962962</v>
      </c>
      <c r="T2623" s="14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164">E2626/D2626*100</f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41144.213217592587</v>
      </c>
      <c r="T2626" s="14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164"/>
        <v>956</v>
      </c>
      <c r="P2627" s="9">
        <f t="shared" ref="P2627:P2690" si="165">IFERROR(E2627/L2627,0)</f>
        <v>27.576923076923077</v>
      </c>
      <c r="Q2627" t="s">
        <v>8319</v>
      </c>
      <c r="R2627" t="s">
        <v>8355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4">
        <f t="shared" si="166"/>
        <v>42612.448159722218</v>
      </c>
      <c r="T2636" s="14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42689.374016203707</v>
      </c>
      <c r="T2645" s="14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42327.597326388888</v>
      </c>
      <c r="T2653" s="14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4">
        <f t="shared" si="166"/>
        <v>42055.392662037033</v>
      </c>
      <c r="T2656" s="14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42767.480185185188</v>
      </c>
      <c r="T2658" s="14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4">
        <f t="shared" si="166"/>
        <v>42551.675856481474</v>
      </c>
      <c r="T2660" s="14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42081.861226851848</v>
      </c>
      <c r="T2661" s="14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42275.380381944444</v>
      </c>
      <c r="T2670" s="14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4">
        <f t="shared" si="166"/>
        <v>42318.827499999992</v>
      </c>
      <c r="T2671" s="14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</v>
      </c>
      <c r="T2673" s="14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41792.821099537039</v>
      </c>
      <c r="T2679" s="14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4">
        <f t="shared" si="166"/>
        <v>41820.706307870372</v>
      </c>
      <c r="T2686" s="14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168">E2690/D2690*100</f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42027.910532407404</v>
      </c>
      <c r="T2690" s="14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168"/>
        <v>2.8571428571428571E-3</v>
      </c>
      <c r="P2691" s="9">
        <f t="shared" ref="P2691:P2754" si="169">IFERROR(E2691/L2691,0)</f>
        <v>1</v>
      </c>
      <c r="Q2691" t="s">
        <v>8336</v>
      </c>
      <c r="R2691" t="s">
        <v>8337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4">
        <f t="shared" si="170"/>
        <v>41870.666342592587</v>
      </c>
      <c r="T2702" s="14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41780.536921296291</v>
      </c>
      <c r="T2713" s="14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41934.706585648142</v>
      </c>
      <c r="T2719" s="14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42655.257557870369</v>
      </c>
      <c r="T2722" s="14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4">
        <f t="shared" si="170"/>
        <v>41044.439780092587</v>
      </c>
      <c r="T2749" s="14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4">
        <f t="shared" si="170"/>
        <v>41078.691493055558</v>
      </c>
      <c r="T2752" s="14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4">
        <f t="shared" si="170"/>
        <v>41747.678726851846</v>
      </c>
      <c r="T2753" s="14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172">E2754/D2754*100</f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172"/>
        <v>19</v>
      </c>
      <c r="P2755" s="9">
        <f t="shared" ref="P2755:P2818" si="173">IFERROR(E2755/L2755,0)</f>
        <v>47.5</v>
      </c>
      <c r="Q2755" t="s">
        <v>8322</v>
      </c>
      <c r="R2755" t="s">
        <v>8358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4">
        <f t="shared" si="174"/>
        <v>41863.427673611106</v>
      </c>
      <c r="T2756" s="14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41620.692141203697</v>
      </c>
      <c r="T2758" s="14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4">
        <f t="shared" si="174"/>
        <v>40736.459699074076</v>
      </c>
      <c r="T2768" s="14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4">
        <f t="shared" si="174"/>
        <v>41745.617939814816</v>
      </c>
      <c r="T2771" s="14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4">
        <f t="shared" si="174"/>
        <v>42550.49355324074</v>
      </c>
      <c r="T2790" s="14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176">E2818/D2818*100</f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176"/>
        <v>130</v>
      </c>
      <c r="P2819" s="9">
        <f t="shared" ref="P2819:P2882" si="177">IFERROR(E2819/L2819,0)</f>
        <v>23.636363636363637</v>
      </c>
      <c r="Q2819" t="s">
        <v>8317</v>
      </c>
      <c r="R2819" t="s">
        <v>8318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4">
        <f t="shared" si="178"/>
        <v>42291.531215277777</v>
      </c>
      <c r="T2843" s="14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4">
        <f t="shared" si="178"/>
        <v>41784.744155092594</v>
      </c>
      <c r="T2844" s="14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42480.592314814814</v>
      </c>
      <c r="T2862" s="14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42672.746805555558</v>
      </c>
      <c r="T2879" s="14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180">E2882/D2882*100</f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180"/>
        <v>0</v>
      </c>
      <c r="P2883" s="9">
        <f t="shared" ref="P2883:P2946" si="181">IFERROR(E2883/L2883,0)</f>
        <v>0</v>
      </c>
      <c r="Q2883" t="s">
        <v>8317</v>
      </c>
      <c r="R2883" t="s">
        <v>8318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4">
        <f t="shared" si="182"/>
        <v>42444.669409722221</v>
      </c>
      <c r="T2909" s="14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4">
        <f t="shared" si="182"/>
        <v>42499.523368055554</v>
      </c>
      <c r="T2910" s="14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41863.375787037039</v>
      </c>
      <c r="T2927" s="14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184">E2946/D2946*100</f>
        <v>1</v>
      </c>
      <c r="P2946" s="9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184"/>
        <v>0</v>
      </c>
      <c r="P2947" s="9">
        <f t="shared" ref="P2947:P3010" si="185">IFERROR(E2947/L2947,0)</f>
        <v>0</v>
      </c>
      <c r="Q2947" t="s">
        <v>8317</v>
      </c>
      <c r="R2947" t="s">
        <v>8357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42654.765370370369</v>
      </c>
      <c r="T2987" s="14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42511.153715277775</v>
      </c>
      <c r="T2990" s="14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42090.704166666663</v>
      </c>
      <c r="T2998" s="14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</v>
      </c>
      <c r="T3008" s="14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188">E3010/D3010*100</f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188"/>
        <v>119.756</v>
      </c>
      <c r="P3011" s="9">
        <f t="shared" ref="P3011:P3074" si="189">IFERROR(E3011/L3011,0)</f>
        <v>233.8984375</v>
      </c>
      <c r="Q3011" t="s">
        <v>8317</v>
      </c>
      <c r="R3011" t="s">
        <v>8357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41919.915277777771</v>
      </c>
      <c r="T3016" s="14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4">
        <f t="shared" si="190"/>
        <v>42163.09</v>
      </c>
      <c r="T3020" s="14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42121.467430555553</v>
      </c>
      <c r="T3025" s="14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41975.692847222221</v>
      </c>
      <c r="T3050" s="14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42744.207696759258</v>
      </c>
      <c r="T3053" s="14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42630.714560185188</v>
      </c>
      <c r="T3065" s="14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192">E3074/D3074*100</f>
        <v>1.6666666666666666E-2</v>
      </c>
      <c r="P3074" s="9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192"/>
        <v>2.3035714285714284E-2</v>
      </c>
      <c r="P3075" s="9">
        <f t="shared" ref="P3075:P3138" si="193">IFERROR(E3075/L3075,0)</f>
        <v>92.142857142857139</v>
      </c>
      <c r="Q3075" t="s">
        <v>8317</v>
      </c>
      <c r="R3075" t="s">
        <v>8357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42409.362951388888</v>
      </c>
      <c r="T3076" s="14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4">
        <f t="shared" si="194"/>
        <v>42550.89398148148</v>
      </c>
      <c r="T3077" s="14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42246.675451388888</v>
      </c>
      <c r="T3087" s="14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41760.700706018521</v>
      </c>
      <c r="T3095" s="14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4">
        <f t="shared" si="194"/>
        <v>42241.220787037033</v>
      </c>
      <c r="T3108" s="14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42128.605914351851</v>
      </c>
      <c r="T3109" s="14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41885.386805555558</v>
      </c>
      <c r="T3113" s="14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4">
        <f t="shared" si="194"/>
        <v>42509.166203703702</v>
      </c>
      <c r="T3119" s="14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4">
        <f t="shared" si="194"/>
        <v>42435.733749999992</v>
      </c>
      <c r="T3122" s="14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42426.809745370367</v>
      </c>
      <c r="T3128" s="14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4">
        <f t="shared" si="194"/>
        <v>42800.511793981474</v>
      </c>
      <c r="T3136" s="14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196">E3138/D3138*100</f>
        <v>127.8</v>
      </c>
      <c r="P3138" s="9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196"/>
        <v>3.3333333333333335</v>
      </c>
      <c r="P3139" s="9">
        <f t="shared" ref="P3139:P3202" si="197">IFERROR(E3139/L3139,0)</f>
        <v>50</v>
      </c>
      <c r="Q3139" t="s">
        <v>8317</v>
      </c>
      <c r="R3139" t="s">
        <v>8318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41909.761053240734</v>
      </c>
      <c r="T3149" s="14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41447.631388888891</v>
      </c>
      <c r="T3160" s="14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41766.597395833327</v>
      </c>
      <c r="T3166" s="14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41878.670046296298</v>
      </c>
      <c r="T3175" s="14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41858.553449074076</v>
      </c>
      <c r="T3201" s="14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200">E3202/D3202*100</f>
        <v>2E-3</v>
      </c>
      <c r="P3202" s="9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200"/>
        <v>1.25</v>
      </c>
      <c r="P3203" s="9">
        <f t="shared" ref="P3203:P3266" si="201">IFERROR(E3203/L3203,0)</f>
        <v>12.5</v>
      </c>
      <c r="Q3203" t="s">
        <v>8317</v>
      </c>
      <c r="R3203" t="s">
        <v>8359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</v>
      </c>
      <c r="T3211" s="14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41834.378240740734</v>
      </c>
      <c r="T3213" s="14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42206.627037037033</v>
      </c>
      <c r="T3225" s="14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41897.959791666661</v>
      </c>
      <c r="T3232" s="14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204">E3266/D3266*100</f>
        <v>103</v>
      </c>
      <c r="P3266" s="9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204"/>
        <v>164</v>
      </c>
      <c r="P3267" s="9">
        <f t="shared" ref="P3267:P3330" si="205">IFERROR(E3267/L3267,0)</f>
        <v>70.285714285714292</v>
      </c>
      <c r="Q3267" t="s">
        <v>8317</v>
      </c>
      <c r="R3267" t="s">
        <v>8318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42136.327800925923</v>
      </c>
      <c r="T3268" s="14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4">
        <f t="shared" si="206"/>
        <v>42137.187465277777</v>
      </c>
      <c r="T3271" s="14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4">
        <f t="shared" si="206"/>
        <v>41931.474606481475</v>
      </c>
      <c r="T3279" s="14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42430.894201388888</v>
      </c>
      <c r="T3281" s="14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4">
        <f t="shared" si="206"/>
        <v>42538.527499999997</v>
      </c>
      <c r="T3303" s="14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</v>
      </c>
      <c r="T3317" s="14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42498.831296296295</v>
      </c>
      <c r="T3319" s="14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208">E3330/D3330*100</f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208"/>
        <v>116.8</v>
      </c>
      <c r="P3331" s="9">
        <f t="shared" ref="P3331:P3394" si="209">IFERROR(E3331/L3331,0)</f>
        <v>44.92307692307692</v>
      </c>
      <c r="Q3331" t="s">
        <v>8317</v>
      </c>
      <c r="R3331" t="s">
        <v>8318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42437.190347222218</v>
      </c>
      <c r="T3338" s="14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42062.088078703702</v>
      </c>
      <c r="T3344" s="14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42320.893425925919</v>
      </c>
      <c r="T3367" s="14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42053.524293981478</v>
      </c>
      <c r="T3379" s="14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41937.745115740741</v>
      </c>
      <c r="T3382" s="14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41947.554259259261</v>
      </c>
      <c r="T3389" s="14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41815.566493055558</v>
      </c>
      <c r="T3392" s="14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212">E3394/D3394*100</f>
        <v>100</v>
      </c>
      <c r="P3394" s="9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212"/>
        <v>105.80000000000001</v>
      </c>
      <c r="P3395" s="9">
        <f t="shared" ref="P3395:P3458" si="213">IFERROR(E3395/L3395,0)</f>
        <v>36.06818181818182</v>
      </c>
      <c r="Q3395" t="s">
        <v>8317</v>
      </c>
      <c r="R3395" t="s">
        <v>8318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42140.503981481474</v>
      </c>
      <c r="T3397" s="14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41764.238298611112</v>
      </c>
      <c r="T3398" s="14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41941.543703703697</v>
      </c>
      <c r="T3400" s="14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42544.605995370366</v>
      </c>
      <c r="T3411" s="14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41775.854803240734</v>
      </c>
      <c r="T3435" s="14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41800.172094907401</v>
      </c>
      <c r="T3436" s="14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42100.719525462962</v>
      </c>
      <c r="T3440" s="14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4">
        <f t="shared" si="214"/>
        <v>42124.632777777777</v>
      </c>
      <c r="T3444" s="14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216">E3458/D3458*100</f>
        <v>191.3</v>
      </c>
      <c r="P3458" s="9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216"/>
        <v>140.19999999999999</v>
      </c>
      <c r="P3459" s="9">
        <f t="shared" ref="P3459:P3522" si="217">IFERROR(E3459/L3459,0)</f>
        <v>50.981818181818184</v>
      </c>
      <c r="Q3459" t="s">
        <v>8317</v>
      </c>
      <c r="R3459" t="s">
        <v>8318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4">
        <f t="shared" si="218"/>
        <v>41852.318888888891</v>
      </c>
      <c r="T3462" s="14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42605.55704861111</v>
      </c>
      <c r="T3470" s="14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41841.61215277778</v>
      </c>
      <c r="T3473" s="14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42053.708587962959</v>
      </c>
      <c r="T3480" s="14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4">
        <f t="shared" si="218"/>
        <v>41781.64675925926</v>
      </c>
      <c r="T3481" s="14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41989.039212962962</v>
      </c>
      <c r="T3483" s="14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41915.554502314808</v>
      </c>
      <c r="T3497" s="14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42511.53361111111</v>
      </c>
      <c r="T3499" s="14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42419.711087962962</v>
      </c>
      <c r="T3502" s="14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41794.609189814808</v>
      </c>
      <c r="T3519" s="14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220">E3522/D3522*100</f>
        <v>100.75</v>
      </c>
      <c r="P3522" s="9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220"/>
        <v>169.42857142857144</v>
      </c>
      <c r="P3523" s="9">
        <f t="shared" ref="P3523:P3586" si="221">IFERROR(E3523/L3523,0)</f>
        <v>45.615384615384613</v>
      </c>
      <c r="Q3523" t="s">
        <v>8317</v>
      </c>
      <c r="R3523" t="s">
        <v>8318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42248.431828703702</v>
      </c>
      <c r="T3537" s="14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4">
        <f t="shared" si="222"/>
        <v>41923.146018518521</v>
      </c>
      <c r="T3539" s="14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</v>
      </c>
      <c r="T3562" s="14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42236.414918981478</v>
      </c>
      <c r="T3566" s="14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</v>
      </c>
      <c r="T3572" s="14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41926.734351851854</v>
      </c>
      <c r="T3576" s="14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224">E3586/D3586*100</f>
        <v>115.5</v>
      </c>
      <c r="P3586" s="9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224"/>
        <v>119.11764705882352</v>
      </c>
      <c r="P3587" s="9">
        <f t="shared" ref="P3587:P3650" si="225">IFERROR(E3587/L3587,0)</f>
        <v>176.08695652173913</v>
      </c>
      <c r="Q3587" t="s">
        <v>8317</v>
      </c>
      <c r="R3587" t="s">
        <v>8318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42506.501041666663</v>
      </c>
      <c r="T3610" s="14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42429.783391203702</v>
      </c>
      <c r="T3611" s="14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41789.518645833326</v>
      </c>
      <c r="T3614" s="14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42660.923912037033</v>
      </c>
      <c r="T3621" s="14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42545.56585648148</v>
      </c>
      <c r="T3626" s="14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4">
        <f t="shared" si="226"/>
        <v>42226.486446759256</v>
      </c>
      <c r="T3638" s="14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4">
        <f t="shared" si="226"/>
        <v>41899.41873842592</v>
      </c>
      <c r="T3643" s="14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228">E3650/D3650*100</f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228"/>
        <v>104</v>
      </c>
      <c r="P3651" s="9">
        <f t="shared" ref="P3651:P3714" si="229">IFERROR(E3651/L3651,0)</f>
        <v>97.5</v>
      </c>
      <c r="Q3651" t="s">
        <v>8317</v>
      </c>
      <c r="R3651" t="s">
        <v>8318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42737.701805555553</v>
      </c>
      <c r="T3658" s="14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4">
        <f t="shared" si="230"/>
        <v>42499.4215162037</v>
      </c>
      <c r="T3659" s="14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42173.761793981474</v>
      </c>
      <c r="T3669" s="14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41802.365949074076</v>
      </c>
      <c r="T3679" s="14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4">
        <f t="shared" si="230"/>
        <v>42627.245763888888</v>
      </c>
      <c r="T3682" s="14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</v>
      </c>
      <c r="T3692" s="14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41809.933865740742</v>
      </c>
      <c r="T3710" s="14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232">E3714/D3714*100</f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42133.963738425919</v>
      </c>
      <c r="T3714" s="14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232"/>
        <v>101.49999999999999</v>
      </c>
      <c r="P3715" s="9">
        <f t="shared" ref="P3715:P3778" si="233">IFERROR(E3715/L3715,0)</f>
        <v>106.84210526315789</v>
      </c>
      <c r="Q3715" t="s">
        <v>8317</v>
      </c>
      <c r="R3715" t="s">
        <v>8318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42118.347997685181</v>
      </c>
      <c r="T3716" s="14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41943.544699074067</v>
      </c>
      <c r="T3725" s="14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42465.283101851848</v>
      </c>
      <c r="T3726" s="14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42461.932534722218</v>
      </c>
      <c r="T3728" s="14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4">
        <f t="shared" si="234"/>
        <v>41831.489606481475</v>
      </c>
      <c r="T3747" s="14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41747.263171296298</v>
      </c>
      <c r="T3760" s="14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42655.796840277777</v>
      </c>
      <c r="T3775" s="14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236">E3778/D3778*100</f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236"/>
        <v>143.19999999999999</v>
      </c>
      <c r="P3779" s="9">
        <f t="shared" ref="P3779:P3842" si="237">IFERROR(E3779/L3779,0)</f>
        <v>48.542372881355931</v>
      </c>
      <c r="Q3779" t="s">
        <v>8317</v>
      </c>
      <c r="R3779" t="s">
        <v>8359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42546.653900462959</v>
      </c>
      <c r="T3784" s="14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4">
        <f t="shared" si="238"/>
        <v>41831.514444444438</v>
      </c>
      <c r="T3800" s="14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4">
        <f t="shared" si="238"/>
        <v>41963.664027777777</v>
      </c>
      <c r="T3835" s="14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4">
        <f t="shared" si="238"/>
        <v>42154.934305555558</v>
      </c>
      <c r="T3841" s="14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240">E3842/D3842*100</f>
        <v>6500</v>
      </c>
      <c r="P3842" s="9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240"/>
        <v>8.7200000000000006</v>
      </c>
      <c r="P3843" s="9">
        <f t="shared" ref="P3843:P3906" si="241">IFERROR(E3843/L3843,0)</f>
        <v>25.647058823529413</v>
      </c>
      <c r="Q3843" t="s">
        <v>8317</v>
      </c>
      <c r="R3843" t="s">
        <v>8318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42248.418680555558</v>
      </c>
      <c r="T3847" s="14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4">
        <f t="shared" si="242"/>
        <v>42128.222731481474</v>
      </c>
      <c r="T3860" s="14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41833.452662037038</v>
      </c>
      <c r="T3862" s="14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4">
        <f t="shared" si="242"/>
        <v>41865.45144675926</v>
      </c>
      <c r="T3870" s="14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4">
        <f t="shared" si="242"/>
        <v>41792.963865740741</v>
      </c>
      <c r="T3872" s="14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4">
        <f t="shared" si="242"/>
        <v>41867.443946759253</v>
      </c>
      <c r="T3894" s="14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4">
        <f t="shared" si="242"/>
        <v>41843.566678240742</v>
      </c>
      <c r="T3901" s="14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4">
        <f t="shared" si="242"/>
        <v>42317.618043981478</v>
      </c>
      <c r="T3903" s="14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244">E3906/D3906*100</f>
        <v>0.03</v>
      </c>
      <c r="P3906" s="9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244"/>
        <v>11.533333333333333</v>
      </c>
      <c r="P3907" s="9">
        <f t="shared" ref="P3907:P3970" si="245">IFERROR(E3907/L3907,0)</f>
        <v>24.714285714285715</v>
      </c>
      <c r="Q3907" t="s">
        <v>8317</v>
      </c>
      <c r="R3907" t="s">
        <v>8318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42114.610601851855</v>
      </c>
      <c r="T3916" s="14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42221.448449074072</v>
      </c>
      <c r="T3937" s="14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42151.697384259256</v>
      </c>
      <c r="T3940" s="14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4">
        <f t="shared" si="246"/>
        <v>41829.117164351854</v>
      </c>
      <c r="T3950" s="14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4">
        <f t="shared" si="246"/>
        <v>42513.76798611111</v>
      </c>
      <c r="T3959" s="14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4">
        <f t="shared" si="246"/>
        <v>41816.742037037031</v>
      </c>
      <c r="T3960" s="14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248">E3970/D3970*100</f>
        <v>10.54</v>
      </c>
      <c r="P3970" s="9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248"/>
        <v>7.4690265486725664</v>
      </c>
      <c r="P3971" s="9">
        <f t="shared" ref="P3971:P4034" si="249">IFERROR(E3971/L3971,0)</f>
        <v>35.166666666666664</v>
      </c>
      <c r="Q3971" t="s">
        <v>8317</v>
      </c>
      <c r="R3971" t="s">
        <v>8318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4">
        <f t="shared" si="250"/>
        <v>42447.655219907407</v>
      </c>
      <c r="T3972" s="14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4">
        <f t="shared" si="250"/>
        <v>41920.75513888889</v>
      </c>
      <c r="T3986" s="14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41950.058611111112</v>
      </c>
      <c r="T3998" s="14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4">
        <f t="shared" si="250"/>
        <v>42174.572488425925</v>
      </c>
      <c r="T4017" s="14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41990.375775462962</v>
      </c>
      <c r="T4024" s="14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4">
        <f t="shared" si="250"/>
        <v>42408.791238425925</v>
      </c>
      <c r="T4025" s="14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4">
        <f t="shared" si="250"/>
        <v>42321.816782407404</v>
      </c>
      <c r="T4031" s="14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252">E4034/D4034*100</f>
        <v>6.8287037037037033</v>
      </c>
      <c r="P4034" s="9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252"/>
        <v>25.698702928870294</v>
      </c>
      <c r="P4035" s="9">
        <f t="shared" ref="P4035:P4098" si="253">IFERROR(E4035/L4035,0)</f>
        <v>65.340319148936175</v>
      </c>
      <c r="Q4035" t="s">
        <v>8317</v>
      </c>
      <c r="R4035" t="s">
        <v>8318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4">
        <f t="shared" si="254"/>
        <v>41903.674618055556</v>
      </c>
      <c r="T4037" s="14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4">
        <f t="shared" si="254"/>
        <v>41804.728750000002</v>
      </c>
      <c r="T4038" s="14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4">
        <f t="shared" si="254"/>
        <v>42496.862442129626</v>
      </c>
      <c r="T4039" s="14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4">
        <f t="shared" si="254"/>
        <v>41869.590393518512</v>
      </c>
      <c r="T4040" s="14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4">
        <f t="shared" si="254"/>
        <v>41761.601817129624</v>
      </c>
      <c r="T4053" s="14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42534.724988425922</v>
      </c>
      <c r="T4058" s="14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4">
        <f t="shared" si="254"/>
        <v>42078.136874999997</v>
      </c>
      <c r="T4075" s="14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4">
        <f t="shared" si="254"/>
        <v>41905.587372685179</v>
      </c>
      <c r="T4078" s="14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256">E4098/D4098*100</f>
        <v>11.428571428571429</v>
      </c>
      <c r="P4098" s="9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256"/>
        <v>0</v>
      </c>
      <c r="P4099" s="9">
        <f t="shared" ref="P4099:P4115" si="257">IFERROR(E4099/L4099,0)</f>
        <v>0</v>
      </c>
      <c r="Q4099" t="s">
        <v>8317</v>
      </c>
      <c r="R4099" t="s">
        <v>8318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4">
        <f t="shared" si="258"/>
        <v>42766.823344907403</v>
      </c>
      <c r="T4110" s="14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42512.418414351851</v>
      </c>
      <c r="T4112" s="14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autoFilter ref="A1:R4115" xr:uid="{464D074C-0F2A-4CAB-A070-7FEB0E1251B8}"/>
  <conditionalFormatting sqref="F2:F135">
    <cfRule type="cellIs" dxfId="6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:F4115">
    <cfRule type="containsText" dxfId="5" priority="8" operator="containsText" text="successful">
      <formula>NOT(ISERROR(SEARCH("successful",F16)))</formula>
    </cfRule>
  </conditionalFormatting>
  <conditionalFormatting sqref="F2:F4115">
    <cfRule type="containsText" dxfId="4" priority="3" operator="containsText" text="canceled">
      <formula>NOT(ISERROR(SEARCH("canceled",F2)))</formula>
    </cfRule>
    <cfRule type="containsText" dxfId="3" priority="5" operator="containsText" text="live">
      <formula>NOT(ISERROR(SEARCH("live",F2)))</formula>
    </cfRule>
    <cfRule type="containsText" dxfId="2" priority="6" operator="containsText" text="cancelled">
      <formula>NOT(ISERROR(SEARCH("cancelled",F2)))</formula>
    </cfRule>
    <cfRule type="containsText" dxfId="1" priority="7" operator="containsText" text="failed">
      <formula>NOT(ISERROR(SEARCH("failed",F2)))</formula>
    </cfRule>
  </conditionalFormatting>
  <conditionalFormatting sqref="F607:F4115">
    <cfRule type="containsText" dxfId="0" priority="4" operator="containsText" text="cancelled">
      <formula>NOT(ISERROR(SEARCH("cancelled",F607)))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A50021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66C8-2B84-45C0-AECF-C759648C89F3}">
  <dimension ref="A1:F14"/>
  <sheetViews>
    <sheetView workbookViewId="0">
      <selection activeCell="C10" sqref="C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8360</v>
      </c>
    </row>
    <row r="4" spans="1:6" x14ac:dyDescent="0.3">
      <c r="A4" s="6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8308</v>
      </c>
    </row>
    <row r="5" spans="1:6" x14ac:dyDescent="0.3">
      <c r="A5" s="7" t="s">
        <v>8310</v>
      </c>
      <c r="B5">
        <v>314</v>
      </c>
      <c r="C5">
        <v>180</v>
      </c>
      <c r="D5">
        <v>26</v>
      </c>
      <c r="F5">
        <v>520</v>
      </c>
    </row>
    <row r="6" spans="1:6" x14ac:dyDescent="0.3">
      <c r="A6" s="7" t="s">
        <v>8336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">
      <c r="A7" s="7" t="s">
        <v>8333</v>
      </c>
      <c r="B7">
        <v>80</v>
      </c>
      <c r="C7">
        <v>140</v>
      </c>
      <c r="F7">
        <v>220</v>
      </c>
    </row>
    <row r="8" spans="1:6" x14ac:dyDescent="0.3">
      <c r="A8" s="7" t="s">
        <v>8331</v>
      </c>
      <c r="D8">
        <v>24</v>
      </c>
      <c r="F8">
        <v>24</v>
      </c>
    </row>
    <row r="9" spans="1:6" x14ac:dyDescent="0.3">
      <c r="A9" s="7" t="s">
        <v>8325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">
      <c r="A10" s="7" t="s">
        <v>8338</v>
      </c>
      <c r="B10">
        <v>103</v>
      </c>
      <c r="C10">
        <v>117</v>
      </c>
      <c r="F10">
        <v>220</v>
      </c>
    </row>
    <row r="11" spans="1:6" x14ac:dyDescent="0.3">
      <c r="A11" s="7" t="s">
        <v>8322</v>
      </c>
      <c r="B11">
        <v>80</v>
      </c>
      <c r="C11">
        <v>127</v>
      </c>
      <c r="D11">
        <v>30</v>
      </c>
      <c r="F11">
        <v>237</v>
      </c>
    </row>
    <row r="12" spans="1:6" x14ac:dyDescent="0.3">
      <c r="A12" s="7" t="s">
        <v>8319</v>
      </c>
      <c r="B12">
        <v>209</v>
      </c>
      <c r="C12">
        <v>213</v>
      </c>
      <c r="D12">
        <v>178</v>
      </c>
      <c r="F12">
        <v>600</v>
      </c>
    </row>
    <row r="13" spans="1:6" x14ac:dyDescent="0.3">
      <c r="A13" s="7" t="s">
        <v>8317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">
      <c r="A14" s="7" t="s">
        <v>8308</v>
      </c>
      <c r="B14">
        <v>2199</v>
      </c>
      <c r="C14">
        <v>1530</v>
      </c>
      <c r="D14">
        <v>335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4563-8324-4587-AF2A-B389FFE20A19}">
  <dimension ref="A1:F47"/>
  <sheetViews>
    <sheetView workbookViewId="0">
      <selection activeCell="O26" sqref="O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8361</v>
      </c>
      <c r="B2" t="s">
        <v>8364</v>
      </c>
    </row>
    <row r="4" spans="1:6" x14ac:dyDescent="0.3">
      <c r="A4" s="6" t="s">
        <v>8363</v>
      </c>
      <c r="B4" s="6" t="s">
        <v>8360</v>
      </c>
    </row>
    <row r="5" spans="1:6" x14ac:dyDescent="0.3">
      <c r="A5" s="6" t="s">
        <v>8307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3">
      <c r="A6" s="7" t="s">
        <v>8316</v>
      </c>
      <c r="C6">
        <v>100</v>
      </c>
      <c r="F6">
        <v>100</v>
      </c>
    </row>
    <row r="7" spans="1:6" x14ac:dyDescent="0.3">
      <c r="A7" s="7" t="s">
        <v>8344</v>
      </c>
      <c r="D7">
        <v>20</v>
      </c>
      <c r="F7">
        <v>20</v>
      </c>
    </row>
    <row r="8" spans="1:6" x14ac:dyDescent="0.3">
      <c r="A8" s="7" t="s">
        <v>8332</v>
      </c>
      <c r="D8">
        <v>24</v>
      </c>
      <c r="F8">
        <v>24</v>
      </c>
    </row>
    <row r="9" spans="1:6" x14ac:dyDescent="0.3">
      <c r="A9" s="7" t="s">
        <v>8358</v>
      </c>
      <c r="C9">
        <v>40</v>
      </c>
      <c r="F9">
        <v>40</v>
      </c>
    </row>
    <row r="10" spans="1:6" x14ac:dyDescent="0.3">
      <c r="A10" s="7" t="s">
        <v>8354</v>
      </c>
      <c r="B10">
        <v>40</v>
      </c>
      <c r="F10">
        <v>40</v>
      </c>
    </row>
    <row r="11" spans="1:6" x14ac:dyDescent="0.3">
      <c r="A11" s="7" t="s">
        <v>8315</v>
      </c>
      <c r="B11">
        <v>180</v>
      </c>
      <c r="F11">
        <v>180</v>
      </c>
    </row>
    <row r="12" spans="1:6" x14ac:dyDescent="0.3">
      <c r="A12" s="7" t="s">
        <v>8314</v>
      </c>
      <c r="C12">
        <v>80</v>
      </c>
      <c r="F12">
        <v>80</v>
      </c>
    </row>
    <row r="13" spans="1:6" x14ac:dyDescent="0.3">
      <c r="A13" s="7" t="s">
        <v>8330</v>
      </c>
      <c r="B13">
        <v>40</v>
      </c>
      <c r="F13">
        <v>40</v>
      </c>
    </row>
    <row r="14" spans="1:6" x14ac:dyDescent="0.3">
      <c r="A14" s="7" t="s">
        <v>8347</v>
      </c>
      <c r="C14">
        <v>40</v>
      </c>
      <c r="E14">
        <v>20</v>
      </c>
      <c r="F14">
        <v>60</v>
      </c>
    </row>
    <row r="15" spans="1:6" x14ac:dyDescent="0.3">
      <c r="A15" s="7" t="s">
        <v>8324</v>
      </c>
      <c r="C15">
        <v>40</v>
      </c>
      <c r="F15">
        <v>40</v>
      </c>
    </row>
    <row r="16" spans="1:6" x14ac:dyDescent="0.3">
      <c r="A16" s="7" t="s">
        <v>8337</v>
      </c>
      <c r="C16">
        <v>120</v>
      </c>
      <c r="D16">
        <v>20</v>
      </c>
      <c r="F16">
        <v>140</v>
      </c>
    </row>
    <row r="17" spans="1:6" x14ac:dyDescent="0.3">
      <c r="A17" s="7" t="s">
        <v>8348</v>
      </c>
      <c r="C17">
        <v>20</v>
      </c>
      <c r="F17">
        <v>20</v>
      </c>
    </row>
    <row r="18" spans="1:6" x14ac:dyDescent="0.3">
      <c r="A18" s="7" t="s">
        <v>8349</v>
      </c>
      <c r="B18">
        <v>140</v>
      </c>
      <c r="F18">
        <v>140</v>
      </c>
    </row>
    <row r="19" spans="1:6" x14ac:dyDescent="0.3">
      <c r="A19" s="7" t="s">
        <v>8329</v>
      </c>
      <c r="B19">
        <v>140</v>
      </c>
      <c r="C19">
        <v>20</v>
      </c>
      <c r="F19">
        <v>160</v>
      </c>
    </row>
    <row r="20" spans="1:6" x14ac:dyDescent="0.3">
      <c r="A20" s="7" t="s">
        <v>8328</v>
      </c>
      <c r="C20">
        <v>60</v>
      </c>
      <c r="F20">
        <v>60</v>
      </c>
    </row>
    <row r="21" spans="1:6" x14ac:dyDescent="0.3">
      <c r="A21" s="7" t="s">
        <v>8356</v>
      </c>
      <c r="B21">
        <v>9</v>
      </c>
      <c r="C21">
        <v>11</v>
      </c>
      <c r="F21">
        <v>20</v>
      </c>
    </row>
    <row r="22" spans="1:6" x14ac:dyDescent="0.3">
      <c r="A22" s="7" t="s">
        <v>8327</v>
      </c>
      <c r="B22">
        <v>20</v>
      </c>
      <c r="F22">
        <v>20</v>
      </c>
    </row>
    <row r="23" spans="1:6" x14ac:dyDescent="0.3">
      <c r="A23" s="7" t="s">
        <v>8335</v>
      </c>
      <c r="C23">
        <v>40</v>
      </c>
      <c r="F23">
        <v>40</v>
      </c>
    </row>
    <row r="24" spans="1:6" x14ac:dyDescent="0.3">
      <c r="A24" s="7" t="s">
        <v>8359</v>
      </c>
      <c r="B24">
        <v>60</v>
      </c>
      <c r="C24">
        <v>60</v>
      </c>
      <c r="D24">
        <v>20</v>
      </c>
      <c r="F24">
        <v>140</v>
      </c>
    </row>
    <row r="25" spans="1:6" x14ac:dyDescent="0.3">
      <c r="A25" s="7" t="s">
        <v>8343</v>
      </c>
      <c r="C25">
        <v>20</v>
      </c>
      <c r="F25">
        <v>20</v>
      </c>
    </row>
    <row r="26" spans="1:6" x14ac:dyDescent="0.3">
      <c r="A26" s="7" t="s">
        <v>8323</v>
      </c>
      <c r="B26">
        <v>60</v>
      </c>
      <c r="F26">
        <v>60</v>
      </c>
    </row>
    <row r="27" spans="1:6" x14ac:dyDescent="0.3">
      <c r="A27" s="7" t="s">
        <v>8350</v>
      </c>
      <c r="C27">
        <v>20</v>
      </c>
      <c r="F27">
        <v>20</v>
      </c>
    </row>
    <row r="28" spans="1:6" x14ac:dyDescent="0.3">
      <c r="A28" s="7" t="s">
        <v>8339</v>
      </c>
      <c r="B28">
        <v>103</v>
      </c>
      <c r="C28">
        <v>57</v>
      </c>
      <c r="F28">
        <v>160</v>
      </c>
    </row>
    <row r="29" spans="1:6" x14ac:dyDescent="0.3">
      <c r="A29" s="7" t="s">
        <v>8345</v>
      </c>
      <c r="C29">
        <v>20</v>
      </c>
      <c r="F29">
        <v>20</v>
      </c>
    </row>
    <row r="30" spans="1:6" x14ac:dyDescent="0.3">
      <c r="A30" s="7" t="s">
        <v>8318</v>
      </c>
      <c r="B30">
        <v>694</v>
      </c>
      <c r="C30">
        <v>353</v>
      </c>
      <c r="E30">
        <v>19</v>
      </c>
      <c r="F30">
        <v>1066</v>
      </c>
    </row>
    <row r="31" spans="1:6" x14ac:dyDescent="0.3">
      <c r="A31" s="7" t="s">
        <v>8346</v>
      </c>
      <c r="B31">
        <v>40</v>
      </c>
      <c r="F31">
        <v>40</v>
      </c>
    </row>
    <row r="32" spans="1:6" x14ac:dyDescent="0.3">
      <c r="A32" s="7" t="s">
        <v>8342</v>
      </c>
      <c r="B32">
        <v>20</v>
      </c>
      <c r="F32">
        <v>20</v>
      </c>
    </row>
    <row r="33" spans="1:6" x14ac:dyDescent="0.3">
      <c r="A33" s="7" t="s">
        <v>8353</v>
      </c>
      <c r="C33">
        <v>20</v>
      </c>
      <c r="F33">
        <v>20</v>
      </c>
    </row>
    <row r="34" spans="1:6" x14ac:dyDescent="0.3">
      <c r="A34" s="7" t="s">
        <v>8326</v>
      </c>
      <c r="B34">
        <v>260</v>
      </c>
      <c r="F34">
        <v>260</v>
      </c>
    </row>
    <row r="35" spans="1:6" x14ac:dyDescent="0.3">
      <c r="A35" s="7" t="s">
        <v>8313</v>
      </c>
      <c r="B35">
        <v>14</v>
      </c>
      <c r="D35">
        <v>26</v>
      </c>
      <c r="F35">
        <v>40</v>
      </c>
    </row>
    <row r="36" spans="1:6" x14ac:dyDescent="0.3">
      <c r="A36" s="7" t="s">
        <v>8312</v>
      </c>
      <c r="B36">
        <v>60</v>
      </c>
      <c r="F36">
        <v>60</v>
      </c>
    </row>
    <row r="37" spans="1:6" x14ac:dyDescent="0.3">
      <c r="A37" s="7" t="s">
        <v>8352</v>
      </c>
      <c r="B37">
        <v>34</v>
      </c>
      <c r="E37">
        <v>6</v>
      </c>
      <c r="F37">
        <v>40</v>
      </c>
    </row>
    <row r="38" spans="1:6" x14ac:dyDescent="0.3">
      <c r="A38" s="7" t="s">
        <v>8355</v>
      </c>
      <c r="B38">
        <v>40</v>
      </c>
      <c r="C38">
        <v>2</v>
      </c>
      <c r="D38">
        <v>18</v>
      </c>
      <c r="F38">
        <v>60</v>
      </c>
    </row>
    <row r="39" spans="1:6" x14ac:dyDescent="0.3">
      <c r="A39" s="7" t="s">
        <v>8357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">
      <c r="A40" s="7" t="s">
        <v>8351</v>
      </c>
      <c r="B40">
        <v>80</v>
      </c>
      <c r="F40">
        <v>80</v>
      </c>
    </row>
    <row r="41" spans="1:6" x14ac:dyDescent="0.3">
      <c r="A41" s="7" t="s">
        <v>8311</v>
      </c>
      <c r="B41">
        <v>60</v>
      </c>
      <c r="F41">
        <v>60</v>
      </c>
    </row>
    <row r="42" spans="1:6" x14ac:dyDescent="0.3">
      <c r="A42" s="7" t="s">
        <v>8341</v>
      </c>
      <c r="C42">
        <v>47</v>
      </c>
      <c r="D42">
        <v>10</v>
      </c>
      <c r="F42">
        <v>57</v>
      </c>
    </row>
    <row r="43" spans="1:6" x14ac:dyDescent="0.3">
      <c r="A43" s="7" t="s">
        <v>8334</v>
      </c>
      <c r="C43">
        <v>100</v>
      </c>
      <c r="F43">
        <v>100</v>
      </c>
    </row>
    <row r="44" spans="1:6" x14ac:dyDescent="0.3">
      <c r="A44" s="7" t="s">
        <v>8321</v>
      </c>
      <c r="B44">
        <v>20</v>
      </c>
      <c r="C44">
        <v>120</v>
      </c>
      <c r="D44">
        <v>60</v>
      </c>
      <c r="F44">
        <v>200</v>
      </c>
    </row>
    <row r="45" spans="1:6" x14ac:dyDescent="0.3">
      <c r="A45" s="7" t="s">
        <v>8320</v>
      </c>
      <c r="C45">
        <v>60</v>
      </c>
      <c r="D45">
        <v>100</v>
      </c>
      <c r="F45">
        <v>160</v>
      </c>
    </row>
    <row r="46" spans="1:6" x14ac:dyDescent="0.3">
      <c r="A46" s="7" t="s">
        <v>8340</v>
      </c>
      <c r="D46">
        <v>20</v>
      </c>
      <c r="F46">
        <v>20</v>
      </c>
    </row>
    <row r="47" spans="1:6" x14ac:dyDescent="0.3">
      <c r="A47" s="7" t="s">
        <v>8308</v>
      </c>
      <c r="B47">
        <v>2199</v>
      </c>
      <c r="C47">
        <v>1530</v>
      </c>
      <c r="D47">
        <v>335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1B3A9-255D-4018-B80B-06B990FBBD4C}">
  <dimension ref="A1:F18"/>
  <sheetViews>
    <sheetView workbookViewId="0">
      <selection activeCell="E23" sqref="E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8361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8363</v>
      </c>
      <c r="B4" s="6" t="s">
        <v>8360</v>
      </c>
    </row>
    <row r="5" spans="1:6" x14ac:dyDescent="0.3">
      <c r="A5" s="6" t="s">
        <v>8307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3">
      <c r="A6" s="7" t="s">
        <v>8373</v>
      </c>
      <c r="B6">
        <v>183</v>
      </c>
      <c r="C6">
        <v>149</v>
      </c>
      <c r="D6">
        <v>34</v>
      </c>
      <c r="E6">
        <v>2</v>
      </c>
      <c r="F6">
        <v>368</v>
      </c>
    </row>
    <row r="7" spans="1:6" x14ac:dyDescent="0.3">
      <c r="A7" s="7" t="s">
        <v>8374</v>
      </c>
      <c r="B7">
        <v>202</v>
      </c>
      <c r="C7">
        <v>105</v>
      </c>
      <c r="D7">
        <v>27</v>
      </c>
      <c r="E7">
        <v>18</v>
      </c>
      <c r="F7">
        <v>352</v>
      </c>
    </row>
    <row r="8" spans="1:6" x14ac:dyDescent="0.3">
      <c r="A8" s="7" t="s">
        <v>8375</v>
      </c>
      <c r="B8">
        <v>180</v>
      </c>
      <c r="C8">
        <v>108</v>
      </c>
      <c r="D8">
        <v>27</v>
      </c>
      <c r="E8">
        <v>30</v>
      </c>
      <c r="F8">
        <v>345</v>
      </c>
    </row>
    <row r="9" spans="1:6" x14ac:dyDescent="0.3">
      <c r="A9" s="7" t="s">
        <v>8376</v>
      </c>
      <c r="B9">
        <v>195</v>
      </c>
      <c r="C9">
        <v>103</v>
      </c>
      <c r="D9">
        <v>25</v>
      </c>
      <c r="F9">
        <v>323</v>
      </c>
    </row>
    <row r="10" spans="1:6" x14ac:dyDescent="0.3">
      <c r="A10" s="7" t="s">
        <v>8367</v>
      </c>
      <c r="B10">
        <v>236</v>
      </c>
      <c r="C10">
        <v>126</v>
      </c>
      <c r="D10">
        <v>23</v>
      </c>
      <c r="F10">
        <v>385</v>
      </c>
    </row>
    <row r="11" spans="1:6" x14ac:dyDescent="0.3">
      <c r="A11" s="7" t="s">
        <v>8377</v>
      </c>
      <c r="B11">
        <v>214</v>
      </c>
      <c r="C11">
        <v>148</v>
      </c>
      <c r="D11">
        <v>26</v>
      </c>
      <c r="F11">
        <v>388</v>
      </c>
    </row>
    <row r="12" spans="1:6" x14ac:dyDescent="0.3">
      <c r="A12" s="7" t="s">
        <v>8368</v>
      </c>
      <c r="B12">
        <v>192</v>
      </c>
      <c r="C12">
        <v>148</v>
      </c>
      <c r="D12">
        <v>44</v>
      </c>
      <c r="F12">
        <v>384</v>
      </c>
    </row>
    <row r="13" spans="1:6" x14ac:dyDescent="0.3">
      <c r="A13" s="7" t="s">
        <v>8369</v>
      </c>
      <c r="B13">
        <v>169</v>
      </c>
      <c r="C13">
        <v>134</v>
      </c>
      <c r="D13">
        <v>30</v>
      </c>
      <c r="F13">
        <v>333</v>
      </c>
    </row>
    <row r="14" spans="1:6" x14ac:dyDescent="0.3">
      <c r="A14" s="7" t="s">
        <v>8370</v>
      </c>
      <c r="B14">
        <v>152</v>
      </c>
      <c r="C14">
        <v>127</v>
      </c>
      <c r="D14">
        <v>20</v>
      </c>
      <c r="F14">
        <v>299</v>
      </c>
    </row>
    <row r="15" spans="1:6" x14ac:dyDescent="0.3">
      <c r="A15" s="7" t="s">
        <v>8371</v>
      </c>
      <c r="B15">
        <v>184</v>
      </c>
      <c r="C15">
        <v>150</v>
      </c>
      <c r="D15">
        <v>20</v>
      </c>
      <c r="F15">
        <v>354</v>
      </c>
    </row>
    <row r="16" spans="1:6" x14ac:dyDescent="0.3">
      <c r="A16" s="7" t="s">
        <v>8372</v>
      </c>
      <c r="B16">
        <v>180</v>
      </c>
      <c r="C16">
        <v>113</v>
      </c>
      <c r="D16">
        <v>37</v>
      </c>
      <c r="F16">
        <v>330</v>
      </c>
    </row>
    <row r="17" spans="1:6" x14ac:dyDescent="0.3">
      <c r="A17" s="7" t="s">
        <v>8378</v>
      </c>
      <c r="B17">
        <v>112</v>
      </c>
      <c r="C17">
        <v>119</v>
      </c>
      <c r="D17">
        <v>22</v>
      </c>
      <c r="F17">
        <v>253</v>
      </c>
    </row>
    <row r="18" spans="1:6" x14ac:dyDescent="0.3">
      <c r="A18" s="7" t="s">
        <v>8308</v>
      </c>
      <c r="B18">
        <v>2199</v>
      </c>
      <c r="C18">
        <v>1530</v>
      </c>
      <c r="D18">
        <v>335</v>
      </c>
      <c r="E18">
        <v>50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CBC1-D867-4E37-8E8B-3AAF1CB13FE7}">
  <dimension ref="A1:I13"/>
  <sheetViews>
    <sheetView tabSelected="1" workbookViewId="0">
      <selection activeCell="F6" sqref="F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9" x14ac:dyDescent="0.3">
      <c r="A1" s="11" t="s">
        <v>8380</v>
      </c>
      <c r="B1" s="11" t="s">
        <v>8381</v>
      </c>
      <c r="C1" s="11" t="s">
        <v>8382</v>
      </c>
      <c r="D1" s="11" t="s">
        <v>8398</v>
      </c>
      <c r="E1" s="11" t="s">
        <v>8383</v>
      </c>
      <c r="F1" s="11" t="s">
        <v>8384</v>
      </c>
      <c r="G1" s="11" t="s">
        <v>8385</v>
      </c>
      <c r="H1" s="11" t="s">
        <v>8399</v>
      </c>
    </row>
    <row r="2" spans="1:9" x14ac:dyDescent="0.3">
      <c r="A2" t="s">
        <v>8386</v>
      </c>
      <c r="B2">
        <f>COUNTIFS(Sheet1!$F$2:$F$4115,"successful",Sheet1!$D$2:$D$4115,"&lt;1000")</f>
        <v>324</v>
      </c>
      <c r="C2">
        <f>COUNTIFS(Sheet1!$F$2:$F$4115,"failed",Sheet1!$D$2:$D$4115,"&lt;1000")</f>
        <v>113</v>
      </c>
      <c r="D2">
        <f>COUNTIFS(Sheet1!$F$2:$F$4115,"canceled",Sheet1!$D$2:$D$4115,"&lt;1000")</f>
        <v>16</v>
      </c>
      <c r="E2">
        <f>SUM(B2:D2)</f>
        <v>453</v>
      </c>
      <c r="F2" s="8">
        <f>B2/E2</f>
        <v>0.71523178807947019</v>
      </c>
      <c r="G2" s="8">
        <f>C2/E2</f>
        <v>0.24944812362030905</v>
      </c>
      <c r="H2" s="8">
        <f>D2/E2</f>
        <v>3.5320088300220751E-2</v>
      </c>
      <c r="I2" s="5"/>
    </row>
    <row r="3" spans="1:9" x14ac:dyDescent="0.3">
      <c r="A3" t="s">
        <v>8387</v>
      </c>
      <c r="B3">
        <f>COUNTIFS(Sheet1!$F$2:$F$4115,"successful",Sheet1!$D$2:$D$4115,"&gt;999", Sheet1!$D$2:$D$4115, "&lt;5000")</f>
        <v>935</v>
      </c>
      <c r="C3">
        <f>COUNTIFS(Sheet1!$F$2:$F$4115,"failed",Sheet1!$D$2:$D$4115,"&gt;999", Sheet1!$D$2:$D$4115, "&lt;5000")</f>
        <v>420</v>
      </c>
      <c r="D3">
        <f>COUNTIFS(Sheet1!$F$2:$F$4115,"canceled",Sheet1!$D$2:$D$4115,"&gt;999", Sheet1!$D$2:$D$4115, "&lt;5000")</f>
        <v>57</v>
      </c>
      <c r="E3">
        <f t="shared" ref="E3:E13" si="0">SUM(B3:D3)</f>
        <v>1412</v>
      </c>
      <c r="F3" s="8">
        <f t="shared" ref="F3:F13" si="1">B3/E3</f>
        <v>0.66218130311614731</v>
      </c>
      <c r="G3" s="8">
        <f t="shared" ref="G3:G13" si="2">C3/E3</f>
        <v>0.29745042492917845</v>
      </c>
      <c r="H3" s="8">
        <f t="shared" ref="H3:H13" si="3">D3/E3</f>
        <v>4.0368271954674219E-2</v>
      </c>
    </row>
    <row r="4" spans="1:9" x14ac:dyDescent="0.3">
      <c r="A4" t="s">
        <v>8388</v>
      </c>
      <c r="B4">
        <f>COUNTIFS(Sheet1!$F$2:$F$4115,"successful",Sheet1!$D$2:$D$4115,"&gt;4999", Sheet1!$D$2:$D$4115, "&lt;10000")</f>
        <v>382</v>
      </c>
      <c r="C4">
        <f>COUNTIFS(Sheet1!$F$2:$F$4115,"failed",Sheet1!$D$2:$D$4115,"&gt;4999", Sheet1!$D$2:$D$4115, "&lt;10000")</f>
        <v>283</v>
      </c>
      <c r="D4">
        <f>COUNTIFS(Sheet1!$F$2:$F$4115,"canceled",Sheet1!$D$2:$D$4115,"&gt;4999", Sheet1!$D$2:$D$4115, "&lt;10000")</f>
        <v>51</v>
      </c>
      <c r="E4">
        <f t="shared" si="0"/>
        <v>716</v>
      </c>
      <c r="F4" s="8">
        <f t="shared" si="1"/>
        <v>0.53351955307262566</v>
      </c>
      <c r="G4" s="8">
        <f t="shared" si="2"/>
        <v>0.39525139664804471</v>
      </c>
      <c r="H4" s="8">
        <f t="shared" si="3"/>
        <v>7.1229050279329603E-2</v>
      </c>
    </row>
    <row r="5" spans="1:9" x14ac:dyDescent="0.3">
      <c r="A5" t="s">
        <v>8389</v>
      </c>
      <c r="B5">
        <f>COUNTIFS(Sheet1!$F$2:$F$4115,"successful",Sheet1!$D$2:$D$4115,"&gt;9999", Sheet1!$D$2:$D$4115, "&lt;15000")</f>
        <v>168</v>
      </c>
      <c r="C5">
        <f>COUNTIFS(Sheet1!$F$2:$F$4115,"failed",Sheet1!$D$2:$D$4115,"&gt;9999", Sheet1!$D$2:$D$4115, "&lt;15000")</f>
        <v>144</v>
      </c>
      <c r="D5">
        <f>COUNTIFS(Sheet1!$F$2:$F$4115,"canceled",Sheet1!$D$2:$D$4115,"&gt;9999", Sheet1!$D$2:$D$4115, "&lt;15000")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9" x14ac:dyDescent="0.3">
      <c r="A6" t="s">
        <v>8390</v>
      </c>
      <c r="B6">
        <f>COUNTIFS(Sheet1!$F$2:$F$4115,"successful",Sheet1!$D$2:$D$4115,"&gt;14999", Sheet1!$D$2:$D$4115, "&lt;20000")</f>
        <v>94</v>
      </c>
      <c r="C6">
        <f>COUNTIFS(Sheet1!$F$2:$F$4115,"failed",Sheet1!$D$2:$D$4115,"&gt;14999", Sheet1!$D$2:$D$4115, "&lt;20000")</f>
        <v>90</v>
      </c>
      <c r="D6">
        <f>COUNTIFS(Sheet1!$F$2:$F$4115,"canceled",Sheet1!$D$2:$D$4115,"&gt;14999", Sheet1!$D$2:$D$4115, "&lt;20000")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9" x14ac:dyDescent="0.3">
      <c r="A7" t="s">
        <v>8391</v>
      </c>
      <c r="B7">
        <f>COUNTIFS(Sheet1!$F$2:$F$4115,"successful",Sheet1!$D$2:$D$4115,"&gt;19999", Sheet1!$D$2:$D$4115, "&lt;25000")</f>
        <v>63</v>
      </c>
      <c r="C7">
        <f>COUNTIFS(Sheet1!$F$2:$F$4115,"failed",Sheet1!$D$2:$D$4115,"&gt;19999", Sheet1!$D$2:$D$4115, "&lt;25000")</f>
        <v>72</v>
      </c>
      <c r="D7">
        <f>COUNTIFS(Sheet1!$F$2:$F$4115,"canceled",Sheet1!$D$2:$D$4115,"&gt;19999", Sheet1!$D$2:$D$4115, "&lt;25000")</f>
        <v>13</v>
      </c>
      <c r="E7">
        <f t="shared" si="0"/>
        <v>148</v>
      </c>
      <c r="F7" s="8">
        <f t="shared" si="1"/>
        <v>0.42567567567567566</v>
      </c>
      <c r="G7" s="8">
        <f t="shared" si="2"/>
        <v>0.48648648648648651</v>
      </c>
      <c r="H7" s="8">
        <f t="shared" si="3"/>
        <v>8.7837837837837843E-2</v>
      </c>
    </row>
    <row r="8" spans="1:9" x14ac:dyDescent="0.3">
      <c r="A8" t="s">
        <v>8392</v>
      </c>
      <c r="B8">
        <f>COUNTIFS(Sheet1!$F$2:$F$4115,"successful",Sheet1!$D$2:$D$4115,"&gt;24999", Sheet1!$D$2:$D$4115, "&lt;30000")</f>
        <v>56</v>
      </c>
      <c r="C8">
        <f>COUNTIFS(Sheet1!$F$2:$F$4115,"failed",Sheet1!$D$2:$D$4115,"&gt;24999", Sheet1!$D$2:$D$4115, "&lt;30000")</f>
        <v>64</v>
      </c>
      <c r="D8">
        <f>COUNTIFS(Sheet1!$F$2:$F$4115,"canceled",Sheet1!$D$2:$D$4115,"&gt;24999", Sheet1!$D$2:$D$4115, "&lt;30000")</f>
        <v>17</v>
      </c>
      <c r="E8">
        <f t="shared" si="0"/>
        <v>137</v>
      </c>
      <c r="F8" s="8">
        <f t="shared" si="1"/>
        <v>0.40875912408759124</v>
      </c>
      <c r="G8" s="8">
        <f t="shared" si="2"/>
        <v>0.46715328467153283</v>
      </c>
      <c r="H8" s="8">
        <f t="shared" si="3"/>
        <v>0.12408759124087591</v>
      </c>
    </row>
    <row r="9" spans="1:9" x14ac:dyDescent="0.3">
      <c r="A9" t="s">
        <v>8393</v>
      </c>
      <c r="B9">
        <f>COUNTIFS(Sheet1!$F$2:$F$4115,"successful",Sheet1!$D$2:$D$4115,"&gt;29999", Sheet1!$D$2:$D$4115, "&lt;35000")</f>
        <v>32</v>
      </c>
      <c r="C9">
        <f>COUNTIFS(Sheet1!$F$2:$F$4115,"failed",Sheet1!$D$2:$D$4115,"&gt;29999", Sheet1!$D$2:$D$4115, "&lt;35000")</f>
        <v>37</v>
      </c>
      <c r="D9">
        <f>COUNTIFS(Sheet1!$F$2:$F$4115,"canceled",Sheet1!$D$2:$D$4115,"&gt;29999", Sheet1!$D$2:$D$4115, "&lt;35000")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9" x14ac:dyDescent="0.3">
      <c r="A10" t="s">
        <v>8394</v>
      </c>
      <c r="B10">
        <f>COUNTIFS(Sheet1!$F$2:$F$4115,"successful",Sheet1!$D$2:$D$4115,"&gt;34999", Sheet1!$D$2:$D$4115, "&lt;40000")</f>
        <v>26</v>
      </c>
      <c r="C10">
        <f>COUNTIFS(Sheet1!$F$2:$F$4115,"failed",Sheet1!$D$2:$D$4115,"&gt;34999", Sheet1!$D$2:$D$4115, "&lt;40000")</f>
        <v>22</v>
      </c>
      <c r="D10">
        <f>COUNTIFS(Sheet1!$F$2:$F$4115,"canceled",Sheet1!$D$2:$D$4115,"&gt;34999", Sheet1!$D$2:$D$4115, "&lt;40000")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9" x14ac:dyDescent="0.3">
      <c r="A11" t="s">
        <v>8395</v>
      </c>
      <c r="B11">
        <f>COUNTIFS(Sheet1!$F$2:$F$4115,"successful",Sheet1!$D$2:$D$4115,"&gt;39999", Sheet1!$D$2:$D$4115, "&lt;45000")</f>
        <v>21</v>
      </c>
      <c r="C11">
        <f>COUNTIFS(Sheet1!$F$2:$F$4115,"failed",Sheet1!$D$2:$D$4115,"&gt;39999", Sheet1!$D$2:$D$4115, "&lt;45000")</f>
        <v>16</v>
      </c>
      <c r="D11">
        <f>COUNTIFS(Sheet1!$F$2:$F$4115,"canceled",Sheet1!$D$2:$D$4115,"&gt;39999", Sheet1!$D$2:$D$4115, "&lt;45000")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9" x14ac:dyDescent="0.3">
      <c r="A12" t="s">
        <v>8396</v>
      </c>
      <c r="B12">
        <f>COUNTIFS(Sheet1!$F$2:$F$4115,"successful",Sheet1!$D$2:$D$4115,"&gt;44999", Sheet1!$D$2:$D$4115, "&lt;50000")</f>
        <v>6</v>
      </c>
      <c r="C12">
        <f>COUNTIFS(Sheet1!$F$2:$F$4115,"failed",Sheet1!$D$2:$D$4115,"&gt;44999", Sheet1!$D$2:$D$4115, "&lt;50000")</f>
        <v>11</v>
      </c>
      <c r="D12">
        <f>COUNTIFS(Sheet1!$F$2:$F$4115,"canceled",Sheet1!$D$2:$D$4115,"&gt;44999", Sheet1!$D$2:$D$4115, "&lt;50000")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9" x14ac:dyDescent="0.3">
      <c r="A13" t="s">
        <v>8397</v>
      </c>
      <c r="B13">
        <f>COUNTIFS(Sheet1!$F$2:$F$4115,"successful",Sheet1!$D$2:$D$4115,"&gt;49999")</f>
        <v>92</v>
      </c>
      <c r="C13">
        <f>COUNTIFS(Sheet1!$F$2:$F$4115,"failed",Sheet1!$D$2:$D$4115,"&gt;49999")</f>
        <v>258</v>
      </c>
      <c r="D13">
        <f>COUNTIFS(Sheet1!$F$2:$F$4115,"canceled",Sheet1!$D$2:$D$4115,"&gt;49999")</f>
        <v>94</v>
      </c>
      <c r="E13">
        <f t="shared" si="0"/>
        <v>444</v>
      </c>
      <c r="F13" s="8">
        <f t="shared" si="1"/>
        <v>0.2072072072072072</v>
      </c>
      <c r="G13" s="8">
        <f t="shared" si="2"/>
        <v>0.58108108108108103</v>
      </c>
      <c r="H13" s="8">
        <f t="shared" si="3"/>
        <v>0.21171171171171171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</cp:lastModifiedBy>
  <dcterms:created xsi:type="dcterms:W3CDTF">2017-04-20T15:17:24Z</dcterms:created>
  <dcterms:modified xsi:type="dcterms:W3CDTF">2019-03-11T15:48:36Z</dcterms:modified>
</cp:coreProperties>
</file>