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haffy\Documents\courses\rohan\courses\s20\math337\beamer\matlab\"/>
    </mc:Choice>
  </mc:AlternateContent>
  <xr:revisionPtr revIDLastSave="0" documentId="13_ncr:1_{093F00A7-9F14-4B0A-9C96-974593256B45}" xr6:coauthVersionLast="36" xr6:coauthVersionMax="36" xr10:uidLastSave="{00000000-0000-0000-0000-000000000000}"/>
  <bookViews>
    <workbookView xWindow="0" yWindow="0" windowWidth="18840" windowHeight="8925" xr2:uid="{565E8BD9-756A-405A-BC06-F2F032AEE305}"/>
  </bookViews>
  <sheets>
    <sheet name="vonBert" sheetId="1" r:id="rId1"/>
    <sheet name="Allometric" sheetId="2" r:id="rId2"/>
  </sheets>
  <definedNames>
    <definedName name="a">Allometric!$I$3</definedName>
    <definedName name="b">vonBert!$G$3</definedName>
    <definedName name="k">Allometric!$I$2</definedName>
    <definedName name="L">vonBert!$G$2</definedName>
    <definedName name="solver_adj" localSheetId="1" hidden="1">Allometric!$I$2:$I$3</definedName>
    <definedName name="solver_adj" localSheetId="0" hidden="1">vonBert!$G$2:$G$3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Allometric!$F$27</definedName>
    <definedName name="solver_opt" localSheetId="0" hidden="1">vonBert!$D$21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F27" i="2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" i="1"/>
  <c r="D2" i="1" s="1"/>
  <c r="D21" i="1" l="1"/>
</calcChain>
</file>

<file path=xl/sharedStrings.xml><?xml version="1.0" encoding="utf-8"?>
<sst xmlns="http://schemas.openxmlformats.org/spreadsheetml/2006/main" count="14" uniqueCount="13">
  <si>
    <t>age (yr)</t>
  </si>
  <si>
    <t>length (cm)</t>
  </si>
  <si>
    <t>L</t>
  </si>
  <si>
    <t>b</t>
  </si>
  <si>
    <t>Model</t>
  </si>
  <si>
    <t>sq err</t>
  </si>
  <si>
    <t>Length(cm)</t>
  </si>
  <si>
    <t>Weight(g)</t>
  </si>
  <si>
    <t>k</t>
  </si>
  <si>
    <t>a</t>
  </si>
  <si>
    <t>Allo</t>
  </si>
  <si>
    <t>Sq Err</t>
  </si>
  <si>
    <t>Nonlin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</si>
</sst>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von Bertalanffy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3588773844213"/>
          <c:y val="0.12441088503793261"/>
          <c:w val="0.82862421724843449"/>
          <c:h val="0.72371181779668625"/>
        </c:manualLayout>
      </c:layout>
      <c:scatterChart>
        <c:scatterStyle val="lineMarker"/>
        <c:varyColors val="0"/>
        <c:ser>
          <c:idx val="0"/>
          <c:order val="0"/>
          <c:tx>
            <c:v>Fish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vonBert!$A$2:$A$20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</c:numCache>
            </c:numRef>
          </c:xVal>
          <c:yVal>
            <c:numRef>
              <c:f>vonBert!$B$2:$B$20</c:f>
              <c:numCache>
                <c:formatCode>General</c:formatCode>
                <c:ptCount val="19"/>
                <c:pt idx="0">
                  <c:v>56.6</c:v>
                </c:pt>
                <c:pt idx="1">
                  <c:v>57.7</c:v>
                </c:pt>
                <c:pt idx="2">
                  <c:v>56.6</c:v>
                </c:pt>
                <c:pt idx="3">
                  <c:v>51.8</c:v>
                </c:pt>
                <c:pt idx="4">
                  <c:v>55.4</c:v>
                </c:pt>
                <c:pt idx="5">
                  <c:v>58.9</c:v>
                </c:pt>
                <c:pt idx="6">
                  <c:v>60.2</c:v>
                </c:pt>
                <c:pt idx="7">
                  <c:v>71.400000000000006</c:v>
                </c:pt>
                <c:pt idx="8">
                  <c:v>54.9</c:v>
                </c:pt>
                <c:pt idx="9">
                  <c:v>85.6</c:v>
                </c:pt>
                <c:pt idx="10">
                  <c:v>58.9</c:v>
                </c:pt>
                <c:pt idx="11">
                  <c:v>78.5</c:v>
                </c:pt>
                <c:pt idx="12">
                  <c:v>75.2</c:v>
                </c:pt>
                <c:pt idx="13">
                  <c:v>80.3</c:v>
                </c:pt>
                <c:pt idx="14">
                  <c:v>78.5</c:v>
                </c:pt>
                <c:pt idx="15">
                  <c:v>75.400000000000006</c:v>
                </c:pt>
                <c:pt idx="16">
                  <c:v>83.8</c:v>
                </c:pt>
                <c:pt idx="17">
                  <c:v>87.4</c:v>
                </c:pt>
                <c:pt idx="18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4F9-A97A-75C3EE232910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vonBert!$A$2:$A$20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</c:numCache>
            </c:numRef>
          </c:xVal>
          <c:yVal>
            <c:numRef>
              <c:f>vonBert!$C$2:$C$20</c:f>
              <c:numCache>
                <c:formatCode>General</c:formatCode>
                <c:ptCount val="19"/>
                <c:pt idx="0">
                  <c:v>53.813100439806682</c:v>
                </c:pt>
                <c:pt idx="1">
                  <c:v>59.03938757104828</c:v>
                </c:pt>
                <c:pt idx="2">
                  <c:v>59.03938757104828</c:v>
                </c:pt>
                <c:pt idx="3">
                  <c:v>59.03938757104828</c:v>
                </c:pt>
                <c:pt idx="4">
                  <c:v>63.557830161850511</c:v>
                </c:pt>
                <c:pt idx="5">
                  <c:v>63.557830161850511</c:v>
                </c:pt>
                <c:pt idx="6">
                  <c:v>63.557830161850511</c:v>
                </c:pt>
                <c:pt idx="7">
                  <c:v>63.557830161850511</c:v>
                </c:pt>
                <c:pt idx="8">
                  <c:v>67.464298163643107</c:v>
                </c:pt>
                <c:pt idx="9">
                  <c:v>67.464298163643107</c:v>
                </c:pt>
                <c:pt idx="10">
                  <c:v>67.464298163643107</c:v>
                </c:pt>
                <c:pt idx="11">
                  <c:v>67.464298163643107</c:v>
                </c:pt>
                <c:pt idx="12">
                  <c:v>70.841676971131733</c:v>
                </c:pt>
                <c:pt idx="13">
                  <c:v>73.761626041247979</c:v>
                </c:pt>
                <c:pt idx="14">
                  <c:v>78.468659779139017</c:v>
                </c:pt>
                <c:pt idx="15">
                  <c:v>78.468659779139017</c:v>
                </c:pt>
                <c:pt idx="16">
                  <c:v>80.355615826656049</c:v>
                </c:pt>
                <c:pt idx="17">
                  <c:v>81.98700391498086</c:v>
                </c:pt>
                <c:pt idx="18">
                  <c:v>85.671094333044863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0-44F9-A97A-75C3EE23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14847"/>
        <c:axId val="1680289471"/>
      </c:scatterChart>
      <c:valAx>
        <c:axId val="15515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89471"/>
        <c:crosses val="autoZero"/>
        <c:crossBetween val="midCat"/>
      </c:valAx>
      <c:valAx>
        <c:axId val="16802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1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74298881931102"/>
          <c:y val="0.61132040986871228"/>
          <c:w val="0.22845103023539381"/>
          <c:h val="0.1303987018077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Weight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437564508543"/>
          <c:y val="0.11355528673346935"/>
          <c:w val="0.81832252419306273"/>
          <c:h val="0.7697877221735403"/>
        </c:manualLayout>
      </c:layout>
      <c:scatterChart>
        <c:scatterStyle val="lineMarker"/>
        <c:varyColors val="0"/>
        <c:ser>
          <c:idx val="0"/>
          <c:order val="0"/>
          <c:tx>
            <c:v>Fish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1735626517168362"/>
                  <c:y val="-2.43557470845955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W = 0.014937L</a:t>
                    </a:r>
                    <a:r>
                      <a:rPr lang="en-US" sz="1200" baseline="30000"/>
                      <a:t>2.860863</a:t>
                    </a:r>
                    <a:endParaRPr lang="en-US" sz="1200"/>
                  </a:p>
                </c:rich>
              </c:tx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Allometric!$A$2:$A$26</c:f>
              <c:numCache>
                <c:formatCode>General</c:formatCode>
                <c:ptCount val="25"/>
                <c:pt idx="0">
                  <c:v>29</c:v>
                </c:pt>
                <c:pt idx="1">
                  <c:v>51.8</c:v>
                </c:pt>
                <c:pt idx="2">
                  <c:v>54.9</c:v>
                </c:pt>
                <c:pt idx="3">
                  <c:v>55.4</c:v>
                </c:pt>
                <c:pt idx="4">
                  <c:v>56.6</c:v>
                </c:pt>
                <c:pt idx="5">
                  <c:v>56.6</c:v>
                </c:pt>
                <c:pt idx="6">
                  <c:v>57.4</c:v>
                </c:pt>
                <c:pt idx="7">
                  <c:v>57.7</c:v>
                </c:pt>
                <c:pt idx="8">
                  <c:v>58.9</c:v>
                </c:pt>
                <c:pt idx="9">
                  <c:v>58.9</c:v>
                </c:pt>
                <c:pt idx="10">
                  <c:v>60.2</c:v>
                </c:pt>
                <c:pt idx="11">
                  <c:v>62.5</c:v>
                </c:pt>
                <c:pt idx="12">
                  <c:v>68.099999999999994</c:v>
                </c:pt>
                <c:pt idx="13">
                  <c:v>69.599999999999994</c:v>
                </c:pt>
                <c:pt idx="14">
                  <c:v>71.400000000000006</c:v>
                </c:pt>
                <c:pt idx="15">
                  <c:v>75.2</c:v>
                </c:pt>
                <c:pt idx="16">
                  <c:v>75.400000000000006</c:v>
                </c:pt>
                <c:pt idx="17">
                  <c:v>76.5</c:v>
                </c:pt>
                <c:pt idx="18">
                  <c:v>78.5</c:v>
                </c:pt>
                <c:pt idx="19">
                  <c:v>78.5</c:v>
                </c:pt>
                <c:pt idx="20">
                  <c:v>80.3</c:v>
                </c:pt>
                <c:pt idx="21">
                  <c:v>83.8</c:v>
                </c:pt>
                <c:pt idx="22">
                  <c:v>85.6</c:v>
                </c:pt>
                <c:pt idx="23">
                  <c:v>86.6</c:v>
                </c:pt>
                <c:pt idx="24">
                  <c:v>87.4</c:v>
                </c:pt>
              </c:numCache>
            </c:numRef>
          </c:xVal>
          <c:yVal>
            <c:numRef>
              <c:f>Allometric!$B$2:$B$26</c:f>
              <c:numCache>
                <c:formatCode>General</c:formatCode>
                <c:ptCount val="25"/>
                <c:pt idx="0">
                  <c:v>200</c:v>
                </c:pt>
                <c:pt idx="1">
                  <c:v>1600</c:v>
                </c:pt>
                <c:pt idx="2">
                  <c:v>1450</c:v>
                </c:pt>
                <c:pt idx="3">
                  <c:v>1300</c:v>
                </c:pt>
                <c:pt idx="4">
                  <c:v>1350</c:v>
                </c:pt>
                <c:pt idx="5">
                  <c:v>1660</c:v>
                </c:pt>
                <c:pt idx="6">
                  <c:v>1550</c:v>
                </c:pt>
                <c:pt idx="7">
                  <c:v>1520</c:v>
                </c:pt>
                <c:pt idx="8">
                  <c:v>1600</c:v>
                </c:pt>
                <c:pt idx="9">
                  <c:v>1800</c:v>
                </c:pt>
                <c:pt idx="10">
                  <c:v>2200</c:v>
                </c:pt>
                <c:pt idx="11">
                  <c:v>1800</c:v>
                </c:pt>
                <c:pt idx="12">
                  <c:v>3400</c:v>
                </c:pt>
                <c:pt idx="13">
                  <c:v>2800</c:v>
                </c:pt>
                <c:pt idx="14">
                  <c:v>3050</c:v>
                </c:pt>
                <c:pt idx="15">
                  <c:v>3920</c:v>
                </c:pt>
                <c:pt idx="16">
                  <c:v>3980</c:v>
                </c:pt>
                <c:pt idx="17">
                  <c:v>3980</c:v>
                </c:pt>
                <c:pt idx="18">
                  <c:v>3629</c:v>
                </c:pt>
                <c:pt idx="19">
                  <c:v>3500</c:v>
                </c:pt>
                <c:pt idx="20">
                  <c:v>4500</c:v>
                </c:pt>
                <c:pt idx="21">
                  <c:v>5000</c:v>
                </c:pt>
                <c:pt idx="22">
                  <c:v>4350</c:v>
                </c:pt>
                <c:pt idx="23">
                  <c:v>4500</c:v>
                </c:pt>
                <c:pt idx="24">
                  <c:v>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AE2-8389-B86DFFA3D36B}"/>
            </c:ext>
          </c:extLst>
        </c:ser>
        <c:ser>
          <c:idx val="1"/>
          <c:order val="1"/>
          <c:tx>
            <c:v>Nonlinear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Allometric!$A$2:$A$26</c:f>
              <c:numCache>
                <c:formatCode>General</c:formatCode>
                <c:ptCount val="25"/>
                <c:pt idx="0">
                  <c:v>29</c:v>
                </c:pt>
                <c:pt idx="1">
                  <c:v>51.8</c:v>
                </c:pt>
                <c:pt idx="2">
                  <c:v>54.9</c:v>
                </c:pt>
                <c:pt idx="3">
                  <c:v>55.4</c:v>
                </c:pt>
                <c:pt idx="4">
                  <c:v>56.6</c:v>
                </c:pt>
                <c:pt idx="5">
                  <c:v>56.6</c:v>
                </c:pt>
                <c:pt idx="6">
                  <c:v>57.4</c:v>
                </c:pt>
                <c:pt idx="7">
                  <c:v>57.7</c:v>
                </c:pt>
                <c:pt idx="8">
                  <c:v>58.9</c:v>
                </c:pt>
                <c:pt idx="9">
                  <c:v>58.9</c:v>
                </c:pt>
                <c:pt idx="10">
                  <c:v>60.2</c:v>
                </c:pt>
                <c:pt idx="11">
                  <c:v>62.5</c:v>
                </c:pt>
                <c:pt idx="12">
                  <c:v>68.099999999999994</c:v>
                </c:pt>
                <c:pt idx="13">
                  <c:v>69.599999999999994</c:v>
                </c:pt>
                <c:pt idx="14">
                  <c:v>71.400000000000006</c:v>
                </c:pt>
                <c:pt idx="15">
                  <c:v>75.2</c:v>
                </c:pt>
                <c:pt idx="16">
                  <c:v>75.400000000000006</c:v>
                </c:pt>
                <c:pt idx="17">
                  <c:v>76.5</c:v>
                </c:pt>
                <c:pt idx="18">
                  <c:v>78.5</c:v>
                </c:pt>
                <c:pt idx="19">
                  <c:v>78.5</c:v>
                </c:pt>
                <c:pt idx="20">
                  <c:v>80.3</c:v>
                </c:pt>
                <c:pt idx="21">
                  <c:v>83.8</c:v>
                </c:pt>
                <c:pt idx="22">
                  <c:v>85.6</c:v>
                </c:pt>
                <c:pt idx="23">
                  <c:v>86.6</c:v>
                </c:pt>
                <c:pt idx="24">
                  <c:v>87.4</c:v>
                </c:pt>
              </c:numCache>
            </c:numRef>
          </c:xVal>
          <c:yVal>
            <c:numRef>
              <c:f>Allometric!$E$2:$E$26</c:f>
              <c:numCache>
                <c:formatCode>General</c:formatCode>
                <c:ptCount val="25"/>
                <c:pt idx="0">
                  <c:v>316.79601768662769</c:v>
                </c:pt>
                <c:pt idx="1">
                  <c:v>1354.0395127409643</c:v>
                </c:pt>
                <c:pt idx="2">
                  <c:v>1566.1747647508944</c:v>
                </c:pt>
                <c:pt idx="3">
                  <c:v>1602.1373642069368</c:v>
                </c:pt>
                <c:pt idx="4">
                  <c:v>1690.4571906579572</c:v>
                </c:pt>
                <c:pt idx="5">
                  <c:v>1690.4571906579572</c:v>
                </c:pt>
                <c:pt idx="6">
                  <c:v>1750.9250763444425</c:v>
                </c:pt>
                <c:pt idx="7">
                  <c:v>1773.9302942761103</c:v>
                </c:pt>
                <c:pt idx="8">
                  <c:v>1867.7619628042239</c:v>
                </c:pt>
                <c:pt idx="9">
                  <c:v>1867.7619628042239</c:v>
                </c:pt>
                <c:pt idx="10">
                  <c:v>1972.708827977553</c:v>
                </c:pt>
                <c:pt idx="11">
                  <c:v>2166.8950331637679</c:v>
                </c:pt>
                <c:pt idx="12">
                  <c:v>2686.3142924276654</c:v>
                </c:pt>
                <c:pt idx="13">
                  <c:v>2836.942508694498</c:v>
                </c:pt>
                <c:pt idx="14">
                  <c:v>3024.2518780100859</c:v>
                </c:pt>
                <c:pt idx="15">
                  <c:v>3443.5659512861694</c:v>
                </c:pt>
                <c:pt idx="16">
                  <c:v>3466.5450506854004</c:v>
                </c:pt>
                <c:pt idx="17">
                  <c:v>3594.5753683658045</c:v>
                </c:pt>
                <c:pt idx="18">
                  <c:v>3834.5431181763734</c:v>
                </c:pt>
                <c:pt idx="19">
                  <c:v>3834.5431181763734</c:v>
                </c:pt>
                <c:pt idx="20">
                  <c:v>4058.5256672536216</c:v>
                </c:pt>
                <c:pt idx="21">
                  <c:v>4516.1115436905675</c:v>
                </c:pt>
                <c:pt idx="22">
                  <c:v>4762.9549643086575</c:v>
                </c:pt>
                <c:pt idx="23">
                  <c:v>4903.5121995295303</c:v>
                </c:pt>
                <c:pt idx="24">
                  <c:v>5017.730311842718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6-4AE2-8389-B86DFFA3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25983"/>
        <c:axId val="1669472239"/>
      </c:scatterChart>
      <c:valAx>
        <c:axId val="16683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2239"/>
        <c:crosses val="autoZero"/>
        <c:crossBetween val="midCat"/>
      </c:valAx>
      <c:valAx>
        <c:axId val="1669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2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90487</xdr:rowOff>
    </xdr:from>
    <xdr:to>
      <xdr:col>13</xdr:col>
      <xdr:colOff>114300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A7839-F452-4328-A646-DAD48A3D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4</xdr:row>
      <xdr:rowOff>42862</xdr:rowOff>
    </xdr:from>
    <xdr:to>
      <xdr:col>16</xdr:col>
      <xdr:colOff>247650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F497-AABF-4286-847C-53DD1803C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C6D-A33B-474B-AC7D-79A8C74BB002}">
  <dimension ref="A1:G25"/>
  <sheetViews>
    <sheetView tabSelected="1" workbookViewId="0">
      <selection activeCell="E3" sqref="E3"/>
    </sheetView>
  </sheetViews>
  <sheetFormatPr defaultRowHeight="15" x14ac:dyDescent="0.25"/>
  <cols>
    <col min="1" max="1" width="10.28515625" customWidth="1"/>
    <col min="2" max="2" width="12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/>
      <c r="F1" s="1"/>
      <c r="G1" s="1"/>
    </row>
    <row r="2" spans="1:7" s="1" customFormat="1" x14ac:dyDescent="0.25">
      <c r="A2" s="1">
        <v>6</v>
      </c>
      <c r="B2" s="1">
        <v>56.6</v>
      </c>
      <c r="C2" s="1">
        <f t="shared" ref="C2:C20" si="0">L*(1-EXP(-b*A2))</f>
        <v>53.813100439806682</v>
      </c>
      <c r="D2" s="1">
        <f>(B2-C2)^2</f>
        <v>7.7668091586057164</v>
      </c>
      <c r="F2" s="1" t="s">
        <v>2</v>
      </c>
      <c r="G2" s="1">
        <v>92.400778408231972</v>
      </c>
    </row>
    <row r="3" spans="1:7" x14ac:dyDescent="0.25">
      <c r="A3" s="1">
        <v>7</v>
      </c>
      <c r="B3" s="1">
        <v>57.7</v>
      </c>
      <c r="C3" s="1">
        <f t="shared" si="0"/>
        <v>59.03938757104828</v>
      </c>
      <c r="D3" s="1">
        <f t="shared" ref="D3:D20" si="1">(B3-C3)^2</f>
        <v>1.7939590654786044</v>
      </c>
      <c r="E3" s="1"/>
      <c r="F3" s="1" t="s">
        <v>3</v>
      </c>
      <c r="G3" s="1">
        <v>0.14553373350858556</v>
      </c>
    </row>
    <row r="4" spans="1:7" x14ac:dyDescent="0.25">
      <c r="A4" s="1">
        <v>7</v>
      </c>
      <c r="B4" s="1">
        <v>56.6</v>
      </c>
      <c r="C4" s="1">
        <f t="shared" si="0"/>
        <v>59.03938757104828</v>
      </c>
      <c r="D4" s="1">
        <f t="shared" si="1"/>
        <v>5.9506117217848216</v>
      </c>
      <c r="E4" s="1"/>
      <c r="F4" s="1"/>
      <c r="G4" s="1"/>
    </row>
    <row r="5" spans="1:7" x14ac:dyDescent="0.25">
      <c r="A5" s="1">
        <v>7</v>
      </c>
      <c r="B5" s="1">
        <v>51.8</v>
      </c>
      <c r="C5" s="1">
        <f t="shared" si="0"/>
        <v>59.03938757104828</v>
      </c>
      <c r="D5" s="1">
        <f t="shared" si="1"/>
        <v>52.408732403848362</v>
      </c>
      <c r="E5" s="1"/>
      <c r="F5" s="1"/>
      <c r="G5" s="1"/>
    </row>
    <row r="6" spans="1:7" x14ac:dyDescent="0.25">
      <c r="A6" s="1">
        <v>8</v>
      </c>
      <c r="B6" s="1">
        <v>55.4</v>
      </c>
      <c r="C6" s="1">
        <f t="shared" si="0"/>
        <v>63.557830161850511</v>
      </c>
      <c r="D6" s="1">
        <f t="shared" si="1"/>
        <v>66.550192949597957</v>
      </c>
      <c r="E6" s="1"/>
      <c r="F6" s="1"/>
      <c r="G6" s="1"/>
    </row>
    <row r="7" spans="1:7" x14ac:dyDescent="0.25">
      <c r="A7" s="1">
        <v>8</v>
      </c>
      <c r="B7" s="1">
        <v>58.9</v>
      </c>
      <c r="C7" s="1">
        <f t="shared" si="0"/>
        <v>63.557830161850511</v>
      </c>
      <c r="D7" s="1">
        <f t="shared" si="1"/>
        <v>21.695381816644367</v>
      </c>
      <c r="E7" s="1"/>
      <c r="F7" s="1"/>
      <c r="G7" s="1"/>
    </row>
    <row r="8" spans="1:7" x14ac:dyDescent="0.25">
      <c r="A8" s="1">
        <v>8</v>
      </c>
      <c r="B8" s="1">
        <v>60.2</v>
      </c>
      <c r="C8" s="1">
        <f t="shared" si="0"/>
        <v>63.557830161850511</v>
      </c>
      <c r="D8" s="1">
        <f t="shared" si="1"/>
        <v>11.275023395833008</v>
      </c>
      <c r="E8" s="1"/>
      <c r="F8" s="1"/>
      <c r="G8" s="1"/>
    </row>
    <row r="9" spans="1:7" x14ac:dyDescent="0.25">
      <c r="A9" s="1">
        <v>8</v>
      </c>
      <c r="B9" s="1">
        <v>71.400000000000006</v>
      </c>
      <c r="C9" s="1">
        <f t="shared" si="0"/>
        <v>63.557830161850511</v>
      </c>
      <c r="D9" s="1">
        <f t="shared" si="1"/>
        <v>61.499627770381672</v>
      </c>
      <c r="E9" s="1"/>
      <c r="F9" s="1"/>
      <c r="G9" s="1"/>
    </row>
    <row r="10" spans="1:7" x14ac:dyDescent="0.25">
      <c r="A10" s="1">
        <v>9</v>
      </c>
      <c r="B10" s="1">
        <v>54.9</v>
      </c>
      <c r="C10" s="1">
        <f t="shared" si="0"/>
        <v>67.464298163643107</v>
      </c>
      <c r="D10" s="1">
        <f t="shared" si="1"/>
        <v>157.86158834492559</v>
      </c>
      <c r="E10" s="1"/>
      <c r="F10" s="1"/>
      <c r="G10" s="1"/>
    </row>
    <row r="11" spans="1:7" x14ac:dyDescent="0.25">
      <c r="A11" s="1">
        <v>9</v>
      </c>
      <c r="B11" s="1">
        <v>85.6</v>
      </c>
      <c r="C11" s="1">
        <f t="shared" si="0"/>
        <v>67.464298163643107</v>
      </c>
      <c r="D11" s="1">
        <f t="shared" si="1"/>
        <v>328.90368109723858</v>
      </c>
      <c r="E11" s="1"/>
      <c r="F11" s="1"/>
      <c r="G11" s="1"/>
    </row>
    <row r="12" spans="1:7" x14ac:dyDescent="0.25">
      <c r="A12" s="1">
        <v>9</v>
      </c>
      <c r="B12" s="1">
        <v>58.9</v>
      </c>
      <c r="C12" s="1">
        <f t="shared" si="0"/>
        <v>67.464298163643107</v>
      </c>
      <c r="D12" s="1">
        <f t="shared" si="1"/>
        <v>73.347203035780723</v>
      </c>
      <c r="E12" s="1"/>
      <c r="F12" s="1"/>
      <c r="G12" s="1"/>
    </row>
    <row r="13" spans="1:7" x14ac:dyDescent="0.25">
      <c r="A13" s="1">
        <v>9</v>
      </c>
      <c r="B13" s="1">
        <v>78.5</v>
      </c>
      <c r="C13" s="1">
        <f t="shared" si="0"/>
        <v>67.464298163643107</v>
      </c>
      <c r="D13" s="1">
        <f t="shared" si="1"/>
        <v>121.78671502097089</v>
      </c>
      <c r="E13" s="1"/>
      <c r="F13" s="1"/>
      <c r="G13" s="1"/>
    </row>
    <row r="14" spans="1:7" x14ac:dyDescent="0.25">
      <c r="A14" s="1">
        <v>10</v>
      </c>
      <c r="B14" s="1">
        <v>75.2</v>
      </c>
      <c r="C14" s="1">
        <f t="shared" si="0"/>
        <v>70.841676971131733</v>
      </c>
      <c r="D14" s="1">
        <f t="shared" si="1"/>
        <v>18.994979623963491</v>
      </c>
      <c r="E14" s="1"/>
      <c r="F14" s="1"/>
      <c r="G14" s="1"/>
    </row>
    <row r="15" spans="1:7" x14ac:dyDescent="0.25">
      <c r="A15" s="1">
        <v>11</v>
      </c>
      <c r="B15" s="1">
        <v>80.3</v>
      </c>
      <c r="C15" s="1">
        <f t="shared" si="0"/>
        <v>73.761626041247979</v>
      </c>
      <c r="D15" s="1">
        <f t="shared" si="1"/>
        <v>42.750334024486541</v>
      </c>
      <c r="E15" s="1"/>
      <c r="F15" s="1"/>
      <c r="G15" s="1"/>
    </row>
    <row r="16" spans="1:7" x14ac:dyDescent="0.25">
      <c r="A16" s="1">
        <v>13</v>
      </c>
      <c r="B16" s="1">
        <v>78.5</v>
      </c>
      <c r="C16" s="1">
        <f t="shared" si="0"/>
        <v>78.468659779139017</v>
      </c>
      <c r="D16" s="1">
        <f t="shared" si="1"/>
        <v>9.8220944361519292E-4</v>
      </c>
      <c r="E16" s="1"/>
      <c r="F16" s="1"/>
      <c r="G16" s="1"/>
    </row>
    <row r="17" spans="1:7" x14ac:dyDescent="0.25">
      <c r="A17" s="1">
        <v>13</v>
      </c>
      <c r="B17" s="1">
        <v>75.400000000000006</v>
      </c>
      <c r="C17" s="1">
        <f t="shared" si="0"/>
        <v>78.468659779139017</v>
      </c>
      <c r="D17" s="1">
        <f t="shared" si="1"/>
        <v>9.4166728401054858</v>
      </c>
      <c r="E17" s="1"/>
      <c r="F17" s="1"/>
      <c r="G17" s="1"/>
    </row>
    <row r="18" spans="1:7" x14ac:dyDescent="0.25">
      <c r="A18" s="1">
        <v>14</v>
      </c>
      <c r="B18" s="1">
        <v>83.8</v>
      </c>
      <c r="C18" s="1">
        <f t="shared" si="0"/>
        <v>80.355615826656049</v>
      </c>
      <c r="D18" s="1">
        <f t="shared" si="1"/>
        <v>11.863782333582275</v>
      </c>
      <c r="E18" s="1"/>
      <c r="F18" s="1"/>
      <c r="G18" s="1"/>
    </row>
    <row r="19" spans="1:7" x14ac:dyDescent="0.25">
      <c r="A19" s="1">
        <v>15</v>
      </c>
      <c r="B19" s="1">
        <v>87.4</v>
      </c>
      <c r="C19" s="1">
        <f t="shared" si="0"/>
        <v>81.98700391498086</v>
      </c>
      <c r="D19" s="1">
        <f t="shared" si="1"/>
        <v>29.300526616432592</v>
      </c>
      <c r="E19" s="1"/>
      <c r="F19" s="1"/>
      <c r="G19" s="1"/>
    </row>
    <row r="20" spans="1:7" x14ac:dyDescent="0.25">
      <c r="A20" s="1">
        <v>18</v>
      </c>
      <c r="B20" s="1">
        <v>76.5</v>
      </c>
      <c r="C20" s="1">
        <f t="shared" si="0"/>
        <v>85.671094333044863</v>
      </c>
      <c r="D20" s="1">
        <f t="shared" si="1"/>
        <v>84.108971265607593</v>
      </c>
      <c r="E20" s="1"/>
      <c r="F20" s="1"/>
      <c r="G20" s="1"/>
    </row>
    <row r="21" spans="1:7" x14ac:dyDescent="0.25">
      <c r="A21" s="1"/>
      <c r="B21" s="1"/>
      <c r="C21" s="1"/>
      <c r="D21" s="1">
        <f>SUM(D2:D20)</f>
        <v>1107.2757746947118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5A7F-7796-488F-BCD0-76C3B4C0A699}">
  <dimension ref="A1:I27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s="1" t="s">
        <v>6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11</v>
      </c>
      <c r="G1" s="1"/>
      <c r="H1" s="1"/>
      <c r="I1" s="1"/>
    </row>
    <row r="2" spans="1:9" x14ac:dyDescent="0.25">
      <c r="A2" s="1">
        <v>29</v>
      </c>
      <c r="B2" s="1">
        <v>200</v>
      </c>
      <c r="C2" s="1">
        <f>0.014937*A2^2.860863</f>
        <v>228.0256510903784</v>
      </c>
      <c r="D2" s="1">
        <f>(B2-C2)^2</f>
        <v>785.43711903962821</v>
      </c>
      <c r="E2" s="1">
        <f>k*A2^a</f>
        <v>316.79601768662769</v>
      </c>
      <c r="F2" s="1">
        <f>(B2-E2)^2</f>
        <v>13641.309747455049</v>
      </c>
      <c r="G2" s="1"/>
      <c r="H2" s="1" t="s">
        <v>8</v>
      </c>
      <c r="I2" s="1">
        <v>6.9000303547084765E-2</v>
      </c>
    </row>
    <row r="3" spans="1:9" x14ac:dyDescent="0.25">
      <c r="A3" s="1">
        <v>51.8</v>
      </c>
      <c r="B3" s="1">
        <v>1600</v>
      </c>
      <c r="C3" s="1">
        <f t="shared" ref="C3:C26" si="0">0.014937*A3^2.860863</f>
        <v>1198.7426585734029</v>
      </c>
      <c r="D3" s="1">
        <f t="shared" ref="D3:D26" si="1">(B3-C3)^2</f>
        <v>161007.45404874074</v>
      </c>
      <c r="E3" s="1">
        <f>k*A3^a</f>
        <v>1354.0395127409643</v>
      </c>
      <c r="F3" s="1">
        <f t="shared" ref="F3:F26" si="2">(B3-E3)^2</f>
        <v>60496.561292702281</v>
      </c>
      <c r="G3" s="1"/>
      <c r="H3" s="1" t="s">
        <v>9</v>
      </c>
      <c r="I3" s="1">
        <v>2.5040575257752002</v>
      </c>
    </row>
    <row r="4" spans="1:9" x14ac:dyDescent="0.25">
      <c r="A4" s="1">
        <v>54.9</v>
      </c>
      <c r="B4" s="1">
        <v>1450</v>
      </c>
      <c r="C4" s="1">
        <f t="shared" si="0"/>
        <v>1415.6032044248204</v>
      </c>
      <c r="D4" s="1">
        <f t="shared" si="1"/>
        <v>1183.1395458406926</v>
      </c>
      <c r="E4" s="1">
        <f>k*A4^a</f>
        <v>1566.1747647508944</v>
      </c>
      <c r="F4" s="1">
        <f t="shared" si="2"/>
        <v>13496.575964925652</v>
      </c>
      <c r="G4" s="1"/>
      <c r="H4" s="1"/>
      <c r="I4" s="1"/>
    </row>
    <row r="5" spans="1:9" x14ac:dyDescent="0.25">
      <c r="A5" s="1">
        <v>55.4</v>
      </c>
      <c r="B5" s="1">
        <v>1300</v>
      </c>
      <c r="C5" s="1">
        <f t="shared" si="0"/>
        <v>1452.8004210544225</v>
      </c>
      <c r="D5" s="1">
        <f t="shared" si="1"/>
        <v>23347.968674408799</v>
      </c>
      <c r="E5" s="1">
        <f>k*A5^a</f>
        <v>1602.1373642069368</v>
      </c>
      <c r="F5" s="1">
        <f t="shared" si="2"/>
        <v>91286.986849915178</v>
      </c>
      <c r="G5" s="1"/>
      <c r="H5" s="1"/>
      <c r="I5" s="1"/>
    </row>
    <row r="6" spans="1:9" x14ac:dyDescent="0.25">
      <c r="A6" s="1">
        <v>56.6</v>
      </c>
      <c r="B6" s="1">
        <v>1350</v>
      </c>
      <c r="C6" s="1">
        <f t="shared" si="0"/>
        <v>1544.6534358411059</v>
      </c>
      <c r="D6" s="1">
        <f t="shared" si="1"/>
        <v>37889.960084747523</v>
      </c>
      <c r="E6" s="1">
        <f>k*A6^a</f>
        <v>1690.4571906579572</v>
      </c>
      <c r="F6" s="1">
        <f t="shared" si="2"/>
        <v>115911.09867070861</v>
      </c>
      <c r="G6" s="1"/>
      <c r="H6" s="1"/>
      <c r="I6" s="1"/>
    </row>
    <row r="7" spans="1:9" x14ac:dyDescent="0.25">
      <c r="A7" s="1">
        <v>56.6</v>
      </c>
      <c r="B7" s="1">
        <v>1660</v>
      </c>
      <c r="C7" s="1">
        <f t="shared" si="0"/>
        <v>1544.6534358411059</v>
      </c>
      <c r="D7" s="1">
        <f t="shared" si="1"/>
        <v>13304.829863261879</v>
      </c>
      <c r="E7" s="1">
        <f>k*A7^a</f>
        <v>1690.4571906579572</v>
      </c>
      <c r="F7" s="1">
        <f t="shared" si="2"/>
        <v>927.64046277515524</v>
      </c>
      <c r="G7" s="1"/>
      <c r="H7" s="1"/>
      <c r="I7" s="1"/>
    </row>
    <row r="8" spans="1:9" x14ac:dyDescent="0.25">
      <c r="A8" s="1">
        <v>57.4</v>
      </c>
      <c r="B8" s="1">
        <v>1550</v>
      </c>
      <c r="C8" s="1">
        <f t="shared" si="0"/>
        <v>1607.9381307400718</v>
      </c>
      <c r="D8" s="1">
        <f t="shared" si="1"/>
        <v>3356.8269936536476</v>
      </c>
      <c r="E8" s="1">
        <f>k*A8^a</f>
        <v>1750.9250763444425</v>
      </c>
      <c r="F8" s="1">
        <f t="shared" si="2"/>
        <v>40370.88630402003</v>
      </c>
      <c r="G8" s="1"/>
      <c r="H8" s="1"/>
      <c r="I8" s="1"/>
    </row>
    <row r="9" spans="1:9" x14ac:dyDescent="0.25">
      <c r="A9" s="1">
        <v>57.7</v>
      </c>
      <c r="B9" s="1">
        <v>1520</v>
      </c>
      <c r="C9" s="1">
        <f t="shared" si="0"/>
        <v>1632.0975067738023</v>
      </c>
      <c r="D9" s="1">
        <f t="shared" si="1"/>
        <v>12565.851024902642</v>
      </c>
      <c r="E9" s="1">
        <f>k*A9^a</f>
        <v>1773.9302942761103</v>
      </c>
      <c r="F9" s="1">
        <f t="shared" si="2"/>
        <v>64480.594351151987</v>
      </c>
      <c r="G9" s="1"/>
      <c r="H9" s="1"/>
      <c r="I9" s="1"/>
    </row>
    <row r="10" spans="1:9" x14ac:dyDescent="0.25">
      <c r="A10" s="1">
        <v>58.9</v>
      </c>
      <c r="B10" s="1">
        <v>1600</v>
      </c>
      <c r="C10" s="1">
        <f t="shared" si="0"/>
        <v>1731.0943287614748</v>
      </c>
      <c r="D10" s="1">
        <f t="shared" si="1"/>
        <v>17185.72303342164</v>
      </c>
      <c r="E10" s="1">
        <f>k*A10^a</f>
        <v>1867.7619628042239</v>
      </c>
      <c r="F10" s="1">
        <f t="shared" si="2"/>
        <v>71696.468724770588</v>
      </c>
      <c r="G10" s="1"/>
      <c r="H10" s="1"/>
      <c r="I10" s="1"/>
    </row>
    <row r="11" spans="1:9" x14ac:dyDescent="0.25">
      <c r="A11" s="1">
        <v>58.9</v>
      </c>
      <c r="B11" s="1">
        <v>1800</v>
      </c>
      <c r="C11" s="1">
        <f t="shared" si="0"/>
        <v>1731.0943287614748</v>
      </c>
      <c r="D11" s="1">
        <f t="shared" si="1"/>
        <v>4747.9915288317188</v>
      </c>
      <c r="E11" s="1">
        <f>k*A11^a</f>
        <v>1867.7619628042239</v>
      </c>
      <c r="F11" s="1">
        <f t="shared" si="2"/>
        <v>4591.6836030810255</v>
      </c>
      <c r="G11" s="1"/>
      <c r="H11" s="1"/>
      <c r="I11" s="1"/>
    </row>
    <row r="12" spans="1:9" x14ac:dyDescent="0.25">
      <c r="A12" s="1">
        <v>60.2</v>
      </c>
      <c r="B12" s="1">
        <v>2200</v>
      </c>
      <c r="C12" s="1">
        <f t="shared" si="0"/>
        <v>1842.659700343856</v>
      </c>
      <c r="D12" s="1">
        <f t="shared" si="1"/>
        <v>127692.08975834279</v>
      </c>
      <c r="E12" s="1">
        <f>k*A12^a</f>
        <v>1972.708827977553</v>
      </c>
      <c r="F12" s="1">
        <f t="shared" si="2"/>
        <v>51661.27687933758</v>
      </c>
      <c r="G12" s="1"/>
      <c r="H12" s="1"/>
      <c r="I12" s="1"/>
    </row>
    <row r="13" spans="1:9" x14ac:dyDescent="0.25">
      <c r="A13" s="1">
        <v>62.5</v>
      </c>
      <c r="B13" s="1">
        <v>1800</v>
      </c>
      <c r="C13" s="1">
        <f t="shared" si="0"/>
        <v>2051.3042274865461</v>
      </c>
      <c r="D13" s="1">
        <f t="shared" si="1"/>
        <v>63153.814752609709</v>
      </c>
      <c r="E13" s="1">
        <f>k*A13^a</f>
        <v>2166.8950331637679</v>
      </c>
      <c r="F13" s="1">
        <f t="shared" si="2"/>
        <v>134611.96536024238</v>
      </c>
      <c r="G13" s="1"/>
      <c r="H13" s="1"/>
      <c r="I13" s="1"/>
    </row>
    <row r="14" spans="1:9" x14ac:dyDescent="0.25">
      <c r="A14" s="1">
        <v>68.099999999999994</v>
      </c>
      <c r="B14" s="1">
        <v>3400</v>
      </c>
      <c r="C14" s="1">
        <f t="shared" si="0"/>
        <v>2622.0811416202041</v>
      </c>
      <c r="D14" s="1">
        <f t="shared" si="1"/>
        <v>605157.75022292498</v>
      </c>
      <c r="E14" s="1">
        <f>k*A14^a</f>
        <v>2686.3142924276654</v>
      </c>
      <c r="F14" s="1">
        <f t="shared" si="2"/>
        <v>509347.28919302399</v>
      </c>
      <c r="G14" s="1"/>
      <c r="H14" s="1"/>
      <c r="I14" s="1"/>
    </row>
    <row r="15" spans="1:9" x14ac:dyDescent="0.25">
      <c r="A15" s="1">
        <v>69.599999999999994</v>
      </c>
      <c r="B15" s="1">
        <v>2800</v>
      </c>
      <c r="C15" s="1">
        <f t="shared" si="0"/>
        <v>2790.7181573509356</v>
      </c>
      <c r="D15" s="1">
        <f t="shared" si="1"/>
        <v>86.152602961990866</v>
      </c>
      <c r="E15" s="1">
        <f>k*A15^a</f>
        <v>2836.942508694498</v>
      </c>
      <c r="F15" s="1">
        <f t="shared" si="2"/>
        <v>1364.7489486430584</v>
      </c>
      <c r="G15" s="1"/>
      <c r="H15" s="1"/>
      <c r="I15" s="1"/>
    </row>
    <row r="16" spans="1:9" x14ac:dyDescent="0.25">
      <c r="A16" s="1">
        <v>71.400000000000006</v>
      </c>
      <c r="B16" s="1">
        <v>3050</v>
      </c>
      <c r="C16" s="1">
        <f t="shared" si="0"/>
        <v>3002.2026794930052</v>
      </c>
      <c r="D16" s="1">
        <f t="shared" si="1"/>
        <v>2284.5838476483823</v>
      </c>
      <c r="E16" s="1">
        <f>k*A16^a</f>
        <v>3024.2518780100859</v>
      </c>
      <c r="F16" s="1">
        <f t="shared" si="2"/>
        <v>662.96578600749933</v>
      </c>
      <c r="G16" s="1"/>
      <c r="H16" s="1"/>
      <c r="I16" s="1"/>
    </row>
    <row r="17" spans="1:9" x14ac:dyDescent="0.25">
      <c r="A17" s="1">
        <v>75.2</v>
      </c>
      <c r="B17" s="1">
        <v>3920</v>
      </c>
      <c r="C17" s="1">
        <f t="shared" si="0"/>
        <v>3482.2951749085769</v>
      </c>
      <c r="D17" s="1">
        <f t="shared" si="1"/>
        <v>191585.5139083133</v>
      </c>
      <c r="E17" s="1">
        <f>k*A17^a</f>
        <v>3443.5659512861694</v>
      </c>
      <c r="F17" s="1">
        <f t="shared" si="2"/>
        <v>226989.40277385275</v>
      </c>
      <c r="G17" s="1"/>
      <c r="H17" s="1"/>
      <c r="I17" s="1"/>
    </row>
    <row r="18" spans="1:9" x14ac:dyDescent="0.25">
      <c r="A18" s="1">
        <v>75.400000000000006</v>
      </c>
      <c r="B18" s="1">
        <v>3980</v>
      </c>
      <c r="C18" s="1">
        <f t="shared" si="0"/>
        <v>3508.8564531882671</v>
      </c>
      <c r="D18" s="1">
        <f t="shared" si="1"/>
        <v>221976.24170233955</v>
      </c>
      <c r="E18" s="1">
        <f>k*A18^a</f>
        <v>3466.5450506854004</v>
      </c>
      <c r="F18" s="1">
        <f t="shared" si="2"/>
        <v>263635.98497565807</v>
      </c>
      <c r="G18" s="1"/>
      <c r="H18" s="1"/>
      <c r="I18" s="1"/>
    </row>
    <row r="19" spans="1:9" x14ac:dyDescent="0.25">
      <c r="A19" s="1">
        <v>76.5</v>
      </c>
      <c r="B19" s="1">
        <v>3980</v>
      </c>
      <c r="C19" s="1">
        <f t="shared" si="0"/>
        <v>3657.3008367796119</v>
      </c>
      <c r="D19" s="1">
        <f t="shared" si="1"/>
        <v>104134.74994313867</v>
      </c>
      <c r="E19" s="1">
        <f>k*A19^a</f>
        <v>3594.5753683658045</v>
      </c>
      <c r="F19" s="1">
        <f t="shared" si="2"/>
        <v>148552.14667035532</v>
      </c>
      <c r="G19" s="1"/>
      <c r="H19" s="1"/>
      <c r="I19" s="1"/>
    </row>
    <row r="20" spans="1:9" x14ac:dyDescent="0.25">
      <c r="A20" s="1">
        <v>78.5</v>
      </c>
      <c r="B20" s="1">
        <v>3629</v>
      </c>
      <c r="C20" s="1">
        <f t="shared" si="0"/>
        <v>3937.548097722673</v>
      </c>
      <c r="D20" s="1">
        <f t="shared" si="1"/>
        <v>95201.928608280155</v>
      </c>
      <c r="E20" s="1">
        <f>k*A20^a</f>
        <v>3834.5431181763734</v>
      </c>
      <c r="F20" s="1">
        <f t="shared" si="2"/>
        <v>42247.973429666585</v>
      </c>
      <c r="G20" s="1"/>
      <c r="H20" s="1"/>
      <c r="I20" s="1"/>
    </row>
    <row r="21" spans="1:9" x14ac:dyDescent="0.25">
      <c r="A21" s="1">
        <v>78.5</v>
      </c>
      <c r="B21" s="1">
        <v>3500</v>
      </c>
      <c r="C21" s="1">
        <f t="shared" si="0"/>
        <v>3937.548097722673</v>
      </c>
      <c r="D21" s="1">
        <f t="shared" si="1"/>
        <v>191448.33782072979</v>
      </c>
      <c r="E21" s="1">
        <f>k*A21^a</f>
        <v>3834.5431181763734</v>
      </c>
      <c r="F21" s="1">
        <f t="shared" si="2"/>
        <v>111919.0979191709</v>
      </c>
      <c r="G21" s="1"/>
      <c r="H21" s="1"/>
      <c r="I21" s="1"/>
    </row>
    <row r="22" spans="1:9" x14ac:dyDescent="0.25">
      <c r="A22" s="1">
        <v>80.3</v>
      </c>
      <c r="B22" s="1">
        <v>4500</v>
      </c>
      <c r="C22" s="1">
        <f t="shared" si="0"/>
        <v>4201.3959262912958</v>
      </c>
      <c r="D22" s="1">
        <f t="shared" si="1"/>
        <v>89164.392835433231</v>
      </c>
      <c r="E22" s="1">
        <f>k*A22^a</f>
        <v>4058.5256672536216</v>
      </c>
      <c r="F22" s="1">
        <f t="shared" si="2"/>
        <v>194899.58647386005</v>
      </c>
      <c r="G22" s="1"/>
      <c r="H22" s="1"/>
      <c r="I22" s="1"/>
    </row>
    <row r="23" spans="1:9" x14ac:dyDescent="0.25">
      <c r="A23" s="1">
        <v>83.8</v>
      </c>
      <c r="B23" s="1">
        <v>5000</v>
      </c>
      <c r="C23" s="1">
        <f t="shared" si="0"/>
        <v>4746.801094879369</v>
      </c>
      <c r="D23" s="1">
        <f t="shared" si="1"/>
        <v>64109.685554286312</v>
      </c>
      <c r="E23" s="1">
        <f>k*A23^a</f>
        <v>4516.1115436905675</v>
      </c>
      <c r="F23" s="1">
        <f t="shared" si="2"/>
        <v>234148.03814952559</v>
      </c>
      <c r="G23" s="1"/>
      <c r="H23" s="1"/>
      <c r="I23" s="1"/>
    </row>
    <row r="24" spans="1:9" x14ac:dyDescent="0.25">
      <c r="A24" s="1">
        <v>85.6</v>
      </c>
      <c r="B24" s="1">
        <v>4350</v>
      </c>
      <c r="C24" s="1">
        <f t="shared" si="0"/>
        <v>5044.3599953732537</v>
      </c>
      <c r="D24" s="1">
        <f t="shared" si="1"/>
        <v>482135.80317474488</v>
      </c>
      <c r="E24" s="1">
        <f>k*A24^a</f>
        <v>4762.9549643086575</v>
      </c>
      <c r="F24" s="1">
        <f t="shared" si="2"/>
        <v>170531.80254716461</v>
      </c>
      <c r="G24" s="1"/>
      <c r="H24" s="1"/>
      <c r="I24" s="1"/>
    </row>
    <row r="25" spans="1:9" x14ac:dyDescent="0.25">
      <c r="A25" s="1">
        <v>86.6</v>
      </c>
      <c r="B25" s="1">
        <v>4500</v>
      </c>
      <c r="C25" s="1">
        <f t="shared" si="0"/>
        <v>5214.7876713086507</v>
      </c>
      <c r="D25" s="1">
        <f t="shared" si="1"/>
        <v>510921.4150548437</v>
      </c>
      <c r="E25" s="1">
        <f>k*A25^a</f>
        <v>4903.5121995295303</v>
      </c>
      <c r="F25" s="1">
        <f t="shared" si="2"/>
        <v>162822.0951691595</v>
      </c>
      <c r="G25" s="1"/>
      <c r="H25" s="1"/>
      <c r="I25" s="1"/>
    </row>
    <row r="26" spans="1:9" x14ac:dyDescent="0.25">
      <c r="A26" s="1">
        <v>87.4</v>
      </c>
      <c r="B26" s="1">
        <v>4650</v>
      </c>
      <c r="C26" s="1">
        <f t="shared" si="0"/>
        <v>5353.7933348050501</v>
      </c>
      <c r="D26" s="1">
        <f t="shared" si="1"/>
        <v>495325.05811601336</v>
      </c>
      <c r="E26" s="1">
        <f>k*A26^a</f>
        <v>5017.730311842718</v>
      </c>
      <c r="F26" s="1">
        <f t="shared" si="2"/>
        <v>135225.58224794266</v>
      </c>
      <c r="G26" s="1"/>
      <c r="H26" s="1"/>
      <c r="I26" s="1"/>
    </row>
    <row r="27" spans="1:9" x14ac:dyDescent="0.25">
      <c r="D27" s="1">
        <f>SUM(D2:D26)</f>
        <v>3519752.6998194596</v>
      </c>
      <c r="F27" s="1">
        <f>SUM(F2:F26)</f>
        <v>2865519.7624951159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vonBert</vt:lpstr>
      <vt:lpstr>Allometric</vt:lpstr>
      <vt:lpstr>a</vt:lpstr>
      <vt:lpstr>b</vt:lpstr>
      <vt:lpstr>k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Mahaffy</dc:creator>
  <cp:lastModifiedBy>Joseph Mahaffy</cp:lastModifiedBy>
  <dcterms:created xsi:type="dcterms:W3CDTF">2020-02-07T19:38:05Z</dcterms:created>
  <dcterms:modified xsi:type="dcterms:W3CDTF">2020-02-12T19:08:19Z</dcterms:modified>
</cp:coreProperties>
</file>