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0430" windowHeight="7470" tabRatio="749" firstSheet="3" activeTab="4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Cenarios!$A$1:$C$13</definedName>
    <definedName name="_xlnm._FilterDatabase" localSheetId="0" hidden="1">Constantes!$A$1:$C$55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Modulos!$A$1:$C$27</definedName>
    <definedName name="_xlnm._FilterDatabase" localSheetId="6" hidden="1">MódulosOpcionais!$A$1:$C$18</definedName>
    <definedName name="_xlnm._FilterDatabase" localSheetId="1" hidden="1">Parametros!$A$1:$P$145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Configs!$B$2:$B$2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Configs!$A$2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7" i="4" l="1"/>
  <c r="M157" i="4"/>
  <c r="L157" i="4"/>
  <c r="K157" i="4"/>
  <c r="J157" i="4"/>
  <c r="P156" i="4"/>
  <c r="M156" i="4"/>
  <c r="L156" i="4"/>
  <c r="K156" i="4"/>
  <c r="J156" i="4"/>
  <c r="P155" i="4"/>
  <c r="M155" i="4"/>
  <c r="L155" i="4"/>
  <c r="K155" i="4"/>
  <c r="J155" i="4"/>
  <c r="P154" i="4"/>
  <c r="M154" i="4"/>
  <c r="L154" i="4"/>
  <c r="K154" i="4"/>
  <c r="J154" i="4"/>
  <c r="P153" i="4"/>
  <c r="M153" i="4"/>
  <c r="L153" i="4"/>
  <c r="K153" i="4"/>
  <c r="J153" i="4"/>
  <c r="P152" i="4"/>
  <c r="M152" i="4"/>
  <c r="L152" i="4"/>
  <c r="K152" i="4"/>
  <c r="J152" i="4"/>
  <c r="P151" i="4"/>
  <c r="M151" i="4"/>
  <c r="L151" i="4"/>
  <c r="K151" i="4"/>
  <c r="J151" i="4"/>
  <c r="P150" i="4"/>
  <c r="M150" i="4"/>
  <c r="L150" i="4"/>
  <c r="K150" i="4"/>
  <c r="J150" i="4"/>
  <c r="P149" i="4"/>
  <c r="M149" i="4"/>
  <c r="L149" i="4"/>
  <c r="K149" i="4"/>
  <c r="J149" i="4"/>
  <c r="P148" i="4"/>
  <c r="M148" i="4"/>
  <c r="L148" i="4"/>
  <c r="K148" i="4"/>
  <c r="J148" i="4"/>
  <c r="P147" i="4"/>
  <c r="M147" i="4"/>
  <c r="L147" i="4"/>
  <c r="K147" i="4"/>
  <c r="J147" i="4"/>
  <c r="P146" i="4"/>
  <c r="M146" i="4"/>
  <c r="L146" i="4"/>
  <c r="K146" i="4"/>
  <c r="J146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P125" i="4" l="1"/>
  <c r="M125" i="4"/>
  <c r="L125" i="4"/>
  <c r="K125" i="4"/>
  <c r="J125" i="4"/>
  <c r="B125" i="4"/>
  <c r="P124" i="4"/>
  <c r="M124" i="4"/>
  <c r="L124" i="4"/>
  <c r="K124" i="4"/>
  <c r="J124" i="4"/>
  <c r="B124" i="4"/>
  <c r="P123" i="4"/>
  <c r="M123" i="4"/>
  <c r="L123" i="4"/>
  <c r="K123" i="4"/>
  <c r="J123" i="4"/>
  <c r="B123" i="4"/>
  <c r="P122" i="4"/>
  <c r="M122" i="4"/>
  <c r="L122" i="4"/>
  <c r="K122" i="4"/>
  <c r="J122" i="4"/>
  <c r="B122" i="4"/>
  <c r="P121" i="4"/>
  <c r="M121" i="4"/>
  <c r="L121" i="4"/>
  <c r="K121" i="4"/>
  <c r="J121" i="4"/>
  <c r="B121" i="4"/>
  <c r="P120" i="4"/>
  <c r="M120" i="4"/>
  <c r="L120" i="4"/>
  <c r="K120" i="4"/>
  <c r="J120" i="4"/>
  <c r="B120" i="4"/>
  <c r="P119" i="4"/>
  <c r="M119" i="4"/>
  <c r="L119" i="4"/>
  <c r="K119" i="4"/>
  <c r="J119" i="4"/>
  <c r="B119" i="4"/>
  <c r="P118" i="4"/>
  <c r="M118" i="4"/>
  <c r="L118" i="4"/>
  <c r="K118" i="4"/>
  <c r="J118" i="4"/>
  <c r="B118" i="4"/>
  <c r="P117" i="4"/>
  <c r="M117" i="4"/>
  <c r="L117" i="4"/>
  <c r="K117" i="4"/>
  <c r="J117" i="4"/>
  <c r="B117" i="4"/>
  <c r="P116" i="4"/>
  <c r="M116" i="4"/>
  <c r="L116" i="4"/>
  <c r="K116" i="4"/>
  <c r="J116" i="4"/>
  <c r="B116" i="4"/>
  <c r="C156" i="11"/>
  <c r="E156" i="11" s="1"/>
  <c r="D156" i="11"/>
  <c r="F156" i="11"/>
  <c r="G156" i="11"/>
  <c r="H156" i="11"/>
  <c r="I156" i="11"/>
  <c r="P145" i="4"/>
  <c r="M145" i="4"/>
  <c r="L145" i="4"/>
  <c r="K145" i="4"/>
  <c r="J145" i="4"/>
  <c r="P144" i="4"/>
  <c r="M144" i="4"/>
  <c r="L144" i="4"/>
  <c r="K144" i="4"/>
  <c r="J144" i="4"/>
  <c r="P143" i="4"/>
  <c r="M143" i="4"/>
  <c r="L143" i="4"/>
  <c r="K143" i="4"/>
  <c r="J143" i="4"/>
  <c r="P142" i="4"/>
  <c r="M142" i="4"/>
  <c r="L142" i="4"/>
  <c r="K142" i="4"/>
  <c r="J142" i="4"/>
  <c r="P141" i="4"/>
  <c r="M141" i="4"/>
  <c r="L141" i="4"/>
  <c r="K141" i="4"/>
  <c r="J141" i="4"/>
  <c r="P140" i="4"/>
  <c r="M140" i="4"/>
  <c r="L140" i="4"/>
  <c r="K140" i="4"/>
  <c r="J140" i="4"/>
  <c r="P139" i="4"/>
  <c r="M139" i="4"/>
  <c r="L139" i="4"/>
  <c r="K139" i="4"/>
  <c r="J139" i="4"/>
  <c r="P138" i="4"/>
  <c r="M138" i="4"/>
  <c r="L138" i="4"/>
  <c r="K138" i="4"/>
  <c r="J138" i="4"/>
  <c r="P137" i="4"/>
  <c r="M137" i="4"/>
  <c r="L137" i="4"/>
  <c r="K137" i="4"/>
  <c r="J137" i="4"/>
  <c r="P136" i="4"/>
  <c r="M136" i="4"/>
  <c r="L136" i="4"/>
  <c r="K136" i="4"/>
  <c r="J136" i="4"/>
  <c r="P135" i="4"/>
  <c r="M135" i="4"/>
  <c r="L135" i="4"/>
  <c r="K135" i="4"/>
  <c r="J135" i="4"/>
  <c r="P134" i="4"/>
  <c r="M134" i="4"/>
  <c r="L134" i="4"/>
  <c r="K134" i="4"/>
  <c r="J134" i="4"/>
  <c r="P133" i="4"/>
  <c r="M133" i="4"/>
  <c r="L133" i="4"/>
  <c r="K133" i="4"/>
  <c r="J133" i="4"/>
  <c r="P132" i="4"/>
  <c r="M132" i="4"/>
  <c r="L132" i="4"/>
  <c r="K132" i="4"/>
  <c r="J132" i="4"/>
  <c r="P131" i="4"/>
  <c r="M131" i="4"/>
  <c r="L131" i="4"/>
  <c r="K131" i="4"/>
  <c r="J131" i="4"/>
  <c r="P130" i="4"/>
  <c r="M130" i="4"/>
  <c r="L130" i="4"/>
  <c r="K130" i="4"/>
  <c r="J130" i="4"/>
  <c r="P129" i="4"/>
  <c r="M129" i="4"/>
  <c r="L129" i="4"/>
  <c r="K129" i="4"/>
  <c r="J129" i="4"/>
  <c r="P128" i="4"/>
  <c r="M128" i="4"/>
  <c r="L128" i="4"/>
  <c r="K128" i="4"/>
  <c r="J128" i="4"/>
  <c r="P127" i="4"/>
  <c r="M127" i="4"/>
  <c r="L127" i="4"/>
  <c r="K127" i="4"/>
  <c r="J127" i="4"/>
  <c r="P126" i="4"/>
  <c r="M126" i="4"/>
  <c r="L126" i="4"/>
  <c r="K126" i="4"/>
  <c r="J126" i="4"/>
  <c r="E121" i="32"/>
  <c r="G121" i="32" s="1"/>
  <c r="D121" i="32"/>
  <c r="C121" i="32"/>
  <c r="B121" i="32"/>
  <c r="B145" i="4" s="1"/>
  <c r="E120" i="32"/>
  <c r="G120" i="32" s="1"/>
  <c r="D120" i="32"/>
  <c r="C120" i="32"/>
  <c r="B120" i="32"/>
  <c r="B114" i="4" s="1"/>
  <c r="E119" i="32"/>
  <c r="G119" i="32" s="1"/>
  <c r="D119" i="32"/>
  <c r="C119" i="32"/>
  <c r="B119" i="32"/>
  <c r="B133" i="4" s="1"/>
  <c r="E118" i="32"/>
  <c r="G118" i="32" s="1"/>
  <c r="D118" i="32"/>
  <c r="C118" i="32"/>
  <c r="B118" i="32"/>
  <c r="B112" i="4" s="1"/>
  <c r="E117" i="32"/>
  <c r="G117" i="32" s="1"/>
  <c r="D117" i="32"/>
  <c r="C117" i="32"/>
  <c r="B117" i="32"/>
  <c r="B141" i="4" s="1"/>
  <c r="E116" i="32"/>
  <c r="G116" i="32" s="1"/>
  <c r="D116" i="32"/>
  <c r="C116" i="32"/>
  <c r="B116" i="32"/>
  <c r="B110" i="4" s="1"/>
  <c r="E115" i="32"/>
  <c r="G115" i="32" s="1"/>
  <c r="D115" i="32"/>
  <c r="C115" i="32"/>
  <c r="B115" i="32"/>
  <c r="B109" i="4" s="1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P115" i="4"/>
  <c r="M115" i="4"/>
  <c r="L115" i="4"/>
  <c r="K115" i="4"/>
  <c r="P114" i="4"/>
  <c r="M114" i="4"/>
  <c r="L114" i="4"/>
  <c r="K114" i="4"/>
  <c r="P113" i="4"/>
  <c r="M113" i="4"/>
  <c r="L113" i="4"/>
  <c r="K113" i="4"/>
  <c r="P112" i="4"/>
  <c r="M112" i="4"/>
  <c r="L112" i="4"/>
  <c r="K112" i="4"/>
  <c r="P111" i="4"/>
  <c r="M111" i="4"/>
  <c r="L111" i="4"/>
  <c r="K111" i="4"/>
  <c r="P110" i="4"/>
  <c r="M110" i="4"/>
  <c r="L110" i="4"/>
  <c r="K110" i="4"/>
  <c r="P109" i="4"/>
  <c r="M109" i="4"/>
  <c r="L109" i="4"/>
  <c r="K109" i="4"/>
  <c r="P108" i="4"/>
  <c r="M108" i="4"/>
  <c r="L108" i="4"/>
  <c r="K108" i="4"/>
  <c r="P107" i="4"/>
  <c r="M107" i="4"/>
  <c r="L107" i="4"/>
  <c r="K107" i="4"/>
  <c r="P106" i="4"/>
  <c r="M106" i="4"/>
  <c r="L106" i="4"/>
  <c r="K106" i="4"/>
  <c r="J115" i="4"/>
  <c r="J114" i="4"/>
  <c r="J113" i="4"/>
  <c r="J112" i="4"/>
  <c r="J111" i="4"/>
  <c r="J110" i="4"/>
  <c r="J109" i="4"/>
  <c r="J108" i="4"/>
  <c r="J107" i="4"/>
  <c r="J106" i="4"/>
  <c r="I226" i="11"/>
  <c r="G226" i="11"/>
  <c r="H226" i="11" s="1"/>
  <c r="E226" i="11"/>
  <c r="D226" i="11"/>
  <c r="F226" i="11" s="1"/>
  <c r="I225" i="11"/>
  <c r="G225" i="11"/>
  <c r="H225" i="11" s="1"/>
  <c r="E225" i="11"/>
  <c r="D225" i="11"/>
  <c r="F225" i="11" s="1"/>
  <c r="I224" i="11"/>
  <c r="G224" i="11"/>
  <c r="H224" i="11" s="1"/>
  <c r="E224" i="11"/>
  <c r="D224" i="11"/>
  <c r="F224" i="11" s="1"/>
  <c r="I223" i="11"/>
  <c r="G223" i="11"/>
  <c r="H223" i="11" s="1"/>
  <c r="E223" i="11"/>
  <c r="D223" i="11"/>
  <c r="F223" i="11" s="1"/>
  <c r="I222" i="11"/>
  <c r="G222" i="11"/>
  <c r="H222" i="11" s="1"/>
  <c r="E222" i="11"/>
  <c r="D222" i="11"/>
  <c r="F222" i="11" s="1"/>
  <c r="I221" i="11"/>
  <c r="G221" i="11"/>
  <c r="H221" i="11" s="1"/>
  <c r="E221" i="11"/>
  <c r="D221" i="11"/>
  <c r="F221" i="11" s="1"/>
  <c r="I220" i="11"/>
  <c r="G220" i="11"/>
  <c r="H220" i="11" s="1"/>
  <c r="E220" i="11"/>
  <c r="D220" i="11"/>
  <c r="F220" i="11" s="1"/>
  <c r="I219" i="11"/>
  <c r="G219" i="11"/>
  <c r="H219" i="11" s="1"/>
  <c r="B114" i="32" s="1"/>
  <c r="E219" i="11"/>
  <c r="D219" i="11"/>
  <c r="F219" i="11" s="1"/>
  <c r="I218" i="11"/>
  <c r="G218" i="11"/>
  <c r="H218" i="11" s="1"/>
  <c r="B113" i="32" s="1"/>
  <c r="E218" i="11"/>
  <c r="D218" i="11"/>
  <c r="F218" i="11" s="1"/>
  <c r="I217" i="11"/>
  <c r="G217" i="11"/>
  <c r="H217" i="11" s="1"/>
  <c r="B112" i="32" s="1"/>
  <c r="E217" i="11"/>
  <c r="D217" i="11"/>
  <c r="F217" i="11" s="1"/>
  <c r="F114" i="32" l="1"/>
  <c r="B106" i="4"/>
  <c r="B126" i="4"/>
  <c r="B136" i="4"/>
  <c r="B108" i="4"/>
  <c r="B128" i="4"/>
  <c r="B138" i="4"/>
  <c r="B137" i="4"/>
  <c r="B127" i="4"/>
  <c r="B107" i="4"/>
  <c r="B130" i="4"/>
  <c r="B142" i="4"/>
  <c r="B115" i="4"/>
  <c r="B131" i="4"/>
  <c r="B135" i="4"/>
  <c r="B139" i="4"/>
  <c r="B143" i="4"/>
  <c r="B113" i="4"/>
  <c r="B132" i="4"/>
  <c r="B140" i="4"/>
  <c r="B144" i="4"/>
  <c r="B134" i="4"/>
  <c r="B111" i="4"/>
  <c r="B129" i="4"/>
  <c r="F117" i="32"/>
  <c r="F118" i="32"/>
  <c r="F119" i="32"/>
  <c r="F120" i="32"/>
  <c r="F121" i="32"/>
  <c r="F116" i="32"/>
  <c r="F112" i="32"/>
  <c r="F113" i="32"/>
  <c r="F115" i="32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5" i="4" s="1"/>
  <c r="B64" i="32"/>
  <c r="C28" i="36" s="1"/>
  <c r="B65" i="32"/>
  <c r="B2" i="32"/>
  <c r="B12" i="15"/>
  <c r="C189" i="11"/>
  <c r="C188" i="11"/>
  <c r="C187" i="11"/>
  <c r="C186" i="11"/>
  <c r="C185" i="11"/>
  <c r="C184" i="11"/>
  <c r="C183" i="11"/>
  <c r="C182" i="11"/>
  <c r="C12" i="15"/>
  <c r="C25" i="15"/>
  <c r="C27" i="15"/>
  <c r="B27" i="15" s="1"/>
  <c r="C5" i="15"/>
  <c r="B5" i="15" s="1"/>
  <c r="C4" i="15"/>
  <c r="B4" i="15" s="1"/>
  <c r="D177" i="11" l="1"/>
  <c r="F177" i="11" s="1"/>
  <c r="G186" i="11"/>
  <c r="G182" i="11"/>
  <c r="G178" i="11"/>
  <c r="G184" i="11"/>
  <c r="G189" i="11"/>
  <c r="G185" i="11"/>
  <c r="G181" i="11"/>
  <c r="G177" i="11"/>
  <c r="H177" i="11" s="1"/>
  <c r="B111" i="32" s="1"/>
  <c r="C19" i="36" s="1"/>
  <c r="G188" i="11"/>
  <c r="G180" i="11"/>
  <c r="G183" i="11"/>
  <c r="H183" i="11" s="1"/>
  <c r="G179" i="11"/>
  <c r="G187" i="1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5" i="15"/>
  <c r="E85" i="11"/>
  <c r="E87" i="11"/>
  <c r="B24" i="4"/>
  <c r="B66" i="4"/>
  <c r="B3" i="4"/>
  <c r="E75" i="11"/>
  <c r="H187" i="11"/>
  <c r="H186" i="11"/>
  <c r="H182" i="11"/>
  <c r="H184" i="11"/>
  <c r="H185" i="11"/>
  <c r="H188" i="11"/>
  <c r="H189" i="11"/>
  <c r="D82" i="11"/>
  <c r="C82" i="11"/>
  <c r="F82" i="11" l="1"/>
  <c r="D85" i="11"/>
  <c r="F85" i="11" s="1"/>
  <c r="G87" i="11"/>
  <c r="G83" i="11"/>
  <c r="G79" i="11"/>
  <c r="G75" i="11"/>
  <c r="G71" i="11"/>
  <c r="G81" i="11"/>
  <c r="G86" i="11"/>
  <c r="G82" i="11"/>
  <c r="H82" i="11" s="1"/>
  <c r="G78" i="11"/>
  <c r="G74" i="11"/>
  <c r="G85" i="11"/>
  <c r="H85" i="11" s="1"/>
  <c r="B48" i="32" s="1"/>
  <c r="C44" i="36" s="1"/>
  <c r="G77" i="11"/>
  <c r="G88" i="11"/>
  <c r="H88" i="11" s="1"/>
  <c r="B51" i="32" s="1"/>
  <c r="C47" i="36" s="1"/>
  <c r="G73" i="11"/>
  <c r="G84" i="11"/>
  <c r="H84" i="11" s="1"/>
  <c r="B47" i="32" s="1"/>
  <c r="C43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7" i="11"/>
  <c r="B50" i="32" s="1"/>
  <c r="C46" i="36" s="1"/>
  <c r="H83" i="11"/>
  <c r="B46" i="32" s="1"/>
  <c r="C42" i="36" s="1"/>
  <c r="H86" i="11"/>
  <c r="B49" i="32" s="1"/>
  <c r="C45" i="36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G176" i="11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G147" i="11" s="1"/>
  <c r="C18" i="15"/>
  <c r="B18" i="15" s="1"/>
  <c r="G146" i="11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G15" i="11" l="1"/>
  <c r="G11" i="11"/>
  <c r="G14" i="11"/>
  <c r="G10" i="11"/>
  <c r="G17" i="11"/>
  <c r="G16" i="11"/>
  <c r="G13" i="11"/>
  <c r="G12" i="11"/>
  <c r="H12" i="11" s="1"/>
  <c r="G165" i="11"/>
  <c r="G164" i="11"/>
  <c r="G166" i="11"/>
  <c r="G131" i="11"/>
  <c r="G127" i="11"/>
  <c r="G130" i="11"/>
  <c r="G129" i="11"/>
  <c r="G132" i="11"/>
  <c r="G128" i="11"/>
  <c r="G70" i="11"/>
  <c r="G69" i="11"/>
  <c r="G103" i="11"/>
  <c r="G101" i="11"/>
  <c r="G102" i="11"/>
  <c r="G104" i="11"/>
  <c r="G100" i="11"/>
  <c r="G173" i="11"/>
  <c r="G169" i="11"/>
  <c r="G175" i="11"/>
  <c r="G171" i="11"/>
  <c r="G172" i="11"/>
  <c r="G168" i="11"/>
  <c r="G167" i="11"/>
  <c r="G174" i="1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G161" i="11"/>
  <c r="G163" i="11"/>
  <c r="G160" i="11"/>
  <c r="G159" i="11"/>
  <c r="G162" i="11"/>
  <c r="G158" i="11"/>
  <c r="G99" i="11"/>
  <c r="G95" i="11"/>
  <c r="G91" i="11"/>
  <c r="G89" i="11"/>
  <c r="G98" i="11"/>
  <c r="G94" i="11"/>
  <c r="G90" i="11"/>
  <c r="G97" i="11"/>
  <c r="G93" i="1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G148" i="11"/>
  <c r="G154" i="11"/>
  <c r="G155" i="11"/>
  <c r="G151" i="11"/>
  <c r="G150" i="11"/>
  <c r="G149" i="11"/>
  <c r="G153" i="11"/>
  <c r="G67" i="11"/>
  <c r="G63" i="11"/>
  <c r="G59" i="11"/>
  <c r="G55" i="11"/>
  <c r="G66" i="11"/>
  <c r="G62" i="11"/>
  <c r="G58" i="1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14" i="11"/>
  <c r="G210" i="11"/>
  <c r="G206" i="11"/>
  <c r="G202" i="11"/>
  <c r="G216" i="11"/>
  <c r="G208" i="11"/>
  <c r="G200" i="11"/>
  <c r="G213" i="11"/>
  <c r="G209" i="11"/>
  <c r="G205" i="11"/>
  <c r="G201" i="11"/>
  <c r="G212" i="11"/>
  <c r="G204" i="11"/>
  <c r="G215" i="11"/>
  <c r="G211" i="11"/>
  <c r="G207" i="11"/>
  <c r="G203" i="11"/>
  <c r="H28" i="11"/>
  <c r="D176" i="11"/>
  <c r="D125" i="11"/>
  <c r="D131" i="11"/>
  <c r="D124" i="11"/>
  <c r="F124" i="11" s="1"/>
  <c r="B13" i="15"/>
  <c r="B41" i="32"/>
  <c r="B77" i="32"/>
  <c r="B36" i="32"/>
  <c r="H148" i="11"/>
  <c r="H152" i="11"/>
  <c r="H94" i="11"/>
  <c r="H102" i="11"/>
  <c r="B40" i="32"/>
  <c r="D123" i="11"/>
  <c r="F123" i="11" s="1"/>
  <c r="H32" i="11"/>
  <c r="H155" i="11"/>
  <c r="H175" i="11"/>
  <c r="H174" i="11"/>
  <c r="H171" i="11"/>
  <c r="H170" i="11"/>
  <c r="H165" i="11"/>
  <c r="B61" i="32" s="1"/>
  <c r="C25" i="36" s="1"/>
  <c r="H132" i="11"/>
  <c r="H130" i="11"/>
  <c r="H129" i="11"/>
  <c r="H46" i="11"/>
  <c r="H136" i="11"/>
  <c r="H140" i="11"/>
  <c r="H207" i="11"/>
  <c r="H211" i="11"/>
  <c r="D126" i="11"/>
  <c r="D132" i="11"/>
  <c r="F132" i="11" s="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55" i="36" s="1"/>
  <c r="E41" i="11"/>
  <c r="H41" i="11"/>
  <c r="B14" i="32" s="1"/>
  <c r="C13" i="36" s="1"/>
  <c r="E144" i="11"/>
  <c r="H144" i="11"/>
  <c r="E45" i="11"/>
  <c r="H45" i="11"/>
  <c r="E49" i="11"/>
  <c r="H49" i="11"/>
  <c r="E170" i="11"/>
  <c r="E174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03" i="11"/>
  <c r="H203" i="11"/>
  <c r="B18" i="32" s="1"/>
  <c r="C49" i="36" s="1"/>
  <c r="E206" i="11"/>
  <c r="H206" i="11"/>
  <c r="E210" i="11"/>
  <c r="H210" i="11"/>
  <c r="E214" i="11"/>
  <c r="H214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198" i="11"/>
  <c r="H198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54" i="36" s="1"/>
  <c r="E40" i="11"/>
  <c r="H40" i="11"/>
  <c r="B13" i="32" s="1"/>
  <c r="C12" i="36" s="1"/>
  <c r="E143" i="11"/>
  <c r="H143" i="11"/>
  <c r="E44" i="11"/>
  <c r="H44" i="11"/>
  <c r="E48" i="11"/>
  <c r="H48" i="11"/>
  <c r="E169" i="11"/>
  <c r="H169" i="11"/>
  <c r="E173" i="11"/>
  <c r="H173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51" i="36" s="1"/>
  <c r="E205" i="11"/>
  <c r="H205" i="11"/>
  <c r="E209" i="11"/>
  <c r="H209" i="11"/>
  <c r="E213" i="11"/>
  <c r="H213" i="11"/>
  <c r="E164" i="11"/>
  <c r="H164" i="11"/>
  <c r="E159" i="11"/>
  <c r="H159" i="11"/>
  <c r="B22" i="32" s="1"/>
  <c r="C34" i="36" s="1"/>
  <c r="E163" i="11"/>
  <c r="H163" i="11"/>
  <c r="E151" i="11"/>
  <c r="H151" i="11"/>
  <c r="E89" i="11"/>
  <c r="H89" i="11"/>
  <c r="B25" i="32" s="1"/>
  <c r="C37" i="36" s="1"/>
  <c r="E93" i="11"/>
  <c r="H93" i="11"/>
  <c r="B29" i="32" s="1"/>
  <c r="C41" i="36" s="1"/>
  <c r="E97" i="11"/>
  <c r="H97" i="11"/>
  <c r="E101" i="11"/>
  <c r="H101" i="11"/>
  <c r="B30" i="32" s="1"/>
  <c r="C17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52" i="36" s="1"/>
  <c r="E38" i="11"/>
  <c r="H38" i="11"/>
  <c r="B11" i="32" s="1"/>
  <c r="C10" i="36" s="1"/>
  <c r="E42" i="11"/>
  <c r="H42" i="11"/>
  <c r="B55" i="32" s="1"/>
  <c r="C21" i="36" s="1"/>
  <c r="E145" i="11"/>
  <c r="H145" i="11"/>
  <c r="E167" i="11"/>
  <c r="H167" i="11"/>
  <c r="B59" i="32" s="1"/>
  <c r="C23" i="36" s="1"/>
  <c r="E200" i="11"/>
  <c r="H200" i="11"/>
  <c r="B15" i="32" s="1"/>
  <c r="C48" i="36" s="1"/>
  <c r="E204" i="11"/>
  <c r="H204" i="11"/>
  <c r="B19" i="32" s="1"/>
  <c r="C14" i="36" s="1"/>
  <c r="E215" i="11"/>
  <c r="H215" i="11"/>
  <c r="B20" i="32" s="1"/>
  <c r="C15" i="36" s="1"/>
  <c r="E166" i="11"/>
  <c r="H166" i="11"/>
  <c r="B62" i="32" s="1"/>
  <c r="C26" i="36" s="1"/>
  <c r="E161" i="11"/>
  <c r="H161" i="11"/>
  <c r="B24" i="32" s="1"/>
  <c r="C36" i="36" s="1"/>
  <c r="E149" i="11"/>
  <c r="H149" i="11"/>
  <c r="E153" i="11"/>
  <c r="H153" i="11"/>
  <c r="E146" i="11"/>
  <c r="H146" i="11"/>
  <c r="B101" i="32" s="1"/>
  <c r="E91" i="11"/>
  <c r="H91" i="11"/>
  <c r="B27" i="32" s="1"/>
  <c r="C40" i="36" s="1"/>
  <c r="E95" i="11"/>
  <c r="H95" i="11"/>
  <c r="E99" i="11"/>
  <c r="H99" i="11"/>
  <c r="E103" i="11"/>
  <c r="H103" i="11"/>
  <c r="B31" i="32" s="1"/>
  <c r="C18" i="36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5" i="36" s="1"/>
  <c r="E157" i="11"/>
  <c r="H157" i="11"/>
  <c r="B63" i="32" s="1"/>
  <c r="C27" i="36" s="1"/>
  <c r="E90" i="11"/>
  <c r="H90" i="11"/>
  <c r="B26" i="32" s="1"/>
  <c r="C39" i="36" s="1"/>
  <c r="E98" i="11"/>
  <c r="H98" i="11"/>
  <c r="B66" i="32" s="1"/>
  <c r="C29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3" i="36" s="1"/>
  <c r="E39" i="11"/>
  <c r="H39" i="11"/>
  <c r="B12" i="32" s="1"/>
  <c r="C11" i="36" s="1"/>
  <c r="E142" i="11"/>
  <c r="H142" i="11"/>
  <c r="B57" i="32" s="1"/>
  <c r="C22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4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50" i="36" s="1"/>
  <c r="E51" i="11"/>
  <c r="E208" i="11"/>
  <c r="H208" i="11"/>
  <c r="E212" i="11"/>
  <c r="H212" i="11"/>
  <c r="E216" i="11"/>
  <c r="H216" i="11"/>
  <c r="E158" i="11"/>
  <c r="H158" i="11"/>
  <c r="B21" i="32" s="1"/>
  <c r="C16" i="36" s="1"/>
  <c r="E162" i="11"/>
  <c r="H162" i="11"/>
  <c r="E150" i="11"/>
  <c r="H150" i="11"/>
  <c r="E154" i="11"/>
  <c r="H154" i="11"/>
  <c r="E147" i="11"/>
  <c r="H147" i="11"/>
  <c r="B100" i="32" s="1"/>
  <c r="E92" i="11"/>
  <c r="H92" i="11"/>
  <c r="B28" i="32" s="1"/>
  <c r="C38" i="36" s="1"/>
  <c r="E96" i="11"/>
  <c r="H96" i="11"/>
  <c r="E100" i="11"/>
  <c r="H100" i="11"/>
  <c r="E104" i="11"/>
  <c r="H104" i="11"/>
  <c r="B67" i="32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30" i="4"/>
  <c r="K30" i="4" s="1"/>
  <c r="D72" i="4"/>
  <c r="K72" i="4" s="1"/>
  <c r="D51" i="4"/>
  <c r="K51" i="4" s="1"/>
  <c r="D9" i="4"/>
  <c r="K9" i="4" s="1"/>
  <c r="D50" i="11" l="1"/>
  <c r="F50" i="11" s="1"/>
  <c r="G51" i="11"/>
  <c r="G50" i="11"/>
  <c r="B42" i="32"/>
  <c r="C30" i="36" s="1"/>
  <c r="B6" i="32"/>
  <c r="C6" i="36" s="1"/>
  <c r="B10" i="32"/>
  <c r="C9" i="36" s="1"/>
  <c r="H50" i="11"/>
  <c r="H51" i="11"/>
  <c r="B53" i="32" s="1"/>
  <c r="C20" i="36" s="1"/>
  <c r="B67" i="4"/>
  <c r="B25" i="4"/>
  <c r="B46" i="4"/>
  <c r="B4" i="4"/>
  <c r="B71" i="4"/>
  <c r="B29" i="4"/>
  <c r="B50" i="4"/>
  <c r="B8" i="4"/>
  <c r="B43" i="32"/>
  <c r="C31" i="36" s="1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C33" i="36" s="1"/>
  <c r="B8" i="32"/>
  <c r="C7" i="36" s="1"/>
  <c r="B44" i="32"/>
  <c r="C32" i="36" s="1"/>
  <c r="B9" i="32"/>
  <c r="C8" i="36" s="1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6" i="9" l="1"/>
  <c r="C12" i="9" l="1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<sst xmlns="http://schemas.openxmlformats.org/spreadsheetml/2006/main" count="2986" uniqueCount="560">
  <si>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</si>
  <si>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</si>
  <si>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</si>
  <si>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</si>
  <si>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</si>
  <si>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</si>
  <si>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</si>
  <si>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</si>
  <si>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</si>
  <si>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</si>
  <si>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</si>
  <si>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</si>
  <si>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</si>
  <si>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</si>
  <si>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</si>
  <si>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</si>
  <si>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</si>
  <si>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</si>
  <si>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</si>
  <si>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</si>
  <si>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</si>
  <si>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</si>
  <si>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</si>
  <si>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</si>
  <si>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</si>
  <si>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</si>
  <si>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</si>
  <si>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</si>
  <si>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</si>
  <si>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</si>
  <si>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Categoria</t>
  </si>
  <si>
    <t>Custo Total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</si>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</sst>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2" fontId="0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5"/>
  <sheetViews>
    <sheetView workbookViewId="0"/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538</v>
      </c>
      <c r="B1" s="82" t="s">
        <v>539</v>
      </c>
      <c r="C1" s="82" t="s">
        <v>540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210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476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13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14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80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81</v>
      </c>
      <c r="B9" s="83">
        <v>0.1</v>
      </c>
      <c r="C9" s="83" t="str">
        <f>IF(VLOOKUP(A9,Verificação_Parametros!$A:$B,2,FALSE),"Sim","Não")</f>
        <v>Sim</v>
      </c>
    </row>
    <row r="10" spans="1:4" x14ac:dyDescent="0.25">
      <c r="A10" s="83" t="s">
        <v>93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94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95</v>
      </c>
      <c r="B12" s="83">
        <v>0</v>
      </c>
      <c r="C12" s="83" t="str">
        <f>IF(VLOOKUP(A12,Verificação_Parametros!$A:$B,2,FALSE),"Sim","Não")</f>
        <v>Sim</v>
      </c>
    </row>
    <row r="13" spans="1:4" x14ac:dyDescent="0.25">
      <c r="A13" s="83" t="s">
        <v>96</v>
      </c>
      <c r="B13" s="83">
        <v>0</v>
      </c>
      <c r="C13" s="83" t="str">
        <f>IF(VLOOKUP(A13,Verificação_Parametros!$A:$B,2,FALSE),"Sim","Não")</f>
        <v>Sim</v>
      </c>
    </row>
    <row r="14" spans="1:4" x14ac:dyDescent="0.25">
      <c r="A14" s="83" t="s">
        <v>127</v>
      </c>
      <c r="B14" s="83">
        <v>0.01</v>
      </c>
      <c r="C14" s="83" t="str">
        <f>IF(VLOOKUP(A14,Verificação_Parametros!$A:$B,2,FALSE),"Sim","Não")</f>
        <v>Sim</v>
      </c>
    </row>
    <row r="15" spans="1:4" x14ac:dyDescent="0.25">
      <c r="A15" s="83" t="s">
        <v>133</v>
      </c>
      <c r="B15" s="83">
        <v>300</v>
      </c>
      <c r="C15" s="83" t="str">
        <f>IF(VLOOKUP(A15,Verificação_Parametros!$A:$B,2,FALSE),"Sim","Não")</f>
        <v>Sim</v>
      </c>
    </row>
    <row r="16" spans="1:4" x14ac:dyDescent="0.25">
      <c r="A16" s="83" t="s">
        <v>143</v>
      </c>
      <c r="B16" s="83">
        <v>2522743.88</v>
      </c>
      <c r="C16" s="83" t="str">
        <f>IF(VLOOKUP(A16,Verificação_Parametros!$A:$B,2,FALSE),"Sim","Não")</f>
        <v>Sim</v>
      </c>
    </row>
    <row r="17" spans="1:3" x14ac:dyDescent="0.25">
      <c r="A17" s="83" t="s">
        <v>468</v>
      </c>
      <c r="B17" s="83">
        <v>10000</v>
      </c>
      <c r="C17" s="83" t="str">
        <f>IF(VLOOKUP(A17,Verificação_Parametros!$A:$B,2,FALSE),"Sim","Não")</f>
        <v>Sim</v>
      </c>
    </row>
    <row r="18" spans="1:3" x14ac:dyDescent="0.25">
      <c r="A18" s="83" t="s">
        <v>470</v>
      </c>
      <c r="B18" s="83">
        <v>10000</v>
      </c>
      <c r="C18" s="83" t="str">
        <f>IF(VLOOKUP(A18,Verificação_Parametros!$A:$B,2,FALSE),"Sim","Não")</f>
        <v>Sim</v>
      </c>
    </row>
    <row r="19" spans="1:3" x14ac:dyDescent="0.25">
      <c r="A19" s="83" t="s">
        <v>542</v>
      </c>
      <c r="B19" s="83">
        <v>1</v>
      </c>
      <c r="C19" s="83" t="str">
        <f>IF(VLOOKUP(A19,Verificação_Parametros!$A:$B,2,FALSE),"Sim","Não")</f>
        <v>Sim</v>
      </c>
    </row>
    <row r="20" spans="1:3" x14ac:dyDescent="0.25">
      <c r="A20" s="83" t="s">
        <v>70</v>
      </c>
      <c r="B20" s="83">
        <v>6475</v>
      </c>
      <c r="C20" s="83" t="str">
        <f>IF(VLOOKUP(A20,Verificação_Parametros!$A:$B,2,FALSE),"Sim","Não")</f>
        <v>Sim</v>
      </c>
    </row>
    <row r="21" spans="1:3" x14ac:dyDescent="0.25">
      <c r="A21" s="83" t="s">
        <v>87</v>
      </c>
      <c r="B21" s="83">
        <v>2.976190476190476E-3</v>
      </c>
      <c r="C21" s="83" t="str">
        <f>IF(VLOOKUP(A21,Verificação_Parametros!$A:$B,2,FALSE),"Sim","Não")</f>
        <v>Sim</v>
      </c>
    </row>
    <row r="22" spans="1:3" x14ac:dyDescent="0.25">
      <c r="A22" s="83" t="s">
        <v>104</v>
      </c>
      <c r="B22" s="83">
        <v>0</v>
      </c>
      <c r="C22" s="83" t="str">
        <f>IF(VLOOKUP(A22,Verificação_Parametros!$A:$B,2,FALSE),"Sim","Não")</f>
        <v>Sim</v>
      </c>
    </row>
    <row r="23" spans="1:3" x14ac:dyDescent="0.25">
      <c r="A23" s="83" t="s">
        <v>111</v>
      </c>
      <c r="B23" s="83">
        <v>0</v>
      </c>
      <c r="C23" s="83" t="str">
        <f>IF(VLOOKUP(A23,Verificação_Parametros!$A:$B,2,FALSE),"Sim","Não")</f>
        <v>Sim</v>
      </c>
    </row>
    <row r="24" spans="1:3" x14ac:dyDescent="0.25">
      <c r="A24" s="83" t="s">
        <v>116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138</v>
      </c>
      <c r="B25" s="83">
        <v>2.8854037747524753E-2</v>
      </c>
      <c r="C25" s="83" t="str">
        <f>IF(VLOOKUP(A25,Verificação_Parametros!$A:$B,2,FALSE),"Sim","Não")</f>
        <v>Sim</v>
      </c>
    </row>
    <row r="26" spans="1:3" x14ac:dyDescent="0.25">
      <c r="A26" s="83" t="s">
        <v>139</v>
      </c>
      <c r="B26" s="83">
        <v>6000</v>
      </c>
      <c r="C26" s="83" t="str">
        <f>IF(VLOOKUP(A26,Verificação_Parametros!$A:$B,2,FALSE),"Sim","Não")</f>
        <v>Sim</v>
      </c>
    </row>
    <row r="27" spans="1:3" x14ac:dyDescent="0.25">
      <c r="A27" s="83" t="s">
        <v>152</v>
      </c>
      <c r="B27" s="83">
        <v>0</v>
      </c>
      <c r="C27" s="83" t="str">
        <f>IF(VLOOKUP(A27,Verificação_Parametros!$A:$B,2,FALSE),"Sim","Não")</f>
        <v>Sim</v>
      </c>
    </row>
    <row r="28" spans="1:3" x14ac:dyDescent="0.25">
      <c r="A28" s="83" t="s">
        <v>153</v>
      </c>
      <c r="B28" s="83">
        <v>0</v>
      </c>
      <c r="C28" s="83" t="str">
        <f>IF(VLOOKUP(A28,Verificação_Parametros!$A:$B,2,FALSE),"Sim","Não")</f>
        <v>Sim</v>
      </c>
    </row>
    <row r="29" spans="1:3" x14ac:dyDescent="0.25">
      <c r="A29" s="83" t="s">
        <v>169</v>
      </c>
      <c r="B29" s="83">
        <v>23.90625</v>
      </c>
      <c r="C29" s="83" t="str">
        <f>IF(VLOOKUP(A29,Verificação_Parametros!$A:$B,2,FALSE),"Sim","Não")</f>
        <v>Sim</v>
      </c>
    </row>
    <row r="30" spans="1:3" x14ac:dyDescent="0.25">
      <c r="A30" s="83" t="s">
        <v>200</v>
      </c>
      <c r="B30" s="83">
        <v>2289.12</v>
      </c>
      <c r="C30" s="83" t="str">
        <f>IF(VLOOKUP(A30,Verificação_Parametros!$A:$B,2,FALSE),"Sim","Não")</f>
        <v>Sim</v>
      </c>
    </row>
    <row r="31" spans="1:3" x14ac:dyDescent="0.25">
      <c r="A31" s="83" t="s">
        <v>201</v>
      </c>
      <c r="B31" s="83">
        <v>419405.11</v>
      </c>
      <c r="C31" s="83" t="str">
        <f>IF(VLOOKUP(A31,Verificação_Parametros!$A:$B,2,FALSE),"Sim","Não")</f>
        <v>Sim</v>
      </c>
    </row>
    <row r="32" spans="1:3" x14ac:dyDescent="0.25">
      <c r="A32" s="83" t="s">
        <v>202</v>
      </c>
      <c r="B32" s="83">
        <v>178766</v>
      </c>
      <c r="C32" s="83" t="str">
        <f>IF(VLOOKUP(A32,Verificação_Parametros!$A:$B,2,FALSE),"Sim","Não")</f>
        <v>Sim</v>
      </c>
    </row>
    <row r="33" spans="1:3" x14ac:dyDescent="0.25">
      <c r="A33" s="83" t="s">
        <v>203</v>
      </c>
      <c r="B33" s="83">
        <v>277966.82127272728</v>
      </c>
      <c r="C33" s="83" t="str">
        <f>IF(VLOOKUP(A33,Verificação_Parametros!$A:$B,2,FALSE),"Sim","Não")</f>
        <v>Sim</v>
      </c>
    </row>
    <row r="34" spans="1:3" x14ac:dyDescent="0.25">
      <c r="A34" s="83" t="s">
        <v>144</v>
      </c>
      <c r="B34" s="83">
        <v>0.2044537027147259</v>
      </c>
      <c r="C34" s="83" t="str">
        <f>IF(VLOOKUP(A34,Verificação_Parametros!$A:$B,2,FALSE),"Sim","Não")</f>
        <v>Sim</v>
      </c>
    </row>
    <row r="35" spans="1:3" x14ac:dyDescent="0.25">
      <c r="A35" s="93" t="s">
        <v>145</v>
      </c>
      <c r="B35" s="93">
        <v>0</v>
      </c>
      <c r="C35" s="83" t="str">
        <f>IF(VLOOKUP(A35,Verificação_Parametros!$A:$B,2,FALSE),"Sim","Não")</f>
        <v>Sim</v>
      </c>
    </row>
    <row r="36" spans="1:3" x14ac:dyDescent="0.25">
      <c r="A36" s="93" t="s">
        <v>146</v>
      </c>
      <c r="B36" s="93">
        <v>0</v>
      </c>
      <c r="C36" s="83" t="str">
        <f>IF(VLOOKUP(A36,Verificação_Parametros!$A:$B,2,FALSE),"Sim","Não")</f>
        <v>Sim</v>
      </c>
    </row>
    <row r="37" spans="1:3" x14ac:dyDescent="0.25">
      <c r="A37" s="83" t="s">
        <v>161</v>
      </c>
      <c r="B37" s="8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164</v>
      </c>
      <c r="B38" s="83">
        <v>0</v>
      </c>
      <c r="C38" s="83" t="str">
        <f>IF(VLOOKUP(A38,Verificação_Parametros!$A:$B,2,FALSE),"Sim","Não")</f>
        <v>Sim</v>
      </c>
    </row>
    <row r="39" spans="1:3" x14ac:dyDescent="0.25">
      <c r="A39" s="83" t="s">
        <v>162</v>
      </c>
      <c r="B39" s="83">
        <v>0</v>
      </c>
      <c r="C39" s="83" t="str">
        <f>IF(VLOOKUP(A39,Verificação_Parametros!$A:$B,2,FALSE),"Sim","Não")</f>
        <v>Sim</v>
      </c>
    </row>
    <row r="40" spans="1:3" x14ac:dyDescent="0.25">
      <c r="A40" s="83" t="s">
        <v>163</v>
      </c>
      <c r="B40" s="83">
        <v>0</v>
      </c>
      <c r="C40" s="83" t="str">
        <f>IF(VLOOKUP(A40,Verificação_Parametros!$A:$B,2,FALSE),"Sim","Não")</f>
        <v>Sim</v>
      </c>
    </row>
    <row r="41" spans="1:3" x14ac:dyDescent="0.25">
      <c r="A41" s="83" t="s">
        <v>165</v>
      </c>
      <c r="B41" s="83">
        <v>0</v>
      </c>
      <c r="C41" s="83" t="str">
        <f>IF(VLOOKUP(A41,Verificação_Parametros!$A:$B,2,FALSE),"Sim","Não")</f>
        <v>Sim</v>
      </c>
    </row>
    <row r="42" spans="1:3" x14ac:dyDescent="0.25">
      <c r="A42" s="83" t="s">
        <v>205</v>
      </c>
      <c r="B42" s="83">
        <v>7.8975872998198113</v>
      </c>
      <c r="C42" s="83" t="str">
        <f>IF(VLOOKUP(A42,Verificação_Parametros!$A:$B,2,FALSE),"Sim","Não")</f>
        <v>Sim</v>
      </c>
    </row>
    <row r="43" spans="1:3" x14ac:dyDescent="0.25">
      <c r="A43" s="83" t="s">
        <v>209</v>
      </c>
      <c r="B43" s="83">
        <v>0.62289934258889479</v>
      </c>
      <c r="C43" s="83" t="str">
        <f>IF(VLOOKUP(A43,Verificação_Parametros!$A:$B,2,FALSE),"Sim","Não")</f>
        <v>Sim</v>
      </c>
    </row>
    <row r="44" spans="1:3" x14ac:dyDescent="0.25">
      <c r="A44" s="83" t="s">
        <v>204</v>
      </c>
      <c r="B44" s="83">
        <v>9.0134963707211782</v>
      </c>
      <c r="C44" s="83" t="str">
        <f>IF(VLOOKUP(A44,Verificação_Parametros!$A:$B,2,FALSE),"Sim","Não")</f>
        <v>Sim</v>
      </c>
    </row>
    <row r="45" spans="1:3" x14ac:dyDescent="0.25">
      <c r="A45" s="83" t="s">
        <v>206</v>
      </c>
      <c r="B45" s="83">
        <v>11.225658326292109</v>
      </c>
      <c r="C45" s="83" t="str">
        <f>IF(VLOOKUP(A45,Verificação_Parametros!$A:$B,2,FALSE),"Sim","Não")</f>
        <v>Sim</v>
      </c>
    </row>
    <row r="46" spans="1:3" x14ac:dyDescent="0.25">
      <c r="A46" s="83" t="s">
        <v>207</v>
      </c>
      <c r="B46" s="83">
        <v>16.96052253162523</v>
      </c>
      <c r="C46" s="83" t="str">
        <f>IF(VLOOKUP(A46,Verificação_Parametros!$A:$B,2,FALSE),"Sim","Não")</f>
        <v>Sim</v>
      </c>
    </row>
    <row r="47" spans="1:3" x14ac:dyDescent="0.25">
      <c r="A47" s="83" t="s">
        <v>208</v>
      </c>
      <c r="B47" s="83">
        <v>7.038585793358461</v>
      </c>
      <c r="C47" s="83" t="str">
        <f>IF(VLOOKUP(A47,Verificação_Parametros!$A:$B,2,FALSE),"Sim","Não")</f>
        <v>Sim</v>
      </c>
    </row>
    <row r="48" spans="1:3" x14ac:dyDescent="0.25">
      <c r="A48" s="83" t="s">
        <v>123</v>
      </c>
      <c r="B48" s="83">
        <v>0</v>
      </c>
      <c r="C48" s="83" t="str">
        <f>IF(VLOOKUP(A48,Verificação_Parametros!$A:$B,2,FALSE),"Sim","Não")</f>
        <v>Sim</v>
      </c>
    </row>
    <row r="49" spans="1:3" x14ac:dyDescent="0.25">
      <c r="A49" s="83" t="s">
        <v>126</v>
      </c>
      <c r="B49" s="83">
        <v>0</v>
      </c>
      <c r="C49" s="83" t="str">
        <f>IF(VLOOKUP(A49,Verificação_Parametros!$A:$B,2,FALSE),"Sim","Não")</f>
        <v>Sim</v>
      </c>
    </row>
    <row r="50" spans="1:3" x14ac:dyDescent="0.25">
      <c r="A50" s="83" t="s">
        <v>124</v>
      </c>
      <c r="B50" s="83">
        <v>0</v>
      </c>
      <c r="C50" s="83" t="str">
        <f>IF(VLOOKUP(A50,Verificação_Parametros!$A:$B,2,FALSE),"Sim","Não")</f>
        <v>Sim</v>
      </c>
    </row>
    <row r="51" spans="1:3" x14ac:dyDescent="0.25">
      <c r="A51" s="83" t="s">
        <v>125</v>
      </c>
      <c r="B51" s="83">
        <v>0</v>
      </c>
      <c r="C51" s="83" t="str">
        <f>IF(VLOOKUP(A51,Verificação_Parametros!$A:$B,2,FALSE),"Sim","Não")</f>
        <v>Sim</v>
      </c>
    </row>
    <row r="52" spans="1:3" x14ac:dyDescent="0.25">
      <c r="A52" s="83" t="s">
        <v>463</v>
      </c>
      <c r="B52" s="83">
        <v>2.2111111111111108</v>
      </c>
      <c r="C52" s="83" t="str">
        <f>IF(VLOOKUP(A52,Verificação_Parametros!$A:$B,2,FALSE),"Sim","Não")</f>
        <v>Sim</v>
      </c>
    </row>
    <row r="53" spans="1:3" x14ac:dyDescent="0.25">
      <c r="A53" s="83" t="s">
        <v>464</v>
      </c>
      <c r="B53" s="83">
        <v>5.5555555555555558E-3</v>
      </c>
      <c r="C53" s="83" t="str">
        <f>IF(VLOOKUP(A53,Verificação_Parametros!$A:$B,2,FALSE),"Sim","Não")</f>
        <v>Sim</v>
      </c>
    </row>
    <row r="54" spans="1:3" x14ac:dyDescent="0.25">
      <c r="A54" s="83" t="s">
        <v>465</v>
      </c>
      <c r="B54" s="83">
        <v>1</v>
      </c>
      <c r="C54" s="83" t="str">
        <f>IF(VLOOKUP(A54,Verificação_Parametros!$A:$B,2,FALSE),"Sim","Não")</f>
        <v>Sim</v>
      </c>
    </row>
    <row r="55" spans="1:3" x14ac:dyDescent="0.25">
      <c r="A55" s="83" t="s">
        <v>466</v>
      </c>
      <c r="B55" s="83">
        <v>7.2222222222222229E-2</v>
      </c>
      <c r="C55" s="83" t="str">
        <f>IF(VLOOKUP(A55,Verificação_Parametros!$A:$B,2,FALSE),"Sim","Não")</f>
        <v>Sim</v>
      </c>
    </row>
  </sheetData>
  <autoFilter ref="A1:C55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F18" sqref="F18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89</v>
      </c>
      <c r="C1" s="57" t="s">
        <v>90</v>
      </c>
      <c r="D1" s="57" t="s">
        <v>91</v>
      </c>
      <c r="E1" s="57" t="s">
        <v>92</v>
      </c>
      <c r="F1" s="57" t="s">
        <v>1</v>
      </c>
      <c r="G1" s="58" t="s">
        <v>2</v>
      </c>
      <c r="H1" s="57" t="s">
        <v>135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199</v>
      </c>
      <c r="N1" s="57" t="s">
        <v>211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38</v>
      </c>
      <c r="B1" t="s">
        <v>494</v>
      </c>
      <c r="C1" t="s">
        <v>495</v>
      </c>
      <c r="D1" t="s">
        <v>496</v>
      </c>
      <c r="E1" t="s">
        <v>497</v>
      </c>
      <c r="F1" t="s">
        <v>499</v>
      </c>
    </row>
    <row r="2" spans="1:6" x14ac:dyDescent="0.25">
      <c r="A2" s="37" t="s">
        <v>36</v>
      </c>
      <c r="B2" s="37" t="s">
        <v>40</v>
      </c>
      <c r="C2" s="37" t="s">
        <v>41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39</v>
      </c>
      <c r="B3" s="37" t="s">
        <v>42</v>
      </c>
      <c r="C3" s="37" t="s">
        <v>43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37</v>
      </c>
      <c r="B4" s="37" t="s">
        <v>42</v>
      </c>
      <c r="C4" s="37" t="s">
        <v>44</v>
      </c>
      <c r="D4" s="37" t="s">
        <v>43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455</v>
      </c>
      <c r="B5" s="37" t="s">
        <v>40</v>
      </c>
      <c r="C5" s="37" t="s">
        <v>41</v>
      </c>
      <c r="D5" s="37" t="s">
        <v>42</v>
      </c>
      <c r="E5" s="37" t="s">
        <v>43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458</v>
      </c>
      <c r="B6" s="37" t="s">
        <v>498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493</v>
      </c>
      <c r="B7" s="37" t="s">
        <v>498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422</v>
      </c>
      <c r="B1" s="6" t="s">
        <v>338</v>
      </c>
      <c r="C1" s="6" t="s">
        <v>403</v>
      </c>
      <c r="D1" s="6" t="s">
        <v>15</v>
      </c>
      <c r="E1" s="6" t="s">
        <v>30</v>
      </c>
      <c r="F1" s="6" t="s">
        <v>404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368</v>
      </c>
      <c r="T1" s="6" t="s">
        <v>367</v>
      </c>
      <c r="U1" t="s">
        <v>254</v>
      </c>
      <c r="V1" t="s">
        <v>503</v>
      </c>
    </row>
    <row r="2" spans="1:22" s="25" customFormat="1" x14ac:dyDescent="0.25">
      <c r="A2" s="25" t="s">
        <v>423</v>
      </c>
      <c r="B2" s="25" t="s">
        <v>52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405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369</v>
      </c>
    </row>
    <row r="3" spans="1:22" s="25" customFormat="1" x14ac:dyDescent="0.25">
      <c r="A3" s="38" t="s">
        <v>423</v>
      </c>
      <c r="B3" s="25" t="s">
        <v>53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405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369</v>
      </c>
    </row>
    <row r="4" spans="1:22" s="25" customFormat="1" x14ac:dyDescent="0.25">
      <c r="A4" s="38" t="s">
        <v>423</v>
      </c>
      <c r="B4" s="25" t="s">
        <v>54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405</v>
      </c>
      <c r="K4" s="25">
        <v>55</v>
      </c>
      <c r="L4" s="25">
        <v>46</v>
      </c>
      <c r="M4" s="25">
        <v>36</v>
      </c>
      <c r="Q4" s="38"/>
      <c r="R4" s="38"/>
      <c r="S4" s="25" t="s">
        <v>369</v>
      </c>
    </row>
    <row r="5" spans="1:22" s="25" customFormat="1" x14ac:dyDescent="0.25">
      <c r="A5" s="38" t="s">
        <v>423</v>
      </c>
      <c r="B5" s="25" t="s">
        <v>55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405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369</v>
      </c>
    </row>
    <row r="6" spans="1:22" s="25" customFormat="1" x14ac:dyDescent="0.25">
      <c r="A6" s="38" t="s">
        <v>423</v>
      </c>
      <c r="B6" s="25" t="s">
        <v>56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405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369</v>
      </c>
    </row>
    <row r="7" spans="1:22" s="25" customFormat="1" x14ac:dyDescent="0.25">
      <c r="A7" s="38" t="s">
        <v>423</v>
      </c>
      <c r="B7" s="25" t="s">
        <v>57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405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369</v>
      </c>
    </row>
    <row r="8" spans="1:22" s="25" customFormat="1" x14ac:dyDescent="0.25">
      <c r="A8" s="38" t="s">
        <v>423</v>
      </c>
      <c r="B8" s="25" t="s">
        <v>58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405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369</v>
      </c>
    </row>
    <row r="9" spans="1:22" s="25" customFormat="1" x14ac:dyDescent="0.25">
      <c r="A9" s="38" t="s">
        <v>423</v>
      </c>
      <c r="B9" s="25" t="s">
        <v>59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405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369</v>
      </c>
    </row>
    <row r="10" spans="1:22" s="25" customFormat="1" x14ac:dyDescent="0.25">
      <c r="A10" s="38" t="s">
        <v>423</v>
      </c>
      <c r="B10" s="25" t="s">
        <v>60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405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369</v>
      </c>
    </row>
    <row r="11" spans="1:22" s="25" customFormat="1" x14ac:dyDescent="0.25">
      <c r="A11" s="38" t="s">
        <v>423</v>
      </c>
      <c r="B11" s="25" t="s">
        <v>61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405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369</v>
      </c>
    </row>
    <row r="12" spans="1:22" s="25" customFormat="1" x14ac:dyDescent="0.25">
      <c r="A12" s="38" t="s">
        <v>423</v>
      </c>
      <c r="B12" s="25" t="s">
        <v>62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405</v>
      </c>
      <c r="J12" s="25">
        <v>0</v>
      </c>
      <c r="K12" s="25">
        <v>0</v>
      </c>
      <c r="L12" s="25">
        <v>0</v>
      </c>
      <c r="Q12" s="38"/>
      <c r="R12" s="38"/>
      <c r="S12" s="25" t="s">
        <v>369</v>
      </c>
    </row>
    <row r="13" spans="1:22" s="25" customFormat="1" x14ac:dyDescent="0.25">
      <c r="A13" s="38" t="s">
        <v>423</v>
      </c>
      <c r="B13" s="25" t="s">
        <v>63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405</v>
      </c>
      <c r="J13" s="25">
        <v>0</v>
      </c>
      <c r="K13" s="25">
        <v>0</v>
      </c>
      <c r="L13" s="25">
        <v>0</v>
      </c>
      <c r="Q13" s="38"/>
      <c r="R13" s="38"/>
      <c r="S13" s="25" t="s">
        <v>369</v>
      </c>
    </row>
    <row r="14" spans="1:22" s="25" customFormat="1" x14ac:dyDescent="0.25">
      <c r="A14" s="38" t="s">
        <v>423</v>
      </c>
      <c r="B14" s="25" t="s">
        <v>64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405</v>
      </c>
      <c r="J14" s="39">
        <v>807</v>
      </c>
      <c r="K14" s="39">
        <v>312</v>
      </c>
      <c r="L14" s="39">
        <v>365</v>
      </c>
      <c r="Q14" s="38"/>
      <c r="R14" s="38"/>
      <c r="S14" s="25" t="s">
        <v>369</v>
      </c>
    </row>
    <row r="15" spans="1:22" s="25" customFormat="1" x14ac:dyDescent="0.25">
      <c r="A15" s="38" t="s">
        <v>423</v>
      </c>
      <c r="B15" s="25" t="s">
        <v>65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405</v>
      </c>
      <c r="J15" s="39">
        <v>66</v>
      </c>
      <c r="K15" s="39">
        <v>28</v>
      </c>
      <c r="L15" s="39">
        <v>39</v>
      </c>
      <c r="Q15" s="38"/>
      <c r="R15" s="38"/>
      <c r="S15" s="25" t="s">
        <v>369</v>
      </c>
    </row>
    <row r="16" spans="1:22" s="25" customFormat="1" x14ac:dyDescent="0.25">
      <c r="A16" s="38" t="s">
        <v>423</v>
      </c>
      <c r="B16" s="25" t="s">
        <v>66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405</v>
      </c>
      <c r="J16" s="25">
        <v>0</v>
      </c>
      <c r="K16" s="25">
        <v>0</v>
      </c>
      <c r="L16" s="25">
        <v>0</v>
      </c>
      <c r="Q16" s="38"/>
      <c r="R16" s="38"/>
      <c r="S16" s="25" t="s">
        <v>369</v>
      </c>
    </row>
    <row r="17" spans="1:19" s="25" customFormat="1" x14ac:dyDescent="0.25">
      <c r="A17" s="38" t="s">
        <v>423</v>
      </c>
      <c r="B17" s="25" t="s">
        <v>67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405</v>
      </c>
      <c r="J17" s="25">
        <v>0</v>
      </c>
      <c r="K17" s="25">
        <v>0</v>
      </c>
      <c r="L17" s="25">
        <v>0</v>
      </c>
      <c r="Q17" s="38"/>
      <c r="R17" s="38"/>
      <c r="S17" s="25" t="s">
        <v>369</v>
      </c>
    </row>
    <row r="18" spans="1:19" s="18" customFormat="1" x14ac:dyDescent="0.25">
      <c r="A18" s="18" t="s">
        <v>423</v>
      </c>
      <c r="B18" s="25" t="s">
        <v>93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405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369</v>
      </c>
    </row>
    <row r="19" spans="1:19" s="18" customFormat="1" x14ac:dyDescent="0.25">
      <c r="A19" s="18" t="s">
        <v>423</v>
      </c>
      <c r="B19" s="25" t="s">
        <v>94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405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369</v>
      </c>
    </row>
    <row r="20" spans="1:19" s="25" customFormat="1" x14ac:dyDescent="0.25">
      <c r="A20" s="25" t="s">
        <v>423</v>
      </c>
      <c r="B20" s="25" t="s">
        <v>95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405</v>
      </c>
      <c r="M20" s="38">
        <f t="shared" si="0"/>
        <v>1</v>
      </c>
      <c r="Q20" s="38"/>
      <c r="R20" s="38"/>
      <c r="S20" s="25" t="s">
        <v>369</v>
      </c>
    </row>
    <row r="21" spans="1:19" s="25" customFormat="1" x14ac:dyDescent="0.25">
      <c r="A21" s="25" t="s">
        <v>423</v>
      </c>
      <c r="B21" s="25" t="s">
        <v>96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405</v>
      </c>
      <c r="M21" s="38">
        <f t="shared" si="0"/>
        <v>13</v>
      </c>
      <c r="Q21" s="38"/>
      <c r="R21" s="38"/>
      <c r="S21" s="25" t="s">
        <v>369</v>
      </c>
    </row>
    <row r="22" spans="1:19" s="25" customFormat="1" x14ac:dyDescent="0.25">
      <c r="A22" s="25" t="s">
        <v>430</v>
      </c>
      <c r="B22" s="25" t="s">
        <v>97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405</v>
      </c>
      <c r="Q22" s="38"/>
      <c r="R22" s="38"/>
      <c r="S22" s="25" t="s">
        <v>369</v>
      </c>
    </row>
    <row r="23" spans="1:19" s="25" customFormat="1" x14ac:dyDescent="0.25">
      <c r="A23" s="25" t="s">
        <v>430</v>
      </c>
      <c r="B23" s="25" t="s">
        <v>98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405</v>
      </c>
      <c r="Q23" s="38"/>
      <c r="R23" s="38"/>
      <c r="S23" s="25" t="s">
        <v>369</v>
      </c>
    </row>
    <row r="24" spans="1:19" s="25" customFormat="1" x14ac:dyDescent="0.25">
      <c r="A24" s="25" t="s">
        <v>428</v>
      </c>
      <c r="B24" s="25" t="s">
        <v>243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405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369</v>
      </c>
    </row>
    <row r="25" spans="1:19" s="25" customFormat="1" x14ac:dyDescent="0.25">
      <c r="A25" s="25" t="s">
        <v>428</v>
      </c>
      <c r="B25" s="25" t="s">
        <v>244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405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369</v>
      </c>
    </row>
    <row r="26" spans="1:19" s="25" customFormat="1" x14ac:dyDescent="0.25">
      <c r="A26" s="25" t="s">
        <v>428</v>
      </c>
      <c r="B26" s="25" t="s">
        <v>245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405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369</v>
      </c>
    </row>
    <row r="27" spans="1:19" s="25" customFormat="1" x14ac:dyDescent="0.25">
      <c r="A27" s="25" t="s">
        <v>428</v>
      </c>
      <c r="B27" s="25" t="s">
        <v>246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405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369</v>
      </c>
    </row>
    <row r="28" spans="1:19" s="25" customFormat="1" x14ac:dyDescent="0.25">
      <c r="A28" s="25" t="s">
        <v>428</v>
      </c>
      <c r="B28" s="25" t="s">
        <v>247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405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369</v>
      </c>
    </row>
    <row r="29" spans="1:19" s="25" customFormat="1" x14ac:dyDescent="0.25">
      <c r="A29" s="25" t="s">
        <v>428</v>
      </c>
      <c r="B29" s="25" t="s">
        <v>248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405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369</v>
      </c>
    </row>
    <row r="30" spans="1:19" s="25" customFormat="1" x14ac:dyDescent="0.25">
      <c r="A30" s="25" t="s">
        <v>428</v>
      </c>
      <c r="B30" s="34" t="s">
        <v>429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423</v>
      </c>
      <c r="B31" s="25" t="s">
        <v>74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406</v>
      </c>
      <c r="M31" s="25" t="s">
        <v>436</v>
      </c>
      <c r="N31" s="25">
        <v>1</v>
      </c>
      <c r="O31" s="25">
        <v>1.8</v>
      </c>
      <c r="P31" s="25">
        <v>14</v>
      </c>
      <c r="Q31" s="38"/>
      <c r="R31" s="38"/>
      <c r="S31" s="25" t="s">
        <v>366</v>
      </c>
    </row>
    <row r="32" spans="1:19" s="25" customFormat="1" x14ac:dyDescent="0.25">
      <c r="A32" s="25" t="s">
        <v>423</v>
      </c>
      <c r="B32" s="25" t="s">
        <v>87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406</v>
      </c>
      <c r="O32" s="25" t="s">
        <v>435</v>
      </c>
      <c r="P32" s="25">
        <f>SUM(G64:L64)/(SUM(G3:L3)+SUM(G7:L7)+SUM(G11:L11))</f>
        <v>2.976190476190476E-3</v>
      </c>
      <c r="Q32" s="38"/>
      <c r="R32" s="38"/>
      <c r="S32" s="25" t="s">
        <v>366</v>
      </c>
    </row>
    <row r="33" spans="1:19" x14ac:dyDescent="0.25">
      <c r="A33" s="38" t="s">
        <v>423</v>
      </c>
      <c r="B33" s="25" t="s">
        <v>84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406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366</v>
      </c>
    </row>
    <row r="34" spans="1:19" s="37" customFormat="1" x14ac:dyDescent="0.25">
      <c r="A34" s="38" t="s">
        <v>423</v>
      </c>
      <c r="B34" s="27" t="s">
        <v>446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423</v>
      </c>
      <c r="B35" s="27" t="s">
        <v>109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406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366</v>
      </c>
    </row>
    <row r="36" spans="1:19" s="18" customFormat="1" x14ac:dyDescent="0.25">
      <c r="A36" s="18" t="s">
        <v>430</v>
      </c>
      <c r="B36" s="27" t="s">
        <v>434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423</v>
      </c>
      <c r="B37" s="25" t="s">
        <v>138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406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435</v>
      </c>
      <c r="P37" s="25">
        <f>AVERAGE(K37:L37)*0.1</f>
        <v>2.8854037747524753E-2</v>
      </c>
      <c r="Q37" s="38"/>
      <c r="R37" s="38"/>
      <c r="S37" s="25" t="s">
        <v>366</v>
      </c>
    </row>
    <row r="38" spans="1:19" s="25" customFormat="1" x14ac:dyDescent="0.25">
      <c r="A38" s="25" t="s">
        <v>423</v>
      </c>
      <c r="B38" s="25" t="s">
        <v>139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406</v>
      </c>
      <c r="P38" s="25">
        <v>6000</v>
      </c>
      <c r="Q38" s="38"/>
      <c r="R38" s="38"/>
      <c r="S38" s="25" t="s">
        <v>366</v>
      </c>
    </row>
    <row r="39" spans="1:19" s="25" customFormat="1" x14ac:dyDescent="0.25">
      <c r="A39" s="25" t="s">
        <v>430</v>
      </c>
      <c r="B39" s="25" t="s">
        <v>82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406</v>
      </c>
      <c r="Q39" s="38"/>
      <c r="R39" s="38"/>
      <c r="S39" s="25" t="s">
        <v>366</v>
      </c>
    </row>
    <row r="40" spans="1:19" s="25" customFormat="1" x14ac:dyDescent="0.25">
      <c r="A40" s="25" t="s">
        <v>430</v>
      </c>
      <c r="B40" s="25" t="s">
        <v>185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406</v>
      </c>
      <c r="Q40" s="38"/>
      <c r="R40" s="38"/>
      <c r="S40" s="25" t="s">
        <v>366</v>
      </c>
    </row>
    <row r="41" spans="1:19" s="26" customFormat="1" x14ac:dyDescent="0.25">
      <c r="A41" s="26" t="s">
        <v>430</v>
      </c>
      <c r="B41" s="25" t="s">
        <v>186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406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366</v>
      </c>
    </row>
    <row r="42" spans="1:19" s="25" customFormat="1" x14ac:dyDescent="0.25">
      <c r="A42" s="25" t="s">
        <v>430</v>
      </c>
      <c r="B42" s="25" t="s">
        <v>187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406</v>
      </c>
      <c r="Q42" s="38"/>
      <c r="R42" s="38"/>
      <c r="S42" s="25" t="s">
        <v>366</v>
      </c>
    </row>
    <row r="43" spans="1:19" s="28" customFormat="1" x14ac:dyDescent="0.25">
      <c r="A43" s="28" t="s">
        <v>430</v>
      </c>
      <c r="B43" s="25" t="s">
        <v>188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406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366</v>
      </c>
    </row>
    <row r="44" spans="1:19" s="28" customFormat="1" x14ac:dyDescent="0.25">
      <c r="A44" s="28" t="s">
        <v>430</v>
      </c>
      <c r="B44" s="25" t="s">
        <v>176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406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366</v>
      </c>
    </row>
    <row r="45" spans="1:19" s="25" customFormat="1" x14ac:dyDescent="0.25">
      <c r="A45" s="25" t="s">
        <v>430</v>
      </c>
      <c r="B45" s="25" t="s">
        <v>181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406</v>
      </c>
      <c r="Q45" s="38"/>
      <c r="R45" s="38"/>
      <c r="S45" s="25" t="s">
        <v>366</v>
      </c>
    </row>
    <row r="46" spans="1:19" s="25" customFormat="1" x14ac:dyDescent="0.25">
      <c r="A46" s="25" t="s">
        <v>430</v>
      </c>
      <c r="B46" s="25" t="s">
        <v>182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406</v>
      </c>
      <c r="Q46" s="38"/>
      <c r="R46" s="38"/>
      <c r="S46" s="25" t="s">
        <v>366</v>
      </c>
    </row>
    <row r="47" spans="1:19" s="28" customFormat="1" x14ac:dyDescent="0.25">
      <c r="A47" s="28" t="s">
        <v>430</v>
      </c>
      <c r="B47" s="25" t="s">
        <v>183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406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366</v>
      </c>
    </row>
    <row r="48" spans="1:19" s="28" customFormat="1" x14ac:dyDescent="0.25">
      <c r="A48" s="28" t="s">
        <v>430</v>
      </c>
      <c r="B48" s="25" t="s">
        <v>184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406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366</v>
      </c>
    </row>
    <row r="49" spans="1:19" s="29" customFormat="1" x14ac:dyDescent="0.25">
      <c r="A49" s="29" t="s">
        <v>430</v>
      </c>
      <c r="B49" s="25" t="s">
        <v>79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406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366</v>
      </c>
    </row>
    <row r="50" spans="1:19" s="29" customFormat="1" x14ac:dyDescent="0.25">
      <c r="A50" s="29" t="s">
        <v>430</v>
      </c>
      <c r="B50" s="25" t="s">
        <v>177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406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366</v>
      </c>
    </row>
    <row r="51" spans="1:19" s="18" customFormat="1" x14ac:dyDescent="0.25">
      <c r="A51" s="18" t="s">
        <v>430</v>
      </c>
      <c r="B51" s="25" t="s">
        <v>178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406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366</v>
      </c>
    </row>
    <row r="52" spans="1:19" s="29" customFormat="1" x14ac:dyDescent="0.25">
      <c r="A52" s="29" t="s">
        <v>430</v>
      </c>
      <c r="B52" s="25" t="s">
        <v>179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406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366</v>
      </c>
    </row>
    <row r="53" spans="1:19" s="25" customFormat="1" x14ac:dyDescent="0.25">
      <c r="A53" s="25" t="s">
        <v>430</v>
      </c>
      <c r="B53" s="25" t="s">
        <v>180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406</v>
      </c>
      <c r="Q53" s="38"/>
      <c r="R53" s="38"/>
      <c r="S53" s="25" t="s">
        <v>366</v>
      </c>
    </row>
    <row r="54" spans="1:19" s="25" customFormat="1" x14ac:dyDescent="0.25">
      <c r="A54" s="38" t="s">
        <v>423</v>
      </c>
      <c r="B54" s="25" t="s">
        <v>216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406</v>
      </c>
      <c r="N54" s="25">
        <v>0</v>
      </c>
      <c r="O54" s="25">
        <v>0.2</v>
      </c>
      <c r="P54" s="25">
        <v>1</v>
      </c>
      <c r="Q54" s="38"/>
      <c r="R54" s="38"/>
      <c r="S54" s="25" t="s">
        <v>366</v>
      </c>
    </row>
    <row r="55" spans="1:19" s="25" customFormat="1" x14ac:dyDescent="0.25">
      <c r="A55" s="38" t="s">
        <v>423</v>
      </c>
      <c r="B55" s="25" t="s">
        <v>217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406</v>
      </c>
      <c r="P55" s="45">
        <f>284920903.74/252</f>
        <v>1130638.506904762</v>
      </c>
      <c r="Q55" s="45"/>
      <c r="R55" s="45"/>
      <c r="S55" s="25" t="s">
        <v>366</v>
      </c>
    </row>
    <row r="56" spans="1:19" s="25" customFormat="1" x14ac:dyDescent="0.25">
      <c r="A56" s="38" t="s">
        <v>423</v>
      </c>
      <c r="B56" s="25" t="s">
        <v>220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406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366</v>
      </c>
    </row>
    <row r="57" spans="1:19" s="25" customFormat="1" x14ac:dyDescent="0.25">
      <c r="A57" s="38" t="s">
        <v>423</v>
      </c>
      <c r="B57" s="25" t="s">
        <v>221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406</v>
      </c>
      <c r="N57" s="25">
        <v>0</v>
      </c>
      <c r="O57" s="25">
        <v>0</v>
      </c>
      <c r="P57" s="25">
        <v>0</v>
      </c>
      <c r="Q57" s="38"/>
      <c r="R57" s="38"/>
      <c r="S57" s="25" t="s">
        <v>366</v>
      </c>
    </row>
    <row r="58" spans="1:19" s="25" customFormat="1" x14ac:dyDescent="0.25">
      <c r="A58" s="38" t="s">
        <v>423</v>
      </c>
      <c r="B58" s="25" t="s">
        <v>210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407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365</v>
      </c>
    </row>
    <row r="59" spans="1:19" s="25" customFormat="1" x14ac:dyDescent="0.25">
      <c r="A59" s="38" t="s">
        <v>423</v>
      </c>
      <c r="B59" s="25" t="s">
        <v>200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407</v>
      </c>
      <c r="O59" s="25">
        <v>2289.12</v>
      </c>
      <c r="P59" s="25">
        <v>2744.82</v>
      </c>
      <c r="Q59" s="38"/>
      <c r="R59" s="38"/>
      <c r="S59" s="25" t="s">
        <v>365</v>
      </c>
    </row>
    <row r="60" spans="1:19" s="25" customFormat="1" x14ac:dyDescent="0.25">
      <c r="A60" s="38" t="s">
        <v>423</v>
      </c>
      <c r="B60" s="25" t="s">
        <v>201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407</v>
      </c>
      <c r="O60" s="25">
        <v>419405.11</v>
      </c>
      <c r="P60" s="25">
        <v>0</v>
      </c>
      <c r="Q60" s="38"/>
      <c r="R60" s="38"/>
      <c r="S60" s="25" t="s">
        <v>365</v>
      </c>
    </row>
    <row r="61" spans="1:19" s="25" customFormat="1" x14ac:dyDescent="0.25">
      <c r="A61" s="38" t="s">
        <v>423</v>
      </c>
      <c r="B61" s="25" t="s">
        <v>202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407</v>
      </c>
      <c r="O61" s="25">
        <v>178766</v>
      </c>
      <c r="P61" s="25">
        <v>0</v>
      </c>
      <c r="Q61" s="38"/>
      <c r="R61" s="38"/>
      <c r="S61" s="25" t="s">
        <v>365</v>
      </c>
    </row>
    <row r="62" spans="1:19" x14ac:dyDescent="0.25">
      <c r="A62" s="38" t="s">
        <v>423</v>
      </c>
      <c r="B62" s="25" t="s">
        <v>203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407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365</v>
      </c>
    </row>
    <row r="63" spans="1:19" s="25" customFormat="1" x14ac:dyDescent="0.25">
      <c r="A63" s="25" t="s">
        <v>423</v>
      </c>
      <c r="B63" s="25" t="s">
        <v>89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407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416</v>
      </c>
    </row>
    <row r="64" spans="1:19" s="25" customFormat="1" x14ac:dyDescent="0.25">
      <c r="A64" s="25" t="s">
        <v>423</v>
      </c>
      <c r="B64" s="25" t="s">
        <v>90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407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416</v>
      </c>
    </row>
    <row r="65" spans="1:22" s="25" customFormat="1" x14ac:dyDescent="0.25">
      <c r="A65" s="36" t="s">
        <v>423</v>
      </c>
      <c r="B65" s="25" t="s">
        <v>91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407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416</v>
      </c>
    </row>
    <row r="66" spans="1:22" s="25" customFormat="1" x14ac:dyDescent="0.25">
      <c r="A66" s="36" t="s">
        <v>423</v>
      </c>
      <c r="B66" s="25" t="s">
        <v>92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407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416</v>
      </c>
    </row>
    <row r="67" spans="1:22" s="38" customFormat="1" x14ac:dyDescent="0.25">
      <c r="A67" s="36" t="s">
        <v>502</v>
      </c>
      <c r="B67" s="38" t="s">
        <v>501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502</v>
      </c>
      <c r="B68" s="37" t="s">
        <v>463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502</v>
      </c>
      <c r="B69" s="37" t="s">
        <v>464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502</v>
      </c>
      <c r="B70" s="37" t="s">
        <v>465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502</v>
      </c>
      <c r="B71" s="37" t="s">
        <v>466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423</v>
      </c>
      <c r="B72" s="25" t="s">
        <v>433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421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416</v>
      </c>
    </row>
    <row r="73" spans="1:22" s="18" customFormat="1" x14ac:dyDescent="0.25">
      <c r="A73" s="36" t="s">
        <v>423</v>
      </c>
      <c r="B73" s="25" t="s">
        <v>456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421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416</v>
      </c>
    </row>
    <row r="74" spans="1:22" s="25" customFormat="1" x14ac:dyDescent="0.25">
      <c r="A74" s="36" t="s">
        <v>423</v>
      </c>
      <c r="B74" s="25" t="s">
        <v>135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421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416</v>
      </c>
    </row>
    <row r="75" spans="1:22" s="25" customFormat="1" x14ac:dyDescent="0.25">
      <c r="A75" s="36" t="s">
        <v>423</v>
      </c>
      <c r="B75" s="25" t="s">
        <v>199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421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416</v>
      </c>
    </row>
    <row r="76" spans="1:22" s="25" customFormat="1" x14ac:dyDescent="0.25">
      <c r="A76" s="36" t="s">
        <v>423</v>
      </c>
      <c r="B76" s="25" t="s">
        <v>211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421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416</v>
      </c>
    </row>
    <row r="77" spans="1:22" s="25" customFormat="1" x14ac:dyDescent="0.25">
      <c r="A77" s="36" t="s">
        <v>423</v>
      </c>
      <c r="B77" s="18" t="s">
        <v>51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405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369</v>
      </c>
    </row>
    <row r="78" spans="1:22" s="38" customFormat="1" x14ac:dyDescent="0.25">
      <c r="A78" s="36" t="s">
        <v>423</v>
      </c>
      <c r="B78" s="18" t="s">
        <v>50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423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405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369</v>
      </c>
    </row>
    <row r="80" spans="1:22" s="25" customFormat="1" x14ac:dyDescent="0.25">
      <c r="A80" s="31" t="s">
        <v>423</v>
      </c>
      <c r="B80" t="s">
        <v>127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425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369</v>
      </c>
    </row>
    <row r="81" spans="1:19" s="25" customFormat="1" x14ac:dyDescent="0.25">
      <c r="A81" s="36" t="s">
        <v>430</v>
      </c>
      <c r="B81" s="18" t="s">
        <v>165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405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369</v>
      </c>
    </row>
    <row r="82" spans="1:19" x14ac:dyDescent="0.25">
      <c r="A82" s="36" t="s">
        <v>423</v>
      </c>
      <c r="B82" s="18" t="s">
        <v>70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406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366</v>
      </c>
    </row>
    <row r="83" spans="1:19" s="23" customFormat="1" x14ac:dyDescent="0.25">
      <c r="A83" s="31" t="s">
        <v>430</v>
      </c>
      <c r="B83" s="22" t="s">
        <v>104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406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366</v>
      </c>
    </row>
    <row r="84" spans="1:19" s="18" customFormat="1" x14ac:dyDescent="0.25">
      <c r="A84" s="31" t="s">
        <v>430</v>
      </c>
      <c r="B84" s="32" t="s">
        <v>111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406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366</v>
      </c>
    </row>
    <row r="85" spans="1:19" s="18" customFormat="1" x14ac:dyDescent="0.25">
      <c r="A85" s="31" t="s">
        <v>430</v>
      </c>
      <c r="B85" s="33" t="s">
        <v>116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406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366</v>
      </c>
    </row>
    <row r="86" spans="1:19" s="30" customFormat="1" x14ac:dyDescent="0.25">
      <c r="A86" s="31" t="s">
        <v>430</v>
      </c>
      <c r="B86" s="33" t="s">
        <v>152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406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366</v>
      </c>
    </row>
    <row r="87" spans="1:19" s="30" customFormat="1" x14ac:dyDescent="0.25">
      <c r="A87" s="31" t="s">
        <v>430</v>
      </c>
      <c r="B87" s="33" t="s">
        <v>153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406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366</v>
      </c>
    </row>
    <row r="88" spans="1:19" s="29" customFormat="1" x14ac:dyDescent="0.25">
      <c r="A88" s="31" t="s">
        <v>432</v>
      </c>
      <c r="B88" s="29" t="s">
        <v>156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406</v>
      </c>
      <c r="S88" s="29" t="s">
        <v>366</v>
      </c>
    </row>
    <row r="89" spans="1:19" s="29" customFormat="1" x14ac:dyDescent="0.25">
      <c r="A89" s="31" t="s">
        <v>432</v>
      </c>
      <c r="B89" s="29" t="s">
        <v>159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406</v>
      </c>
      <c r="S89" s="29" t="s">
        <v>366</v>
      </c>
    </row>
    <row r="90" spans="1:19" x14ac:dyDescent="0.25">
      <c r="A90" s="31" t="s">
        <v>423</v>
      </c>
      <c r="B90" s="18" t="s">
        <v>169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406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366</v>
      </c>
    </row>
    <row r="91" spans="1:19" x14ac:dyDescent="0.25">
      <c r="A91" s="31" t="s">
        <v>432</v>
      </c>
      <c r="B91" s="29" t="s">
        <v>173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406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366</v>
      </c>
    </row>
    <row r="92" spans="1:19" x14ac:dyDescent="0.25">
      <c r="A92" s="31" t="s">
        <v>423</v>
      </c>
      <c r="B92" t="s">
        <v>215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406</v>
      </c>
      <c r="M92" t="s">
        <v>424</v>
      </c>
      <c r="N92">
        <v>1</v>
      </c>
      <c r="O92">
        <v>7</v>
      </c>
      <c r="P92">
        <v>30</v>
      </c>
      <c r="S92" t="s">
        <v>366</v>
      </c>
    </row>
    <row r="93" spans="1:19" x14ac:dyDescent="0.25">
      <c r="A93" s="31" t="s">
        <v>423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407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365</v>
      </c>
    </row>
    <row r="94" spans="1:19" x14ac:dyDescent="0.25">
      <c r="A94" s="31" t="s">
        <v>423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407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365</v>
      </c>
    </row>
    <row r="95" spans="1:19" x14ac:dyDescent="0.25">
      <c r="A95" s="31" t="s">
        <v>423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407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365</v>
      </c>
    </row>
    <row r="96" spans="1:19" x14ac:dyDescent="0.25">
      <c r="A96" s="31" t="s">
        <v>423</v>
      </c>
      <c r="B96" s="29" t="s">
        <v>80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407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365</v>
      </c>
    </row>
    <row r="97" spans="1:19" x14ac:dyDescent="0.25">
      <c r="A97" s="31" t="s">
        <v>423</v>
      </c>
      <c r="B97" s="29" t="s">
        <v>81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407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365</v>
      </c>
    </row>
    <row r="98" spans="1:19" s="25" customFormat="1" x14ac:dyDescent="0.25">
      <c r="A98" s="31" t="s">
        <v>423</v>
      </c>
      <c r="B98" s="18" t="s">
        <v>133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407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365</v>
      </c>
    </row>
    <row r="99" spans="1:19" s="25" customFormat="1" x14ac:dyDescent="0.25">
      <c r="A99" s="31" t="s">
        <v>430</v>
      </c>
      <c r="B99" s="18" t="s">
        <v>134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407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365</v>
      </c>
    </row>
    <row r="100" spans="1:19" s="25" customFormat="1" x14ac:dyDescent="0.25">
      <c r="A100" s="31" t="s">
        <v>423</v>
      </c>
      <c r="B100" s="18" t="s">
        <v>143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407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365</v>
      </c>
    </row>
    <row r="101" spans="1:19" s="25" customFormat="1" x14ac:dyDescent="0.25">
      <c r="A101" s="31" t="s">
        <v>432</v>
      </c>
      <c r="B101" s="30" t="s">
        <v>157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407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365</v>
      </c>
    </row>
    <row r="102" spans="1:19" x14ac:dyDescent="0.25">
      <c r="A102" s="31" t="s">
        <v>432</v>
      </c>
      <c r="B102" s="30" t="s">
        <v>160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407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365</v>
      </c>
    </row>
    <row r="103" spans="1:19" s="25" customFormat="1" x14ac:dyDescent="0.25">
      <c r="A103" s="31" t="s">
        <v>432</v>
      </c>
      <c r="B103" s="29" t="s">
        <v>171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407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365</v>
      </c>
    </row>
    <row r="104" spans="1:19" s="25" customFormat="1" x14ac:dyDescent="0.25">
      <c r="A104" s="31" t="s">
        <v>432</v>
      </c>
      <c r="B104" s="29" t="s">
        <v>172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407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365</v>
      </c>
    </row>
    <row r="105" spans="1:19" s="25" customFormat="1" x14ac:dyDescent="0.25">
      <c r="A105" s="31" t="s">
        <v>423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407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415</v>
      </c>
    </row>
    <row r="106" spans="1:19" s="38" customFormat="1" x14ac:dyDescent="0.25">
      <c r="A106" s="31" t="s">
        <v>432</v>
      </c>
      <c r="B106" s="37" t="s">
        <v>147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407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415</v>
      </c>
    </row>
    <row r="108" spans="1:19" x14ac:dyDescent="0.25">
      <c r="B108" s="31">
        <f>COUNTIF(A2:A105,"OK")</f>
        <v>67</v>
      </c>
      <c r="C108" t="s">
        <v>423</v>
      </c>
    </row>
    <row r="109" spans="1:19" x14ac:dyDescent="0.25">
      <c r="B109" s="31">
        <f>COUNTIF(A2:A105,"NA")</f>
        <v>25</v>
      </c>
      <c r="C109" t="s">
        <v>430</v>
      </c>
    </row>
    <row r="110" spans="1:19" s="37" customFormat="1" x14ac:dyDescent="0.25">
      <c r="A110" s="31"/>
      <c r="B110" s="31">
        <f>COUNTIF(A2:A105,"NOK")</f>
        <v>7</v>
      </c>
      <c r="C110" s="37" t="s">
        <v>432</v>
      </c>
    </row>
    <row r="111" spans="1:19" x14ac:dyDescent="0.25">
      <c r="C111" t="s">
        <v>431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210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80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81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93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94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95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96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97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98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127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133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134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143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157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160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171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172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189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195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198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210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81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93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94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95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96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97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98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127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133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134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143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157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160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171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172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189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190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191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192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193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194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195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196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197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198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210</v>
      </c>
      <c r="E1" s="37" t="s">
        <v>13</v>
      </c>
      <c r="F1" s="37" t="s">
        <v>14</v>
      </c>
      <c r="G1" s="37" t="s">
        <v>80</v>
      </c>
      <c r="H1" s="37" t="s">
        <v>81</v>
      </c>
      <c r="I1" s="37" t="s">
        <v>93</v>
      </c>
      <c r="J1" s="37" t="s">
        <v>94</v>
      </c>
      <c r="K1" s="37" t="s">
        <v>95</v>
      </c>
      <c r="L1" s="37" t="s">
        <v>96</v>
      </c>
      <c r="M1" s="37" t="s">
        <v>97</v>
      </c>
      <c r="N1" s="37" t="s">
        <v>98</v>
      </c>
      <c r="O1" s="37" t="s">
        <v>127</v>
      </c>
      <c r="P1" s="37" t="s">
        <v>133</v>
      </c>
      <c r="Q1" s="37" t="s">
        <v>134</v>
      </c>
      <c r="R1" s="37" t="s">
        <v>143</v>
      </c>
      <c r="S1" s="37" t="s">
        <v>157</v>
      </c>
      <c r="T1" s="37" t="s">
        <v>160</v>
      </c>
      <c r="U1" s="37" t="s">
        <v>171</v>
      </c>
      <c r="V1" s="37" t="s">
        <v>172</v>
      </c>
      <c r="W1" s="37" t="s">
        <v>189</v>
      </c>
      <c r="X1" s="37" t="s">
        <v>190</v>
      </c>
      <c r="Y1" s="37" t="s">
        <v>191</v>
      </c>
      <c r="Z1" s="37" t="s">
        <v>192</v>
      </c>
      <c r="AA1" s="37" t="s">
        <v>193</v>
      </c>
      <c r="AB1" s="37" t="s">
        <v>194</v>
      </c>
      <c r="AC1" s="37" t="s">
        <v>195</v>
      </c>
      <c r="AD1" s="37" t="s">
        <v>196</v>
      </c>
      <c r="AE1" s="37" t="s">
        <v>197</v>
      </c>
      <c r="AF1" s="37" t="s">
        <v>198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6" t="s">
        <v>253</v>
      </c>
      <c r="B1" s="95" t="s">
        <v>439</v>
      </c>
      <c r="C1" s="95"/>
      <c r="D1" s="95" t="s">
        <v>440</v>
      </c>
      <c r="E1" s="95"/>
      <c r="F1" s="95" t="s">
        <v>441</v>
      </c>
      <c r="G1" s="95"/>
      <c r="H1" s="95"/>
      <c r="I1" s="95"/>
      <c r="J1" s="1"/>
      <c r="K1" s="1"/>
    </row>
    <row r="2" spans="1:12" ht="30" customHeight="1" x14ac:dyDescent="0.25">
      <c r="A2" s="96"/>
      <c r="B2" s="55" t="s">
        <v>437</v>
      </c>
      <c r="C2" s="55" t="s">
        <v>438</v>
      </c>
      <c r="D2" s="55" t="s">
        <v>254</v>
      </c>
      <c r="E2" s="55" t="s">
        <v>255</v>
      </c>
      <c r="F2" s="55" t="s">
        <v>442</v>
      </c>
      <c r="G2" s="55" t="s">
        <v>426</v>
      </c>
      <c r="H2" s="55" t="s">
        <v>445</v>
      </c>
      <c r="I2" s="55" t="s">
        <v>427</v>
      </c>
      <c r="J2" s="6" t="s">
        <v>444</v>
      </c>
      <c r="K2" s="6" t="s">
        <v>443</v>
      </c>
      <c r="L2" s="6" t="s">
        <v>256</v>
      </c>
    </row>
    <row r="3" spans="1:12" x14ac:dyDescent="0.25">
      <c r="A3" t="s">
        <v>234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238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226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230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235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239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227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231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236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240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228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232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237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241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229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233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50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258</v>
      </c>
      <c r="C1" s="6" t="s">
        <v>16</v>
      </c>
      <c r="D1" s="6" t="s">
        <v>15</v>
      </c>
      <c r="E1" s="6" t="s">
        <v>30</v>
      </c>
    </row>
    <row r="2" spans="1:5" x14ac:dyDescent="0.25">
      <c r="A2" t="s">
        <v>79</v>
      </c>
      <c r="B2" t="s">
        <v>259</v>
      </c>
      <c r="C2" t="s">
        <v>260</v>
      </c>
      <c r="D2" t="s">
        <v>272</v>
      </c>
      <c r="E2" t="s">
        <v>412</v>
      </c>
    </row>
    <row r="3" spans="1:5" x14ac:dyDescent="0.25">
      <c r="A3" t="s">
        <v>177</v>
      </c>
      <c r="B3" t="s">
        <v>259</v>
      </c>
      <c r="C3" t="s">
        <v>260</v>
      </c>
      <c r="D3" t="s">
        <v>273</v>
      </c>
      <c r="E3" t="s">
        <v>412</v>
      </c>
    </row>
    <row r="4" spans="1:5" x14ac:dyDescent="0.25">
      <c r="A4" t="s">
        <v>178</v>
      </c>
      <c r="B4" t="s">
        <v>259</v>
      </c>
      <c r="C4" t="s">
        <v>260</v>
      </c>
      <c r="D4" t="s">
        <v>274</v>
      </c>
      <c r="E4" t="s">
        <v>412</v>
      </c>
    </row>
    <row r="5" spans="1:5" x14ac:dyDescent="0.25">
      <c r="A5" t="s">
        <v>179</v>
      </c>
      <c r="B5" t="s">
        <v>259</v>
      </c>
      <c r="C5" t="s">
        <v>260</v>
      </c>
      <c r="D5" t="s">
        <v>275</v>
      </c>
      <c r="E5" t="s">
        <v>412</v>
      </c>
    </row>
    <row r="6" spans="1:5" x14ac:dyDescent="0.25">
      <c r="A6" t="s">
        <v>180</v>
      </c>
      <c r="B6" t="s">
        <v>259</v>
      </c>
      <c r="C6" t="s">
        <v>260</v>
      </c>
      <c r="D6" t="s">
        <v>276</v>
      </c>
      <c r="E6" t="s">
        <v>412</v>
      </c>
    </row>
    <row r="7" spans="1:5" x14ac:dyDescent="0.25">
      <c r="A7" t="s">
        <v>123</v>
      </c>
      <c r="B7" t="s">
        <v>259</v>
      </c>
      <c r="C7" t="s">
        <v>261</v>
      </c>
      <c r="D7" t="s">
        <v>377</v>
      </c>
      <c r="E7" t="s">
        <v>412</v>
      </c>
    </row>
    <row r="8" spans="1:5" x14ac:dyDescent="0.25">
      <c r="A8" t="s">
        <v>207</v>
      </c>
      <c r="B8" t="s">
        <v>259</v>
      </c>
      <c r="C8" t="s">
        <v>393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412</v>
      </c>
    </row>
    <row r="9" spans="1:5" x14ac:dyDescent="0.25">
      <c r="A9" t="s">
        <v>205</v>
      </c>
      <c r="B9" t="s">
        <v>259</v>
      </c>
      <c r="C9" t="s">
        <v>262</v>
      </c>
      <c r="D9" t="str">
        <f t="shared" si="0"/>
        <v>Parâmetro calculado para a Regressão da Variável IFrequenciaFAP</v>
      </c>
      <c r="E9" t="s">
        <v>412</v>
      </c>
    </row>
    <row r="10" spans="1:5" x14ac:dyDescent="0.25">
      <c r="A10" t="s">
        <v>204</v>
      </c>
      <c r="B10" t="s">
        <v>259</v>
      </c>
      <c r="C10" t="s">
        <v>263</v>
      </c>
      <c r="D10" t="str">
        <f t="shared" si="0"/>
        <v>Parâmetro calculado para a Regressão da Variável IGravidadeFAP</v>
      </c>
      <c r="E10" t="s">
        <v>412</v>
      </c>
    </row>
    <row r="11" spans="1:5" x14ac:dyDescent="0.25">
      <c r="A11" t="s">
        <v>189</v>
      </c>
      <c r="B11" t="s">
        <v>257</v>
      </c>
      <c r="C11" t="s">
        <v>264</v>
      </c>
      <c r="D11" t="str">
        <f t="shared" si="0"/>
        <v>Parâmetro calculado para a Regressão da Variável Multa1</v>
      </c>
      <c r="E11" t="s">
        <v>412</v>
      </c>
    </row>
    <row r="12" spans="1:5" x14ac:dyDescent="0.25">
      <c r="A12" t="s">
        <v>190</v>
      </c>
      <c r="B12" t="s">
        <v>257</v>
      </c>
      <c r="C12" t="s">
        <v>264</v>
      </c>
      <c r="D12" t="str">
        <f t="shared" si="0"/>
        <v>Parâmetro calculado para a Regressão da Variável Multa2</v>
      </c>
      <c r="E12" t="s">
        <v>412</v>
      </c>
    </row>
    <row r="13" spans="1:5" x14ac:dyDescent="0.25">
      <c r="A13" t="s">
        <v>191</v>
      </c>
      <c r="B13" t="s">
        <v>257</v>
      </c>
      <c r="C13" t="s">
        <v>264</v>
      </c>
      <c r="D13" t="str">
        <f t="shared" si="0"/>
        <v>Parâmetro calculado para a Regressão da Variável Multa3</v>
      </c>
      <c r="E13" t="s">
        <v>412</v>
      </c>
    </row>
    <row r="14" spans="1:5" x14ac:dyDescent="0.25">
      <c r="A14" t="s">
        <v>192</v>
      </c>
      <c r="B14" t="s">
        <v>257</v>
      </c>
      <c r="C14" t="s">
        <v>264</v>
      </c>
      <c r="D14" t="str">
        <f t="shared" si="0"/>
        <v>Parâmetro calculado para a Regressão da Variável Multa4</v>
      </c>
      <c r="E14" t="s">
        <v>412</v>
      </c>
    </row>
    <row r="15" spans="1:5" x14ac:dyDescent="0.25">
      <c r="A15" t="s">
        <v>193</v>
      </c>
      <c r="B15" t="s">
        <v>257</v>
      </c>
      <c r="C15" t="s">
        <v>264</v>
      </c>
      <c r="D15" t="str">
        <f t="shared" si="0"/>
        <v>Parâmetro calculado para a Regressão da Variável Multa5</v>
      </c>
      <c r="E15" t="s">
        <v>412</v>
      </c>
    </row>
    <row r="16" spans="1:5" x14ac:dyDescent="0.25">
      <c r="A16" t="s">
        <v>144</v>
      </c>
      <c r="B16" t="s">
        <v>259</v>
      </c>
      <c r="C16" t="s">
        <v>265</v>
      </c>
      <c r="D16" t="str">
        <f t="shared" si="0"/>
        <v>Parâmetro calculado para a Regressão da Variável ReajustePlano</v>
      </c>
      <c r="E16" t="s">
        <v>412</v>
      </c>
    </row>
    <row r="17" spans="1:5" x14ac:dyDescent="0.25">
      <c r="A17" t="s">
        <v>161</v>
      </c>
      <c r="B17" t="s">
        <v>259</v>
      </c>
      <c r="C17" t="s">
        <v>19</v>
      </c>
      <c r="D17" t="str">
        <f t="shared" si="0"/>
        <v>Parâmetro calculado para a Regressão da Variável TempoContratacao</v>
      </c>
      <c r="E17" t="s">
        <v>412</v>
      </c>
    </row>
    <row r="18" spans="1:5" x14ac:dyDescent="0.25">
      <c r="A18" t="s">
        <v>208</v>
      </c>
      <c r="B18" t="s">
        <v>259</v>
      </c>
      <c r="C18" t="s">
        <v>393</v>
      </c>
      <c r="D18" t="str">
        <f t="shared" si="0"/>
        <v>Parâmetro calculado para a Regressão da Variável ICustoFAP</v>
      </c>
      <c r="E18" t="s">
        <v>412</v>
      </c>
    </row>
    <row r="19" spans="1:5" x14ac:dyDescent="0.25">
      <c r="A19" t="s">
        <v>209</v>
      </c>
      <c r="B19" t="s">
        <v>259</v>
      </c>
      <c r="C19" t="s">
        <v>262</v>
      </c>
      <c r="D19" t="str">
        <f t="shared" si="0"/>
        <v>Parâmetro calculado para a Regressão da Variável IFrequenciaFAP</v>
      </c>
      <c r="E19" t="s">
        <v>412</v>
      </c>
    </row>
    <row r="20" spans="1:5" x14ac:dyDescent="0.25">
      <c r="A20" t="s">
        <v>206</v>
      </c>
      <c r="B20" t="s">
        <v>259</v>
      </c>
      <c r="C20" t="s">
        <v>263</v>
      </c>
      <c r="D20" t="str">
        <f t="shared" si="0"/>
        <v>Parâmetro calculado para a Regressão da Variável IGravidadeFAP</v>
      </c>
      <c r="E20" t="s">
        <v>412</v>
      </c>
    </row>
    <row r="21" spans="1:5" x14ac:dyDescent="0.25">
      <c r="A21" t="s">
        <v>194</v>
      </c>
      <c r="B21" t="s">
        <v>257</v>
      </c>
      <c r="C21" t="s">
        <v>401</v>
      </c>
      <c r="D21" t="str">
        <f t="shared" si="0"/>
        <v>Parâmetro calculado para a Regressão da Variável Multa1</v>
      </c>
      <c r="E21" t="s">
        <v>412</v>
      </c>
    </row>
    <row r="22" spans="1:5" x14ac:dyDescent="0.25">
      <c r="A22" t="s">
        <v>195</v>
      </c>
      <c r="B22" t="s">
        <v>257</v>
      </c>
      <c r="C22" t="s">
        <v>401</v>
      </c>
      <c r="D22" t="str">
        <f t="shared" si="0"/>
        <v>Parâmetro calculado para a Regressão da Variável Multa2</v>
      </c>
      <c r="E22" t="s">
        <v>412</v>
      </c>
    </row>
    <row r="23" spans="1:5" x14ac:dyDescent="0.25">
      <c r="A23" t="s">
        <v>196</v>
      </c>
      <c r="B23" t="s">
        <v>257</v>
      </c>
      <c r="C23" t="s">
        <v>401</v>
      </c>
      <c r="D23" t="str">
        <f t="shared" si="0"/>
        <v>Parâmetro calculado para a Regressão da Variável Multa3</v>
      </c>
      <c r="E23" t="s">
        <v>412</v>
      </c>
    </row>
    <row r="24" spans="1:5" x14ac:dyDescent="0.25">
      <c r="A24" t="s">
        <v>197</v>
      </c>
      <c r="B24" t="s">
        <v>257</v>
      </c>
      <c r="C24" t="s">
        <v>401</v>
      </c>
      <c r="D24" t="str">
        <f t="shared" si="0"/>
        <v>Parâmetro calculado para a Regressão da Variável Multa4</v>
      </c>
      <c r="E24" t="s">
        <v>412</v>
      </c>
    </row>
    <row r="25" spans="1:5" x14ac:dyDescent="0.25">
      <c r="A25" t="s">
        <v>198</v>
      </c>
      <c r="B25" t="s">
        <v>257</v>
      </c>
      <c r="C25" t="s">
        <v>401</v>
      </c>
      <c r="D25" t="str">
        <f t="shared" si="0"/>
        <v>Parâmetro calculado para a Regressão da Variável Multa5</v>
      </c>
      <c r="E25" t="s">
        <v>412</v>
      </c>
    </row>
    <row r="26" spans="1:5" x14ac:dyDescent="0.25">
      <c r="A26" t="s">
        <v>124</v>
      </c>
      <c r="B26" t="s">
        <v>259</v>
      </c>
      <c r="C26" t="s">
        <v>402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412</v>
      </c>
    </row>
    <row r="27" spans="1:5" x14ac:dyDescent="0.25">
      <c r="A27" t="s">
        <v>145</v>
      </c>
      <c r="B27" t="s">
        <v>259</v>
      </c>
      <c r="C27" t="s">
        <v>400</v>
      </c>
      <c r="D27" t="str">
        <f t="shared" si="1"/>
        <v>Parâmetro calculado para a Regressão da Variável ReajustePlano</v>
      </c>
      <c r="E27" t="s">
        <v>412</v>
      </c>
    </row>
    <row r="28" spans="1:5" x14ac:dyDescent="0.25">
      <c r="A28" t="s">
        <v>162</v>
      </c>
      <c r="B28" t="s">
        <v>259</v>
      </c>
      <c r="C28" t="s">
        <v>399</v>
      </c>
      <c r="D28" t="str">
        <f t="shared" si="1"/>
        <v>Parâmetro calculado para a Regressão da Variável TempoContratacao</v>
      </c>
      <c r="E28" t="s">
        <v>412</v>
      </c>
    </row>
    <row r="29" spans="1:5" x14ac:dyDescent="0.25">
      <c r="A29" t="s">
        <v>125</v>
      </c>
      <c r="B29" t="s">
        <v>259</v>
      </c>
      <c r="C29" t="s">
        <v>398</v>
      </c>
      <c r="D29" t="str">
        <f t="shared" si="1"/>
        <v>Parâmetro calculado para a Regressão da Variável DesligVoluntarios</v>
      </c>
      <c r="E29" t="s">
        <v>412</v>
      </c>
    </row>
    <row r="30" spans="1:5" x14ac:dyDescent="0.25">
      <c r="A30" t="s">
        <v>146</v>
      </c>
      <c r="B30" t="s">
        <v>259</v>
      </c>
      <c r="C30" t="s">
        <v>397</v>
      </c>
      <c r="D30" t="str">
        <f t="shared" si="1"/>
        <v>Parâmetro calculado para a Regressão da Variável ReajustePlano</v>
      </c>
      <c r="E30" t="s">
        <v>412</v>
      </c>
    </row>
    <row r="31" spans="1:5" x14ac:dyDescent="0.25">
      <c r="A31" t="s">
        <v>163</v>
      </c>
      <c r="B31" t="s">
        <v>259</v>
      </c>
      <c r="C31" t="s">
        <v>396</v>
      </c>
      <c r="D31" t="str">
        <f t="shared" si="1"/>
        <v>Parâmetro calculado para a Regressão da Variável TempoContratacao</v>
      </c>
      <c r="E31" t="s">
        <v>412</v>
      </c>
    </row>
    <row r="32" spans="1:5" x14ac:dyDescent="0.25">
      <c r="A32" t="s">
        <v>126</v>
      </c>
      <c r="B32" t="s">
        <v>259</v>
      </c>
      <c r="C32" t="s">
        <v>394</v>
      </c>
      <c r="D32" t="str">
        <f>"Parâmetro calculado para a Regressão da Variável "&amp;RIGHT(A32,LEN(A32)-7)</f>
        <v>Parâmetro calculado para a Regressão da Variável DesigVoluntarios</v>
      </c>
      <c r="E32" t="s">
        <v>412</v>
      </c>
    </row>
    <row r="33" spans="1:5" x14ac:dyDescent="0.25">
      <c r="A33" t="s">
        <v>164</v>
      </c>
      <c r="B33" t="s">
        <v>259</v>
      </c>
      <c r="C33" t="s">
        <v>395</v>
      </c>
      <c r="D33" t="str">
        <f>"Parâmetro calculado para a Regressão da Variável "&amp;RIGHT(A33,LEN(A33)-7)</f>
        <v>Parâmetro calculado para a Regressão da Variável TempoContratacao</v>
      </c>
      <c r="E33" t="s">
        <v>412</v>
      </c>
    </row>
    <row r="34" spans="1:5" x14ac:dyDescent="0.25">
      <c r="A34" t="s">
        <v>80</v>
      </c>
      <c r="B34" t="s">
        <v>257</v>
      </c>
      <c r="C34" t="s">
        <v>260</v>
      </c>
      <c r="D34" t="s">
        <v>337</v>
      </c>
      <c r="E34" t="s">
        <v>408</v>
      </c>
    </row>
    <row r="35" spans="1:5" x14ac:dyDescent="0.25">
      <c r="A35" t="s">
        <v>14</v>
      </c>
      <c r="B35" t="s">
        <v>257</v>
      </c>
      <c r="C35" t="s">
        <v>266</v>
      </c>
      <c r="D35" t="s">
        <v>277</v>
      </c>
      <c r="E35" t="s">
        <v>409</v>
      </c>
    </row>
    <row r="36" spans="1:5" x14ac:dyDescent="0.25">
      <c r="A36" t="s">
        <v>200</v>
      </c>
      <c r="B36" t="s">
        <v>257</v>
      </c>
      <c r="C36" t="s">
        <v>266</v>
      </c>
      <c r="D36" t="s">
        <v>278</v>
      </c>
      <c r="E36" t="s">
        <v>409</v>
      </c>
    </row>
    <row r="37" spans="1:5" x14ac:dyDescent="0.25">
      <c r="A37" t="s">
        <v>201</v>
      </c>
      <c r="B37" t="s">
        <v>257</v>
      </c>
      <c r="C37" t="s">
        <v>266</v>
      </c>
      <c r="D37" t="s">
        <v>279</v>
      </c>
      <c r="E37" t="s">
        <v>409</v>
      </c>
    </row>
    <row r="38" spans="1:5" x14ac:dyDescent="0.25">
      <c r="A38" t="s">
        <v>202</v>
      </c>
      <c r="B38" t="s">
        <v>257</v>
      </c>
      <c r="C38" t="s">
        <v>266</v>
      </c>
      <c r="D38" t="s">
        <v>280</v>
      </c>
      <c r="E38" t="s">
        <v>409</v>
      </c>
    </row>
    <row r="39" spans="1:5" x14ac:dyDescent="0.25">
      <c r="A39" t="s">
        <v>203</v>
      </c>
      <c r="B39" t="s">
        <v>257</v>
      </c>
      <c r="C39" t="s">
        <v>266</v>
      </c>
      <c r="D39" t="s">
        <v>281</v>
      </c>
      <c r="E39" t="s">
        <v>409</v>
      </c>
    </row>
    <row r="40" spans="1:5" x14ac:dyDescent="0.25">
      <c r="A40" t="s">
        <v>116</v>
      </c>
      <c r="B40" t="s">
        <v>259</v>
      </c>
      <c r="C40" t="s">
        <v>266</v>
      </c>
      <c r="D40" t="s">
        <v>290</v>
      </c>
      <c r="E40" t="s">
        <v>409</v>
      </c>
    </row>
    <row r="41" spans="1:5" x14ac:dyDescent="0.25">
      <c r="A41" t="s">
        <v>176</v>
      </c>
      <c r="B41" t="s">
        <v>259</v>
      </c>
      <c r="C41" t="s">
        <v>266</v>
      </c>
      <c r="D41" t="s">
        <v>282</v>
      </c>
      <c r="E41" t="s">
        <v>409</v>
      </c>
    </row>
    <row r="42" spans="1:5" x14ac:dyDescent="0.25">
      <c r="A42" t="s">
        <v>181</v>
      </c>
      <c r="B42" t="s">
        <v>259</v>
      </c>
      <c r="C42" t="s">
        <v>266</v>
      </c>
      <c r="D42" t="s">
        <v>283</v>
      </c>
      <c r="E42" t="s">
        <v>409</v>
      </c>
    </row>
    <row r="43" spans="1:5" x14ac:dyDescent="0.25">
      <c r="A43" t="s">
        <v>182</v>
      </c>
      <c r="B43" t="s">
        <v>259</v>
      </c>
      <c r="C43" t="s">
        <v>266</v>
      </c>
      <c r="D43" t="s">
        <v>284</v>
      </c>
      <c r="E43" t="s">
        <v>409</v>
      </c>
    </row>
    <row r="44" spans="1:5" x14ac:dyDescent="0.25">
      <c r="A44" t="s">
        <v>183</v>
      </c>
      <c r="B44" t="s">
        <v>259</v>
      </c>
      <c r="C44" t="s">
        <v>266</v>
      </c>
      <c r="D44" t="s">
        <v>285</v>
      </c>
      <c r="E44" t="s">
        <v>409</v>
      </c>
    </row>
    <row r="45" spans="1:5" x14ac:dyDescent="0.25">
      <c r="A45" t="s">
        <v>184</v>
      </c>
      <c r="B45" t="s">
        <v>259</v>
      </c>
      <c r="C45" t="s">
        <v>266</v>
      </c>
      <c r="D45" t="s">
        <v>286</v>
      </c>
      <c r="E45" t="s">
        <v>409</v>
      </c>
    </row>
    <row r="46" spans="1:5" x14ac:dyDescent="0.25">
      <c r="A46" t="s">
        <v>153</v>
      </c>
      <c r="B46" t="s">
        <v>259</v>
      </c>
      <c r="C46" t="s">
        <v>266</v>
      </c>
      <c r="D46" t="s">
        <v>287</v>
      </c>
      <c r="E46" t="s">
        <v>409</v>
      </c>
    </row>
    <row r="47" spans="1:5" x14ac:dyDescent="0.25">
      <c r="A47" t="s">
        <v>139</v>
      </c>
      <c r="B47" t="s">
        <v>259</v>
      </c>
      <c r="C47" t="s">
        <v>266</v>
      </c>
      <c r="D47" t="s">
        <v>288</v>
      </c>
      <c r="E47" t="s">
        <v>409</v>
      </c>
    </row>
    <row r="48" spans="1:5" x14ac:dyDescent="0.25">
      <c r="A48" t="s">
        <v>111</v>
      </c>
      <c r="B48" t="s">
        <v>259</v>
      </c>
      <c r="C48" t="s">
        <v>266</v>
      </c>
      <c r="D48" t="s">
        <v>291</v>
      </c>
      <c r="E48" t="s">
        <v>409</v>
      </c>
    </row>
    <row r="49" spans="1:5" x14ac:dyDescent="0.25">
      <c r="A49" t="s">
        <v>70</v>
      </c>
      <c r="B49" t="s">
        <v>259</v>
      </c>
      <c r="C49" t="s">
        <v>266</v>
      </c>
      <c r="D49" t="s">
        <v>289</v>
      </c>
      <c r="E49" t="s">
        <v>409</v>
      </c>
    </row>
    <row r="50" spans="1:5" x14ac:dyDescent="0.25">
      <c r="A50" t="s">
        <v>169</v>
      </c>
      <c r="B50" t="s">
        <v>259</v>
      </c>
      <c r="C50" t="s">
        <v>379</v>
      </c>
      <c r="D50" t="s">
        <v>380</v>
      </c>
      <c r="E50" t="s">
        <v>409</v>
      </c>
    </row>
    <row r="51" spans="1:5" x14ac:dyDescent="0.25">
      <c r="A51" t="s">
        <v>133</v>
      </c>
      <c r="B51" t="s">
        <v>257</v>
      </c>
      <c r="C51" t="s">
        <v>381</v>
      </c>
      <c r="D51" t="s">
        <v>382</v>
      </c>
      <c r="E51" t="s">
        <v>412</v>
      </c>
    </row>
    <row r="52" spans="1:5" x14ac:dyDescent="0.25">
      <c r="A52" t="s">
        <v>109</v>
      </c>
      <c r="B52" t="s">
        <v>259</v>
      </c>
      <c r="C52" t="s">
        <v>266</v>
      </c>
      <c r="D52" t="s">
        <v>293</v>
      </c>
      <c r="E52" t="s">
        <v>409</v>
      </c>
    </row>
    <row r="53" spans="1:5" x14ac:dyDescent="0.25">
      <c r="A53" t="s">
        <v>143</v>
      </c>
      <c r="B53" t="s">
        <v>257</v>
      </c>
      <c r="C53" t="s">
        <v>266</v>
      </c>
      <c r="D53" t="s">
        <v>292</v>
      </c>
      <c r="E53" t="s">
        <v>409</v>
      </c>
    </row>
    <row r="54" spans="1:5" x14ac:dyDescent="0.25">
      <c r="A54" t="s">
        <v>221</v>
      </c>
      <c r="B54" t="s">
        <v>259</v>
      </c>
      <c r="C54" t="s">
        <v>19</v>
      </c>
      <c r="D54" t="s">
        <v>294</v>
      </c>
      <c r="E54" t="s">
        <v>411</v>
      </c>
    </row>
    <row r="55" spans="1:5" x14ac:dyDescent="0.25">
      <c r="A55" t="s">
        <v>215</v>
      </c>
      <c r="B55" t="s">
        <v>259</v>
      </c>
      <c r="C55" t="s">
        <v>19</v>
      </c>
      <c r="D55" t="s">
        <v>295</v>
      </c>
      <c r="E55" t="s">
        <v>412</v>
      </c>
    </row>
    <row r="56" spans="1:5" x14ac:dyDescent="0.25">
      <c r="A56" t="s">
        <v>216</v>
      </c>
      <c r="B56" t="s">
        <v>259</v>
      </c>
      <c r="C56" t="s">
        <v>19</v>
      </c>
      <c r="D56" t="s">
        <v>296</v>
      </c>
      <c r="E56" t="s">
        <v>412</v>
      </c>
    </row>
    <row r="57" spans="1:5" x14ac:dyDescent="0.25">
      <c r="A57" t="s">
        <v>74</v>
      </c>
      <c r="B57" t="s">
        <v>259</v>
      </c>
      <c r="C57" t="s">
        <v>19</v>
      </c>
      <c r="D57" t="s">
        <v>297</v>
      </c>
      <c r="E57" t="s">
        <v>412</v>
      </c>
    </row>
    <row r="58" spans="1:5" x14ac:dyDescent="0.25">
      <c r="A58" t="s">
        <v>220</v>
      </c>
      <c r="B58" t="s">
        <v>259</v>
      </c>
      <c r="C58" t="s">
        <v>392</v>
      </c>
      <c r="D58" t="s">
        <v>391</v>
      </c>
      <c r="E58" t="s">
        <v>411</v>
      </c>
    </row>
    <row r="59" spans="1:5" x14ac:dyDescent="0.25">
      <c r="A59" t="s">
        <v>81</v>
      </c>
      <c r="B59" t="s">
        <v>257</v>
      </c>
      <c r="C59" t="s">
        <v>20</v>
      </c>
      <c r="D59" t="s">
        <v>298</v>
      </c>
      <c r="E59" t="s">
        <v>408</v>
      </c>
    </row>
    <row r="60" spans="1:5" x14ac:dyDescent="0.25">
      <c r="A60" t="s">
        <v>81</v>
      </c>
      <c r="B60" t="s">
        <v>257</v>
      </c>
      <c r="C60" t="s">
        <v>266</v>
      </c>
      <c r="D60" t="s">
        <v>299</v>
      </c>
      <c r="E60" t="s">
        <v>412</v>
      </c>
    </row>
    <row r="61" spans="1:5" x14ac:dyDescent="0.25">
      <c r="A61" t="s">
        <v>134</v>
      </c>
      <c r="B61" t="s">
        <v>257</v>
      </c>
      <c r="C61" t="s">
        <v>269</v>
      </c>
      <c r="D61" t="s">
        <v>300</v>
      </c>
      <c r="E61" t="s">
        <v>412</v>
      </c>
    </row>
    <row r="62" spans="1:5" x14ac:dyDescent="0.25">
      <c r="A62" t="s">
        <v>1</v>
      </c>
      <c r="B62" t="s">
        <v>257</v>
      </c>
      <c r="C62" t="s">
        <v>268</v>
      </c>
      <c r="D62" t="s">
        <v>301</v>
      </c>
      <c r="E62" t="s">
        <v>412</v>
      </c>
    </row>
    <row r="63" spans="1:5" x14ac:dyDescent="0.25">
      <c r="A63" t="s">
        <v>173</v>
      </c>
      <c r="B63" t="s">
        <v>259</v>
      </c>
      <c r="C63" t="s">
        <v>266</v>
      </c>
      <c r="D63" t="s">
        <v>383</v>
      </c>
      <c r="E63" t="s">
        <v>412</v>
      </c>
    </row>
    <row r="64" spans="1:5" x14ac:dyDescent="0.25">
      <c r="A64" t="s">
        <v>13</v>
      </c>
      <c r="B64" t="s">
        <v>257</v>
      </c>
      <c r="C64" t="s">
        <v>270</v>
      </c>
      <c r="D64" t="s">
        <v>302</v>
      </c>
      <c r="E64" t="s">
        <v>412</v>
      </c>
    </row>
    <row r="65" spans="1:5" x14ac:dyDescent="0.25">
      <c r="A65" t="s">
        <v>171</v>
      </c>
      <c r="B65" t="s">
        <v>257</v>
      </c>
      <c r="C65" t="s">
        <v>372</v>
      </c>
      <c r="D65" t="s">
        <v>384</v>
      </c>
      <c r="E65" t="s">
        <v>412</v>
      </c>
    </row>
    <row r="66" spans="1:5" x14ac:dyDescent="0.25">
      <c r="A66" t="s">
        <v>172</v>
      </c>
      <c r="B66" t="s">
        <v>257</v>
      </c>
      <c r="C66" t="s">
        <v>372</v>
      </c>
      <c r="D66" t="s">
        <v>385</v>
      </c>
      <c r="E66" t="s">
        <v>412</v>
      </c>
    </row>
    <row r="67" spans="1:5" x14ac:dyDescent="0.25">
      <c r="A67" s="18" t="s">
        <v>245</v>
      </c>
      <c r="B67" t="s">
        <v>388</v>
      </c>
      <c r="C67" t="s">
        <v>363</v>
      </c>
      <c r="D67" t="s">
        <v>359</v>
      </c>
      <c r="E67" t="s">
        <v>412</v>
      </c>
    </row>
    <row r="68" spans="1:5" x14ac:dyDescent="0.25">
      <c r="A68" s="18" t="s">
        <v>243</v>
      </c>
      <c r="B68" t="s">
        <v>388</v>
      </c>
      <c r="C68" t="s">
        <v>363</v>
      </c>
      <c r="D68" t="s">
        <v>357</v>
      </c>
      <c r="E68" t="s">
        <v>412</v>
      </c>
    </row>
    <row r="69" spans="1:5" x14ac:dyDescent="0.25">
      <c r="A69" s="18" t="s">
        <v>244</v>
      </c>
      <c r="B69" t="s">
        <v>388</v>
      </c>
      <c r="C69" t="s">
        <v>363</v>
      </c>
      <c r="D69" t="s">
        <v>358</v>
      </c>
      <c r="E69" t="s">
        <v>412</v>
      </c>
    </row>
    <row r="70" spans="1:5" x14ac:dyDescent="0.25">
      <c r="A70" t="s">
        <v>217</v>
      </c>
      <c r="B70" t="s">
        <v>259</v>
      </c>
      <c r="C70" t="s">
        <v>266</v>
      </c>
      <c r="D70" t="s">
        <v>303</v>
      </c>
      <c r="E70" t="s">
        <v>412</v>
      </c>
    </row>
    <row r="71" spans="1:5" x14ac:dyDescent="0.25">
      <c r="A71" t="s">
        <v>160</v>
      </c>
      <c r="B71" t="s">
        <v>257</v>
      </c>
      <c r="C71" t="s">
        <v>266</v>
      </c>
      <c r="D71" t="s">
        <v>304</v>
      </c>
      <c r="E71" t="s">
        <v>412</v>
      </c>
    </row>
    <row r="72" spans="1:5" x14ac:dyDescent="0.25">
      <c r="A72" t="s">
        <v>97</v>
      </c>
      <c r="B72" t="s">
        <v>257</v>
      </c>
      <c r="C72" t="s">
        <v>390</v>
      </c>
      <c r="D72" t="s">
        <v>305</v>
      </c>
      <c r="E72" t="s">
        <v>410</v>
      </c>
    </row>
    <row r="73" spans="1:5" x14ac:dyDescent="0.25">
      <c r="A73" t="s">
        <v>98</v>
      </c>
      <c r="B73" t="s">
        <v>257</v>
      </c>
      <c r="C73" t="s">
        <v>390</v>
      </c>
      <c r="D73" t="s">
        <v>306</v>
      </c>
      <c r="E73" t="s">
        <v>410</v>
      </c>
    </row>
    <row r="74" spans="1:5" x14ac:dyDescent="0.25">
      <c r="A74" t="s">
        <v>93</v>
      </c>
      <c r="B74" t="s">
        <v>257</v>
      </c>
      <c r="C74" t="s">
        <v>390</v>
      </c>
      <c r="D74" t="s">
        <v>307</v>
      </c>
      <c r="E74" t="s">
        <v>410</v>
      </c>
    </row>
    <row r="75" spans="1:5" x14ac:dyDescent="0.25">
      <c r="A75" t="s">
        <v>94</v>
      </c>
      <c r="B75" t="s">
        <v>257</v>
      </c>
      <c r="C75" t="s">
        <v>390</v>
      </c>
      <c r="D75" t="s">
        <v>308</v>
      </c>
      <c r="E75" t="s">
        <v>410</v>
      </c>
    </row>
    <row r="76" spans="1:5" x14ac:dyDescent="0.25">
      <c r="A76" t="s">
        <v>95</v>
      </c>
      <c r="B76" t="s">
        <v>257</v>
      </c>
      <c r="C76" t="s">
        <v>390</v>
      </c>
      <c r="D76" t="s">
        <v>309</v>
      </c>
      <c r="E76" t="s">
        <v>410</v>
      </c>
    </row>
    <row r="77" spans="1:5" x14ac:dyDescent="0.25">
      <c r="A77" t="s">
        <v>96</v>
      </c>
      <c r="B77" t="s">
        <v>257</v>
      </c>
      <c r="C77" t="s">
        <v>390</v>
      </c>
      <c r="D77" t="s">
        <v>310</v>
      </c>
      <c r="E77" t="s">
        <v>410</v>
      </c>
    </row>
    <row r="78" spans="1:5" x14ac:dyDescent="0.25">
      <c r="A78" t="s">
        <v>18</v>
      </c>
      <c r="B78" t="s">
        <v>259</v>
      </c>
      <c r="C78" t="s">
        <v>19</v>
      </c>
      <c r="D78" t="s">
        <v>311</v>
      </c>
      <c r="E78" t="s">
        <v>410</v>
      </c>
    </row>
    <row r="79" spans="1:5" x14ac:dyDescent="0.25">
      <c r="A79" t="s">
        <v>61</v>
      </c>
      <c r="B79" t="s">
        <v>388</v>
      </c>
      <c r="C79" t="s">
        <v>389</v>
      </c>
      <c r="D79" t="s">
        <v>339</v>
      </c>
      <c r="E79" t="s">
        <v>410</v>
      </c>
    </row>
    <row r="80" spans="1:5" x14ac:dyDescent="0.25">
      <c r="A80" t="s">
        <v>65</v>
      </c>
      <c r="B80" t="s">
        <v>388</v>
      </c>
      <c r="C80" t="s">
        <v>389</v>
      </c>
      <c r="D80" t="s">
        <v>340</v>
      </c>
      <c r="E80" t="s">
        <v>410</v>
      </c>
    </row>
    <row r="81" spans="1:5" x14ac:dyDescent="0.25">
      <c r="A81" t="s">
        <v>53</v>
      </c>
      <c r="B81" t="s">
        <v>388</v>
      </c>
      <c r="C81" t="s">
        <v>389</v>
      </c>
      <c r="D81" t="s">
        <v>341</v>
      </c>
      <c r="E81" t="s">
        <v>410</v>
      </c>
    </row>
    <row r="82" spans="1:5" x14ac:dyDescent="0.25">
      <c r="A82" t="s">
        <v>57</v>
      </c>
      <c r="B82" t="s">
        <v>388</v>
      </c>
      <c r="C82" t="s">
        <v>389</v>
      </c>
      <c r="D82" t="s">
        <v>342</v>
      </c>
      <c r="E82" t="s">
        <v>410</v>
      </c>
    </row>
    <row r="83" spans="1:5" x14ac:dyDescent="0.25">
      <c r="A83" t="s">
        <v>60</v>
      </c>
      <c r="B83" t="s">
        <v>388</v>
      </c>
      <c r="C83" t="s">
        <v>389</v>
      </c>
      <c r="D83" t="s">
        <v>343</v>
      </c>
      <c r="E83" t="s">
        <v>410</v>
      </c>
    </row>
    <row r="84" spans="1:5" x14ac:dyDescent="0.25">
      <c r="A84" t="s">
        <v>64</v>
      </c>
      <c r="B84" t="s">
        <v>388</v>
      </c>
      <c r="C84" t="s">
        <v>389</v>
      </c>
      <c r="D84" t="s">
        <v>344</v>
      </c>
      <c r="E84" t="s">
        <v>410</v>
      </c>
    </row>
    <row r="85" spans="1:5" x14ac:dyDescent="0.25">
      <c r="A85" t="s">
        <v>52</v>
      </c>
      <c r="B85" t="s">
        <v>388</v>
      </c>
      <c r="C85" t="s">
        <v>389</v>
      </c>
      <c r="D85" t="s">
        <v>345</v>
      </c>
      <c r="E85" t="s">
        <v>410</v>
      </c>
    </row>
    <row r="86" spans="1:5" x14ac:dyDescent="0.25">
      <c r="A86" t="s">
        <v>56</v>
      </c>
      <c r="B86" t="s">
        <v>388</v>
      </c>
      <c r="C86" t="s">
        <v>389</v>
      </c>
      <c r="D86" t="s">
        <v>346</v>
      </c>
      <c r="E86" t="s">
        <v>410</v>
      </c>
    </row>
    <row r="87" spans="1:5" x14ac:dyDescent="0.25">
      <c r="A87" t="s">
        <v>63</v>
      </c>
      <c r="B87" t="s">
        <v>388</v>
      </c>
      <c r="C87" t="s">
        <v>389</v>
      </c>
      <c r="D87" t="s">
        <v>347</v>
      </c>
      <c r="E87" t="s">
        <v>410</v>
      </c>
    </row>
    <row r="88" spans="1:5" x14ac:dyDescent="0.25">
      <c r="A88" t="s">
        <v>67</v>
      </c>
      <c r="B88" t="s">
        <v>388</v>
      </c>
      <c r="C88" t="s">
        <v>389</v>
      </c>
      <c r="D88" t="s">
        <v>348</v>
      </c>
      <c r="E88" t="s">
        <v>410</v>
      </c>
    </row>
    <row r="89" spans="1:5" x14ac:dyDescent="0.25">
      <c r="A89" t="s">
        <v>55</v>
      </c>
      <c r="B89" t="s">
        <v>388</v>
      </c>
      <c r="C89" t="s">
        <v>389</v>
      </c>
      <c r="D89" t="s">
        <v>349</v>
      </c>
      <c r="E89" t="s">
        <v>410</v>
      </c>
    </row>
    <row r="90" spans="1:5" x14ac:dyDescent="0.25">
      <c r="A90" t="s">
        <v>59</v>
      </c>
      <c r="B90" t="s">
        <v>388</v>
      </c>
      <c r="C90" t="s">
        <v>389</v>
      </c>
      <c r="D90" t="s">
        <v>350</v>
      </c>
      <c r="E90" t="s">
        <v>410</v>
      </c>
    </row>
    <row r="91" spans="1:5" x14ac:dyDescent="0.25">
      <c r="A91" t="s">
        <v>62</v>
      </c>
      <c r="B91" t="s">
        <v>388</v>
      </c>
      <c r="C91" t="s">
        <v>389</v>
      </c>
      <c r="D91" t="s">
        <v>351</v>
      </c>
      <c r="E91" t="s">
        <v>410</v>
      </c>
    </row>
    <row r="92" spans="1:5" x14ac:dyDescent="0.25">
      <c r="A92" t="s">
        <v>66</v>
      </c>
      <c r="B92" t="s">
        <v>388</v>
      </c>
      <c r="C92" t="s">
        <v>389</v>
      </c>
      <c r="D92" t="s">
        <v>352</v>
      </c>
      <c r="E92" t="s">
        <v>410</v>
      </c>
    </row>
    <row r="93" spans="1:5" x14ac:dyDescent="0.25">
      <c r="A93" t="s">
        <v>54</v>
      </c>
      <c r="B93" t="s">
        <v>388</v>
      </c>
      <c r="C93" t="s">
        <v>389</v>
      </c>
      <c r="D93" t="s">
        <v>353</v>
      </c>
      <c r="E93" t="s">
        <v>410</v>
      </c>
    </row>
    <row r="94" spans="1:5" x14ac:dyDescent="0.25">
      <c r="A94" t="s">
        <v>58</v>
      </c>
      <c r="B94" t="s">
        <v>388</v>
      </c>
      <c r="C94" t="s">
        <v>389</v>
      </c>
      <c r="D94" t="s">
        <v>354</v>
      </c>
      <c r="E94" t="s">
        <v>410</v>
      </c>
    </row>
    <row r="95" spans="1:5" x14ac:dyDescent="0.25">
      <c r="A95" t="s">
        <v>51</v>
      </c>
      <c r="B95" t="s">
        <v>388</v>
      </c>
      <c r="C95" t="s">
        <v>356</v>
      </c>
      <c r="D95" t="s">
        <v>355</v>
      </c>
      <c r="E95" t="s">
        <v>410</v>
      </c>
    </row>
    <row r="96" spans="1:5" x14ac:dyDescent="0.25">
      <c r="A96" t="s">
        <v>82</v>
      </c>
      <c r="B96" t="s">
        <v>259</v>
      </c>
      <c r="C96" t="s">
        <v>267</v>
      </c>
      <c r="D96" t="s">
        <v>312</v>
      </c>
      <c r="E96" t="s">
        <v>412</v>
      </c>
    </row>
    <row r="97" spans="1:5" x14ac:dyDescent="0.25">
      <c r="A97" t="s">
        <v>185</v>
      </c>
      <c r="B97" t="s">
        <v>259</v>
      </c>
      <c r="C97" t="s">
        <v>267</v>
      </c>
      <c r="D97" t="s">
        <v>313</v>
      </c>
      <c r="E97" t="s">
        <v>412</v>
      </c>
    </row>
    <row r="98" spans="1:5" x14ac:dyDescent="0.25">
      <c r="A98" t="s">
        <v>186</v>
      </c>
      <c r="B98" t="s">
        <v>259</v>
      </c>
      <c r="C98" t="s">
        <v>267</v>
      </c>
      <c r="D98" t="s">
        <v>314</v>
      </c>
      <c r="E98" t="s">
        <v>412</v>
      </c>
    </row>
    <row r="99" spans="1:5" x14ac:dyDescent="0.25">
      <c r="A99" t="s">
        <v>187</v>
      </c>
      <c r="B99" t="s">
        <v>259</v>
      </c>
      <c r="C99" t="s">
        <v>267</v>
      </c>
      <c r="D99" t="s">
        <v>315</v>
      </c>
      <c r="E99" t="s">
        <v>412</v>
      </c>
    </row>
    <row r="100" spans="1:5" x14ac:dyDescent="0.25">
      <c r="A100" t="s">
        <v>188</v>
      </c>
      <c r="B100" t="s">
        <v>259</v>
      </c>
      <c r="C100" t="s">
        <v>267</v>
      </c>
      <c r="D100" t="s">
        <v>316</v>
      </c>
      <c r="E100" t="s">
        <v>412</v>
      </c>
    </row>
    <row r="101" spans="1:5" x14ac:dyDescent="0.25">
      <c r="A101" t="s">
        <v>84</v>
      </c>
      <c r="B101" t="s">
        <v>259</v>
      </c>
      <c r="C101" t="s">
        <v>20</v>
      </c>
      <c r="D101" t="s">
        <v>386</v>
      </c>
      <c r="E101" t="s">
        <v>411</v>
      </c>
    </row>
    <row r="102" spans="1:5" x14ac:dyDescent="0.25">
      <c r="A102" s="18" t="s">
        <v>248</v>
      </c>
      <c r="B102" t="s">
        <v>388</v>
      </c>
      <c r="C102" t="s">
        <v>364</v>
      </c>
      <c r="D102" t="s">
        <v>362</v>
      </c>
      <c r="E102" t="s">
        <v>412</v>
      </c>
    </row>
    <row r="103" spans="1:5" x14ac:dyDescent="0.25">
      <c r="A103" s="18" t="s">
        <v>246</v>
      </c>
      <c r="B103" t="s">
        <v>388</v>
      </c>
      <c r="C103" t="s">
        <v>364</v>
      </c>
      <c r="D103" t="s">
        <v>360</v>
      </c>
      <c r="E103" t="s">
        <v>412</v>
      </c>
    </row>
    <row r="104" spans="1:5" x14ac:dyDescent="0.25">
      <c r="A104" s="18" t="s">
        <v>247</v>
      </c>
      <c r="B104" t="s">
        <v>388</v>
      </c>
      <c r="C104" t="s">
        <v>364</v>
      </c>
      <c r="D104" t="s">
        <v>361</v>
      </c>
      <c r="E104" t="s">
        <v>412</v>
      </c>
    </row>
    <row r="105" spans="1:5" x14ac:dyDescent="0.25">
      <c r="A105" t="s">
        <v>152</v>
      </c>
      <c r="B105" t="s">
        <v>259</v>
      </c>
      <c r="C105" t="s">
        <v>20</v>
      </c>
      <c r="D105" t="s">
        <v>387</v>
      </c>
      <c r="E105" t="s">
        <v>411</v>
      </c>
    </row>
    <row r="106" spans="1:5" x14ac:dyDescent="0.25">
      <c r="A106" t="s">
        <v>104</v>
      </c>
      <c r="B106" t="s">
        <v>259</v>
      </c>
      <c r="C106" t="s">
        <v>20</v>
      </c>
      <c r="D106" t="s">
        <v>334</v>
      </c>
      <c r="E106" t="s">
        <v>412</v>
      </c>
    </row>
    <row r="107" spans="1:5" x14ac:dyDescent="0.25">
      <c r="A107" t="s">
        <v>240</v>
      </c>
      <c r="B107" t="s">
        <v>259</v>
      </c>
      <c r="C107" t="s">
        <v>20</v>
      </c>
      <c r="D107" t="s">
        <v>317</v>
      </c>
      <c r="E107" t="s">
        <v>410</v>
      </c>
    </row>
    <row r="108" spans="1:5" x14ac:dyDescent="0.25">
      <c r="A108" t="s">
        <v>241</v>
      </c>
      <c r="B108" t="s">
        <v>259</v>
      </c>
      <c r="C108" t="s">
        <v>20</v>
      </c>
      <c r="D108" t="s">
        <v>318</v>
      </c>
      <c r="E108" t="s">
        <v>410</v>
      </c>
    </row>
    <row r="109" spans="1:5" x14ac:dyDescent="0.25">
      <c r="A109" t="s">
        <v>238</v>
      </c>
      <c r="B109" t="s">
        <v>259</v>
      </c>
      <c r="C109" t="s">
        <v>20</v>
      </c>
      <c r="D109" t="s">
        <v>320</v>
      </c>
      <c r="E109" t="s">
        <v>410</v>
      </c>
    </row>
    <row r="110" spans="1:5" x14ac:dyDescent="0.25">
      <c r="A110" t="s">
        <v>239</v>
      </c>
      <c r="B110" t="s">
        <v>259</v>
      </c>
      <c r="C110" t="s">
        <v>20</v>
      </c>
      <c r="D110" t="s">
        <v>319</v>
      </c>
      <c r="E110" t="s">
        <v>410</v>
      </c>
    </row>
    <row r="111" spans="1:5" x14ac:dyDescent="0.25">
      <c r="A111" t="s">
        <v>236</v>
      </c>
      <c r="B111" t="s">
        <v>259</v>
      </c>
      <c r="C111" t="s">
        <v>20</v>
      </c>
      <c r="D111" t="s">
        <v>321</v>
      </c>
      <c r="E111" t="s">
        <v>410</v>
      </c>
    </row>
    <row r="112" spans="1:5" x14ac:dyDescent="0.25">
      <c r="A112" t="s">
        <v>237</v>
      </c>
      <c r="B112" t="s">
        <v>259</v>
      </c>
      <c r="C112" t="s">
        <v>20</v>
      </c>
      <c r="D112" t="s">
        <v>322</v>
      </c>
      <c r="E112" t="s">
        <v>410</v>
      </c>
    </row>
    <row r="113" spans="1:5" x14ac:dyDescent="0.25">
      <c r="A113" t="s">
        <v>234</v>
      </c>
      <c r="B113" t="s">
        <v>259</v>
      </c>
      <c r="C113" t="s">
        <v>20</v>
      </c>
      <c r="D113" t="s">
        <v>323</v>
      </c>
      <c r="E113" t="s">
        <v>410</v>
      </c>
    </row>
    <row r="114" spans="1:5" x14ac:dyDescent="0.25">
      <c r="A114" t="s">
        <v>235</v>
      </c>
      <c r="B114" t="s">
        <v>259</v>
      </c>
      <c r="C114" t="s">
        <v>20</v>
      </c>
      <c r="D114" t="s">
        <v>324</v>
      </c>
      <c r="E114" t="s">
        <v>410</v>
      </c>
    </row>
    <row r="115" spans="1:5" x14ac:dyDescent="0.25">
      <c r="A115" t="s">
        <v>232</v>
      </c>
      <c r="B115" t="s">
        <v>259</v>
      </c>
      <c r="C115" t="s">
        <v>20</v>
      </c>
      <c r="D115" t="s">
        <v>325</v>
      </c>
      <c r="E115" t="s">
        <v>410</v>
      </c>
    </row>
    <row r="116" spans="1:5" x14ac:dyDescent="0.25">
      <c r="A116" t="s">
        <v>233</v>
      </c>
      <c r="B116" t="s">
        <v>259</v>
      </c>
      <c r="C116" t="s">
        <v>20</v>
      </c>
      <c r="D116" t="s">
        <v>326</v>
      </c>
      <c r="E116" t="s">
        <v>410</v>
      </c>
    </row>
    <row r="117" spans="1:5" x14ac:dyDescent="0.25">
      <c r="A117" t="s">
        <v>230</v>
      </c>
      <c r="B117" t="s">
        <v>259</v>
      </c>
      <c r="C117" t="s">
        <v>20</v>
      </c>
      <c r="D117" t="s">
        <v>327</v>
      </c>
      <c r="E117" t="s">
        <v>410</v>
      </c>
    </row>
    <row r="118" spans="1:5" x14ac:dyDescent="0.25">
      <c r="A118" t="s">
        <v>231</v>
      </c>
      <c r="B118" t="s">
        <v>259</v>
      </c>
      <c r="C118" t="s">
        <v>20</v>
      </c>
      <c r="D118" t="s">
        <v>328</v>
      </c>
      <c r="E118" t="s">
        <v>410</v>
      </c>
    </row>
    <row r="119" spans="1:5" x14ac:dyDescent="0.25">
      <c r="A119" t="s">
        <v>228</v>
      </c>
      <c r="B119" t="s">
        <v>259</v>
      </c>
      <c r="C119" t="s">
        <v>20</v>
      </c>
      <c r="D119" t="s">
        <v>329</v>
      </c>
      <c r="E119" t="s">
        <v>410</v>
      </c>
    </row>
    <row r="120" spans="1:5" x14ac:dyDescent="0.25">
      <c r="A120" t="s">
        <v>229</v>
      </c>
      <c r="B120" t="s">
        <v>259</v>
      </c>
      <c r="C120" t="s">
        <v>20</v>
      </c>
      <c r="D120" t="s">
        <v>330</v>
      </c>
      <c r="E120" t="s">
        <v>410</v>
      </c>
    </row>
    <row r="121" spans="1:5" x14ac:dyDescent="0.25">
      <c r="A121" t="s">
        <v>226</v>
      </c>
      <c r="B121" t="s">
        <v>259</v>
      </c>
      <c r="C121" t="s">
        <v>20</v>
      </c>
      <c r="D121" t="s">
        <v>331</v>
      </c>
      <c r="E121" t="s">
        <v>410</v>
      </c>
    </row>
    <row r="122" spans="1:5" x14ac:dyDescent="0.25">
      <c r="A122" t="s">
        <v>227</v>
      </c>
      <c r="B122" t="s">
        <v>259</v>
      </c>
      <c r="C122" t="s">
        <v>20</v>
      </c>
      <c r="D122" t="s">
        <v>332</v>
      </c>
      <c r="E122" t="s">
        <v>410</v>
      </c>
    </row>
    <row r="123" spans="1:5" x14ac:dyDescent="0.25">
      <c r="A123" t="s">
        <v>87</v>
      </c>
      <c r="B123" t="s">
        <v>259</v>
      </c>
      <c r="C123" t="s">
        <v>20</v>
      </c>
      <c r="D123" t="s">
        <v>333</v>
      </c>
      <c r="E123" t="s">
        <v>408</v>
      </c>
    </row>
    <row r="124" spans="1:5" x14ac:dyDescent="0.25">
      <c r="A124" t="s">
        <v>138</v>
      </c>
      <c r="B124" t="s">
        <v>259</v>
      </c>
      <c r="C124" t="s">
        <v>20</v>
      </c>
      <c r="D124" t="s">
        <v>335</v>
      </c>
      <c r="E124" t="s">
        <v>411</v>
      </c>
    </row>
    <row r="125" spans="1:5" x14ac:dyDescent="0.25">
      <c r="A125" t="s">
        <v>157</v>
      </c>
      <c r="B125" t="s">
        <v>257</v>
      </c>
      <c r="C125" t="s">
        <v>271</v>
      </c>
      <c r="D125" t="s">
        <v>336</v>
      </c>
      <c r="E125" t="s">
        <v>412</v>
      </c>
    </row>
    <row r="126" spans="1:5" x14ac:dyDescent="0.25">
      <c r="A126" t="s">
        <v>210</v>
      </c>
      <c r="B126" t="s">
        <v>257</v>
      </c>
      <c r="C126" t="s">
        <v>372</v>
      </c>
      <c r="D126" t="s">
        <v>371</v>
      </c>
      <c r="E126" t="s">
        <v>412</v>
      </c>
    </row>
    <row r="127" spans="1:5" x14ac:dyDescent="0.25">
      <c r="A127" t="s">
        <v>156</v>
      </c>
      <c r="B127" t="s">
        <v>259</v>
      </c>
      <c r="C127" t="s">
        <v>266</v>
      </c>
      <c r="D127" t="s">
        <v>374</v>
      </c>
      <c r="E127" t="s">
        <v>412</v>
      </c>
    </row>
    <row r="128" spans="1:5" x14ac:dyDescent="0.25">
      <c r="A128" t="s">
        <v>50</v>
      </c>
      <c r="B128" t="s">
        <v>259</v>
      </c>
      <c r="C128" t="s">
        <v>373</v>
      </c>
      <c r="D128" t="s">
        <v>378</v>
      </c>
      <c r="E128" t="s">
        <v>410</v>
      </c>
    </row>
    <row r="129" spans="1:5" x14ac:dyDescent="0.25">
      <c r="A129" t="s">
        <v>165</v>
      </c>
      <c r="B129" t="s">
        <v>259</v>
      </c>
      <c r="C129" t="s">
        <v>19</v>
      </c>
      <c r="D129" t="s">
        <v>375</v>
      </c>
      <c r="E129" t="s">
        <v>412</v>
      </c>
    </row>
    <row r="130" spans="1:5" x14ac:dyDescent="0.25">
      <c r="A130" t="s">
        <v>127</v>
      </c>
      <c r="B130" t="s">
        <v>257</v>
      </c>
      <c r="C130" t="s">
        <v>20</v>
      </c>
      <c r="D130" t="s">
        <v>370</v>
      </c>
      <c r="E130" t="s">
        <v>408</v>
      </c>
    </row>
    <row r="131" spans="1:5" x14ac:dyDescent="0.25">
      <c r="A131" t="s">
        <v>159</v>
      </c>
      <c r="B131" t="s">
        <v>259</v>
      </c>
      <c r="C131" t="s">
        <v>20</v>
      </c>
      <c r="D131" t="s">
        <v>376</v>
      </c>
      <c r="E131" t="s">
        <v>412</v>
      </c>
    </row>
    <row r="132" spans="1:5" x14ac:dyDescent="0.25">
      <c r="A132" t="s">
        <v>12</v>
      </c>
      <c r="B132" t="s">
        <v>413</v>
      </c>
      <c r="C132" t="s">
        <v>20</v>
      </c>
      <c r="D132" t="s">
        <v>414</v>
      </c>
      <c r="E132" t="s">
        <v>408</v>
      </c>
    </row>
    <row r="133" spans="1:5" x14ac:dyDescent="0.25">
      <c r="A133" t="s">
        <v>89</v>
      </c>
      <c r="B133" t="s">
        <v>416</v>
      </c>
      <c r="C133" t="s">
        <v>390</v>
      </c>
      <c r="D133" t="s">
        <v>307</v>
      </c>
      <c r="E133" t="s">
        <v>412</v>
      </c>
    </row>
    <row r="134" spans="1:5" x14ac:dyDescent="0.25">
      <c r="A134" t="s">
        <v>90</v>
      </c>
      <c r="B134" t="s">
        <v>416</v>
      </c>
      <c r="C134" t="s">
        <v>390</v>
      </c>
      <c r="D134" t="s">
        <v>308</v>
      </c>
      <c r="E134" t="s">
        <v>412</v>
      </c>
    </row>
    <row r="135" spans="1:5" x14ac:dyDescent="0.25">
      <c r="A135" t="s">
        <v>91</v>
      </c>
      <c r="B135" t="s">
        <v>416</v>
      </c>
      <c r="C135" t="s">
        <v>390</v>
      </c>
      <c r="D135" t="s">
        <v>309</v>
      </c>
      <c r="E135" t="s">
        <v>412</v>
      </c>
    </row>
    <row r="136" spans="1:5" x14ac:dyDescent="0.25">
      <c r="A136" t="s">
        <v>92</v>
      </c>
      <c r="B136" t="s">
        <v>416</v>
      </c>
      <c r="C136" t="s">
        <v>390</v>
      </c>
      <c r="D136" t="s">
        <v>310</v>
      </c>
      <c r="E136" t="s">
        <v>412</v>
      </c>
    </row>
    <row r="137" spans="1:5" x14ac:dyDescent="0.25">
      <c r="A137" t="s">
        <v>135</v>
      </c>
      <c r="B137" t="s">
        <v>416</v>
      </c>
      <c r="C137" t="s">
        <v>20</v>
      </c>
      <c r="D137" t="s">
        <v>420</v>
      </c>
      <c r="E137" t="s">
        <v>412</v>
      </c>
    </row>
    <row r="138" spans="1:5" x14ac:dyDescent="0.25">
      <c r="A138" t="s">
        <v>199</v>
      </c>
      <c r="B138" t="s">
        <v>416</v>
      </c>
      <c r="C138" t="s">
        <v>266</v>
      </c>
      <c r="D138" t="s">
        <v>419</v>
      </c>
      <c r="E138" t="s">
        <v>412</v>
      </c>
    </row>
    <row r="139" spans="1:5" x14ac:dyDescent="0.25">
      <c r="A139" t="s">
        <v>211</v>
      </c>
      <c r="B139" t="s">
        <v>416</v>
      </c>
      <c r="C139" t="s">
        <v>417</v>
      </c>
      <c r="D139" t="s">
        <v>418</v>
      </c>
      <c r="E139" t="s">
        <v>412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45</v>
      </c>
      <c r="B1" s="66" t="s">
        <v>47</v>
      </c>
      <c r="C1" s="66" t="s">
        <v>46</v>
      </c>
      <c r="D1" s="6" t="s">
        <v>512</v>
      </c>
      <c r="E1" s="66" t="s">
        <v>491</v>
      </c>
      <c r="F1" s="6" t="s">
        <v>513</v>
      </c>
      <c r="G1" s="6" t="s">
        <v>536</v>
      </c>
      <c r="H1" s="6" t="s">
        <v>537</v>
      </c>
      <c r="I1" s="6" t="s">
        <v>541</v>
      </c>
    </row>
    <row r="2" spans="1:9" x14ac:dyDescent="0.25">
      <c r="A2" s="67" t="s">
        <v>73</v>
      </c>
      <c r="B2" s="67" t="s">
        <v>13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73</v>
      </c>
      <c r="B3" s="67" t="s">
        <v>14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73</v>
      </c>
      <c r="B4" s="67" t="s">
        <v>74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73</v>
      </c>
      <c r="B5" s="67" t="s">
        <v>51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73</v>
      </c>
      <c r="B6" s="67" t="s">
        <v>52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9</v>
      </c>
    </row>
    <row r="7" spans="1:9" x14ac:dyDescent="0.25">
      <c r="A7" s="67" t="s">
        <v>73</v>
      </c>
      <c r="B7" s="67" t="s">
        <v>56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73</v>
      </c>
      <c r="B8" s="67" t="s">
        <v>60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8</v>
      </c>
    </row>
    <row r="9" spans="1:9" x14ac:dyDescent="0.25">
      <c r="A9" s="67" t="s">
        <v>73</v>
      </c>
      <c r="B9" s="67" t="s">
        <v>64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83</v>
      </c>
      <c r="B10" s="67" t="s">
        <v>99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83</v>
      </c>
      <c r="B11" s="67" t="s">
        <v>100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83</v>
      </c>
      <c r="B12" s="67" t="s">
        <v>101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83</v>
      </c>
      <c r="B13" s="67" t="s">
        <v>102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83</v>
      </c>
      <c r="B14" s="67" t="s">
        <v>200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83</v>
      </c>
      <c r="B15" s="67" t="s">
        <v>201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83</v>
      </c>
      <c r="B16" s="67" t="s">
        <v>202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83</v>
      </c>
      <c r="B17" s="67" t="s">
        <v>203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88</v>
      </c>
      <c r="B18" s="67" t="s">
        <v>54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7</v>
      </c>
    </row>
    <row r="19" spans="1:9" x14ac:dyDescent="0.25">
      <c r="A19" s="67" t="s">
        <v>88</v>
      </c>
      <c r="B19" s="67" t="s">
        <v>58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88</v>
      </c>
      <c r="B20" s="67" t="s">
        <v>62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6</v>
      </c>
    </row>
    <row r="21" spans="1:9" x14ac:dyDescent="0.25">
      <c r="A21" s="67" t="s">
        <v>88</v>
      </c>
      <c r="B21" s="67" t="s">
        <v>66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88</v>
      </c>
      <c r="B22" s="67" t="s">
        <v>55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8</v>
      </c>
    </row>
    <row r="23" spans="1:9" x14ac:dyDescent="0.25">
      <c r="A23" s="67" t="s">
        <v>88</v>
      </c>
      <c r="B23" s="67" t="s">
        <v>59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88</v>
      </c>
      <c r="B24" s="67" t="s">
        <v>63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7</v>
      </c>
    </row>
    <row r="25" spans="1:9" x14ac:dyDescent="0.25">
      <c r="A25" s="67" t="s">
        <v>88</v>
      </c>
      <c r="B25" s="67" t="s">
        <v>67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88</v>
      </c>
      <c r="B26" s="67" t="s">
        <v>52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9</v>
      </c>
    </row>
    <row r="27" spans="1:9" x14ac:dyDescent="0.25">
      <c r="A27" s="67" t="s">
        <v>88</v>
      </c>
      <c r="B27" s="67" t="s">
        <v>56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88</v>
      </c>
      <c r="B28" s="67" t="s">
        <v>60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8</v>
      </c>
    </row>
    <row r="29" spans="1:9" x14ac:dyDescent="0.25">
      <c r="A29" s="67" t="s">
        <v>88</v>
      </c>
      <c r="B29" s="67" t="s">
        <v>64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88</v>
      </c>
      <c r="B30" s="67" t="s">
        <v>53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10</v>
      </c>
    </row>
    <row r="31" spans="1:9" x14ac:dyDescent="0.25">
      <c r="A31" s="67" t="s">
        <v>88</v>
      </c>
      <c r="B31" s="67" t="s">
        <v>57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88</v>
      </c>
      <c r="B32" s="67" t="s">
        <v>61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9</v>
      </c>
    </row>
    <row r="33" spans="1:9" x14ac:dyDescent="0.25">
      <c r="A33" s="67" t="s">
        <v>88</v>
      </c>
      <c r="B33" s="67" t="s">
        <v>65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88</v>
      </c>
      <c r="B34" s="67" t="s">
        <v>463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88</v>
      </c>
      <c r="B35" s="67" t="s">
        <v>464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88</v>
      </c>
      <c r="B36" s="67" t="s">
        <v>465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88</v>
      </c>
      <c r="B37" s="67" t="s">
        <v>466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88</v>
      </c>
      <c r="B38" s="67" t="s">
        <v>93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88</v>
      </c>
      <c r="B39" s="67" t="s">
        <v>94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88</v>
      </c>
      <c r="B40" s="67" t="s">
        <v>95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88</v>
      </c>
      <c r="B41" s="67" t="s">
        <v>96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88</v>
      </c>
      <c r="B42" s="67" t="s">
        <v>87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107</v>
      </c>
      <c r="B43" s="67" t="s">
        <v>109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107</v>
      </c>
      <c r="B44" s="67" t="s">
        <v>54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7</v>
      </c>
    </row>
    <row r="45" spans="1:9" x14ac:dyDescent="0.25">
      <c r="A45" s="67" t="s">
        <v>107</v>
      </c>
      <c r="B45" s="67" t="s">
        <v>62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6</v>
      </c>
    </row>
    <row r="46" spans="1:9" x14ac:dyDescent="0.25">
      <c r="A46" s="67" t="s">
        <v>107</v>
      </c>
      <c r="B46" s="67" t="s">
        <v>52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9</v>
      </c>
    </row>
    <row r="47" spans="1:9" x14ac:dyDescent="0.25">
      <c r="A47" s="67" t="s">
        <v>107</v>
      </c>
      <c r="B47" s="67" t="s">
        <v>60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8</v>
      </c>
    </row>
    <row r="48" spans="1:9" x14ac:dyDescent="0.25">
      <c r="A48" s="67" t="s">
        <v>107</v>
      </c>
      <c r="B48" s="67" t="s">
        <v>53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10</v>
      </c>
    </row>
    <row r="49" spans="1:9" x14ac:dyDescent="0.25">
      <c r="A49" s="67" t="s">
        <v>107</v>
      </c>
      <c r="B49" s="67" t="s">
        <v>61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9</v>
      </c>
    </row>
    <row r="50" spans="1:9" x14ac:dyDescent="0.25">
      <c r="A50" s="67" t="s">
        <v>128</v>
      </c>
      <c r="B50" s="67" t="s">
        <v>130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128</v>
      </c>
      <c r="B51" s="67" t="s">
        <v>70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68</v>
      </c>
      <c r="B52" s="67" t="s">
        <v>226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68</v>
      </c>
      <c r="B53" s="67" t="s">
        <v>227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68</v>
      </c>
      <c r="B54" s="67" t="s">
        <v>228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68</v>
      </c>
      <c r="B55" s="67" t="s">
        <v>229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68</v>
      </c>
      <c r="B56" s="67" t="s">
        <v>230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68</v>
      </c>
      <c r="B57" s="67" t="s">
        <v>231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68</v>
      </c>
      <c r="B58" s="67" t="s">
        <v>232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68</v>
      </c>
      <c r="B59" s="67" t="s">
        <v>233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68</v>
      </c>
      <c r="B60" s="67" t="s">
        <v>234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68</v>
      </c>
      <c r="B61" s="67" t="s">
        <v>235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68</v>
      </c>
      <c r="B62" s="67" t="s">
        <v>236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68</v>
      </c>
      <c r="B63" s="67" t="s">
        <v>237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68</v>
      </c>
      <c r="B64" s="67" t="s">
        <v>238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68</v>
      </c>
      <c r="B65" s="67" t="s">
        <v>239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68</v>
      </c>
      <c r="B66" s="67" t="s">
        <v>240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68</v>
      </c>
      <c r="B67" s="67" t="s">
        <v>241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68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49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49</v>
      </c>
      <c r="B70" s="67" t="s">
        <v>50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460</v>
      </c>
      <c r="B71" s="67" t="s">
        <v>89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460</v>
      </c>
      <c r="B72" s="67" t="s">
        <v>90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460</v>
      </c>
      <c r="B73" s="67" t="s">
        <v>91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460</v>
      </c>
      <c r="B74" s="67" t="s">
        <v>92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460</v>
      </c>
      <c r="B75" s="64" t="s">
        <v>210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460</v>
      </c>
      <c r="B76" s="67" t="s">
        <v>200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460</v>
      </c>
      <c r="B77" s="67" t="s">
        <v>201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460</v>
      </c>
      <c r="B78" s="67" t="s">
        <v>202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460</v>
      </c>
      <c r="B79" s="67" t="s">
        <v>203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460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460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460</v>
      </c>
      <c r="B82" s="67" t="s">
        <v>135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460</v>
      </c>
      <c r="B83" s="65" t="s">
        <v>205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460</v>
      </c>
      <c r="B84" s="65" t="s">
        <v>209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460</v>
      </c>
      <c r="B85" s="65" t="s">
        <v>204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460</v>
      </c>
      <c r="B86" s="65" t="s">
        <v>206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460</v>
      </c>
      <c r="B87" s="65" t="s">
        <v>207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460</v>
      </c>
      <c r="B88" s="65" t="s">
        <v>208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166</v>
      </c>
      <c r="B89" s="67" t="s">
        <v>161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166</v>
      </c>
      <c r="B90" s="67" t="s">
        <v>162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166</v>
      </c>
      <c r="B91" s="67" t="s">
        <v>163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166</v>
      </c>
      <c r="B92" s="67" t="s">
        <v>164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166</v>
      </c>
      <c r="B93" s="67" t="s">
        <v>165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166</v>
      </c>
      <c r="B94" s="67" t="s">
        <v>127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166</v>
      </c>
      <c r="B95" s="11" t="s">
        <v>467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166</v>
      </c>
      <c r="B96" s="11" t="s">
        <v>469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166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166</v>
      </c>
      <c r="B98" s="67" t="s">
        <v>169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166</v>
      </c>
      <c r="B99" s="67" t="s">
        <v>135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170</v>
      </c>
      <c r="B100" s="67" t="s">
        <v>467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170</v>
      </c>
      <c r="B101" s="67" t="s">
        <v>468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170</v>
      </c>
      <c r="B102" s="67" t="s">
        <v>469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170</v>
      </c>
      <c r="B103" s="67" t="s">
        <v>470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170</v>
      </c>
      <c r="B104" s="67" t="s">
        <v>173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119</v>
      </c>
      <c r="B105" s="67" t="s">
        <v>1</v>
      </c>
      <c r="C105" s="67" t="b">
        <f>TRUE</f>
        <v>1</v>
      </c>
      <c r="D105" s="67" t="b">
        <f>VLOOKUP(A105,Modulos!A:C,2,FALSE)</f>
        <v>1</v>
      </c>
      <c r="E105" s="67" t="str">
        <f>IF(C105,"Nenhuma",VLOOKUP(B105,Funcoes_Outputs!B:C,2,FALSE))</f>
        <v>Nenhuma</v>
      </c>
      <c r="F105" s="67" t="b">
        <f t="shared" si="3"/>
        <v>1</v>
      </c>
      <c r="G105" s="67" t="b">
        <f>VLOOKUP(A105,Modulos!$A:$C,2,FALSE)</f>
        <v>1</v>
      </c>
      <c r="H105" s="67" t="b">
        <f t="shared" si="4"/>
        <v>1</v>
      </c>
      <c r="I105" s="67">
        <f t="shared" si="5"/>
        <v>9</v>
      </c>
    </row>
    <row r="106" spans="1:9" x14ac:dyDescent="0.25">
      <c r="A106" s="67" t="s">
        <v>119</v>
      </c>
      <c r="B106" s="67" t="s">
        <v>54</v>
      </c>
      <c r="C106" s="67" t="b">
        <f>FALSE</f>
        <v>0</v>
      </c>
      <c r="D106" s="67" t="b">
        <f>VLOOKUP(A106,Modulos!A:C,2,FALSE)</f>
        <v>1</v>
      </c>
      <c r="E106" s="67" t="str">
        <f>IF(C106,"Nenhuma",VLOOKUP(B106,Funcoes_Outputs!B:C,2,FALSE))</f>
        <v>calcular_eventos</v>
      </c>
      <c r="F106" s="67" t="b">
        <f t="shared" si="3"/>
        <v>0</v>
      </c>
      <c r="G106" s="67" t="b">
        <f>VLOOKUP(A106,Modulos!$A:$C,2,FALSE)</f>
        <v>1</v>
      </c>
      <c r="H106" s="67" t="b">
        <f t="shared" si="4"/>
        <v>0</v>
      </c>
      <c r="I106" s="67">
        <f t="shared" si="5"/>
        <v>7</v>
      </c>
    </row>
    <row r="107" spans="1:9" x14ac:dyDescent="0.25">
      <c r="A107" s="67" t="s">
        <v>119</v>
      </c>
      <c r="B107" s="67" t="s">
        <v>58</v>
      </c>
      <c r="C107" s="67" t="b">
        <f>FALSE</f>
        <v>0</v>
      </c>
      <c r="D107" s="67" t="b">
        <f>VLOOKUP(A107,Modulos!A:C,2,FALSE)</f>
        <v>1</v>
      </c>
      <c r="E107" s="67" t="str">
        <f>IF(C107,"Nenhuma",VLOOKUP(B107,Funcoes_Outputs!B:C,2,FALSE))</f>
        <v>calcular_eventos</v>
      </c>
      <c r="F107" s="67" t="b">
        <f t="shared" si="3"/>
        <v>0</v>
      </c>
      <c r="G107" s="67" t="b">
        <f>VLOOKUP(A107,Modulos!$A:$C,2,FALSE)</f>
        <v>1</v>
      </c>
      <c r="H107" s="67" t="b">
        <f t="shared" si="4"/>
        <v>0</v>
      </c>
      <c r="I107" s="67">
        <f t="shared" si="5"/>
        <v>2</v>
      </c>
    </row>
    <row r="108" spans="1:9" x14ac:dyDescent="0.25">
      <c r="A108" s="67" t="s">
        <v>119</v>
      </c>
      <c r="B108" s="67" t="s">
        <v>62</v>
      </c>
      <c r="C108" s="67" t="b">
        <f>FALSE</f>
        <v>0</v>
      </c>
      <c r="D108" s="67" t="b">
        <f>VLOOKUP(A108,Modulos!A:C,2,FALSE)</f>
        <v>1</v>
      </c>
      <c r="E108" s="67" t="str">
        <f>IF(C108,"Nenhuma",VLOOKUP(B108,Funcoes_Outputs!B:C,2,FALSE))</f>
        <v>calcular_eventos</v>
      </c>
      <c r="F108" s="67" t="b">
        <f t="shared" si="3"/>
        <v>0</v>
      </c>
      <c r="G108" s="67" t="b">
        <f>VLOOKUP(A108,Modulos!$A:$C,2,FALSE)</f>
        <v>1</v>
      </c>
      <c r="H108" s="67" t="b">
        <f t="shared" si="4"/>
        <v>0</v>
      </c>
      <c r="I108" s="67">
        <f t="shared" si="5"/>
        <v>6</v>
      </c>
    </row>
    <row r="109" spans="1:9" x14ac:dyDescent="0.25">
      <c r="A109" s="67" t="s">
        <v>119</v>
      </c>
      <c r="B109" s="67" t="s">
        <v>66</v>
      </c>
      <c r="C109" s="67" t="b">
        <f>FALSE</f>
        <v>0</v>
      </c>
      <c r="D109" s="67" t="b">
        <f>VLOOKUP(A109,Modulos!A:C,2,FALSE)</f>
        <v>1</v>
      </c>
      <c r="E109" s="67" t="str">
        <f>IF(C109,"Nenhuma",VLOOKUP(B109,Funcoes_Outputs!B:C,2,FALSE))</f>
        <v>calcular_eventos</v>
      </c>
      <c r="F109" s="67" t="b">
        <f t="shared" si="3"/>
        <v>0</v>
      </c>
      <c r="G109" s="67" t="b">
        <f>VLOOKUP(A109,Modulos!$A:$C,2,FALSE)</f>
        <v>1</v>
      </c>
      <c r="H109" s="67" t="b">
        <f t="shared" si="4"/>
        <v>0</v>
      </c>
      <c r="I109" s="67">
        <f t="shared" si="5"/>
        <v>2</v>
      </c>
    </row>
    <row r="110" spans="1:9" x14ac:dyDescent="0.25">
      <c r="A110" s="67" t="s">
        <v>119</v>
      </c>
      <c r="B110" s="67" t="s">
        <v>55</v>
      </c>
      <c r="C110" s="67" t="b">
        <f>FALSE</f>
        <v>0</v>
      </c>
      <c r="D110" s="67" t="b">
        <f>VLOOKUP(A110,Modulos!A:C,2,FALSE)</f>
        <v>1</v>
      </c>
      <c r="E110" s="67" t="str">
        <f>IF(C110,"Nenhuma",VLOOKUP(B110,Funcoes_Outputs!B:C,2,FALSE))</f>
        <v>calcular_eventos</v>
      </c>
      <c r="F110" s="67" t="b">
        <f t="shared" si="3"/>
        <v>0</v>
      </c>
      <c r="G110" s="67" t="b">
        <f>VLOOKUP(A110,Modulos!$A:$C,2,FALSE)</f>
        <v>1</v>
      </c>
      <c r="H110" s="67" t="b">
        <f t="shared" si="4"/>
        <v>0</v>
      </c>
      <c r="I110" s="67">
        <f t="shared" si="5"/>
        <v>8</v>
      </c>
    </row>
    <row r="111" spans="1:9" x14ac:dyDescent="0.25">
      <c r="A111" s="67" t="s">
        <v>119</v>
      </c>
      <c r="B111" s="67" t="s">
        <v>59</v>
      </c>
      <c r="C111" s="67" t="b">
        <f>FALSE</f>
        <v>0</v>
      </c>
      <c r="D111" s="67" t="b">
        <f>VLOOKUP(A111,Modulos!A:C,2,FALSE)</f>
        <v>1</v>
      </c>
      <c r="E111" s="67" t="str">
        <f>IF(C111,"Nenhuma",VLOOKUP(B111,Funcoes_Outputs!B:C,2,FALSE))</f>
        <v>calcular_eventos</v>
      </c>
      <c r="F111" s="67" t="b">
        <f t="shared" si="3"/>
        <v>0</v>
      </c>
      <c r="G111" s="67" t="b">
        <f>VLOOKUP(A111,Modulos!$A:$C,2,FALSE)</f>
        <v>1</v>
      </c>
      <c r="H111" s="67" t="b">
        <f t="shared" si="4"/>
        <v>0</v>
      </c>
      <c r="I111" s="67">
        <f t="shared" si="5"/>
        <v>4</v>
      </c>
    </row>
    <row r="112" spans="1:9" x14ac:dyDescent="0.25">
      <c r="A112" s="67" t="s">
        <v>119</v>
      </c>
      <c r="B112" s="67" t="s">
        <v>63</v>
      </c>
      <c r="C112" s="67" t="b">
        <f>FALSE</f>
        <v>0</v>
      </c>
      <c r="D112" s="67" t="b">
        <f>VLOOKUP(A112,Modulos!A:C,2,FALSE)</f>
        <v>1</v>
      </c>
      <c r="E112" s="67" t="str">
        <f>IF(C112,"Nenhuma",VLOOKUP(B112,Funcoes_Outputs!B:C,2,FALSE))</f>
        <v>calcular_eventos</v>
      </c>
      <c r="F112" s="67" t="b">
        <f t="shared" si="3"/>
        <v>0</v>
      </c>
      <c r="G112" s="67" t="b">
        <f>VLOOKUP(A112,Modulos!$A:$C,2,FALSE)</f>
        <v>1</v>
      </c>
      <c r="H112" s="67" t="b">
        <f t="shared" si="4"/>
        <v>0</v>
      </c>
      <c r="I112" s="67">
        <f t="shared" si="5"/>
        <v>7</v>
      </c>
    </row>
    <row r="113" spans="1:9" x14ac:dyDescent="0.25">
      <c r="A113" s="67" t="s">
        <v>119</v>
      </c>
      <c r="B113" s="67" t="s">
        <v>67</v>
      </c>
      <c r="C113" s="67" t="b">
        <f>FALSE</f>
        <v>0</v>
      </c>
      <c r="D113" s="67" t="b">
        <f>VLOOKUP(A113,Modulos!A:C,2,FALSE)</f>
        <v>1</v>
      </c>
      <c r="E113" s="67" t="str">
        <f>IF(C113,"Nenhuma",VLOOKUP(B113,Funcoes_Outputs!B:C,2,FALSE))</f>
        <v>calcular_eventos</v>
      </c>
      <c r="F113" s="67" t="b">
        <f t="shared" si="3"/>
        <v>0</v>
      </c>
      <c r="G113" s="67" t="b">
        <f>VLOOKUP(A113,Modulos!$A:$C,2,FALSE)</f>
        <v>1</v>
      </c>
      <c r="H113" s="67" t="b">
        <f t="shared" si="4"/>
        <v>0</v>
      </c>
      <c r="I113" s="67">
        <f t="shared" si="5"/>
        <v>4</v>
      </c>
    </row>
    <row r="114" spans="1:9" x14ac:dyDescent="0.25">
      <c r="A114" s="67" t="s">
        <v>119</v>
      </c>
      <c r="B114" s="67" t="s">
        <v>52</v>
      </c>
      <c r="C114" s="67" t="b">
        <f>FALSE</f>
        <v>0</v>
      </c>
      <c r="D114" s="67" t="b">
        <f>VLOOKUP(A114,Modulos!A:C,2,FALSE)</f>
        <v>1</v>
      </c>
      <c r="E114" s="67" t="str">
        <f>IF(C114,"Nenhuma",VLOOKUP(B114,Funcoes_Outputs!B:C,2,FALSE))</f>
        <v>calcular_eventos</v>
      </c>
      <c r="F114" s="67" t="b">
        <f t="shared" si="3"/>
        <v>0</v>
      </c>
      <c r="G114" s="67" t="b">
        <f>VLOOKUP(A114,Modulos!$A:$C,2,FALSE)</f>
        <v>1</v>
      </c>
      <c r="H114" s="67" t="b">
        <f t="shared" si="4"/>
        <v>0</v>
      </c>
      <c r="I114" s="67">
        <f t="shared" si="5"/>
        <v>9</v>
      </c>
    </row>
    <row r="115" spans="1:9" x14ac:dyDescent="0.25">
      <c r="A115" s="67" t="s">
        <v>119</v>
      </c>
      <c r="B115" s="67" t="s">
        <v>56</v>
      </c>
      <c r="C115" s="67" t="b">
        <f>FALSE</f>
        <v>0</v>
      </c>
      <c r="D115" s="67" t="b">
        <f>VLOOKUP(A115,Modulos!A:C,2,FALSE)</f>
        <v>1</v>
      </c>
      <c r="E115" s="67" t="str">
        <f>IF(C115,"Nenhuma",VLOOKUP(B115,Funcoes_Outputs!B:C,2,FALSE))</f>
        <v>calcular_eventos</v>
      </c>
      <c r="F115" s="67" t="b">
        <f t="shared" si="3"/>
        <v>0</v>
      </c>
      <c r="G115" s="67" t="b">
        <f>VLOOKUP(A115,Modulos!$A:$C,2,FALSE)</f>
        <v>1</v>
      </c>
      <c r="H115" s="67" t="b">
        <f t="shared" si="4"/>
        <v>0</v>
      </c>
      <c r="I115" s="67">
        <f t="shared" si="5"/>
        <v>4</v>
      </c>
    </row>
    <row r="116" spans="1:9" x14ac:dyDescent="0.25">
      <c r="A116" s="67" t="s">
        <v>119</v>
      </c>
      <c r="B116" s="67" t="s">
        <v>60</v>
      </c>
      <c r="C116" s="67" t="b">
        <f>FALSE</f>
        <v>0</v>
      </c>
      <c r="D116" s="67" t="b">
        <f>VLOOKUP(A116,Modulos!A:C,2,FALSE)</f>
        <v>1</v>
      </c>
      <c r="E116" s="67" t="str">
        <f>IF(C116,"Nenhuma",VLOOKUP(B116,Funcoes_Outputs!B:C,2,FALSE))</f>
        <v>calcular_eventos</v>
      </c>
      <c r="F116" s="67" t="b">
        <f t="shared" si="3"/>
        <v>0</v>
      </c>
      <c r="G116" s="67" t="b">
        <f>VLOOKUP(A116,Modulos!$A:$C,2,FALSE)</f>
        <v>1</v>
      </c>
      <c r="H116" s="67" t="b">
        <f t="shared" si="4"/>
        <v>0</v>
      </c>
      <c r="I116" s="67">
        <f t="shared" si="5"/>
        <v>8</v>
      </c>
    </row>
    <row r="117" spans="1:9" x14ac:dyDescent="0.25">
      <c r="A117" s="67" t="s">
        <v>119</v>
      </c>
      <c r="B117" s="67" t="s">
        <v>64</v>
      </c>
      <c r="C117" s="67" t="b">
        <f>FALSE</f>
        <v>0</v>
      </c>
      <c r="D117" s="67" t="b">
        <f>VLOOKUP(A117,Modulos!A:C,2,FALSE)</f>
        <v>1</v>
      </c>
      <c r="E117" s="67" t="str">
        <f>IF(C117,"Nenhuma",VLOOKUP(B117,Funcoes_Outputs!B:C,2,FALSE))</f>
        <v>calcular_eventos</v>
      </c>
      <c r="F117" s="67" t="b">
        <f t="shared" si="3"/>
        <v>0</v>
      </c>
      <c r="G117" s="67" t="b">
        <f>VLOOKUP(A117,Modulos!$A:$C,2,FALSE)</f>
        <v>1</v>
      </c>
      <c r="H117" s="67" t="b">
        <f t="shared" si="4"/>
        <v>0</v>
      </c>
      <c r="I117" s="67">
        <f t="shared" si="5"/>
        <v>4</v>
      </c>
    </row>
    <row r="118" spans="1:9" x14ac:dyDescent="0.25">
      <c r="A118" s="67" t="s">
        <v>119</v>
      </c>
      <c r="B118" s="67" t="s">
        <v>53</v>
      </c>
      <c r="C118" s="67" t="b">
        <f>FALSE</f>
        <v>0</v>
      </c>
      <c r="D118" s="67" t="b">
        <f>VLOOKUP(A118,Modulos!A:C,2,FALSE)</f>
        <v>1</v>
      </c>
      <c r="E118" s="67" t="str">
        <f>IF(C118,"Nenhuma",VLOOKUP(B118,Funcoes_Outputs!B:C,2,FALSE))</f>
        <v>calcular_eventos</v>
      </c>
      <c r="F118" s="67" t="b">
        <f t="shared" si="3"/>
        <v>0</v>
      </c>
      <c r="G118" s="67" t="b">
        <f>VLOOKUP(A118,Modulos!$A:$C,2,FALSE)</f>
        <v>1</v>
      </c>
      <c r="H118" s="67" t="b">
        <f t="shared" si="4"/>
        <v>0</v>
      </c>
      <c r="I118" s="67">
        <f t="shared" si="5"/>
        <v>10</v>
      </c>
    </row>
    <row r="119" spans="1:9" x14ac:dyDescent="0.25">
      <c r="A119" s="67" t="s">
        <v>119</v>
      </c>
      <c r="B119" s="67" t="s">
        <v>57</v>
      </c>
      <c r="C119" s="67" t="b">
        <f>FALSE</f>
        <v>0</v>
      </c>
      <c r="D119" s="67" t="b">
        <f>VLOOKUP(A119,Modulos!A:C,2,FALSE)</f>
        <v>1</v>
      </c>
      <c r="E119" s="67" t="str">
        <f>IF(C119,"Nenhuma",VLOOKUP(B119,Funcoes_Outputs!B:C,2,FALSE))</f>
        <v>calcular_eventos</v>
      </c>
      <c r="F119" s="67" t="b">
        <f t="shared" si="3"/>
        <v>0</v>
      </c>
      <c r="G119" s="67" t="b">
        <f>VLOOKUP(A119,Modulos!$A:$C,2,FALSE)</f>
        <v>1</v>
      </c>
      <c r="H119" s="67" t="b">
        <f t="shared" si="4"/>
        <v>0</v>
      </c>
      <c r="I119" s="67">
        <f t="shared" si="5"/>
        <v>5</v>
      </c>
    </row>
    <row r="120" spans="1:9" x14ac:dyDescent="0.25">
      <c r="A120" s="67" t="s">
        <v>119</v>
      </c>
      <c r="B120" s="67" t="s">
        <v>61</v>
      </c>
      <c r="C120" s="67" t="b">
        <f>FALSE</f>
        <v>0</v>
      </c>
      <c r="D120" s="67" t="b">
        <f>VLOOKUP(A120,Modulos!A:C,2,FALSE)</f>
        <v>1</v>
      </c>
      <c r="E120" s="67" t="str">
        <f>IF(C120,"Nenhuma",VLOOKUP(B120,Funcoes_Outputs!B:C,2,FALSE))</f>
        <v>calcular_eventos</v>
      </c>
      <c r="F120" s="67" t="b">
        <f t="shared" si="3"/>
        <v>0</v>
      </c>
      <c r="G120" s="67" t="b">
        <f>VLOOKUP(A120,Modulos!$A:$C,2,FALSE)</f>
        <v>1</v>
      </c>
      <c r="H120" s="67" t="b">
        <f t="shared" si="4"/>
        <v>0</v>
      </c>
      <c r="I120" s="67">
        <f t="shared" si="5"/>
        <v>9</v>
      </c>
    </row>
    <row r="121" spans="1:9" x14ac:dyDescent="0.25">
      <c r="A121" s="67" t="s">
        <v>119</v>
      </c>
      <c r="B121" s="67" t="s">
        <v>65</v>
      </c>
      <c r="C121" s="67" t="b">
        <f>FALSE</f>
        <v>0</v>
      </c>
      <c r="D121" s="67" t="b">
        <f>VLOOKUP(A121,Modulos!A:C,2,FALSE)</f>
        <v>1</v>
      </c>
      <c r="E121" s="67" t="str">
        <f>IF(C121,"Nenhuma",VLOOKUP(B121,Funcoes_Outputs!B:C,2,FALSE))</f>
        <v>calcular_eventos</v>
      </c>
      <c r="F121" s="67" t="b">
        <f t="shared" si="3"/>
        <v>0</v>
      </c>
      <c r="G121" s="67" t="b">
        <f>VLOOKUP(A121,Modulos!$A:$C,2,FALSE)</f>
        <v>1</v>
      </c>
      <c r="H121" s="67" t="b">
        <f t="shared" si="4"/>
        <v>0</v>
      </c>
      <c r="I121" s="67">
        <f t="shared" si="5"/>
        <v>5</v>
      </c>
    </row>
    <row r="122" spans="1:9" x14ac:dyDescent="0.25">
      <c r="A122" s="67" t="s">
        <v>119</v>
      </c>
      <c r="B122" s="67" t="s">
        <v>51</v>
      </c>
      <c r="C122" s="67" t="b">
        <f>FALSE</f>
        <v>0</v>
      </c>
      <c r="D122" s="67" t="b">
        <f>VLOOKUP(A122,Modulos!A:C,2,FALSE)</f>
        <v>1</v>
      </c>
      <c r="E122" s="67" t="str">
        <f>IF(C122,"Nenhuma",VLOOKUP(B122,Funcoes_Outputs!B:C,2,FALSE))</f>
        <v>calcular_faltas</v>
      </c>
      <c r="F122" s="67" t="b">
        <f t="shared" si="3"/>
        <v>0</v>
      </c>
      <c r="G122" s="67" t="b">
        <f>VLOOKUP(A122,Modulos!$A:$C,2,FALSE)</f>
        <v>1</v>
      </c>
      <c r="H122" s="67" t="b">
        <f t="shared" si="4"/>
        <v>0</v>
      </c>
      <c r="I122" s="67">
        <f t="shared" si="5"/>
        <v>2</v>
      </c>
    </row>
    <row r="123" spans="1:9" x14ac:dyDescent="0.25">
      <c r="A123" s="67" t="s">
        <v>222</v>
      </c>
      <c r="B123" s="67" t="s">
        <v>220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222</v>
      </c>
      <c r="B124" s="67" t="s">
        <v>473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222</v>
      </c>
      <c r="B125" s="67" t="s">
        <v>80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1</v>
      </c>
    </row>
    <row r="126" spans="1:9" x14ac:dyDescent="0.25">
      <c r="A126" s="67" t="s">
        <v>222</v>
      </c>
      <c r="B126" s="67" t="s">
        <v>81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1</v>
      </c>
    </row>
    <row r="127" spans="1:9" x14ac:dyDescent="0.25">
      <c r="A127" s="67" t="s">
        <v>214</v>
      </c>
      <c r="B127" s="67" t="s">
        <v>471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214</v>
      </c>
      <c r="B128" s="67" t="s">
        <v>472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214</v>
      </c>
      <c r="B129" s="67" t="s">
        <v>54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7</v>
      </c>
    </row>
    <row r="130" spans="1:9" x14ac:dyDescent="0.25">
      <c r="A130" s="67" t="s">
        <v>214</v>
      </c>
      <c r="B130" s="67" t="s">
        <v>55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8</v>
      </c>
    </row>
    <row r="131" spans="1:9" x14ac:dyDescent="0.25">
      <c r="A131" s="67" t="s">
        <v>214</v>
      </c>
      <c r="B131" s="67" t="s">
        <v>52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9</v>
      </c>
    </row>
    <row r="132" spans="1:9" x14ac:dyDescent="0.25">
      <c r="A132" s="67" t="s">
        <v>214</v>
      </c>
      <c r="B132" s="67" t="s">
        <v>53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10</v>
      </c>
    </row>
    <row r="133" spans="1:9" x14ac:dyDescent="0.25">
      <c r="A133" s="67" t="s">
        <v>115</v>
      </c>
      <c r="B133" s="67" t="s">
        <v>116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115</v>
      </c>
      <c r="B134" s="67" t="s">
        <v>54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7</v>
      </c>
    </row>
    <row r="135" spans="1:9" x14ac:dyDescent="0.25">
      <c r="A135" s="67" t="s">
        <v>115</v>
      </c>
      <c r="B135" s="67" t="s">
        <v>62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6</v>
      </c>
    </row>
    <row r="136" spans="1:9" x14ac:dyDescent="0.25">
      <c r="A136" s="67" t="s">
        <v>115</v>
      </c>
      <c r="B136" s="67" t="s">
        <v>55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65" si="13">AND(C136,D136)</f>
        <v>0</v>
      </c>
      <c r="G136" s="67" t="b">
        <f>VLOOKUP(A136,Modulos!$A:$C,2,FALSE)</f>
        <v>1</v>
      </c>
      <c r="H136" s="67" t="b">
        <f t="shared" ref="H136:H165" si="14">AND(G136,C136)</f>
        <v>0</v>
      </c>
      <c r="I136" s="67">
        <f t="shared" si="12"/>
        <v>8</v>
      </c>
    </row>
    <row r="137" spans="1:9" x14ac:dyDescent="0.25">
      <c r="A137" s="67" t="s">
        <v>115</v>
      </c>
      <c r="B137" s="67" t="s">
        <v>63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7</v>
      </c>
    </row>
    <row r="138" spans="1:9" x14ac:dyDescent="0.25">
      <c r="A138" s="67" t="s">
        <v>115</v>
      </c>
      <c r="B138" s="67" t="s">
        <v>52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9</v>
      </c>
    </row>
    <row r="139" spans="1:9" x14ac:dyDescent="0.25">
      <c r="A139" s="67" t="s">
        <v>115</v>
      </c>
      <c r="B139" s="67" t="s">
        <v>60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8</v>
      </c>
    </row>
    <row r="140" spans="1:9" x14ac:dyDescent="0.25">
      <c r="A140" s="67" t="s">
        <v>115</v>
      </c>
      <c r="B140" s="67" t="s">
        <v>53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10</v>
      </c>
    </row>
    <row r="141" spans="1:9" x14ac:dyDescent="0.25">
      <c r="A141" s="67" t="s">
        <v>115</v>
      </c>
      <c r="B141" s="67" t="s">
        <v>61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9</v>
      </c>
    </row>
    <row r="142" spans="1:9" x14ac:dyDescent="0.25">
      <c r="A142" s="67" t="s">
        <v>103</v>
      </c>
      <c r="B142" s="67" t="s">
        <v>104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103</v>
      </c>
      <c r="B143" s="67" t="s">
        <v>13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3</v>
      </c>
    </row>
    <row r="144" spans="1:9" x14ac:dyDescent="0.25">
      <c r="A144" s="67" t="s">
        <v>103</v>
      </c>
      <c r="B144" s="67" t="s">
        <v>1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9</v>
      </c>
    </row>
    <row r="145" spans="1:9" x14ac:dyDescent="0.25">
      <c r="A145" s="67" t="s">
        <v>103</v>
      </c>
      <c r="B145" s="67" t="s">
        <v>14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2</v>
      </c>
    </row>
    <row r="146" spans="1:9" x14ac:dyDescent="0.25">
      <c r="A146" s="67" t="s">
        <v>154</v>
      </c>
      <c r="B146" s="67" t="s">
        <v>155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158</v>
      </c>
      <c r="B147" s="67" t="s">
        <v>224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149</v>
      </c>
      <c r="B148" s="67" t="s">
        <v>53</v>
      </c>
      <c r="C148" s="67" t="b">
        <f>FALSE</f>
        <v>0</v>
      </c>
      <c r="D148" s="67" t="b">
        <f>VLOOKUP(A148,Modulos!A:C,2,FALSE)</f>
        <v>1</v>
      </c>
      <c r="E148" s="67" t="str">
        <f>IF(C148,"Nenhuma",VLOOKUP(B148,Funcoes_Outputs!B:C,2,FALSE))</f>
        <v>calcular_eventos</v>
      </c>
      <c r="F148" s="67" t="b">
        <f t="shared" si="13"/>
        <v>0</v>
      </c>
      <c r="G148" s="67" t="b">
        <f>VLOOKUP(A148,Modulos!$A:$C,2,FALSE)</f>
        <v>1</v>
      </c>
      <c r="H148" s="67" t="b">
        <f t="shared" si="14"/>
        <v>0</v>
      </c>
      <c r="I148" s="67">
        <f t="shared" si="12"/>
        <v>10</v>
      </c>
    </row>
    <row r="149" spans="1:9" x14ac:dyDescent="0.25">
      <c r="A149" s="67" t="s">
        <v>149</v>
      </c>
      <c r="B149" s="67" t="s">
        <v>57</v>
      </c>
      <c r="C149" s="67" t="b">
        <f>FALSE</f>
        <v>0</v>
      </c>
      <c r="D149" s="67" t="b">
        <f>VLOOKUP(A149,Modulos!A:C,2,FALSE)</f>
        <v>1</v>
      </c>
      <c r="E149" s="67" t="str">
        <f>IF(C149,"Nenhuma",VLOOKUP(B149,Funcoes_Outputs!B:C,2,FALSE))</f>
        <v>calcular_eventos</v>
      </c>
      <c r="F149" s="67" t="b">
        <f t="shared" si="13"/>
        <v>0</v>
      </c>
      <c r="G149" s="67" t="b">
        <f>VLOOKUP(A149,Modulos!$A:$C,2,FALSE)</f>
        <v>1</v>
      </c>
      <c r="H149" s="67" t="b">
        <f t="shared" si="14"/>
        <v>0</v>
      </c>
      <c r="I149" s="67">
        <f t="shared" si="12"/>
        <v>5</v>
      </c>
    </row>
    <row r="150" spans="1:9" x14ac:dyDescent="0.25">
      <c r="A150" s="67" t="s">
        <v>149</v>
      </c>
      <c r="B150" s="67" t="s">
        <v>61</v>
      </c>
      <c r="C150" s="67" t="b">
        <f>FALSE</f>
        <v>0</v>
      </c>
      <c r="D150" s="67" t="b">
        <f>VLOOKUP(A150,Modulos!A:C,2,FALSE)</f>
        <v>1</v>
      </c>
      <c r="E150" s="67" t="str">
        <f>IF(C150,"Nenhuma",VLOOKUP(B150,Funcoes_Outputs!B:C,2,FALSE))</f>
        <v>calcular_eventos</v>
      </c>
      <c r="F150" s="67" t="b">
        <f t="shared" si="13"/>
        <v>0</v>
      </c>
      <c r="G150" s="67" t="b">
        <f>VLOOKUP(A150,Modulos!$A:$C,2,FALSE)</f>
        <v>1</v>
      </c>
      <c r="H150" s="67" t="b">
        <f t="shared" si="14"/>
        <v>0</v>
      </c>
      <c r="I150" s="67">
        <f t="shared" si="12"/>
        <v>9</v>
      </c>
    </row>
    <row r="151" spans="1:9" x14ac:dyDescent="0.25">
      <c r="A151" s="67" t="s">
        <v>149</v>
      </c>
      <c r="B151" s="67" t="s">
        <v>65</v>
      </c>
      <c r="C151" s="67" t="b">
        <f>FALSE</f>
        <v>0</v>
      </c>
      <c r="D151" s="67" t="b">
        <f>VLOOKUP(A151,Modulos!A:C,2,FALSE)</f>
        <v>1</v>
      </c>
      <c r="E151" s="67" t="str">
        <f>IF(C151,"Nenhuma",VLOOKUP(B151,Funcoes_Outputs!B:C,2,FALSE))</f>
        <v>calcular_eventos</v>
      </c>
      <c r="F151" s="67" t="b">
        <f t="shared" si="13"/>
        <v>0</v>
      </c>
      <c r="G151" s="67" t="b">
        <f>VLOOKUP(A151,Modulos!$A:$C,2,FALSE)</f>
        <v>1</v>
      </c>
      <c r="H151" s="67" t="b">
        <f t="shared" si="14"/>
        <v>0</v>
      </c>
      <c r="I151" s="67">
        <f t="shared" si="12"/>
        <v>5</v>
      </c>
    </row>
    <row r="152" spans="1:9" x14ac:dyDescent="0.25">
      <c r="A152" s="67" t="s">
        <v>149</v>
      </c>
      <c r="B152" s="67" t="s">
        <v>52</v>
      </c>
      <c r="C152" s="67" t="b">
        <f>FALSE</f>
        <v>0</v>
      </c>
      <c r="D152" s="67" t="b">
        <f>VLOOKUP(A152,Modulos!A:C,2,FALSE)</f>
        <v>1</v>
      </c>
      <c r="E152" s="67" t="str">
        <f>IF(C152,"Nenhuma",VLOOKUP(B152,Funcoes_Outputs!B:C,2,FALSE))</f>
        <v>calcular_eventos</v>
      </c>
      <c r="F152" s="67" t="b">
        <f t="shared" si="13"/>
        <v>0</v>
      </c>
      <c r="G152" s="67" t="b">
        <f>VLOOKUP(A152,Modulos!$A:$C,2,FALSE)</f>
        <v>1</v>
      </c>
      <c r="H152" s="67" t="b">
        <f t="shared" si="14"/>
        <v>0</v>
      </c>
      <c r="I152" s="67">
        <f t="shared" si="12"/>
        <v>9</v>
      </c>
    </row>
    <row r="153" spans="1:9" x14ac:dyDescent="0.25">
      <c r="A153" s="67" t="s">
        <v>149</v>
      </c>
      <c r="B153" s="67" t="s">
        <v>56</v>
      </c>
      <c r="C153" s="67" t="b">
        <f>FALSE</f>
        <v>0</v>
      </c>
      <c r="D153" s="67" t="b">
        <f>VLOOKUP(A153,Modulos!A:C,2,FALSE)</f>
        <v>1</v>
      </c>
      <c r="E153" s="67" t="str">
        <f>IF(C153,"Nenhuma",VLOOKUP(B153,Funcoes_Outputs!B:C,2,FALSE))</f>
        <v>calcular_eventos</v>
      </c>
      <c r="F153" s="67" t="b">
        <f t="shared" si="13"/>
        <v>0</v>
      </c>
      <c r="G153" s="67" t="b">
        <f>VLOOKUP(A153,Modulos!$A:$C,2,FALSE)</f>
        <v>1</v>
      </c>
      <c r="H153" s="67" t="b">
        <f t="shared" si="14"/>
        <v>0</v>
      </c>
      <c r="I153" s="67">
        <f t="shared" si="12"/>
        <v>4</v>
      </c>
    </row>
    <row r="154" spans="1:9" x14ac:dyDescent="0.25">
      <c r="A154" s="67" t="s">
        <v>149</v>
      </c>
      <c r="B154" s="67" t="s">
        <v>60</v>
      </c>
      <c r="C154" s="67" t="b">
        <f>FALSE</f>
        <v>0</v>
      </c>
      <c r="D154" s="67" t="b">
        <f>VLOOKUP(A154,Modulos!A:C,2,FALSE)</f>
        <v>1</v>
      </c>
      <c r="E154" s="67" t="str">
        <f>IF(C154,"Nenhuma",VLOOKUP(B154,Funcoes_Outputs!B:C,2,FALSE))</f>
        <v>calcular_eventos</v>
      </c>
      <c r="F154" s="67" t="b">
        <f t="shared" si="13"/>
        <v>0</v>
      </c>
      <c r="G154" s="67" t="b">
        <f>VLOOKUP(A154,Modulos!$A:$C,2,FALSE)</f>
        <v>1</v>
      </c>
      <c r="H154" s="67" t="b">
        <f t="shared" si="14"/>
        <v>0</v>
      </c>
      <c r="I154" s="67">
        <f t="shared" si="12"/>
        <v>8</v>
      </c>
    </row>
    <row r="155" spans="1:9" x14ac:dyDescent="0.25">
      <c r="A155" s="67" t="s">
        <v>149</v>
      </c>
      <c r="B155" s="67" t="s">
        <v>64</v>
      </c>
      <c r="C155" s="67" t="b">
        <f>FALSE</f>
        <v>0</v>
      </c>
      <c r="D155" s="67" t="b">
        <f>VLOOKUP(A155,Modulos!A:C,2,FALSE)</f>
        <v>1</v>
      </c>
      <c r="E155" s="67" t="str">
        <f>IF(C155,"Nenhuma",VLOOKUP(B155,Funcoes_Outputs!B:C,2,FALSE))</f>
        <v>calcular_eventos</v>
      </c>
      <c r="F155" s="67" t="b">
        <f t="shared" si="13"/>
        <v>0</v>
      </c>
      <c r="G155" s="67" t="b">
        <f>VLOOKUP(A155,Modulos!$A:$C,2,FALSE)</f>
        <v>1</v>
      </c>
      <c r="H155" s="67" t="b">
        <f t="shared" si="14"/>
        <v>0</v>
      </c>
      <c r="I155" s="67">
        <f t="shared" si="12"/>
        <v>4</v>
      </c>
    </row>
    <row r="156" spans="1:9" x14ac:dyDescent="0.25">
      <c r="A156" s="67" t="s">
        <v>149</v>
      </c>
      <c r="B156" s="67" t="s">
        <v>153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ref="F156" si="15">AND(C156,D156)</f>
        <v>1</v>
      </c>
      <c r="G156" s="67" t="b">
        <f>VLOOKUP(A156,Modulos!$A:$C,2,FALSE)</f>
        <v>1</v>
      </c>
      <c r="H156" s="67" t="b">
        <f t="shared" ref="H156" si="16">AND(G156,C156)</f>
        <v>1</v>
      </c>
      <c r="I156" s="67">
        <f t="shared" si="12"/>
        <v>1</v>
      </c>
    </row>
    <row r="157" spans="1:9" x14ac:dyDescent="0.25">
      <c r="A157" s="67" t="s">
        <v>149</v>
      </c>
      <c r="B157" s="67" t="s">
        <v>152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1</v>
      </c>
    </row>
    <row r="158" spans="1:9" x14ac:dyDescent="0.25">
      <c r="A158" s="67" t="s">
        <v>142</v>
      </c>
      <c r="B158" s="67" t="s">
        <v>143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1</v>
      </c>
    </row>
    <row r="159" spans="1:9" x14ac:dyDescent="0.25">
      <c r="A159" s="67" t="s">
        <v>142</v>
      </c>
      <c r="B159" s="67" t="s">
        <v>144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142</v>
      </c>
      <c r="B160" s="67" t="s">
        <v>145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142</v>
      </c>
      <c r="B161" s="67" t="s">
        <v>146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142</v>
      </c>
      <c r="B162" s="11" t="s">
        <v>467</v>
      </c>
      <c r="C162" s="67" t="b">
        <f>FALSE</f>
        <v>0</v>
      </c>
      <c r="D162" s="67" t="b">
        <f>VLOOKUP(A162,Modulos!A:C,2,FALSE)</f>
        <v>1</v>
      </c>
      <c r="E162" s="67" t="str">
        <f>IF(C162,"Nenhuma",VLOOKUP(B162,Funcoes_Outputs!B:C,2,FALSE))</f>
        <v>calcular_taxas_acidentes</v>
      </c>
      <c r="F162" s="67" t="b">
        <f t="shared" si="13"/>
        <v>0</v>
      </c>
      <c r="G162" s="67" t="b">
        <f>VLOOKUP(A162,Modulos!$A:$C,2,FALSE)</f>
        <v>1</v>
      </c>
      <c r="H162" s="67" t="b">
        <f t="shared" si="14"/>
        <v>0</v>
      </c>
      <c r="I162" s="67">
        <f t="shared" si="12"/>
        <v>4</v>
      </c>
    </row>
    <row r="163" spans="1:9" x14ac:dyDescent="0.25">
      <c r="A163" s="67" t="s">
        <v>142</v>
      </c>
      <c r="B163" s="11" t="s">
        <v>469</v>
      </c>
      <c r="C163" s="67" t="b">
        <f>FALSE</f>
        <v>0</v>
      </c>
      <c r="D163" s="67" t="b">
        <f>VLOOKUP(A163,Modulos!A:C,2,FALSE)</f>
        <v>1</v>
      </c>
      <c r="E163" s="67" t="str">
        <f>IF(C163,"Nenhuma",VLOOKUP(B163,Funcoes_Outputs!B:C,2,FALSE))</f>
        <v>calcular_taxas_acidentes</v>
      </c>
      <c r="F163" s="67" t="b">
        <f t="shared" si="13"/>
        <v>0</v>
      </c>
      <c r="G163" s="67" t="b">
        <f>VLOOKUP(A163,Modulos!$A:$C,2,FALSE)</f>
        <v>1</v>
      </c>
      <c r="H163" s="67" t="b">
        <f t="shared" si="14"/>
        <v>0</v>
      </c>
      <c r="I163" s="67">
        <f t="shared" si="12"/>
        <v>4</v>
      </c>
    </row>
    <row r="164" spans="1:9" x14ac:dyDescent="0.25">
      <c r="A164" s="67" t="s">
        <v>137</v>
      </c>
      <c r="B164" s="67" t="s">
        <v>136</v>
      </c>
      <c r="C164" s="67" t="b">
        <f>FALSE</f>
        <v>0</v>
      </c>
      <c r="D164" s="67" t="b">
        <f>VLOOKUP(A164,Modulos!A:C,2,FALSE)</f>
        <v>1</v>
      </c>
      <c r="E164" s="67" t="str">
        <f>IF(C164,"Nenhuma",VLOOKUP(B164,Funcoes_Outputs!B:C,2,FALSE))</f>
        <v>calcular_turnovergeral</v>
      </c>
      <c r="F164" s="67" t="b">
        <f t="shared" si="13"/>
        <v>0</v>
      </c>
      <c r="G164" s="67" t="b">
        <f>VLOOKUP(A164,Modulos!$A:$C,2,FALSE)</f>
        <v>1</v>
      </c>
      <c r="H164" s="67" t="b">
        <f t="shared" si="14"/>
        <v>0</v>
      </c>
      <c r="I164" s="67">
        <f t="shared" si="12"/>
        <v>1</v>
      </c>
    </row>
    <row r="165" spans="1:9" x14ac:dyDescent="0.25">
      <c r="A165" s="67" t="s">
        <v>137</v>
      </c>
      <c r="B165" s="67" t="s">
        <v>138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137</v>
      </c>
      <c r="B166" s="67" t="s">
        <v>139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ref="F166:F226" si="17">AND(C166,D166)</f>
        <v>1</v>
      </c>
      <c r="G166" s="67" t="b">
        <f>VLOOKUP(A166,Modulos!$A:$C,2,FALSE)</f>
        <v>1</v>
      </c>
      <c r="H166" s="67" t="b">
        <f t="shared" ref="H166:H226" si="18">AND(G166,C166)</f>
        <v>1</v>
      </c>
      <c r="I166" s="67">
        <f t="shared" si="12"/>
        <v>1</v>
      </c>
    </row>
    <row r="167" spans="1:9" x14ac:dyDescent="0.25">
      <c r="A167" s="67" t="s">
        <v>112</v>
      </c>
      <c r="B167" s="67" t="s">
        <v>111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7"/>
        <v>1</v>
      </c>
      <c r="G167" s="67" t="b">
        <f>VLOOKUP(A167,Modulos!$A:$C,2,FALSE)</f>
        <v>1</v>
      </c>
      <c r="H167" s="67" t="b">
        <f t="shared" si="18"/>
        <v>1</v>
      </c>
      <c r="I167" s="67">
        <f t="shared" si="12"/>
        <v>1</v>
      </c>
    </row>
    <row r="168" spans="1:9" x14ac:dyDescent="0.25">
      <c r="A168" s="67" t="s">
        <v>112</v>
      </c>
      <c r="B168" s="67" t="s">
        <v>54</v>
      </c>
      <c r="C168" s="67" t="b">
        <f>FALSE</f>
        <v>0</v>
      </c>
      <c r="D168" s="67" t="b">
        <f>VLOOKUP(A168,Modulos!A:C,2,FALSE)</f>
        <v>1</v>
      </c>
      <c r="E168" s="67" t="str">
        <f>IF(C168,"Nenhuma",VLOOKUP(B168,Funcoes_Outputs!B:C,2,FALSE))</f>
        <v>calcular_eventos</v>
      </c>
      <c r="F168" s="67" t="b">
        <f t="shared" si="17"/>
        <v>0</v>
      </c>
      <c r="G168" s="67" t="b">
        <f>VLOOKUP(A168,Modulos!$A:$C,2,FALSE)</f>
        <v>1</v>
      </c>
      <c r="H168" s="67" t="b">
        <f t="shared" si="18"/>
        <v>0</v>
      </c>
      <c r="I168" s="67">
        <f t="shared" si="12"/>
        <v>7</v>
      </c>
    </row>
    <row r="169" spans="1:9" x14ac:dyDescent="0.25">
      <c r="A169" s="67" t="s">
        <v>112</v>
      </c>
      <c r="B169" s="67" t="s">
        <v>62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7"/>
        <v>0</v>
      </c>
      <c r="G169" s="67" t="b">
        <f>VLOOKUP(A169,Modulos!$A:$C,2,FALSE)</f>
        <v>1</v>
      </c>
      <c r="H169" s="67" t="b">
        <f t="shared" si="18"/>
        <v>0</v>
      </c>
      <c r="I169" s="67">
        <f t="shared" si="12"/>
        <v>6</v>
      </c>
    </row>
    <row r="170" spans="1:9" x14ac:dyDescent="0.25">
      <c r="A170" s="67" t="s">
        <v>112</v>
      </c>
      <c r="B170" s="67" t="s">
        <v>55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7"/>
        <v>0</v>
      </c>
      <c r="G170" s="67" t="b">
        <f>VLOOKUP(A170,Modulos!$A:$C,2,FALSE)</f>
        <v>1</v>
      </c>
      <c r="H170" s="67" t="b">
        <f t="shared" si="18"/>
        <v>0</v>
      </c>
      <c r="I170" s="67">
        <f t="shared" si="12"/>
        <v>8</v>
      </c>
    </row>
    <row r="171" spans="1:9" x14ac:dyDescent="0.25">
      <c r="A171" s="67" t="s">
        <v>112</v>
      </c>
      <c r="B171" s="67" t="s">
        <v>63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7"/>
        <v>0</v>
      </c>
      <c r="G171" s="67" t="b">
        <f>VLOOKUP(A171,Modulos!$A:$C,2,FALSE)</f>
        <v>1</v>
      </c>
      <c r="H171" s="67" t="b">
        <f t="shared" si="18"/>
        <v>0</v>
      </c>
      <c r="I171" s="67">
        <f t="shared" si="12"/>
        <v>7</v>
      </c>
    </row>
    <row r="172" spans="1:9" x14ac:dyDescent="0.25">
      <c r="A172" s="67" t="s">
        <v>112</v>
      </c>
      <c r="B172" s="67" t="s">
        <v>52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7"/>
        <v>0</v>
      </c>
      <c r="G172" s="67" t="b">
        <f>VLOOKUP(A172,Modulos!$A:$C,2,FALSE)</f>
        <v>1</v>
      </c>
      <c r="H172" s="67" t="b">
        <f t="shared" si="18"/>
        <v>0</v>
      </c>
      <c r="I172" s="67">
        <f t="shared" si="12"/>
        <v>9</v>
      </c>
    </row>
    <row r="173" spans="1:9" x14ac:dyDescent="0.25">
      <c r="A173" s="67" t="s">
        <v>112</v>
      </c>
      <c r="B173" s="67" t="s">
        <v>60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7"/>
        <v>0</v>
      </c>
      <c r="G173" s="67" t="b">
        <f>VLOOKUP(A173,Modulos!$A:$C,2,FALSE)</f>
        <v>1</v>
      </c>
      <c r="H173" s="67" t="b">
        <f t="shared" si="18"/>
        <v>0</v>
      </c>
      <c r="I173" s="67">
        <f t="shared" si="12"/>
        <v>8</v>
      </c>
    </row>
    <row r="174" spans="1:9" x14ac:dyDescent="0.25">
      <c r="A174" s="67" t="s">
        <v>112</v>
      </c>
      <c r="B174" s="67" t="s">
        <v>53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7"/>
        <v>0</v>
      </c>
      <c r="G174" s="67" t="b">
        <f>VLOOKUP(A174,Modulos!$A:$C,2,FALSE)</f>
        <v>1</v>
      </c>
      <c r="H174" s="67" t="b">
        <f t="shared" si="18"/>
        <v>0</v>
      </c>
      <c r="I174" s="67">
        <f t="shared" si="12"/>
        <v>10</v>
      </c>
    </row>
    <row r="175" spans="1:9" x14ac:dyDescent="0.25">
      <c r="A175" s="67" t="s">
        <v>112</v>
      </c>
      <c r="B175" s="67" t="s">
        <v>61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7"/>
        <v>0</v>
      </c>
      <c r="G175" s="67" t="b">
        <f>VLOOKUP(A175,Modulos!$A:$C,2,FALSE)</f>
        <v>1</v>
      </c>
      <c r="H175" s="67" t="b">
        <f t="shared" si="18"/>
        <v>0</v>
      </c>
      <c r="I175" s="67">
        <f t="shared" si="12"/>
        <v>9</v>
      </c>
    </row>
    <row r="176" spans="1:9" x14ac:dyDescent="0.25">
      <c r="A176" s="67" t="s">
        <v>461</v>
      </c>
      <c r="B176" s="67" t="s">
        <v>474</v>
      </c>
      <c r="C176" s="67" t="b">
        <f>TRUE</f>
        <v>1</v>
      </c>
      <c r="D176" s="67" t="b">
        <f>VLOOKUP(A176,Modulos!A:C,2,FALSE)</f>
        <v>1</v>
      </c>
      <c r="E176" s="67" t="str">
        <f>IF(C176,"Nenhuma",VLOOKUP(B176,Funcoes_Outputs!B:C,2,FALSE))</f>
        <v>Nenhuma</v>
      </c>
      <c r="F176" s="67" t="b">
        <f t="shared" si="17"/>
        <v>1</v>
      </c>
      <c r="G176" s="67" t="b">
        <f>VLOOKUP(A176,Modulos!$A:$C,2,FALSE)</f>
        <v>1</v>
      </c>
      <c r="H176" s="67" t="b">
        <f t="shared" si="18"/>
        <v>1</v>
      </c>
      <c r="I176" s="67">
        <f t="shared" si="12"/>
        <v>1</v>
      </c>
    </row>
    <row r="177" spans="1:9" x14ac:dyDescent="0.25">
      <c r="A177" s="67" t="s">
        <v>462</v>
      </c>
      <c r="B177" s="11" t="s">
        <v>542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9">AND(C177,D177)</f>
        <v>1</v>
      </c>
      <c r="G177" s="67" t="b">
        <f>VLOOKUP(A177,Modulos!$A:$C,2,FALSE)</f>
        <v>1</v>
      </c>
      <c r="H177" s="67" t="b">
        <f t="shared" ref="H177" si="20">AND(G177,C177)</f>
        <v>1</v>
      </c>
      <c r="I177" s="67">
        <f t="shared" si="12"/>
        <v>1</v>
      </c>
    </row>
    <row r="178" spans="1:9" x14ac:dyDescent="0.25">
      <c r="A178" s="67" t="s">
        <v>462</v>
      </c>
      <c r="B178" s="67" t="s">
        <v>475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7"/>
        <v>1</v>
      </c>
      <c r="G178" s="67" t="b">
        <f>VLOOKUP(A178,Modulos!$A:$C,2,FALSE)</f>
        <v>1</v>
      </c>
      <c r="H178" s="67" t="b">
        <f t="shared" si="18"/>
        <v>1</v>
      </c>
      <c r="I178" s="67">
        <f t="shared" si="12"/>
        <v>1</v>
      </c>
    </row>
    <row r="179" spans="1:9" x14ac:dyDescent="0.25">
      <c r="A179" s="67" t="s">
        <v>462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7"/>
        <v>1</v>
      </c>
      <c r="G179" s="67" t="b">
        <f>VLOOKUP(A179,Modulos!$A:$C,2,FALSE)</f>
        <v>1</v>
      </c>
      <c r="H179" s="67" t="b">
        <f t="shared" si="18"/>
        <v>1</v>
      </c>
      <c r="I179" s="67">
        <f t="shared" si="12"/>
        <v>9</v>
      </c>
    </row>
    <row r="180" spans="1:9" x14ac:dyDescent="0.25">
      <c r="A180" s="67" t="s">
        <v>462</v>
      </c>
      <c r="B180" s="67" t="s">
        <v>13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7"/>
        <v>1</v>
      </c>
      <c r="G180" s="67" t="b">
        <f>VLOOKUP(A180,Modulos!$A:$C,2,FALSE)</f>
        <v>1</v>
      </c>
      <c r="H180" s="67" t="b">
        <f t="shared" si="18"/>
        <v>1</v>
      </c>
      <c r="I180" s="67">
        <f t="shared" si="12"/>
        <v>3</v>
      </c>
    </row>
    <row r="181" spans="1:9" x14ac:dyDescent="0.25">
      <c r="A181" s="67" t="s">
        <v>462</v>
      </c>
      <c r="B181" s="67" t="s">
        <v>476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7"/>
        <v>1</v>
      </c>
      <c r="G181" s="67" t="b">
        <f>VLOOKUP(A181,Modulos!$A:$C,2,FALSE)</f>
        <v>1</v>
      </c>
      <c r="H181" s="67" t="b">
        <f t="shared" si="18"/>
        <v>1</v>
      </c>
      <c r="I181" s="67">
        <f t="shared" si="12"/>
        <v>1</v>
      </c>
    </row>
    <row r="182" spans="1:9" x14ac:dyDescent="0.25">
      <c r="A182" s="67" t="s">
        <v>462</v>
      </c>
      <c r="B182" s="67" t="s">
        <v>54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7"/>
        <v>0</v>
      </c>
      <c r="G182" s="67" t="b">
        <f>VLOOKUP(A182,Modulos!$A:$C,2,FALSE)</f>
        <v>1</v>
      </c>
      <c r="H182" s="67" t="b">
        <f t="shared" si="18"/>
        <v>0</v>
      </c>
      <c r="I182" s="67">
        <f t="shared" si="12"/>
        <v>7</v>
      </c>
    </row>
    <row r="183" spans="1:9" x14ac:dyDescent="0.25">
      <c r="A183" s="67" t="s">
        <v>462</v>
      </c>
      <c r="B183" s="67" t="s">
        <v>62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7"/>
        <v>0</v>
      </c>
      <c r="G183" s="67" t="b">
        <f>VLOOKUP(A183,Modulos!$A:$C,2,FALSE)</f>
        <v>1</v>
      </c>
      <c r="H183" s="67" t="b">
        <f t="shared" si="18"/>
        <v>0</v>
      </c>
      <c r="I183" s="67">
        <f t="shared" si="12"/>
        <v>6</v>
      </c>
    </row>
    <row r="184" spans="1:9" x14ac:dyDescent="0.25">
      <c r="A184" s="67" t="s">
        <v>462</v>
      </c>
      <c r="B184" s="67" t="s">
        <v>55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7"/>
        <v>0</v>
      </c>
      <c r="G184" s="67" t="b">
        <f>VLOOKUP(A184,Modulos!$A:$C,2,FALSE)</f>
        <v>1</v>
      </c>
      <c r="H184" s="67" t="b">
        <f t="shared" si="18"/>
        <v>0</v>
      </c>
      <c r="I184" s="67">
        <f t="shared" si="12"/>
        <v>8</v>
      </c>
    </row>
    <row r="185" spans="1:9" x14ac:dyDescent="0.25">
      <c r="A185" s="67" t="s">
        <v>462</v>
      </c>
      <c r="B185" s="67" t="s">
        <v>63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7"/>
        <v>0</v>
      </c>
      <c r="G185" s="67" t="b">
        <f>VLOOKUP(A185,Modulos!$A:$C,2,FALSE)</f>
        <v>1</v>
      </c>
      <c r="H185" s="67" t="b">
        <f t="shared" si="18"/>
        <v>0</v>
      </c>
      <c r="I185" s="67">
        <f t="shared" si="12"/>
        <v>7</v>
      </c>
    </row>
    <row r="186" spans="1:9" x14ac:dyDescent="0.25">
      <c r="A186" s="67" t="s">
        <v>462</v>
      </c>
      <c r="B186" s="67" t="s">
        <v>52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7"/>
        <v>0</v>
      </c>
      <c r="G186" s="67" t="b">
        <f>VLOOKUP(A186,Modulos!$A:$C,2,FALSE)</f>
        <v>1</v>
      </c>
      <c r="H186" s="67" t="b">
        <f t="shared" si="18"/>
        <v>0</v>
      </c>
      <c r="I186" s="67">
        <f t="shared" si="12"/>
        <v>9</v>
      </c>
    </row>
    <row r="187" spans="1:9" x14ac:dyDescent="0.25">
      <c r="A187" s="67" t="s">
        <v>462</v>
      </c>
      <c r="B187" s="67" t="s">
        <v>60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7"/>
        <v>0</v>
      </c>
      <c r="G187" s="67" t="b">
        <f>VLOOKUP(A187,Modulos!$A:$C,2,FALSE)</f>
        <v>1</v>
      </c>
      <c r="H187" s="67" t="b">
        <f t="shared" si="18"/>
        <v>0</v>
      </c>
      <c r="I187" s="67">
        <f t="shared" si="12"/>
        <v>8</v>
      </c>
    </row>
    <row r="188" spans="1:9" x14ac:dyDescent="0.25">
      <c r="A188" s="67" t="s">
        <v>462</v>
      </c>
      <c r="B188" s="67" t="s">
        <v>53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7"/>
        <v>0</v>
      </c>
      <c r="G188" s="67" t="b">
        <f>VLOOKUP(A188,Modulos!$A:$C,2,FALSE)</f>
        <v>1</v>
      </c>
      <c r="H188" s="67" t="b">
        <f t="shared" si="18"/>
        <v>0</v>
      </c>
      <c r="I188" s="67">
        <f t="shared" si="12"/>
        <v>10</v>
      </c>
    </row>
    <row r="189" spans="1:9" x14ac:dyDescent="0.25">
      <c r="A189" s="67" t="s">
        <v>462</v>
      </c>
      <c r="B189" s="67" t="s">
        <v>61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7"/>
        <v>0</v>
      </c>
      <c r="G189" s="67" t="b">
        <f>VLOOKUP(A189,Modulos!$A:$C,2,FALSE)</f>
        <v>1</v>
      </c>
      <c r="H189" s="67" t="b">
        <f t="shared" si="18"/>
        <v>0</v>
      </c>
      <c r="I189" s="67">
        <f t="shared" si="12"/>
        <v>9</v>
      </c>
    </row>
    <row r="190" spans="1:9" x14ac:dyDescent="0.25">
      <c r="A190" s="67" t="s">
        <v>69</v>
      </c>
      <c r="B190" s="67" t="s">
        <v>53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7"/>
        <v>0</v>
      </c>
      <c r="G190" s="67" t="b">
        <f>VLOOKUP(A190,Modulos!$A:$C,2,FALSE)</f>
        <v>1</v>
      </c>
      <c r="H190" s="67" t="b">
        <f t="shared" si="18"/>
        <v>0</v>
      </c>
      <c r="I190" s="67">
        <f t="shared" si="12"/>
        <v>10</v>
      </c>
    </row>
    <row r="191" spans="1:9" x14ac:dyDescent="0.25">
      <c r="A191" s="67" t="s">
        <v>69</v>
      </c>
      <c r="B191" s="67" t="s">
        <v>55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7"/>
        <v>0</v>
      </c>
      <c r="G191" s="67" t="b">
        <f>VLOOKUP(A191,Modulos!$A:$C,2,FALSE)</f>
        <v>1</v>
      </c>
      <c r="H191" s="67" t="b">
        <f t="shared" si="18"/>
        <v>0</v>
      </c>
      <c r="I191" s="67">
        <f t="shared" si="12"/>
        <v>8</v>
      </c>
    </row>
    <row r="192" spans="1:9" x14ac:dyDescent="0.25">
      <c r="A192" s="67" t="s">
        <v>69</v>
      </c>
      <c r="B192" s="67" t="s">
        <v>57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7"/>
        <v>0</v>
      </c>
      <c r="G192" s="67" t="b">
        <f>VLOOKUP(A192,Modulos!$A:$C,2,FALSE)</f>
        <v>1</v>
      </c>
      <c r="H192" s="67" t="b">
        <f t="shared" si="18"/>
        <v>0</v>
      </c>
      <c r="I192" s="67">
        <f t="shared" si="12"/>
        <v>5</v>
      </c>
    </row>
    <row r="193" spans="1:9" x14ac:dyDescent="0.25">
      <c r="A193" s="67" t="s">
        <v>69</v>
      </c>
      <c r="B193" s="67" t="s">
        <v>59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7"/>
        <v>0</v>
      </c>
      <c r="G193" s="67" t="b">
        <f>VLOOKUP(A193,Modulos!$A:$C,2,FALSE)</f>
        <v>1</v>
      </c>
      <c r="H193" s="67" t="b">
        <f t="shared" si="18"/>
        <v>0</v>
      </c>
      <c r="I193" s="67">
        <f t="shared" si="12"/>
        <v>4</v>
      </c>
    </row>
    <row r="194" spans="1:9" x14ac:dyDescent="0.25">
      <c r="A194" s="67" t="s">
        <v>69</v>
      </c>
      <c r="B194" s="67" t="s">
        <v>61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7"/>
        <v>0</v>
      </c>
      <c r="G194" s="67" t="b">
        <f>VLOOKUP(A194,Modulos!$A:$C,2,FALSE)</f>
        <v>1</v>
      </c>
      <c r="H194" s="67" t="b">
        <f t="shared" si="18"/>
        <v>0</v>
      </c>
      <c r="I194" s="67">
        <f t="shared" ref="I194:I226" si="21">COUNTIF($B:$B,B194)</f>
        <v>9</v>
      </c>
    </row>
    <row r="195" spans="1:9" x14ac:dyDescent="0.25">
      <c r="A195" s="67" t="s">
        <v>69</v>
      </c>
      <c r="B195" s="67" t="s">
        <v>63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7"/>
        <v>0</v>
      </c>
      <c r="G195" s="67" t="b">
        <f>VLOOKUP(A195,Modulos!$A:$C,2,FALSE)</f>
        <v>1</v>
      </c>
      <c r="H195" s="67" t="b">
        <f t="shared" si="18"/>
        <v>0</v>
      </c>
      <c r="I195" s="67">
        <f t="shared" si="21"/>
        <v>7</v>
      </c>
    </row>
    <row r="196" spans="1:9" x14ac:dyDescent="0.25">
      <c r="A196" s="67" t="s">
        <v>69</v>
      </c>
      <c r="B196" s="67" t="s">
        <v>65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7"/>
        <v>0</v>
      </c>
      <c r="G196" s="67" t="b">
        <f>VLOOKUP(A196,Modulos!$A:$C,2,FALSE)</f>
        <v>1</v>
      </c>
      <c r="H196" s="67" t="b">
        <f t="shared" si="18"/>
        <v>0</v>
      </c>
      <c r="I196" s="67">
        <f t="shared" si="21"/>
        <v>5</v>
      </c>
    </row>
    <row r="197" spans="1:9" x14ac:dyDescent="0.25">
      <c r="A197" s="67" t="s">
        <v>69</v>
      </c>
      <c r="B197" s="67" t="s">
        <v>67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7"/>
        <v>0</v>
      </c>
      <c r="G197" s="67" t="b">
        <f>VLOOKUP(A197,Modulos!$A:$C,2,FALSE)</f>
        <v>1</v>
      </c>
      <c r="H197" s="67" t="b">
        <f t="shared" si="18"/>
        <v>0</v>
      </c>
      <c r="I197" s="67">
        <f t="shared" si="21"/>
        <v>4</v>
      </c>
    </row>
    <row r="198" spans="1:9" x14ac:dyDescent="0.25">
      <c r="A198" s="67" t="s">
        <v>69</v>
      </c>
      <c r="B198" s="67" t="s">
        <v>70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7"/>
        <v>1</v>
      </c>
      <c r="G198" s="67" t="b">
        <f>VLOOKUP(A198,Modulos!$A:$C,2,FALSE)</f>
        <v>1</v>
      </c>
      <c r="H198" s="67" t="b">
        <f t="shared" si="18"/>
        <v>1</v>
      </c>
      <c r="I198" s="67">
        <f t="shared" si="21"/>
        <v>2</v>
      </c>
    </row>
    <row r="199" spans="1:9" x14ac:dyDescent="0.25">
      <c r="A199" s="67" t="s">
        <v>69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7"/>
        <v>1</v>
      </c>
      <c r="G199" s="67" t="b">
        <f>VLOOKUP(A199,Modulos!$A:$C,2,FALSE)</f>
        <v>1</v>
      </c>
      <c r="H199" s="67" t="b">
        <f t="shared" si="18"/>
        <v>1</v>
      </c>
      <c r="I199" s="67">
        <f t="shared" si="21"/>
        <v>9</v>
      </c>
    </row>
    <row r="200" spans="1:9" x14ac:dyDescent="0.25">
      <c r="A200" s="67" t="s">
        <v>132</v>
      </c>
      <c r="B200" s="67" t="s">
        <v>123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7"/>
        <v>1</v>
      </c>
      <c r="G200" s="67" t="b">
        <f>VLOOKUP(A200,Modulos!$A:$C,2,FALSE)</f>
        <v>1</v>
      </c>
      <c r="H200" s="67" t="b">
        <f t="shared" si="18"/>
        <v>1</v>
      </c>
      <c r="I200" s="67">
        <f t="shared" si="21"/>
        <v>1</v>
      </c>
    </row>
    <row r="201" spans="1:9" x14ac:dyDescent="0.25">
      <c r="A201" s="67" t="s">
        <v>132</v>
      </c>
      <c r="B201" s="67" t="s">
        <v>124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7"/>
        <v>1</v>
      </c>
      <c r="G201" s="67" t="b">
        <f>VLOOKUP(A201,Modulos!$A:$C,2,FALSE)</f>
        <v>1</v>
      </c>
      <c r="H201" s="67" t="b">
        <f t="shared" si="18"/>
        <v>1</v>
      </c>
      <c r="I201" s="67">
        <f t="shared" si="21"/>
        <v>1</v>
      </c>
    </row>
    <row r="202" spans="1:9" x14ac:dyDescent="0.25">
      <c r="A202" s="67" t="s">
        <v>132</v>
      </c>
      <c r="B202" s="67" t="s">
        <v>125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7"/>
        <v>1</v>
      </c>
      <c r="G202" s="67" t="b">
        <f>VLOOKUP(A202,Modulos!$A:$C,2,FALSE)</f>
        <v>1</v>
      </c>
      <c r="H202" s="67" t="b">
        <f t="shared" si="18"/>
        <v>1</v>
      </c>
      <c r="I202" s="67">
        <f t="shared" si="21"/>
        <v>1</v>
      </c>
    </row>
    <row r="203" spans="1:9" x14ac:dyDescent="0.25">
      <c r="A203" s="67" t="s">
        <v>132</v>
      </c>
      <c r="B203" s="67" t="s">
        <v>126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7"/>
        <v>1</v>
      </c>
      <c r="G203" s="67" t="b">
        <f>VLOOKUP(A203,Modulos!$A:$C,2,FALSE)</f>
        <v>1</v>
      </c>
      <c r="H203" s="67" t="b">
        <f t="shared" si="18"/>
        <v>1</v>
      </c>
      <c r="I203" s="67">
        <f t="shared" si="21"/>
        <v>1</v>
      </c>
    </row>
    <row r="204" spans="1:9" x14ac:dyDescent="0.25">
      <c r="A204" s="67" t="s">
        <v>132</v>
      </c>
      <c r="B204" s="67" t="s">
        <v>127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7"/>
        <v>1</v>
      </c>
      <c r="G204" s="67" t="b">
        <f>VLOOKUP(A204,Modulos!$A:$C,2,FALSE)</f>
        <v>1</v>
      </c>
      <c r="H204" s="67" t="b">
        <f t="shared" si="18"/>
        <v>1</v>
      </c>
      <c r="I204" s="67">
        <f t="shared" si="21"/>
        <v>2</v>
      </c>
    </row>
    <row r="205" spans="1:9" x14ac:dyDescent="0.25">
      <c r="A205" s="67" t="s">
        <v>132</v>
      </c>
      <c r="B205" s="11" t="s">
        <v>467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7"/>
        <v>0</v>
      </c>
      <c r="G205" s="67" t="b">
        <f>VLOOKUP(A205,Modulos!$A:$C,2,FALSE)</f>
        <v>1</v>
      </c>
      <c r="H205" s="67" t="b">
        <f t="shared" si="18"/>
        <v>0</v>
      </c>
      <c r="I205" s="67">
        <f t="shared" si="21"/>
        <v>4</v>
      </c>
    </row>
    <row r="206" spans="1:9" x14ac:dyDescent="0.25">
      <c r="A206" s="67" t="s">
        <v>132</v>
      </c>
      <c r="B206" s="11" t="s">
        <v>469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7"/>
        <v>0</v>
      </c>
      <c r="G206" s="67" t="b">
        <f>VLOOKUP(A206,Modulos!$A:$C,2,FALSE)</f>
        <v>1</v>
      </c>
      <c r="H206" s="67" t="b">
        <f t="shared" si="18"/>
        <v>0</v>
      </c>
      <c r="I206" s="67">
        <f t="shared" si="21"/>
        <v>4</v>
      </c>
    </row>
    <row r="207" spans="1:9" x14ac:dyDescent="0.25">
      <c r="A207" s="67" t="s">
        <v>132</v>
      </c>
      <c r="B207" s="67" t="s">
        <v>53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7"/>
        <v>0</v>
      </c>
      <c r="G207" s="67" t="b">
        <f>VLOOKUP(A207,Modulos!$A:$C,2,FALSE)</f>
        <v>1</v>
      </c>
      <c r="H207" s="67" t="b">
        <f t="shared" si="18"/>
        <v>0</v>
      </c>
      <c r="I207" s="67">
        <f t="shared" si="21"/>
        <v>10</v>
      </c>
    </row>
    <row r="208" spans="1:9" x14ac:dyDescent="0.25">
      <c r="A208" s="67" t="s">
        <v>132</v>
      </c>
      <c r="B208" s="67" t="s">
        <v>57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7"/>
        <v>0</v>
      </c>
      <c r="G208" s="67" t="b">
        <f>VLOOKUP(A208,Modulos!$A:$C,2,FALSE)</f>
        <v>1</v>
      </c>
      <c r="H208" s="67" t="b">
        <f t="shared" si="18"/>
        <v>0</v>
      </c>
      <c r="I208" s="67">
        <f t="shared" si="21"/>
        <v>5</v>
      </c>
    </row>
    <row r="209" spans="1:9" x14ac:dyDescent="0.25">
      <c r="A209" s="67" t="s">
        <v>132</v>
      </c>
      <c r="B209" s="67" t="s">
        <v>61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7"/>
        <v>0</v>
      </c>
      <c r="G209" s="67" t="b">
        <f>VLOOKUP(A209,Modulos!$A:$C,2,FALSE)</f>
        <v>1</v>
      </c>
      <c r="H209" s="67" t="b">
        <f t="shared" si="18"/>
        <v>0</v>
      </c>
      <c r="I209" s="67">
        <f t="shared" si="21"/>
        <v>9</v>
      </c>
    </row>
    <row r="210" spans="1:9" x14ac:dyDescent="0.25">
      <c r="A210" s="67" t="s">
        <v>132</v>
      </c>
      <c r="B210" s="67" t="s">
        <v>65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7"/>
        <v>0</v>
      </c>
      <c r="G210" s="67" t="b">
        <f>VLOOKUP(A210,Modulos!$A:$C,2,FALSE)</f>
        <v>1</v>
      </c>
      <c r="H210" s="67" t="b">
        <f t="shared" si="18"/>
        <v>0</v>
      </c>
      <c r="I210" s="67">
        <f t="shared" si="21"/>
        <v>5</v>
      </c>
    </row>
    <row r="211" spans="1:9" x14ac:dyDescent="0.25">
      <c r="A211" s="67" t="s">
        <v>132</v>
      </c>
      <c r="B211" s="67" t="s">
        <v>55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7"/>
        <v>0</v>
      </c>
      <c r="G211" s="67" t="b">
        <f>VLOOKUP(A211,Modulos!$A:$C,2,FALSE)</f>
        <v>1</v>
      </c>
      <c r="H211" s="67" t="b">
        <f t="shared" si="18"/>
        <v>0</v>
      </c>
      <c r="I211" s="67">
        <f t="shared" si="21"/>
        <v>8</v>
      </c>
    </row>
    <row r="212" spans="1:9" x14ac:dyDescent="0.25">
      <c r="A212" s="67" t="s">
        <v>132</v>
      </c>
      <c r="B212" s="67" t="s">
        <v>59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7"/>
        <v>0</v>
      </c>
      <c r="G212" s="67" t="b">
        <f>VLOOKUP(A212,Modulos!$A:$C,2,FALSE)</f>
        <v>1</v>
      </c>
      <c r="H212" s="67" t="b">
        <f t="shared" si="18"/>
        <v>0</v>
      </c>
      <c r="I212" s="67">
        <f t="shared" si="21"/>
        <v>4</v>
      </c>
    </row>
    <row r="213" spans="1:9" x14ac:dyDescent="0.25">
      <c r="A213" s="67" t="s">
        <v>132</v>
      </c>
      <c r="B213" s="67" t="s">
        <v>63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7"/>
        <v>0</v>
      </c>
      <c r="G213" s="67" t="b">
        <f>VLOOKUP(A213,Modulos!$A:$C,2,FALSE)</f>
        <v>1</v>
      </c>
      <c r="H213" s="67" t="b">
        <f t="shared" si="18"/>
        <v>0</v>
      </c>
      <c r="I213" s="67">
        <f t="shared" si="21"/>
        <v>7</v>
      </c>
    </row>
    <row r="214" spans="1:9" x14ac:dyDescent="0.25">
      <c r="A214" s="67" t="s">
        <v>132</v>
      </c>
      <c r="B214" s="67" t="s">
        <v>67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7"/>
        <v>0</v>
      </c>
      <c r="G214" s="67" t="b">
        <f>VLOOKUP(A214,Modulos!$A:$C,2,FALSE)</f>
        <v>1</v>
      </c>
      <c r="H214" s="67" t="b">
        <f t="shared" si="18"/>
        <v>0</v>
      </c>
      <c r="I214" s="67">
        <f t="shared" si="21"/>
        <v>4</v>
      </c>
    </row>
    <row r="215" spans="1:9" x14ac:dyDescent="0.25">
      <c r="A215" s="67" t="s">
        <v>132</v>
      </c>
      <c r="B215" s="67" t="s">
        <v>133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7"/>
        <v>1</v>
      </c>
      <c r="G215" s="67" t="b">
        <f>VLOOKUP(A215,Modulos!$A:$C,2,FALSE)</f>
        <v>1</v>
      </c>
      <c r="H215" s="67" t="b">
        <f t="shared" si="18"/>
        <v>1</v>
      </c>
      <c r="I215" s="67">
        <f t="shared" si="21"/>
        <v>1</v>
      </c>
    </row>
    <row r="216" spans="1:9" x14ac:dyDescent="0.25">
      <c r="A216" s="67" t="s">
        <v>132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7"/>
        <v>1</v>
      </c>
      <c r="G216" s="67" t="b">
        <f>VLOOKUP(A216,Modulos!$A:$C,2,FALSE)</f>
        <v>1</v>
      </c>
      <c r="H216" s="67" t="b">
        <f t="shared" si="18"/>
        <v>1</v>
      </c>
      <c r="I216" s="67">
        <f t="shared" si="21"/>
        <v>9</v>
      </c>
    </row>
    <row r="217" spans="1:9" x14ac:dyDescent="0.25">
      <c r="A217" s="11" t="s">
        <v>77</v>
      </c>
      <c r="B217" s="11" t="s">
        <v>551</v>
      </c>
      <c r="C217" s="67" t="b">
        <v>1</v>
      </c>
      <c r="D217" s="67" t="b">
        <f>VLOOKUP(A217,Modulos!A:C,2,FALSE)</f>
        <v>1</v>
      </c>
      <c r="E217" s="67" t="str">
        <f>IF(C217,"Nenhuma",VLOOKUP(B217,Funcoes_Outputs!B:C,2,FALSE))</f>
        <v>Nenhuma</v>
      </c>
      <c r="F217" s="67" t="b">
        <f t="shared" si="17"/>
        <v>1</v>
      </c>
      <c r="G217" s="67" t="b">
        <f>VLOOKUP(A217,Modulos!$A:$C,2,FALSE)</f>
        <v>1</v>
      </c>
      <c r="H217" s="67" t="b">
        <f t="shared" si="18"/>
        <v>1</v>
      </c>
      <c r="I217" s="67">
        <f t="shared" si="21"/>
        <v>1</v>
      </c>
    </row>
    <row r="218" spans="1:9" x14ac:dyDescent="0.25">
      <c r="A218" s="11" t="s">
        <v>77</v>
      </c>
      <c r="B218" s="11" t="s">
        <v>556</v>
      </c>
      <c r="C218" s="67" t="b">
        <v>1</v>
      </c>
      <c r="D218" s="67" t="b">
        <f>VLOOKUP(A218,Modulos!A:C,2,FALSE)</f>
        <v>1</v>
      </c>
      <c r="E218" s="67" t="str">
        <f>IF(C218,"Nenhuma",VLOOKUP(B218,Funcoes_Outputs!B:C,2,FALSE))</f>
        <v>Nenhuma</v>
      </c>
      <c r="F218" s="67" t="b">
        <f t="shared" si="17"/>
        <v>1</v>
      </c>
      <c r="G218" s="67" t="b">
        <f>VLOOKUP(A218,Modulos!$A:$C,2,FALSE)</f>
        <v>1</v>
      </c>
      <c r="H218" s="67" t="b">
        <f t="shared" si="18"/>
        <v>1</v>
      </c>
      <c r="I218" s="67">
        <f t="shared" si="21"/>
        <v>1</v>
      </c>
    </row>
    <row r="219" spans="1:9" x14ac:dyDescent="0.25">
      <c r="A219" s="11" t="s">
        <v>77</v>
      </c>
      <c r="B219" s="11" t="s">
        <v>557</v>
      </c>
      <c r="C219" s="67" t="b">
        <v>1</v>
      </c>
      <c r="D219" s="67" t="b">
        <f>VLOOKUP(A219,Modulos!A:C,2,FALSE)</f>
        <v>1</v>
      </c>
      <c r="E219" s="67" t="str">
        <f>IF(C219,"Nenhuma",VLOOKUP(B219,Funcoes_Outputs!B:C,2,FALSE))</f>
        <v>Nenhuma</v>
      </c>
      <c r="F219" s="67" t="b">
        <f t="shared" si="17"/>
        <v>1</v>
      </c>
      <c r="G219" s="67" t="b">
        <f>VLOOKUP(A219,Modulos!$A:$C,2,FALSE)</f>
        <v>1</v>
      </c>
      <c r="H219" s="67" t="b">
        <f t="shared" si="18"/>
        <v>1</v>
      </c>
      <c r="I219" s="67">
        <f t="shared" si="21"/>
        <v>1</v>
      </c>
    </row>
    <row r="220" spans="1:9" x14ac:dyDescent="0.25">
      <c r="A220" s="11" t="s">
        <v>77</v>
      </c>
      <c r="B220" s="11" t="s">
        <v>558</v>
      </c>
      <c r="C220" s="67" t="b">
        <v>1</v>
      </c>
      <c r="D220" s="67" t="b">
        <f>VLOOKUP(A220,Modulos!A:C,2,FALSE)</f>
        <v>1</v>
      </c>
      <c r="E220" s="67" t="str">
        <f>IF(C220,"Nenhuma",VLOOKUP(B220,Funcoes_Outputs!B:C,2,FALSE))</f>
        <v>Nenhuma</v>
      </c>
      <c r="F220" s="67" t="b">
        <f t="shared" si="17"/>
        <v>1</v>
      </c>
      <c r="G220" s="67" t="b">
        <f>VLOOKUP(A220,Modulos!$A:$C,2,FALSE)</f>
        <v>1</v>
      </c>
      <c r="H220" s="67" t="b">
        <f t="shared" si="18"/>
        <v>1</v>
      </c>
      <c r="I220" s="67">
        <f t="shared" si="21"/>
        <v>1</v>
      </c>
    </row>
    <row r="221" spans="1:9" x14ac:dyDescent="0.25">
      <c r="A221" s="11" t="s">
        <v>77</v>
      </c>
      <c r="B221" s="11" t="s">
        <v>559</v>
      </c>
      <c r="C221" s="67" t="b">
        <v>1</v>
      </c>
      <c r="D221" s="67" t="b">
        <f>VLOOKUP(A221,Modulos!A:C,2,FALSE)</f>
        <v>1</v>
      </c>
      <c r="E221" s="67" t="str">
        <f>IF(C221,"Nenhuma",VLOOKUP(B221,Funcoes_Outputs!B:C,2,FALSE))</f>
        <v>Nenhuma</v>
      </c>
      <c r="F221" s="67" t="b">
        <f t="shared" si="17"/>
        <v>1</v>
      </c>
      <c r="G221" s="67" t="b">
        <f>VLOOKUP(A221,Modulos!$A:$C,2,FALSE)</f>
        <v>1</v>
      </c>
      <c r="H221" s="67" t="b">
        <f t="shared" si="18"/>
        <v>1</v>
      </c>
      <c r="I221" s="67">
        <f t="shared" si="21"/>
        <v>1</v>
      </c>
    </row>
    <row r="222" spans="1:9" x14ac:dyDescent="0.25">
      <c r="A222" s="11" t="s">
        <v>77</v>
      </c>
      <c r="B222" s="11" t="s">
        <v>550</v>
      </c>
      <c r="C222" s="67" t="b">
        <v>1</v>
      </c>
      <c r="D222" s="67" t="b">
        <f>VLOOKUP(A222,Modulos!A:C,2,FALSE)</f>
        <v>1</v>
      </c>
      <c r="E222" s="67" t="str">
        <f>IF(C222,"Nenhuma",VLOOKUP(B222,Funcoes_Outputs!B:C,2,FALSE))</f>
        <v>Nenhuma</v>
      </c>
      <c r="F222" s="67" t="b">
        <f t="shared" si="17"/>
        <v>1</v>
      </c>
      <c r="G222" s="67" t="b">
        <f>VLOOKUP(A222,Modulos!$A:$C,2,FALSE)</f>
        <v>1</v>
      </c>
      <c r="H222" s="67" t="b">
        <f t="shared" si="18"/>
        <v>1</v>
      </c>
      <c r="I222" s="67">
        <f t="shared" si="21"/>
        <v>1</v>
      </c>
    </row>
    <row r="223" spans="1:9" x14ac:dyDescent="0.25">
      <c r="A223" s="11" t="s">
        <v>77</v>
      </c>
      <c r="B223" s="11" t="s">
        <v>552</v>
      </c>
      <c r="C223" s="67" t="b">
        <v>1</v>
      </c>
      <c r="D223" s="67" t="b">
        <f>VLOOKUP(A223,Modulos!A:C,2,FALSE)</f>
        <v>1</v>
      </c>
      <c r="E223" s="67" t="str">
        <f>IF(C223,"Nenhuma",VLOOKUP(B223,Funcoes_Outputs!B:C,2,FALSE))</f>
        <v>Nenhuma</v>
      </c>
      <c r="F223" s="67" t="b">
        <f t="shared" si="17"/>
        <v>1</v>
      </c>
      <c r="G223" s="67" t="b">
        <f>VLOOKUP(A223,Modulos!$A:$C,2,FALSE)</f>
        <v>1</v>
      </c>
      <c r="H223" s="67" t="b">
        <f t="shared" si="18"/>
        <v>1</v>
      </c>
      <c r="I223" s="67">
        <f t="shared" si="21"/>
        <v>1</v>
      </c>
    </row>
    <row r="224" spans="1:9" x14ac:dyDescent="0.25">
      <c r="A224" s="11" t="s">
        <v>77</v>
      </c>
      <c r="B224" s="11" t="s">
        <v>553</v>
      </c>
      <c r="C224" s="67" t="b">
        <v>1</v>
      </c>
      <c r="D224" s="67" t="b">
        <f>VLOOKUP(A224,Modulos!A:C,2,FALSE)</f>
        <v>1</v>
      </c>
      <c r="E224" s="67" t="str">
        <f>IF(C224,"Nenhuma",VLOOKUP(B224,Funcoes_Outputs!B:C,2,FALSE))</f>
        <v>Nenhuma</v>
      </c>
      <c r="F224" s="67" t="b">
        <f t="shared" si="17"/>
        <v>1</v>
      </c>
      <c r="G224" s="67" t="b">
        <f>VLOOKUP(A224,Modulos!$A:$C,2,FALSE)</f>
        <v>1</v>
      </c>
      <c r="H224" s="67" t="b">
        <f t="shared" si="18"/>
        <v>1</v>
      </c>
      <c r="I224" s="67">
        <f t="shared" si="21"/>
        <v>1</v>
      </c>
    </row>
    <row r="225" spans="1:9" x14ac:dyDescent="0.25">
      <c r="A225" s="11" t="s">
        <v>77</v>
      </c>
      <c r="B225" s="11" t="s">
        <v>554</v>
      </c>
      <c r="C225" s="67" t="b">
        <v>1</v>
      </c>
      <c r="D225" s="67" t="b">
        <f>VLOOKUP(A225,Modulos!A:C,2,FALSE)</f>
        <v>1</v>
      </c>
      <c r="E225" s="67" t="str">
        <f>IF(C225,"Nenhuma",VLOOKUP(B225,Funcoes_Outputs!B:C,2,FALSE))</f>
        <v>Nenhuma</v>
      </c>
      <c r="F225" s="67" t="b">
        <f t="shared" si="17"/>
        <v>1</v>
      </c>
      <c r="G225" s="67" t="b">
        <f>VLOOKUP(A225,Modulos!$A:$C,2,FALSE)</f>
        <v>1</v>
      </c>
      <c r="H225" s="67" t="b">
        <f t="shared" si="18"/>
        <v>1</v>
      </c>
      <c r="I225" s="67">
        <f t="shared" si="21"/>
        <v>1</v>
      </c>
    </row>
    <row r="226" spans="1:9" x14ac:dyDescent="0.25">
      <c r="A226" s="11" t="s">
        <v>77</v>
      </c>
      <c r="B226" s="11" t="s">
        <v>555</v>
      </c>
      <c r="C226" s="67" t="b">
        <v>1</v>
      </c>
      <c r="D226" s="67" t="b">
        <f>VLOOKUP(A226,Modulos!A:C,2,FALSE)</f>
        <v>1</v>
      </c>
      <c r="E226" s="67" t="str">
        <f>IF(C226,"Nenhuma",VLOOKUP(B226,Funcoes_Outputs!B:C,2,FALSE))</f>
        <v>Nenhuma</v>
      </c>
      <c r="F226" s="67" t="b">
        <f t="shared" si="17"/>
        <v>1</v>
      </c>
      <c r="G226" s="67" t="b">
        <f>VLOOKUP(A226,Modulos!$A:$C,2,FALSE)</f>
        <v>1</v>
      </c>
      <c r="H226" s="67" t="b">
        <f t="shared" si="18"/>
        <v>1</v>
      </c>
      <c r="I226" s="67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topLeftCell="A68" workbookViewId="0">
      <selection activeCell="A87" sqref="A86:A87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45</v>
      </c>
      <c r="B1" s="6" t="s">
        <v>48</v>
      </c>
      <c r="C1" s="6" t="s">
        <v>477</v>
      </c>
    </row>
    <row r="2" spans="1:3" x14ac:dyDescent="0.25">
      <c r="A2" s="37" t="s">
        <v>73</v>
      </c>
      <c r="B2" s="37" t="s">
        <v>75</v>
      </c>
      <c r="C2" s="37" t="str">
        <f t="shared" ref="C2:C29" si="0">A2</f>
        <v>calcular_absenteismo</v>
      </c>
    </row>
    <row r="3" spans="1:3" x14ac:dyDescent="0.25">
      <c r="A3" s="37" t="s">
        <v>73</v>
      </c>
      <c r="B3" s="37" t="s">
        <v>76</v>
      </c>
      <c r="C3" s="37" t="str">
        <f t="shared" si="0"/>
        <v>calcular_absenteismo</v>
      </c>
    </row>
    <row r="4" spans="1:3" x14ac:dyDescent="0.25">
      <c r="A4" s="37" t="s">
        <v>83</v>
      </c>
      <c r="B4" s="37" t="s">
        <v>85</v>
      </c>
      <c r="C4" s="37" t="str">
        <f t="shared" si="0"/>
        <v>calcular_acoes_regressivas_inss</v>
      </c>
    </row>
    <row r="5" spans="1:3" x14ac:dyDescent="0.25">
      <c r="A5" s="37" t="s">
        <v>83</v>
      </c>
      <c r="B5" s="37" t="s">
        <v>86</v>
      </c>
      <c r="C5" s="37" t="str">
        <f t="shared" si="0"/>
        <v>calcular_acoes_regressivas_inss</v>
      </c>
    </row>
    <row r="6" spans="1:3" x14ac:dyDescent="0.25">
      <c r="A6" s="37" t="s">
        <v>83</v>
      </c>
      <c r="B6" s="37" t="s">
        <v>213</v>
      </c>
      <c r="C6" s="37" t="str">
        <f t="shared" si="0"/>
        <v>calcular_acoes_regressivas_inss</v>
      </c>
    </row>
    <row r="7" spans="1:3" x14ac:dyDescent="0.25">
      <c r="A7" s="37" t="s">
        <v>83</v>
      </c>
      <c r="B7" s="37" t="s">
        <v>212</v>
      </c>
      <c r="C7" s="37" t="str">
        <f t="shared" si="0"/>
        <v>calcular_acoes_regressivas_inss</v>
      </c>
    </row>
    <row r="8" spans="1:3" x14ac:dyDescent="0.25">
      <c r="A8" s="37" t="s">
        <v>88</v>
      </c>
      <c r="B8" s="37" t="s">
        <v>89</v>
      </c>
      <c r="C8" s="37" t="str">
        <f t="shared" si="0"/>
        <v>calcular_beneficios_inss</v>
      </c>
    </row>
    <row r="9" spans="1:3" x14ac:dyDescent="0.25">
      <c r="A9" s="37" t="s">
        <v>88</v>
      </c>
      <c r="B9" s="37" t="s">
        <v>90</v>
      </c>
      <c r="C9" s="37" t="str">
        <f t="shared" si="0"/>
        <v>calcular_beneficios_inss</v>
      </c>
    </row>
    <row r="10" spans="1:3" x14ac:dyDescent="0.25">
      <c r="A10" s="37" t="s">
        <v>88</v>
      </c>
      <c r="B10" s="37" t="s">
        <v>91</v>
      </c>
      <c r="C10" s="37" t="str">
        <f t="shared" si="0"/>
        <v>calcular_beneficios_inss</v>
      </c>
    </row>
    <row r="11" spans="1:3" x14ac:dyDescent="0.25">
      <c r="A11" s="37" t="s">
        <v>88</v>
      </c>
      <c r="B11" s="37" t="s">
        <v>92</v>
      </c>
      <c r="C11" s="37" t="str">
        <f t="shared" si="0"/>
        <v>calcular_beneficios_inss</v>
      </c>
    </row>
    <row r="12" spans="1:3" x14ac:dyDescent="0.25">
      <c r="A12" s="37" t="s">
        <v>88</v>
      </c>
      <c r="B12" s="37" t="s">
        <v>99</v>
      </c>
      <c r="C12" s="37" t="str">
        <f t="shared" si="0"/>
        <v>calcular_beneficios_inss</v>
      </c>
    </row>
    <row r="13" spans="1:3" x14ac:dyDescent="0.25">
      <c r="A13" s="37" t="s">
        <v>88</v>
      </c>
      <c r="B13" s="37" t="s">
        <v>100</v>
      </c>
      <c r="C13" s="37" t="str">
        <f t="shared" si="0"/>
        <v>calcular_beneficios_inss</v>
      </c>
    </row>
    <row r="14" spans="1:3" x14ac:dyDescent="0.25">
      <c r="A14" s="37" t="s">
        <v>88</v>
      </c>
      <c r="B14" s="37" t="s">
        <v>101</v>
      </c>
      <c r="C14" s="37" t="str">
        <f t="shared" si="0"/>
        <v>calcular_beneficios_inss</v>
      </c>
    </row>
    <row r="15" spans="1:3" x14ac:dyDescent="0.25">
      <c r="A15" s="37" t="s">
        <v>88</v>
      </c>
      <c r="B15" s="37" t="s">
        <v>102</v>
      </c>
      <c r="C15" s="37" t="str">
        <f t="shared" si="0"/>
        <v>calcular_beneficios_inss</v>
      </c>
    </row>
    <row r="16" spans="1:3" x14ac:dyDescent="0.25">
      <c r="A16" s="37" t="s">
        <v>107</v>
      </c>
      <c r="B16" s="37" t="s">
        <v>108</v>
      </c>
      <c r="C16" s="37" t="str">
        <f t="shared" si="0"/>
        <v>calcular_despesasmedicas</v>
      </c>
    </row>
    <row r="17" spans="1:3" x14ac:dyDescent="0.25">
      <c r="A17" s="37" t="s">
        <v>107</v>
      </c>
      <c r="B17" s="37" t="s">
        <v>110</v>
      </c>
      <c r="C17" s="37" t="str">
        <f t="shared" si="0"/>
        <v>calcular_despesasmedicas</v>
      </c>
    </row>
    <row r="18" spans="1:3" x14ac:dyDescent="0.25">
      <c r="A18" s="37" t="s">
        <v>128</v>
      </c>
      <c r="B18" s="37" t="s">
        <v>131</v>
      </c>
      <c r="C18" s="37" t="str">
        <f t="shared" si="0"/>
        <v>calcular_engajamento</v>
      </c>
    </row>
    <row r="19" spans="1:3" x14ac:dyDescent="0.25">
      <c r="A19" s="37" t="s">
        <v>68</v>
      </c>
      <c r="B19" s="37" t="s">
        <v>52</v>
      </c>
      <c r="C19" s="37" t="str">
        <f t="shared" si="0"/>
        <v>calcular_eventos</v>
      </c>
    </row>
    <row r="20" spans="1:3" x14ac:dyDescent="0.25">
      <c r="A20" s="37" t="s">
        <v>68</v>
      </c>
      <c r="B20" s="37" t="s">
        <v>53</v>
      </c>
      <c r="C20" s="37" t="str">
        <f t="shared" si="0"/>
        <v>calcular_eventos</v>
      </c>
    </row>
    <row r="21" spans="1:3" x14ac:dyDescent="0.25">
      <c r="A21" s="37" t="s">
        <v>68</v>
      </c>
      <c r="B21" s="37" t="s">
        <v>54</v>
      </c>
      <c r="C21" s="37" t="str">
        <f t="shared" si="0"/>
        <v>calcular_eventos</v>
      </c>
    </row>
    <row r="22" spans="1:3" x14ac:dyDescent="0.25">
      <c r="A22" s="37" t="s">
        <v>68</v>
      </c>
      <c r="B22" s="37" t="s">
        <v>55</v>
      </c>
      <c r="C22" s="37" t="str">
        <f t="shared" si="0"/>
        <v>calcular_eventos</v>
      </c>
    </row>
    <row r="23" spans="1:3" x14ac:dyDescent="0.25">
      <c r="A23" s="37" t="s">
        <v>68</v>
      </c>
      <c r="B23" s="37" t="s">
        <v>56</v>
      </c>
      <c r="C23" s="37" t="str">
        <f t="shared" si="0"/>
        <v>calcular_eventos</v>
      </c>
    </row>
    <row r="24" spans="1:3" x14ac:dyDescent="0.25">
      <c r="A24" s="37" t="s">
        <v>68</v>
      </c>
      <c r="B24" s="37" t="s">
        <v>57</v>
      </c>
      <c r="C24" s="37" t="str">
        <f t="shared" si="0"/>
        <v>calcular_eventos</v>
      </c>
    </row>
    <row r="25" spans="1:3" x14ac:dyDescent="0.25">
      <c r="A25" s="37" t="s">
        <v>68</v>
      </c>
      <c r="B25" s="37" t="s">
        <v>58</v>
      </c>
      <c r="C25" s="37" t="str">
        <f t="shared" si="0"/>
        <v>calcular_eventos</v>
      </c>
    </row>
    <row r="26" spans="1:3" x14ac:dyDescent="0.25">
      <c r="A26" s="37" t="s">
        <v>68</v>
      </c>
      <c r="B26" s="37" t="s">
        <v>59</v>
      </c>
      <c r="C26" s="37" t="str">
        <f t="shared" si="0"/>
        <v>calcular_eventos</v>
      </c>
    </row>
    <row r="27" spans="1:3" x14ac:dyDescent="0.25">
      <c r="A27" s="37" t="s">
        <v>68</v>
      </c>
      <c r="B27" s="37" t="s">
        <v>60</v>
      </c>
      <c r="C27" s="37" t="str">
        <f t="shared" si="0"/>
        <v>calcular_eventos</v>
      </c>
    </row>
    <row r="28" spans="1:3" x14ac:dyDescent="0.25">
      <c r="A28" s="37" t="s">
        <v>68</v>
      </c>
      <c r="B28" s="37" t="s">
        <v>61</v>
      </c>
      <c r="C28" s="37" t="str">
        <f t="shared" si="0"/>
        <v>calcular_eventos</v>
      </c>
    </row>
    <row r="29" spans="1:3" x14ac:dyDescent="0.25">
      <c r="A29" s="37" t="s">
        <v>68</v>
      </c>
      <c r="B29" s="37" t="s">
        <v>62</v>
      </c>
      <c r="C29" s="37" t="str">
        <f t="shared" si="0"/>
        <v>calcular_eventos</v>
      </c>
    </row>
    <row r="30" spans="1:3" x14ac:dyDescent="0.25">
      <c r="A30" s="37" t="s">
        <v>68</v>
      </c>
      <c r="B30" s="37" t="s">
        <v>63</v>
      </c>
      <c r="C30" s="37" t="str">
        <f t="shared" ref="C30:C66" si="1">A30</f>
        <v>calcular_eventos</v>
      </c>
    </row>
    <row r="31" spans="1:3" x14ac:dyDescent="0.25">
      <c r="A31" s="37" t="s">
        <v>68</v>
      </c>
      <c r="B31" s="37" t="s">
        <v>64</v>
      </c>
      <c r="C31" s="37" t="str">
        <f t="shared" si="1"/>
        <v>calcular_eventos</v>
      </c>
    </row>
    <row r="32" spans="1:3" x14ac:dyDescent="0.25">
      <c r="A32" s="37" t="s">
        <v>68</v>
      </c>
      <c r="B32" s="37" t="s">
        <v>65</v>
      </c>
      <c r="C32" s="37" t="str">
        <f t="shared" si="1"/>
        <v>calcular_eventos</v>
      </c>
    </row>
    <row r="33" spans="1:3" x14ac:dyDescent="0.25">
      <c r="A33" s="37" t="s">
        <v>68</v>
      </c>
      <c r="B33" s="37" t="s">
        <v>66</v>
      </c>
      <c r="C33" s="37" t="str">
        <f t="shared" si="1"/>
        <v>calcular_eventos</v>
      </c>
    </row>
    <row r="34" spans="1:3" x14ac:dyDescent="0.25">
      <c r="A34" s="37" t="s">
        <v>68</v>
      </c>
      <c r="B34" s="37" t="s">
        <v>67</v>
      </c>
      <c r="C34" s="37" t="str">
        <f t="shared" si="1"/>
        <v>calcular_eventos</v>
      </c>
    </row>
    <row r="35" spans="1:3" x14ac:dyDescent="0.25">
      <c r="A35" s="37" t="s">
        <v>49</v>
      </c>
      <c r="B35" s="37" t="s">
        <v>51</v>
      </c>
      <c r="C35" s="37" t="str">
        <f t="shared" si="1"/>
        <v>calcular_faltas</v>
      </c>
    </row>
    <row r="36" spans="1:3" x14ac:dyDescent="0.25">
      <c r="A36" s="37" t="s">
        <v>460</v>
      </c>
      <c r="B36" s="37" t="s">
        <v>199</v>
      </c>
      <c r="C36" s="37" t="str">
        <f t="shared" si="1"/>
        <v>calcular_fap</v>
      </c>
    </row>
    <row r="37" spans="1:3" x14ac:dyDescent="0.25">
      <c r="A37" s="37" t="s">
        <v>460</v>
      </c>
      <c r="B37" s="37" t="s">
        <v>478</v>
      </c>
      <c r="C37" s="37" t="str">
        <f t="shared" si="1"/>
        <v>calcular_fap</v>
      </c>
    </row>
    <row r="38" spans="1:3" x14ac:dyDescent="0.25">
      <c r="A38" s="37" t="s">
        <v>460</v>
      </c>
      <c r="B38" s="37" t="s">
        <v>479</v>
      </c>
      <c r="C38" s="37" t="str">
        <f t="shared" si="1"/>
        <v>calcular_fap</v>
      </c>
    </row>
    <row r="39" spans="1:3" x14ac:dyDescent="0.25">
      <c r="A39" s="37" t="s">
        <v>460</v>
      </c>
      <c r="B39" s="37" t="s">
        <v>480</v>
      </c>
      <c r="C39" s="37" t="str">
        <f t="shared" si="1"/>
        <v>calcular_fap</v>
      </c>
    </row>
    <row r="40" spans="1:3" x14ac:dyDescent="0.25">
      <c r="A40" s="37" t="s">
        <v>460</v>
      </c>
      <c r="B40" s="37" t="s">
        <v>481</v>
      </c>
      <c r="C40" s="37" t="str">
        <f t="shared" si="1"/>
        <v>calcular_fap</v>
      </c>
    </row>
    <row r="41" spans="1:3" x14ac:dyDescent="0.25">
      <c r="A41" s="37" t="s">
        <v>460</v>
      </c>
      <c r="B41" s="37" t="s">
        <v>482</v>
      </c>
      <c r="C41" s="37" t="str">
        <f t="shared" si="1"/>
        <v>calcular_fap</v>
      </c>
    </row>
    <row r="42" spans="1:3" x14ac:dyDescent="0.25">
      <c r="A42" s="37" t="s">
        <v>460</v>
      </c>
      <c r="B42" s="37" t="s">
        <v>483</v>
      </c>
      <c r="C42" s="37" t="str">
        <f t="shared" si="1"/>
        <v>calcular_fap</v>
      </c>
    </row>
    <row r="43" spans="1:3" x14ac:dyDescent="0.25">
      <c r="A43" s="37" t="s">
        <v>460</v>
      </c>
      <c r="B43" s="37" t="s">
        <v>484</v>
      </c>
      <c r="C43" s="37" t="str">
        <f t="shared" si="1"/>
        <v>calcular_fap</v>
      </c>
    </row>
    <row r="44" spans="1:3" x14ac:dyDescent="0.25">
      <c r="A44" s="37" t="s">
        <v>460</v>
      </c>
      <c r="B44" s="37" t="s">
        <v>485</v>
      </c>
      <c r="C44" s="37" t="str">
        <f t="shared" si="1"/>
        <v>calcular_fap</v>
      </c>
    </row>
    <row r="45" spans="1:3" x14ac:dyDescent="0.25">
      <c r="A45" s="37" t="s">
        <v>460</v>
      </c>
      <c r="B45" s="37" t="s">
        <v>486</v>
      </c>
      <c r="C45" s="37" t="str">
        <f t="shared" si="1"/>
        <v>calcular_fap</v>
      </c>
    </row>
    <row r="46" spans="1:3" x14ac:dyDescent="0.25">
      <c r="A46" s="37" t="s">
        <v>460</v>
      </c>
      <c r="B46" s="37" t="s">
        <v>487</v>
      </c>
      <c r="C46" s="37" t="str">
        <f t="shared" si="1"/>
        <v>calcular_fap</v>
      </c>
    </row>
    <row r="47" spans="1:3" x14ac:dyDescent="0.25">
      <c r="A47" s="37" t="s">
        <v>460</v>
      </c>
      <c r="B47" s="37" t="s">
        <v>488</v>
      </c>
      <c r="C47" s="37" t="str">
        <f t="shared" si="1"/>
        <v>calcular_fap</v>
      </c>
    </row>
    <row r="48" spans="1:3" x14ac:dyDescent="0.25">
      <c r="A48" s="37" t="s">
        <v>166</v>
      </c>
      <c r="B48" s="37" t="s">
        <v>167</v>
      </c>
      <c r="C48" s="37" t="str">
        <f t="shared" si="1"/>
        <v>calcular_imagem_contracacao</v>
      </c>
    </row>
    <row r="49" spans="1:3" x14ac:dyDescent="0.25">
      <c r="A49" s="37" t="s">
        <v>166</v>
      </c>
      <c r="B49" s="37" t="s">
        <v>168</v>
      </c>
      <c r="C49" s="37" t="str">
        <f t="shared" si="1"/>
        <v>calcular_imagem_contracacao</v>
      </c>
    </row>
    <row r="50" spans="1:3" x14ac:dyDescent="0.25">
      <c r="A50" s="37" t="s">
        <v>170</v>
      </c>
      <c r="B50" s="37" t="s">
        <v>174</v>
      </c>
      <c r="C50" s="37" t="str">
        <f t="shared" si="1"/>
        <v>calcular_imagem_receita</v>
      </c>
    </row>
    <row r="51" spans="1:3" x14ac:dyDescent="0.25">
      <c r="A51" s="37" t="s">
        <v>170</v>
      </c>
      <c r="B51" s="37" t="s">
        <v>175</v>
      </c>
      <c r="C51" s="37" t="str">
        <f t="shared" si="1"/>
        <v>calcular_imagem_receita</v>
      </c>
    </row>
    <row r="52" spans="1:3" x14ac:dyDescent="0.25">
      <c r="A52" s="37" t="s">
        <v>119</v>
      </c>
      <c r="B52" s="37" t="s">
        <v>120</v>
      </c>
      <c r="C52" s="37" t="str">
        <f t="shared" si="1"/>
        <v>calcular_indices_ampliados</v>
      </c>
    </row>
    <row r="53" spans="1:3" x14ac:dyDescent="0.25">
      <c r="A53" s="37" t="s">
        <v>119</v>
      </c>
      <c r="B53" s="37" t="s">
        <v>121</v>
      </c>
      <c r="C53" s="37" t="str">
        <f t="shared" si="1"/>
        <v>calcular_indices_ampliados</v>
      </c>
    </row>
    <row r="54" spans="1:3" x14ac:dyDescent="0.25">
      <c r="A54" s="37" t="s">
        <v>119</v>
      </c>
      <c r="B54" s="37" t="s">
        <v>122</v>
      </c>
      <c r="C54" s="37" t="str">
        <f t="shared" si="1"/>
        <v>calcular_indices_ampliados</v>
      </c>
    </row>
    <row r="55" spans="1:3" x14ac:dyDescent="0.25">
      <c r="A55" s="37" t="s">
        <v>222</v>
      </c>
      <c r="B55" s="37" t="s">
        <v>223</v>
      </c>
      <c r="C55" s="37" t="str">
        <f t="shared" si="1"/>
        <v>calcular_interdicao_fiscalizacao</v>
      </c>
    </row>
    <row r="56" spans="1:3" x14ac:dyDescent="0.25">
      <c r="A56" s="37" t="s">
        <v>214</v>
      </c>
      <c r="B56" s="37" t="s">
        <v>218</v>
      </c>
      <c r="C56" s="37" t="str">
        <f t="shared" si="1"/>
        <v>calcular_interrupcao_acidentes</v>
      </c>
    </row>
    <row r="57" spans="1:3" x14ac:dyDescent="0.25">
      <c r="A57" s="37" t="s">
        <v>214</v>
      </c>
      <c r="B57" s="37" t="s">
        <v>219</v>
      </c>
      <c r="C57" s="37" t="str">
        <f t="shared" si="1"/>
        <v>calcular_interrupcao_acidentes</v>
      </c>
    </row>
    <row r="58" spans="1:3" x14ac:dyDescent="0.25">
      <c r="A58" s="37" t="s">
        <v>115</v>
      </c>
      <c r="B58" s="37" t="s">
        <v>117</v>
      </c>
      <c r="C58" s="37" t="str">
        <f t="shared" si="1"/>
        <v>calcular_mp_insumos</v>
      </c>
    </row>
    <row r="59" spans="1:3" x14ac:dyDescent="0.25">
      <c r="A59" s="37" t="s">
        <v>115</v>
      </c>
      <c r="B59" s="37" t="s">
        <v>118</v>
      </c>
      <c r="C59" s="37" t="str">
        <f t="shared" si="1"/>
        <v>calcular_mp_insumos</v>
      </c>
    </row>
    <row r="60" spans="1:3" s="37" customFormat="1" x14ac:dyDescent="0.25">
      <c r="A60" s="37" t="s">
        <v>77</v>
      </c>
      <c r="B60" s="37" t="s">
        <v>543</v>
      </c>
      <c r="C60" s="37" t="str">
        <f t="shared" si="1"/>
        <v>calcular_multas</v>
      </c>
    </row>
    <row r="61" spans="1:3" s="37" customFormat="1" x14ac:dyDescent="0.25">
      <c r="A61" s="37" t="s">
        <v>77</v>
      </c>
      <c r="B61" s="37" t="s">
        <v>544</v>
      </c>
      <c r="C61" s="37" t="str">
        <f t="shared" si="1"/>
        <v>calcular_multas</v>
      </c>
    </row>
    <row r="62" spans="1:3" s="37" customFormat="1" x14ac:dyDescent="0.25">
      <c r="A62" s="37" t="s">
        <v>77</v>
      </c>
      <c r="B62" s="37" t="s">
        <v>545</v>
      </c>
      <c r="C62" s="37" t="str">
        <f t="shared" si="1"/>
        <v>calcular_multas</v>
      </c>
    </row>
    <row r="63" spans="1:3" s="37" customFormat="1" x14ac:dyDescent="0.25">
      <c r="A63" s="37" t="s">
        <v>77</v>
      </c>
      <c r="B63" s="37" t="s">
        <v>546</v>
      </c>
      <c r="C63" s="37" t="str">
        <f t="shared" si="1"/>
        <v>calcular_multas</v>
      </c>
    </row>
    <row r="64" spans="1:3" s="37" customFormat="1" x14ac:dyDescent="0.25">
      <c r="A64" s="37" t="s">
        <v>77</v>
      </c>
      <c r="B64" s="37" t="s">
        <v>547</v>
      </c>
      <c r="C64" s="37" t="str">
        <f t="shared" si="1"/>
        <v>calcular_multas</v>
      </c>
    </row>
    <row r="65" spans="1:3" x14ac:dyDescent="0.25">
      <c r="A65" s="37" t="s">
        <v>77</v>
      </c>
      <c r="B65" s="37" t="s">
        <v>78</v>
      </c>
      <c r="C65" s="37" t="str">
        <f t="shared" si="1"/>
        <v>calcular_multas</v>
      </c>
    </row>
    <row r="66" spans="1:3" x14ac:dyDescent="0.25">
      <c r="A66" s="37" t="s">
        <v>103</v>
      </c>
      <c r="B66" s="37" t="s">
        <v>105</v>
      </c>
      <c r="C66" s="37" t="str">
        <f t="shared" si="1"/>
        <v>calcular_presenteismo</v>
      </c>
    </row>
    <row r="67" spans="1:3" x14ac:dyDescent="0.25">
      <c r="A67" s="37" t="s">
        <v>103</v>
      </c>
      <c r="B67" s="37" t="s">
        <v>106</v>
      </c>
      <c r="C67" s="37" t="str">
        <f t="shared" ref="C67:C88" si="2">A67</f>
        <v>calcular_presenteismo</v>
      </c>
    </row>
    <row r="68" spans="1:3" x14ac:dyDescent="0.25">
      <c r="A68" s="37" t="s">
        <v>154</v>
      </c>
      <c r="B68" s="37" t="s">
        <v>155</v>
      </c>
      <c r="C68" s="37" t="str">
        <f t="shared" si="2"/>
        <v>calcular_produtividade</v>
      </c>
    </row>
    <row r="69" spans="1:3" x14ac:dyDescent="0.25">
      <c r="A69" s="37" t="s">
        <v>158</v>
      </c>
      <c r="B69" s="37" t="s">
        <v>224</v>
      </c>
      <c r="C69" s="37" t="str">
        <f t="shared" si="2"/>
        <v>calcular_qualidade</v>
      </c>
    </row>
    <row r="70" spans="1:3" x14ac:dyDescent="0.25">
      <c r="A70" s="37" t="s">
        <v>149</v>
      </c>
      <c r="B70" s="37" t="s">
        <v>150</v>
      </c>
      <c r="C70" s="37" t="str">
        <f t="shared" si="2"/>
        <v>calcular_reabilitacao</v>
      </c>
    </row>
    <row r="71" spans="1:3" x14ac:dyDescent="0.25">
      <c r="A71" s="37" t="s">
        <v>149</v>
      </c>
      <c r="B71" s="37" t="s">
        <v>151</v>
      </c>
      <c r="C71" s="37" t="str">
        <f t="shared" si="2"/>
        <v>calcular_reabilitacao</v>
      </c>
    </row>
    <row r="72" spans="1:3" x14ac:dyDescent="0.25">
      <c r="A72" s="37" t="s">
        <v>142</v>
      </c>
      <c r="B72" s="37" t="s">
        <v>147</v>
      </c>
      <c r="C72" s="37" t="str">
        <f t="shared" si="2"/>
        <v>calcular_reajustes_plano</v>
      </c>
    </row>
    <row r="73" spans="1:3" x14ac:dyDescent="0.25">
      <c r="A73" s="37" t="s">
        <v>142</v>
      </c>
      <c r="B73" s="37" t="s">
        <v>148</v>
      </c>
      <c r="C73" s="37" t="str">
        <f t="shared" si="2"/>
        <v>calcular_reajustes_plano</v>
      </c>
    </row>
    <row r="74" spans="1:3" x14ac:dyDescent="0.25">
      <c r="A74" s="37" t="s">
        <v>137</v>
      </c>
      <c r="B74" s="37" t="s">
        <v>140</v>
      </c>
      <c r="C74" s="37" t="str">
        <f t="shared" si="2"/>
        <v>calcular_reclamatorias</v>
      </c>
    </row>
    <row r="75" spans="1:3" x14ac:dyDescent="0.25">
      <c r="A75" s="37" t="s">
        <v>137</v>
      </c>
      <c r="B75" s="37" t="s">
        <v>141</v>
      </c>
      <c r="C75" s="37" t="str">
        <f t="shared" si="2"/>
        <v>calcular_reclamatorias</v>
      </c>
    </row>
    <row r="76" spans="1:3" x14ac:dyDescent="0.25">
      <c r="A76" s="37" t="s">
        <v>112</v>
      </c>
      <c r="B76" s="37" t="s">
        <v>113</v>
      </c>
      <c r="C76" s="37" t="str">
        <f t="shared" si="2"/>
        <v>calcular_refugo_retrabalho</v>
      </c>
    </row>
    <row r="77" spans="1:3" x14ac:dyDescent="0.25">
      <c r="A77" s="37" t="s">
        <v>112</v>
      </c>
      <c r="B77" s="37" t="s">
        <v>114</v>
      </c>
      <c r="C77" s="37" t="str">
        <f t="shared" si="2"/>
        <v>calcular_refugo_retrabalho</v>
      </c>
    </row>
    <row r="78" spans="1:3" x14ac:dyDescent="0.25">
      <c r="A78" s="37" t="s">
        <v>461</v>
      </c>
      <c r="B78" s="56" t="s">
        <v>474</v>
      </c>
      <c r="C78" s="37" t="str">
        <f t="shared" si="2"/>
        <v>calcular_seguro_patrimonial</v>
      </c>
    </row>
    <row r="79" spans="1:3" x14ac:dyDescent="0.25">
      <c r="A79" s="37" t="s">
        <v>462</v>
      </c>
      <c r="B79" s="11" t="s">
        <v>489</v>
      </c>
      <c r="C79" s="37" t="str">
        <f t="shared" si="2"/>
        <v>calcular_taxas_acidentes</v>
      </c>
    </row>
    <row r="80" spans="1:3" x14ac:dyDescent="0.25">
      <c r="A80" s="37" t="s">
        <v>462</v>
      </c>
      <c r="B80" s="11" t="s">
        <v>490</v>
      </c>
      <c r="C80" s="37" t="str">
        <f t="shared" si="2"/>
        <v>calcular_taxas_acidentes</v>
      </c>
    </row>
    <row r="81" spans="1:3" x14ac:dyDescent="0.25">
      <c r="A81" s="37" t="s">
        <v>462</v>
      </c>
      <c r="B81" s="11" t="s">
        <v>467</v>
      </c>
      <c r="C81" s="37" t="str">
        <f t="shared" si="2"/>
        <v>calcular_taxas_acidentes</v>
      </c>
    </row>
    <row r="82" spans="1:3" x14ac:dyDescent="0.25">
      <c r="A82" s="37" t="s">
        <v>462</v>
      </c>
      <c r="B82" s="11" t="s">
        <v>469</v>
      </c>
      <c r="C82" s="37" t="str">
        <f t="shared" si="2"/>
        <v>calcular_taxas_acidentes</v>
      </c>
    </row>
    <row r="83" spans="1:3" x14ac:dyDescent="0.25">
      <c r="A83" s="37" t="s">
        <v>69</v>
      </c>
      <c r="B83" s="37" t="s">
        <v>72</v>
      </c>
      <c r="C83" s="37" t="str">
        <f t="shared" si="2"/>
        <v>calcular_turnover</v>
      </c>
    </row>
    <row r="84" spans="1:3" x14ac:dyDescent="0.25">
      <c r="A84" s="37" t="s">
        <v>69</v>
      </c>
      <c r="B84" s="37" t="s">
        <v>71</v>
      </c>
      <c r="C84" s="37" t="str">
        <f t="shared" si="2"/>
        <v>calcular_turnover</v>
      </c>
    </row>
    <row r="85" spans="1:3" x14ac:dyDescent="0.25">
      <c r="A85" s="37" t="s">
        <v>132</v>
      </c>
      <c r="B85" s="37" t="s">
        <v>129</v>
      </c>
      <c r="C85" s="37" t="str">
        <f t="shared" si="2"/>
        <v>calcular_turnovergeral</v>
      </c>
    </row>
    <row r="86" spans="1:3" x14ac:dyDescent="0.25">
      <c r="A86" s="37" t="s">
        <v>132</v>
      </c>
      <c r="B86" s="37" t="s">
        <v>130</v>
      </c>
      <c r="C86" s="37" t="str">
        <f t="shared" si="2"/>
        <v>calcular_turnovergeral</v>
      </c>
    </row>
    <row r="87" spans="1:3" x14ac:dyDescent="0.25">
      <c r="A87" s="37" t="s">
        <v>132</v>
      </c>
      <c r="B87" s="37" t="s">
        <v>135</v>
      </c>
      <c r="C87" s="37" t="str">
        <f t="shared" si="2"/>
        <v>calcular_turnovergeral</v>
      </c>
    </row>
    <row r="88" spans="1:3" x14ac:dyDescent="0.25">
      <c r="A88" s="37" t="s">
        <v>132</v>
      </c>
      <c r="B88" s="37" t="s">
        <v>136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33</v>
      </c>
      <c r="B1" s="6" t="s">
        <v>30</v>
      </c>
      <c r="C1" s="8" t="s">
        <v>0</v>
      </c>
      <c r="D1" s="7" t="s">
        <v>35</v>
      </c>
    </row>
    <row r="2" spans="1:4" x14ac:dyDescent="0.25">
      <c r="A2" t="s">
        <v>10</v>
      </c>
      <c r="B2" t="s">
        <v>31</v>
      </c>
      <c r="C2" s="9">
        <v>2017</v>
      </c>
      <c r="D2" s="3">
        <v>1200000</v>
      </c>
    </row>
    <row r="3" spans="1:4" x14ac:dyDescent="0.25">
      <c r="A3" t="s">
        <v>10</v>
      </c>
      <c r="B3" t="s">
        <v>31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31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31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31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31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31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31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31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31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31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31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31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31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31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242</v>
      </c>
      <c r="B17" s="37" t="s">
        <v>31</v>
      </c>
      <c r="C17" s="9">
        <f>C12</f>
        <v>2017</v>
      </c>
      <c r="D17" s="3">
        <v>0</v>
      </c>
    </row>
    <row r="18" spans="1:4" x14ac:dyDescent="0.25">
      <c r="A18" s="37" t="s">
        <v>242</v>
      </c>
      <c r="B18" s="37" t="s">
        <v>31</v>
      </c>
      <c r="C18" s="9">
        <f>C17+1</f>
        <v>2018</v>
      </c>
      <c r="D18" s="3">
        <v>0</v>
      </c>
    </row>
    <row r="19" spans="1:4" x14ac:dyDescent="0.25">
      <c r="A19" s="37" t="s">
        <v>242</v>
      </c>
      <c r="B19" s="37" t="s">
        <v>31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242</v>
      </c>
      <c r="B20" s="37" t="s">
        <v>31</v>
      </c>
      <c r="C20" s="9">
        <f t="shared" si="4"/>
        <v>2020</v>
      </c>
      <c r="D20" s="3">
        <v>0</v>
      </c>
    </row>
    <row r="21" spans="1:4" x14ac:dyDescent="0.25">
      <c r="A21" s="37" t="s">
        <v>242</v>
      </c>
      <c r="B21" s="37" t="s">
        <v>31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57"/>
  <sheetViews>
    <sheetView zoomScale="85" zoomScaleNormal="85" workbookViewId="0">
      <pane ySplit="1" topLeftCell="A138" activePane="bottomLeft" state="frozen"/>
      <selection pane="bottomLeft" activeCell="C159" sqref="C159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5</v>
      </c>
      <c r="B1" s="84" t="s">
        <v>535</v>
      </c>
      <c r="C1" s="84" t="s">
        <v>11</v>
      </c>
      <c r="D1" s="84" t="s">
        <v>6</v>
      </c>
      <c r="E1" s="84" t="s">
        <v>7</v>
      </c>
      <c r="F1" s="84" t="s">
        <v>8</v>
      </c>
      <c r="G1" s="84" t="s">
        <v>9</v>
      </c>
      <c r="H1" s="84" t="s">
        <v>549</v>
      </c>
      <c r="I1" s="84" t="s">
        <v>33</v>
      </c>
      <c r="J1" s="84" t="s">
        <v>457</v>
      </c>
      <c r="K1" s="84" t="s">
        <v>492</v>
      </c>
      <c r="L1" s="84" t="s">
        <v>500</v>
      </c>
      <c r="M1" s="84" t="s">
        <v>504</v>
      </c>
      <c r="N1" s="84" t="s">
        <v>505</v>
      </c>
      <c r="O1" s="84" t="s">
        <v>506</v>
      </c>
      <c r="P1" s="84" t="s">
        <v>548</v>
      </c>
    </row>
    <row r="2" spans="1:16" s="86" customFormat="1" ht="12.75" x14ac:dyDescent="0.2">
      <c r="A2" s="86" t="s">
        <v>74</v>
      </c>
      <c r="B2" s="86" t="str">
        <f>IF(VLOOKUP(A2,Verificação_Parametros!$A:$B,2,FALSE),"Sim","Não")</f>
        <v>Sim</v>
      </c>
      <c r="C2" s="86" t="s">
        <v>455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242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507</v>
      </c>
      <c r="O2" s="86" t="s">
        <v>511</v>
      </c>
      <c r="P2" s="86" t="b">
        <f>COUNTIF(Constantes!$A:$A,Parametros!A2)&gt;0</f>
        <v>0</v>
      </c>
    </row>
    <row r="3" spans="1:16" s="86" customFormat="1" ht="12.75" x14ac:dyDescent="0.2">
      <c r="A3" s="86" t="s">
        <v>84</v>
      </c>
      <c r="B3" s="86" t="str">
        <f>IF(VLOOKUP(A3,Verificação_Parametros!$A:$B,2,FALSE),"Sim","Não")</f>
        <v>Não</v>
      </c>
      <c r="C3" s="86" t="s">
        <v>37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242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507</v>
      </c>
      <c r="O3" s="86" t="s">
        <v>508</v>
      </c>
      <c r="P3" s="86" t="b">
        <f>COUNTIF(Constantes!$A:$A,Parametros!A3)&gt;0</f>
        <v>0</v>
      </c>
    </row>
    <row r="4" spans="1:16" s="86" customFormat="1" ht="12.75" x14ac:dyDescent="0.2">
      <c r="A4" s="86" t="s">
        <v>109</v>
      </c>
      <c r="B4" s="86" t="str">
        <f>IF(VLOOKUP(A4,Verificação_Parametros!$A:$B,2,FALSE),"Sim","Não")</f>
        <v>Sim</v>
      </c>
      <c r="C4" s="86" t="s">
        <v>455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242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220</v>
      </c>
      <c r="B5" s="86" t="str">
        <f>IF(VLOOKUP(A5,Verificação_Parametros!$A:$B,2,FALSE),"Sim","Não")</f>
        <v>Sim</v>
      </c>
      <c r="C5" s="86" t="s">
        <v>458</v>
      </c>
      <c r="D5" s="86">
        <f>1/20</f>
        <v>0.05</v>
      </c>
      <c r="H5" s="86">
        <v>0</v>
      </c>
      <c r="I5" s="86" t="s">
        <v>242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507</v>
      </c>
      <c r="O5" s="86" t="s">
        <v>509</v>
      </c>
      <c r="P5" s="86" t="b">
        <f>COUNTIF(Constantes!$A:$A,Parametros!A5)&gt;0</f>
        <v>0</v>
      </c>
    </row>
    <row r="6" spans="1:16" s="86" customFormat="1" ht="12.75" x14ac:dyDescent="0.2">
      <c r="A6" s="86" t="s">
        <v>234</v>
      </c>
      <c r="B6" s="86" t="str">
        <f>IF(VLOOKUP(A6,Verificação_Parametros!$A:$B,2,FALSE),"Sim","Não")</f>
        <v>Sim</v>
      </c>
      <c r="C6" s="86" t="s">
        <v>455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242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238</v>
      </c>
      <c r="B7" s="86" t="str">
        <f>IF(VLOOKUP(A7,Verificação_Parametros!$A:$B,2,FALSE),"Sim","Não")</f>
        <v>Sim</v>
      </c>
      <c r="C7" s="86" t="s">
        <v>455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242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226</v>
      </c>
      <c r="B8" s="86" t="str">
        <f>IF(VLOOKUP(A8,Verificação_Parametros!$A:$B,2,FALSE),"Sim","Não")</f>
        <v>Sim</v>
      </c>
      <c r="C8" s="86" t="s">
        <v>455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242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230</v>
      </c>
      <c r="B9" s="86" t="str">
        <f>IF(VLOOKUP(A9,Verificação_Parametros!$A:$B,2,FALSE),"Sim","Não")</f>
        <v>Sim</v>
      </c>
      <c r="C9" s="89" t="s">
        <v>493</v>
      </c>
      <c r="D9" s="86">
        <f>1/20</f>
        <v>0.05</v>
      </c>
      <c r="F9" s="90"/>
      <c r="H9" s="86">
        <v>0</v>
      </c>
      <c r="I9" s="86" t="s">
        <v>242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235</v>
      </c>
      <c r="B10" s="86" t="str">
        <f>IF(VLOOKUP(A10,Verificação_Parametros!$A:$B,2,FALSE),"Sim","Não")</f>
        <v>Sim</v>
      </c>
      <c r="C10" s="86" t="s">
        <v>455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242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239</v>
      </c>
      <c r="B11" s="86" t="str">
        <f>IF(VLOOKUP(A11,Verificação_Parametros!$A:$B,2,FALSE),"Sim","Não")</f>
        <v>Sim</v>
      </c>
      <c r="C11" s="86" t="s">
        <v>455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242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227</v>
      </c>
      <c r="B12" s="86" t="str">
        <f>IF(VLOOKUP(A12,Verificação_Parametros!$A:$B,2,FALSE),"Sim","Não")</f>
        <v>Sim</v>
      </c>
      <c r="C12" s="86" t="s">
        <v>455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242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231</v>
      </c>
      <c r="B13" s="86" t="str">
        <f>IF(VLOOKUP(A13,Verificação_Parametros!$A:$B,2,FALSE),"Sim","Não")</f>
        <v>Sim</v>
      </c>
      <c r="C13" s="86" t="s">
        <v>36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242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236</v>
      </c>
      <c r="B14" s="86" t="str">
        <f>IF(VLOOKUP(A14,Verificação_Parametros!$A:$B,2,FALSE),"Sim","Não")</f>
        <v>Sim</v>
      </c>
      <c r="C14" s="86" t="s">
        <v>36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242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240</v>
      </c>
      <c r="B15" s="86" t="str">
        <f>IF(VLOOKUP(A15,Verificação_Parametros!$A:$B,2,FALSE),"Sim","Não")</f>
        <v>Sim</v>
      </c>
      <c r="C15" s="86" t="s">
        <v>455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242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228</v>
      </c>
      <c r="B16" s="86" t="str">
        <f>IF(VLOOKUP(A16,Verificação_Parametros!$A:$B,2,FALSE),"Sim","Não")</f>
        <v>Sim</v>
      </c>
      <c r="C16" s="86" t="s">
        <v>36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242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232</v>
      </c>
      <c r="B17" s="86" t="str">
        <f>IF(VLOOKUP(A17,Verificação_Parametros!$A:$B,2,FALSE),"Sim","Não")</f>
        <v>Sim</v>
      </c>
      <c r="C17" s="86" t="s">
        <v>36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242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237</v>
      </c>
      <c r="B18" s="86" t="str">
        <f>IF(VLOOKUP(A18,Verificação_Parametros!$A:$B,2,FALSE),"Sim","Não")</f>
        <v>Sim</v>
      </c>
      <c r="C18" s="86" t="s">
        <v>455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242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241</v>
      </c>
      <c r="B19" s="86" t="str">
        <f>IF(VLOOKUP(A19,Verificação_Parametros!$A:$B,2,FALSE),"Sim","Não")</f>
        <v>Sim</v>
      </c>
      <c r="C19" s="86" t="s">
        <v>455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242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229</v>
      </c>
      <c r="B20" s="86" t="str">
        <f>IF(VLOOKUP(A20,Verificação_Parametros!$A:$B,2,FALSE),"Sim","Não")</f>
        <v>Sim</v>
      </c>
      <c r="C20" s="86" t="s">
        <v>36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242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233</v>
      </c>
      <c r="B21" s="86" t="str">
        <f>IF(VLOOKUP(A21,Verificação_Parametros!$A:$B,2,FALSE),"Sim","Não")</f>
        <v>Sim</v>
      </c>
      <c r="C21" s="86" t="s">
        <v>36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242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50</v>
      </c>
      <c r="B22" s="86" t="str">
        <f>IF(VLOOKUP(A22,Verificação_Parametros!$A:$B,2,FALSE),"Sim","Não")</f>
        <v>Sim</v>
      </c>
      <c r="C22" s="86" t="s">
        <v>455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242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74</v>
      </c>
      <c r="B23" s="86" t="str">
        <f>IF(VLOOKUP(A23,Verificação_Parametros!$A:$B,2,FALSE),"Sim","Não")</f>
        <v>Sim</v>
      </c>
      <c r="C23" s="86" t="s">
        <v>455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10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507</v>
      </c>
      <c r="O23" s="86" t="s">
        <v>511</v>
      </c>
      <c r="P23" s="86" t="b">
        <f>COUNTIF(Constantes!$A:$A,Parametros!A23)&gt;0</f>
        <v>0</v>
      </c>
    </row>
    <row r="24" spans="1:16" s="86" customFormat="1" ht="12.75" x14ac:dyDescent="0.2">
      <c r="A24" s="86" t="s">
        <v>84</v>
      </c>
      <c r="B24" s="86" t="str">
        <f>IF(VLOOKUP(A24,Verificação_Parametros!$A:$B,2,FALSE),"Sim","Não")</f>
        <v>Não</v>
      </c>
      <c r="C24" s="86" t="s">
        <v>37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10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507</v>
      </c>
      <c r="O24" s="86" t="s">
        <v>508</v>
      </c>
      <c r="P24" s="86" t="b">
        <f>COUNTIF(Constantes!$A:$A,Parametros!A24)&gt;0</f>
        <v>0</v>
      </c>
    </row>
    <row r="25" spans="1:16" s="86" customFormat="1" ht="12.75" x14ac:dyDescent="0.2">
      <c r="A25" s="86" t="s">
        <v>109</v>
      </c>
      <c r="B25" s="86" t="str">
        <f>IF(VLOOKUP(A25,Verificação_Parametros!$A:$B,2,FALSE),"Sim","Não")</f>
        <v>Sim</v>
      </c>
      <c r="C25" s="86" t="s">
        <v>455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10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220</v>
      </c>
      <c r="B26" s="86" t="str">
        <f>IF(VLOOKUP(A26,Verificação_Parametros!$A:$B,2,FALSE),"Sim","Não")</f>
        <v>Sim</v>
      </c>
      <c r="C26" s="86" t="s">
        <v>458</v>
      </c>
      <c r="D26" s="86">
        <f>1/20</f>
        <v>0.05</v>
      </c>
      <c r="H26" s="86">
        <v>0</v>
      </c>
      <c r="I26" s="86" t="s">
        <v>10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507</v>
      </c>
      <c r="O26" s="86" t="s">
        <v>509</v>
      </c>
      <c r="P26" s="86" t="b">
        <f>COUNTIF(Constantes!$A:$A,Parametros!A26)&gt;0</f>
        <v>0</v>
      </c>
    </row>
    <row r="27" spans="1:16" s="86" customFormat="1" ht="12.75" x14ac:dyDescent="0.2">
      <c r="A27" s="86" t="s">
        <v>234</v>
      </c>
      <c r="B27" s="86" t="str">
        <f>IF(VLOOKUP(A27,Verificação_Parametros!$A:$B,2,FALSE),"Sim","Não")</f>
        <v>Sim</v>
      </c>
      <c r="C27" s="86" t="s">
        <v>455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10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238</v>
      </c>
      <c r="B28" s="86" t="str">
        <f>IF(VLOOKUP(A28,Verificação_Parametros!$A:$B,2,FALSE),"Sim","Não")</f>
        <v>Sim</v>
      </c>
      <c r="C28" s="86" t="s">
        <v>455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10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226</v>
      </c>
      <c r="B29" s="86" t="str">
        <f>IF(VLOOKUP(A29,Verificação_Parametros!$A:$B,2,FALSE),"Sim","Não")</f>
        <v>Sim</v>
      </c>
      <c r="C29" s="86" t="s">
        <v>455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10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230</v>
      </c>
      <c r="B30" s="86" t="str">
        <f>IF(VLOOKUP(A30,Verificação_Parametros!$A:$B,2,FALSE),"Sim","Não")</f>
        <v>Sim</v>
      </c>
      <c r="C30" s="89" t="s">
        <v>493</v>
      </c>
      <c r="D30" s="86">
        <f>1/40</f>
        <v>2.5000000000000001E-2</v>
      </c>
      <c r="H30" s="86">
        <v>0</v>
      </c>
      <c r="I30" s="86" t="s">
        <v>10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235</v>
      </c>
      <c r="B31" s="86" t="str">
        <f>IF(VLOOKUP(A31,Verificação_Parametros!$A:$B,2,FALSE),"Sim","Não")</f>
        <v>Sim</v>
      </c>
      <c r="C31" s="86" t="s">
        <v>455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10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239</v>
      </c>
      <c r="B32" s="86" t="str">
        <f>IF(VLOOKUP(A32,Verificação_Parametros!$A:$B,2,FALSE),"Sim","Não")</f>
        <v>Sim</v>
      </c>
      <c r="C32" s="86" t="s">
        <v>455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10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227</v>
      </c>
      <c r="B33" s="86" t="str">
        <f>IF(VLOOKUP(A33,Verificação_Parametros!$A:$B,2,FALSE),"Sim","Não")</f>
        <v>Sim</v>
      </c>
      <c r="C33" s="86" t="s">
        <v>455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10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231</v>
      </c>
      <c r="B34" s="86" t="str">
        <f>IF(VLOOKUP(A34,Verificação_Parametros!$A:$B,2,FALSE),"Sim","Não")</f>
        <v>Sim</v>
      </c>
      <c r="C34" s="86" t="s">
        <v>36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10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236</v>
      </c>
      <c r="B35" s="86" t="str">
        <f>IF(VLOOKUP(A35,Verificação_Parametros!$A:$B,2,FALSE),"Sim","Não")</f>
        <v>Sim</v>
      </c>
      <c r="C35" s="86" t="s">
        <v>36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10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240</v>
      </c>
      <c r="B36" s="86" t="str">
        <f>IF(VLOOKUP(A36,Verificação_Parametros!$A:$B,2,FALSE),"Sim","Não")</f>
        <v>Sim</v>
      </c>
      <c r="C36" s="86" t="s">
        <v>455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10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228</v>
      </c>
      <c r="B37" s="86" t="str">
        <f>IF(VLOOKUP(A37,Verificação_Parametros!$A:$B,2,FALSE),"Sim","Não")</f>
        <v>Sim</v>
      </c>
      <c r="C37" s="86" t="s">
        <v>36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10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232</v>
      </c>
      <c r="B38" s="86" t="str">
        <f>IF(VLOOKUP(A38,Verificação_Parametros!$A:$B,2,FALSE),"Sim","Não")</f>
        <v>Sim</v>
      </c>
      <c r="C38" s="86" t="s">
        <v>36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10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237</v>
      </c>
      <c r="B39" s="86" t="str">
        <f>IF(VLOOKUP(A39,Verificação_Parametros!$A:$B,2,FALSE),"Sim","Não")</f>
        <v>Sim</v>
      </c>
      <c r="C39" s="86" t="s">
        <v>455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10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241</v>
      </c>
      <c r="B40" s="86" t="str">
        <f>IF(VLOOKUP(A40,Verificação_Parametros!$A:$B,2,FALSE),"Sim","Não")</f>
        <v>Sim</v>
      </c>
      <c r="C40" s="86" t="s">
        <v>455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10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229</v>
      </c>
      <c r="B41" s="86" t="str">
        <f>IF(VLOOKUP(A41,Verificação_Parametros!$A:$B,2,FALSE),"Sim","Não")</f>
        <v>Sim</v>
      </c>
      <c r="C41" s="86" t="s">
        <v>36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10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233</v>
      </c>
      <c r="B42" s="86" t="str">
        <f>IF(VLOOKUP(A42,Verificação_Parametros!$A:$B,2,FALSE),"Sim","Não")</f>
        <v>Sim</v>
      </c>
      <c r="C42" s="86" t="s">
        <v>36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10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50</v>
      </c>
      <c r="B43" s="86" t="str">
        <f>IF(VLOOKUP(A43,Verificação_Parametros!$A:$B,2,FALSE),"Sim","Não")</f>
        <v>Sim</v>
      </c>
      <c r="C43" s="86" t="s">
        <v>455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10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74</v>
      </c>
      <c r="B44" s="86" t="str">
        <f>IF(VLOOKUP(A44,Verificação_Parametros!$A:$B,2,FALSE),"Sim","Não")</f>
        <v>Sim</v>
      </c>
      <c r="C44" s="86" t="s">
        <v>455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21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507</v>
      </c>
      <c r="O44" s="86" t="s">
        <v>511</v>
      </c>
      <c r="P44" s="86" t="b">
        <f>COUNTIF(Constantes!$A:$A,Parametros!A44)&gt;0</f>
        <v>0</v>
      </c>
    </row>
    <row r="45" spans="1:16" s="86" customFormat="1" ht="12.75" x14ac:dyDescent="0.2">
      <c r="A45" s="86" t="s">
        <v>84</v>
      </c>
      <c r="B45" s="86" t="str">
        <f>IF(VLOOKUP(A45,Verificação_Parametros!$A:$B,2,FALSE),"Sim","Não")</f>
        <v>Não</v>
      </c>
      <c r="C45" s="86" t="s">
        <v>37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21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507</v>
      </c>
      <c r="O45" s="86" t="s">
        <v>508</v>
      </c>
      <c r="P45" s="86" t="b">
        <f>COUNTIF(Constantes!$A:$A,Parametros!A45)&gt;0</f>
        <v>0</v>
      </c>
    </row>
    <row r="46" spans="1:16" s="86" customFormat="1" ht="12.75" x14ac:dyDescent="0.2">
      <c r="A46" s="86" t="s">
        <v>109</v>
      </c>
      <c r="B46" s="86" t="str">
        <f>IF(VLOOKUP(A46,Verificação_Parametros!$A:$B,2,FALSE),"Sim","Não")</f>
        <v>Sim</v>
      </c>
      <c r="C46" s="86" t="s">
        <v>455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21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220</v>
      </c>
      <c r="B47" s="86" t="str">
        <f>IF(VLOOKUP(A47,Verificação_Parametros!$A:$B,2,FALSE),"Sim","Não")</f>
        <v>Sim</v>
      </c>
      <c r="C47" s="86" t="s">
        <v>458</v>
      </c>
      <c r="D47" s="86">
        <f>1/30</f>
        <v>3.3333333333333333E-2</v>
      </c>
      <c r="H47" s="86">
        <v>0</v>
      </c>
      <c r="I47" s="86" t="s">
        <v>21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507</v>
      </c>
      <c r="O47" s="86" t="s">
        <v>510</v>
      </c>
      <c r="P47" s="86" t="b">
        <f>COUNTIF(Constantes!$A:$A,Parametros!A47)&gt;0</f>
        <v>0</v>
      </c>
    </row>
    <row r="48" spans="1:16" s="86" customFormat="1" ht="12.75" x14ac:dyDescent="0.2">
      <c r="A48" s="86" t="s">
        <v>234</v>
      </c>
      <c r="B48" s="86" t="str">
        <f>IF(VLOOKUP(A48,Verificação_Parametros!$A:$B,2,FALSE),"Sim","Não")</f>
        <v>Sim</v>
      </c>
      <c r="C48" s="86" t="s">
        <v>455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21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238</v>
      </c>
      <c r="B49" s="86" t="str">
        <f>IF(VLOOKUP(A49,Verificação_Parametros!$A:$B,2,FALSE),"Sim","Não")</f>
        <v>Sim</v>
      </c>
      <c r="C49" s="86" t="s">
        <v>455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21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226</v>
      </c>
      <c r="B50" s="86" t="str">
        <f>IF(VLOOKUP(A50,Verificação_Parametros!$A:$B,2,FALSE),"Sim","Não")</f>
        <v>Sim</v>
      </c>
      <c r="C50" s="86" t="s">
        <v>455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21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230</v>
      </c>
      <c r="B51" s="86" t="str">
        <f>IF(VLOOKUP(A51,Verificação_Parametros!$A:$B,2,FALSE),"Sim","Não")</f>
        <v>Sim</v>
      </c>
      <c r="C51" s="89" t="s">
        <v>493</v>
      </c>
      <c r="D51" s="86">
        <f>1/20</f>
        <v>0.05</v>
      </c>
      <c r="H51" s="86">
        <v>0</v>
      </c>
      <c r="I51" s="86" t="s">
        <v>21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235</v>
      </c>
      <c r="B52" s="86" t="str">
        <f>IF(VLOOKUP(A52,Verificação_Parametros!$A:$B,2,FALSE),"Sim","Não")</f>
        <v>Sim</v>
      </c>
      <c r="C52" s="86" t="s">
        <v>455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21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239</v>
      </c>
      <c r="B53" s="86" t="str">
        <f>IF(VLOOKUP(A53,Verificação_Parametros!$A:$B,2,FALSE),"Sim","Não")</f>
        <v>Sim</v>
      </c>
      <c r="C53" s="86" t="s">
        <v>455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21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227</v>
      </c>
      <c r="B54" s="86" t="str">
        <f>IF(VLOOKUP(A54,Verificação_Parametros!$A:$B,2,FALSE),"Sim","Não")</f>
        <v>Sim</v>
      </c>
      <c r="C54" s="86" t="s">
        <v>455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21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231</v>
      </c>
      <c r="B55" s="86" t="str">
        <f>IF(VLOOKUP(A55,Verificação_Parametros!$A:$B,2,FALSE),"Sim","Não")</f>
        <v>Sim</v>
      </c>
      <c r="C55" s="86" t="s">
        <v>36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21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236</v>
      </c>
      <c r="B56" s="86" t="str">
        <f>IF(VLOOKUP(A56,Verificação_Parametros!$A:$B,2,FALSE),"Sim","Não")</f>
        <v>Sim</v>
      </c>
      <c r="C56" s="86" t="s">
        <v>36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21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240</v>
      </c>
      <c r="B57" s="86" t="str">
        <f>IF(VLOOKUP(A57,Verificação_Parametros!$A:$B,2,FALSE),"Sim","Não")</f>
        <v>Sim</v>
      </c>
      <c r="C57" s="86" t="s">
        <v>455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21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228</v>
      </c>
      <c r="B58" s="86" t="str">
        <f>IF(VLOOKUP(A58,Verificação_Parametros!$A:$B,2,FALSE),"Sim","Não")</f>
        <v>Sim</v>
      </c>
      <c r="C58" s="86" t="s">
        <v>36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21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232</v>
      </c>
      <c r="B59" s="86" t="str">
        <f>IF(VLOOKUP(A59,Verificação_Parametros!$A:$B,2,FALSE),"Sim","Não")</f>
        <v>Sim</v>
      </c>
      <c r="C59" s="86" t="s">
        <v>36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21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237</v>
      </c>
      <c r="B60" s="86" t="str">
        <f>IF(VLOOKUP(A60,Verificação_Parametros!$A:$B,2,FALSE),"Sim","Não")</f>
        <v>Sim</v>
      </c>
      <c r="C60" s="86" t="s">
        <v>455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21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241</v>
      </c>
      <c r="B61" s="86" t="str">
        <f>IF(VLOOKUP(A61,Verificação_Parametros!$A:$B,2,FALSE),"Sim","Não")</f>
        <v>Sim</v>
      </c>
      <c r="C61" s="86" t="s">
        <v>455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21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229</v>
      </c>
      <c r="B62" s="86" t="str">
        <f>IF(VLOOKUP(A62,Verificação_Parametros!$A:$B,2,FALSE),"Sim","Não")</f>
        <v>Sim</v>
      </c>
      <c r="C62" s="86" t="s">
        <v>36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21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233</v>
      </c>
      <c r="B63" s="86" t="str">
        <f>IF(VLOOKUP(A63,Verificação_Parametros!$A:$B,2,FALSE),"Sim","Não")</f>
        <v>Sim</v>
      </c>
      <c r="C63" s="86" t="s">
        <v>36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21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50</v>
      </c>
      <c r="B64" s="86" t="str">
        <f>IF(VLOOKUP(A64,Verificação_Parametros!$A:$B,2,FALSE),"Sim","Não")</f>
        <v>Sim</v>
      </c>
      <c r="C64" s="86" t="s">
        <v>455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21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74</v>
      </c>
      <c r="B65" s="86" t="str">
        <f>IF(VLOOKUP(A65,Verificação_Parametros!$A:$B,2,FALSE),"Sim","Não")</f>
        <v>Sim</v>
      </c>
      <c r="C65" s="86" t="s">
        <v>455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22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507</v>
      </c>
      <c r="O65" s="86" t="s">
        <v>511</v>
      </c>
      <c r="P65" s="86" t="b">
        <f>COUNTIF(Constantes!$A:$A,Parametros!A65)&gt;0</f>
        <v>0</v>
      </c>
    </row>
    <row r="66" spans="1:16" s="86" customFormat="1" ht="12.75" x14ac:dyDescent="0.2">
      <c r="A66" s="86" t="s">
        <v>84</v>
      </c>
      <c r="B66" s="86" t="str">
        <f>IF(VLOOKUP(A66,Verificação_Parametros!$A:$B,2,FALSE),"Sim","Não")</f>
        <v>Não</v>
      </c>
      <c r="C66" s="86" t="s">
        <v>37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22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507</v>
      </c>
      <c r="O66" s="86" t="s">
        <v>508</v>
      </c>
      <c r="P66" s="86" t="b">
        <f>COUNTIF(Constantes!$A:$A,Parametros!A66)&gt;0</f>
        <v>0</v>
      </c>
    </row>
    <row r="67" spans="1:16" s="86" customFormat="1" ht="12.75" x14ac:dyDescent="0.2">
      <c r="A67" s="86" t="s">
        <v>109</v>
      </c>
      <c r="B67" s="86" t="str">
        <f>IF(VLOOKUP(A67,Verificação_Parametros!$A:$B,2,FALSE),"Sim","Não")</f>
        <v>Sim</v>
      </c>
      <c r="C67" s="86" t="s">
        <v>455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22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220</v>
      </c>
      <c r="B68" s="86" t="str">
        <f>IF(VLOOKUP(A68,Verificação_Parametros!$A:$B,2,FALSE),"Sim","Não")</f>
        <v>Sim</v>
      </c>
      <c r="C68" s="86" t="s">
        <v>458</v>
      </c>
      <c r="D68" s="86">
        <f>1/20</f>
        <v>0.05</v>
      </c>
      <c r="H68" s="86">
        <v>0</v>
      </c>
      <c r="I68" s="86" t="s">
        <v>22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507</v>
      </c>
      <c r="O68" s="86" t="s">
        <v>509</v>
      </c>
      <c r="P68" s="86" t="b">
        <f>COUNTIF(Constantes!$A:$A,Parametros!A68)&gt;0</f>
        <v>0</v>
      </c>
    </row>
    <row r="69" spans="1:16" s="86" customFormat="1" ht="12.75" x14ac:dyDescent="0.2">
      <c r="A69" s="86" t="s">
        <v>234</v>
      </c>
      <c r="B69" s="86" t="str">
        <f>IF(VLOOKUP(A69,Verificação_Parametros!$A:$B,2,FALSE),"Sim","Não")</f>
        <v>Sim</v>
      </c>
      <c r="C69" s="86" t="s">
        <v>455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22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238</v>
      </c>
      <c r="B70" s="86" t="str">
        <f>IF(VLOOKUP(A70,Verificação_Parametros!$A:$B,2,FALSE),"Sim","Não")</f>
        <v>Sim</v>
      </c>
      <c r="C70" s="86" t="s">
        <v>455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22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226</v>
      </c>
      <c r="B71" s="86" t="str">
        <f>IF(VLOOKUP(A71,Verificação_Parametros!$A:$B,2,FALSE),"Sim","Não")</f>
        <v>Sim</v>
      </c>
      <c r="C71" s="86" t="s">
        <v>455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22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230</v>
      </c>
      <c r="B72" s="86" t="str">
        <f>IF(VLOOKUP(A72,Verificação_Parametros!$A:$B,2,FALSE),"Sim","Não")</f>
        <v>Sim</v>
      </c>
      <c r="C72" s="89" t="s">
        <v>493</v>
      </c>
      <c r="D72" s="86">
        <f>1/20</f>
        <v>0.05</v>
      </c>
      <c r="H72" s="86">
        <v>0</v>
      </c>
      <c r="I72" s="86" t="s">
        <v>22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235</v>
      </c>
      <c r="B73" s="86" t="str">
        <f>IF(VLOOKUP(A73,Verificação_Parametros!$A:$B,2,FALSE),"Sim","Não")</f>
        <v>Sim</v>
      </c>
      <c r="C73" s="86" t="s">
        <v>455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22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239</v>
      </c>
      <c r="B74" s="86" t="str">
        <f>IF(VLOOKUP(A74,Verificação_Parametros!$A:$B,2,FALSE),"Sim","Não")</f>
        <v>Sim</v>
      </c>
      <c r="C74" s="86" t="s">
        <v>455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22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227</v>
      </c>
      <c r="B75" s="86" t="str">
        <f>IF(VLOOKUP(A75,Verificação_Parametros!$A:$B,2,FALSE),"Sim","Não")</f>
        <v>Sim</v>
      </c>
      <c r="C75" s="86" t="s">
        <v>455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22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231</v>
      </c>
      <c r="B76" s="86" t="str">
        <f>IF(VLOOKUP(A76,Verificação_Parametros!$A:$B,2,FALSE),"Sim","Não")</f>
        <v>Sim</v>
      </c>
      <c r="C76" s="86" t="s">
        <v>36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22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236</v>
      </c>
      <c r="B77" s="86" t="str">
        <f>IF(VLOOKUP(A77,Verificação_Parametros!$A:$B,2,FALSE),"Sim","Não")</f>
        <v>Sim</v>
      </c>
      <c r="C77" s="86" t="s">
        <v>36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22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240</v>
      </c>
      <c r="B78" s="86" t="str">
        <f>IF(VLOOKUP(A78,Verificação_Parametros!$A:$B,2,FALSE),"Sim","Não")</f>
        <v>Sim</v>
      </c>
      <c r="C78" s="86" t="s">
        <v>455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22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228</v>
      </c>
      <c r="B79" s="86" t="str">
        <f>IF(VLOOKUP(A79,Verificação_Parametros!$A:$B,2,FALSE),"Sim","Não")</f>
        <v>Sim</v>
      </c>
      <c r="C79" s="86" t="s">
        <v>36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22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232</v>
      </c>
      <c r="B80" s="86" t="str">
        <f>IF(VLOOKUP(A80,Verificação_Parametros!$A:$B,2,FALSE),"Sim","Não")</f>
        <v>Sim</v>
      </c>
      <c r="C80" s="86" t="s">
        <v>36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22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237</v>
      </c>
      <c r="B81" s="86" t="str">
        <f>IF(VLOOKUP(A81,Verificação_Parametros!$A:$B,2,FALSE),"Sim","Não")</f>
        <v>Sim</v>
      </c>
      <c r="C81" s="86" t="s">
        <v>455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22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241</v>
      </c>
      <c r="B82" s="86" t="str">
        <f>IF(VLOOKUP(A82,Verificação_Parametros!$A:$B,2,FALSE),"Sim","Não")</f>
        <v>Sim</v>
      </c>
      <c r="C82" s="86" t="s">
        <v>455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22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229</v>
      </c>
      <c r="B83" s="86" t="str">
        <f>IF(VLOOKUP(A83,Verificação_Parametros!$A:$B,2,FALSE),"Sim","Não")</f>
        <v>Sim</v>
      </c>
      <c r="C83" s="86" t="s">
        <v>36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22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233</v>
      </c>
      <c r="B84" s="86" t="str">
        <f>IF(VLOOKUP(A84,Verificação_Parametros!$A:$B,2,FALSE),"Sim","Não")</f>
        <v>Sim</v>
      </c>
      <c r="C84" s="86" t="s">
        <v>36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22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50</v>
      </c>
      <c r="B85" s="86" t="str">
        <f>IF(VLOOKUP(A85,Verificação_Parametros!$A:$B,2,FALSE),"Sim","Não")</f>
        <v>Sim</v>
      </c>
      <c r="C85" s="86" t="s">
        <v>455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22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471</v>
      </c>
      <c r="B86" s="86" t="str">
        <f>IF(VLOOKUP(A86,Verificação_Parametros!$A:$B,2,FALSE),"Sim","Não")</f>
        <v>Sim</v>
      </c>
      <c r="C86" s="86" t="s">
        <v>36</v>
      </c>
      <c r="D86" s="92">
        <v>0</v>
      </c>
      <c r="E86" s="92">
        <v>0</v>
      </c>
      <c r="H86" s="86">
        <v>0</v>
      </c>
      <c r="I86" s="86" t="s">
        <v>242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472</v>
      </c>
      <c r="B87" s="86" t="str">
        <f>IF(VLOOKUP(A87,Verificação_Parametros!$A:$B,2,FALSE),"Sim","Não")</f>
        <v>Sim</v>
      </c>
      <c r="C87" s="86" t="s">
        <v>36</v>
      </c>
      <c r="D87" s="92">
        <v>0</v>
      </c>
      <c r="E87" s="92">
        <v>0</v>
      </c>
      <c r="H87" s="86">
        <v>0</v>
      </c>
      <c r="I87" s="86" t="s">
        <v>242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473</v>
      </c>
      <c r="B88" s="86" t="str">
        <f>IF(VLOOKUP(A88,Verificação_Parametros!$A:$B,2,FALSE),"Sim","Não")</f>
        <v>Sim</v>
      </c>
      <c r="C88" s="86" t="s">
        <v>36</v>
      </c>
      <c r="D88" s="92">
        <v>0</v>
      </c>
      <c r="E88" s="92">
        <v>0</v>
      </c>
      <c r="H88" s="86">
        <v>0</v>
      </c>
      <c r="I88" s="86" t="s">
        <v>242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475</v>
      </c>
      <c r="B89" s="86" t="str">
        <f>IF(VLOOKUP(A89,Verificação_Parametros!$A:$B,2,FALSE),"Sim","Não")</f>
        <v>Sim</v>
      </c>
      <c r="C89" s="86" t="s">
        <v>36</v>
      </c>
      <c r="D89" s="92">
        <v>0</v>
      </c>
      <c r="E89" s="92">
        <v>0</v>
      </c>
      <c r="H89" s="86">
        <v>0</v>
      </c>
      <c r="I89" s="86" t="s">
        <v>242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474</v>
      </c>
      <c r="B90" s="86" t="str">
        <f>IF(VLOOKUP(A90,Verificação_Parametros!$A:$B,2,FALSE),"Sim","Não")</f>
        <v>Sim</v>
      </c>
      <c r="C90" s="86" t="s">
        <v>36</v>
      </c>
      <c r="D90" s="92">
        <v>0</v>
      </c>
      <c r="E90" s="92">
        <v>0</v>
      </c>
      <c r="H90" s="86">
        <v>0</v>
      </c>
      <c r="I90" s="86" t="s">
        <v>242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471</v>
      </c>
      <c r="B91" s="86" t="str">
        <f>IF(VLOOKUP(A91,Verificação_Parametros!$A:$B,2,FALSE),"Sim","Não")</f>
        <v>Sim</v>
      </c>
      <c r="C91" s="86" t="s">
        <v>36</v>
      </c>
      <c r="D91" s="92">
        <v>0</v>
      </c>
      <c r="E91" s="92">
        <v>0</v>
      </c>
      <c r="H91" s="86">
        <v>0</v>
      </c>
      <c r="I91" s="86" t="s">
        <v>10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472</v>
      </c>
      <c r="B92" s="86" t="str">
        <f>IF(VLOOKUP(A92,Verificação_Parametros!$A:$B,2,FALSE),"Sim","Não")</f>
        <v>Sim</v>
      </c>
      <c r="C92" s="86" t="s">
        <v>36</v>
      </c>
      <c r="D92" s="92">
        <v>0</v>
      </c>
      <c r="E92" s="92">
        <v>0</v>
      </c>
      <c r="H92" s="86">
        <v>0</v>
      </c>
      <c r="I92" s="86" t="s">
        <v>10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473</v>
      </c>
      <c r="B93" s="86" t="str">
        <f>IF(VLOOKUP(A93,Verificação_Parametros!$A:$B,2,FALSE),"Sim","Não")</f>
        <v>Sim</v>
      </c>
      <c r="C93" s="86" t="s">
        <v>36</v>
      </c>
      <c r="D93" s="92">
        <v>0</v>
      </c>
      <c r="E93" s="92">
        <v>0</v>
      </c>
      <c r="H93" s="86">
        <v>0</v>
      </c>
      <c r="I93" s="86" t="s">
        <v>10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475</v>
      </c>
      <c r="B94" s="86" t="str">
        <f>IF(VLOOKUP(A94,Verificação_Parametros!$A:$B,2,FALSE),"Sim","Não")</f>
        <v>Sim</v>
      </c>
      <c r="C94" s="86" t="s">
        <v>36</v>
      </c>
      <c r="D94" s="92">
        <v>0</v>
      </c>
      <c r="E94" s="92">
        <v>0</v>
      </c>
      <c r="H94" s="86">
        <v>0</v>
      </c>
      <c r="I94" s="86" t="s">
        <v>10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474</v>
      </c>
      <c r="B95" s="86" t="str">
        <f>IF(VLOOKUP(A95,Verificação_Parametros!$A:$B,2,FALSE),"Sim","Não")</f>
        <v>Sim</v>
      </c>
      <c r="C95" s="86" t="s">
        <v>36</v>
      </c>
      <c r="D95" s="92">
        <v>0</v>
      </c>
      <c r="E95" s="92">
        <v>0</v>
      </c>
      <c r="H95" s="86">
        <v>0</v>
      </c>
      <c r="I95" s="86" t="s">
        <v>10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471</v>
      </c>
      <c r="B96" s="86" t="str">
        <f>IF(VLOOKUP(A96,Verificação_Parametros!$A:$B,2,FALSE),"Sim","Não")</f>
        <v>Sim</v>
      </c>
      <c r="C96" s="86" t="s">
        <v>36</v>
      </c>
      <c r="D96" s="92">
        <v>0</v>
      </c>
      <c r="E96" s="92">
        <v>0</v>
      </c>
      <c r="H96" s="86">
        <v>0</v>
      </c>
      <c r="I96" s="86" t="s">
        <v>21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472</v>
      </c>
      <c r="B97" s="86" t="str">
        <f>IF(VLOOKUP(A97,Verificação_Parametros!$A:$B,2,FALSE),"Sim","Não")</f>
        <v>Sim</v>
      </c>
      <c r="C97" s="86" t="s">
        <v>36</v>
      </c>
      <c r="D97" s="92">
        <v>0</v>
      </c>
      <c r="E97" s="92">
        <v>0</v>
      </c>
      <c r="H97" s="86">
        <v>0</v>
      </c>
      <c r="I97" s="86" t="s">
        <v>21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473</v>
      </c>
      <c r="B98" s="86" t="str">
        <f>IF(VLOOKUP(A98,Verificação_Parametros!$A:$B,2,FALSE),"Sim","Não")</f>
        <v>Sim</v>
      </c>
      <c r="C98" s="86" t="s">
        <v>36</v>
      </c>
      <c r="D98" s="92">
        <v>0</v>
      </c>
      <c r="E98" s="92">
        <v>0</v>
      </c>
      <c r="H98" s="86">
        <v>0</v>
      </c>
      <c r="I98" s="86" t="s">
        <v>21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475</v>
      </c>
      <c r="B99" s="86" t="str">
        <f>IF(VLOOKUP(A99,Verificação_Parametros!$A:$B,2,FALSE),"Sim","Não")</f>
        <v>Sim</v>
      </c>
      <c r="C99" s="86" t="s">
        <v>36</v>
      </c>
      <c r="D99" s="92">
        <v>0</v>
      </c>
      <c r="E99" s="92">
        <v>0</v>
      </c>
      <c r="H99" s="86">
        <v>0</v>
      </c>
      <c r="I99" s="86" t="s">
        <v>21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474</v>
      </c>
      <c r="B100" s="86" t="str">
        <f>IF(VLOOKUP(A100,Verificação_Parametros!$A:$B,2,FALSE),"Sim","Não")</f>
        <v>Sim</v>
      </c>
      <c r="C100" s="86" t="s">
        <v>36</v>
      </c>
      <c r="D100" s="92">
        <v>0</v>
      </c>
      <c r="E100" s="92">
        <v>0</v>
      </c>
      <c r="H100" s="86">
        <v>0</v>
      </c>
      <c r="I100" s="86" t="s">
        <v>21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471</v>
      </c>
      <c r="B101" s="86" t="str">
        <f>IF(VLOOKUP(A101,Verificação_Parametros!$A:$B,2,FALSE),"Sim","Não")</f>
        <v>Sim</v>
      </c>
      <c r="C101" s="86" t="s">
        <v>36</v>
      </c>
      <c r="D101" s="92">
        <v>0</v>
      </c>
      <c r="E101" s="92">
        <v>0</v>
      </c>
      <c r="H101" s="86">
        <v>0</v>
      </c>
      <c r="I101" s="86" t="s">
        <v>22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472</v>
      </c>
      <c r="B102" s="86" t="str">
        <f>IF(VLOOKUP(A102,Verificação_Parametros!$A:$B,2,FALSE),"Sim","Não")</f>
        <v>Sim</v>
      </c>
      <c r="C102" s="86" t="s">
        <v>36</v>
      </c>
      <c r="D102" s="92">
        <v>0</v>
      </c>
      <c r="E102" s="92">
        <v>0</v>
      </c>
      <c r="H102" s="86">
        <v>0</v>
      </c>
      <c r="I102" s="86" t="s">
        <v>22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473</v>
      </c>
      <c r="B103" s="86" t="str">
        <f>IF(VLOOKUP(A103,Verificação_Parametros!$A:$B,2,FALSE),"Sim","Não")</f>
        <v>Sim</v>
      </c>
      <c r="C103" s="86" t="s">
        <v>36</v>
      </c>
      <c r="D103" s="92">
        <v>0</v>
      </c>
      <c r="E103" s="92">
        <v>0</v>
      </c>
      <c r="H103" s="86">
        <v>0</v>
      </c>
      <c r="I103" s="86" t="s">
        <v>22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475</v>
      </c>
      <c r="B104" s="86" t="str">
        <f>IF(VLOOKUP(A104,Verificação_Parametros!$A:$B,2,FALSE),"Sim","Não")</f>
        <v>Sim</v>
      </c>
      <c r="C104" s="86" t="s">
        <v>36</v>
      </c>
      <c r="D104" s="92">
        <v>0</v>
      </c>
      <c r="E104" s="92">
        <v>0</v>
      </c>
      <c r="H104" s="86">
        <v>0</v>
      </c>
      <c r="I104" s="86" t="s">
        <v>22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474</v>
      </c>
      <c r="B105" s="86" t="str">
        <f>IF(VLOOKUP(A105,Verificação_Parametros!$A:$B,2,FALSE),"Sim","Não")</f>
        <v>Sim</v>
      </c>
      <c r="C105" s="86" t="s">
        <v>36</v>
      </c>
      <c r="D105" s="92">
        <v>0</v>
      </c>
      <c r="E105" s="92">
        <v>0</v>
      </c>
      <c r="H105" s="86">
        <v>0</v>
      </c>
      <c r="I105" s="86" t="s">
        <v>22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11" t="s">
        <v>551</v>
      </c>
      <c r="B106" s="86" t="str">
        <f>IF(VLOOKUP(A106,Verificação_Parametros!$A:$B,2,FALSE),"Sim","Não")</f>
        <v>Sim</v>
      </c>
      <c r="C106" s="65" t="s">
        <v>37</v>
      </c>
      <c r="D106" s="92">
        <v>5000</v>
      </c>
      <c r="E106" s="92">
        <v>10000</v>
      </c>
      <c r="F106" s="85">
        <v>15000</v>
      </c>
      <c r="H106" s="86">
        <v>0</v>
      </c>
      <c r="I106" s="65" t="s">
        <v>242</v>
      </c>
      <c r="J106" s="86" t="b">
        <f>IF(COUNTIF(ParametrosSemSeedFixa!$A:$A,Parametros!A106)&gt;0,FALSE,TRUE)</f>
        <v>1</v>
      </c>
      <c r="K106" s="86" t="str">
        <f t="shared" ref="K106:K125" si="6">IF(AND(C106="normal",NOT(COUNT(D106:E106)=2)),"Dados Incorretos",
IF(AND(C106="triangular",NOT(COUNT(D106:F106)=3)),"Dados Incorretos",
IF(AND(C106="poisson",NOT(COUNT(D106:E106)=1)),"Dados Incorretos",
IF(AND(C106="normaltruncada",NOT(COUNT(D106:G106)=4)),"Dados Incorretos",
IF(AND(C106="uniforme",NOT(COUNT(D106:E106)=2)),"Dados Incorretos",
IF(AND(C106="poisson_percentual_eventos",NOT(COUNT(D106:E106)=1)),"Dados Incorretos","OK"))))))</f>
        <v>OK</v>
      </c>
      <c r="L106" s="86" t="str">
        <f>VLOOKUP(C106,Distribuições!$A$1:$F$13,6,FALSE)</f>
        <v>Parametro 1: mínimo, Parametro 2: moda (valor mais provável), Parametro 3: máximo</v>
      </c>
      <c r="M106" s="86">
        <f>COUNTIF(Verificação_Parametros!$A:$A,Parametros!A106)</f>
        <v>1</v>
      </c>
      <c r="P106" s="86" t="b">
        <f>COUNTIF(Constantes!$A:$A,Parametros!A106)&gt;0</f>
        <v>0</v>
      </c>
    </row>
    <row r="107" spans="1:16" x14ac:dyDescent="0.25">
      <c r="A107" s="11" t="s">
        <v>556</v>
      </c>
      <c r="B107" s="86" t="str">
        <f>IF(VLOOKUP(A107,Verificação_Parametros!$A:$B,2,FALSE),"Sim","Não")</f>
        <v>Sim</v>
      </c>
      <c r="C107" s="65" t="s">
        <v>37</v>
      </c>
      <c r="D107" s="92">
        <v>5000</v>
      </c>
      <c r="E107" s="92">
        <v>10000</v>
      </c>
      <c r="F107" s="85">
        <v>15000</v>
      </c>
      <c r="H107" s="86">
        <v>0</v>
      </c>
      <c r="I107" s="65" t="s">
        <v>242</v>
      </c>
      <c r="J107" s="86" t="b">
        <f>IF(COUNTIF(ParametrosSemSeedFixa!$A:$A,Parametros!A107)&gt;0,FALSE,TRUE)</f>
        <v>1</v>
      </c>
      <c r="K107" s="86" t="str">
        <f t="shared" si="6"/>
        <v>OK</v>
      </c>
      <c r="L107" s="86" t="str">
        <f>VLOOKUP(C107,Distribuições!$A$1:$F$13,6,FALSE)</f>
        <v>Parametro 1: mínimo, Parametro 2: moda (valor mais provável), Parametro 3: máximo</v>
      </c>
      <c r="M107" s="86">
        <f>COUNTIF(Verificação_Parametros!$A:$A,Parametros!A107)</f>
        <v>1</v>
      </c>
      <c r="P107" s="86" t="b">
        <f>COUNTIF(Constantes!$A:$A,Parametros!A107)&gt;0</f>
        <v>0</v>
      </c>
    </row>
    <row r="108" spans="1:16" x14ac:dyDescent="0.25">
      <c r="A108" s="11" t="s">
        <v>557</v>
      </c>
      <c r="B108" s="86" t="str">
        <f>IF(VLOOKUP(A108,Verificação_Parametros!$A:$B,2,FALSE),"Sim","Não")</f>
        <v>Sim</v>
      </c>
      <c r="C108" s="65" t="s">
        <v>37</v>
      </c>
      <c r="D108" s="92">
        <v>5000</v>
      </c>
      <c r="E108" s="92">
        <v>10000</v>
      </c>
      <c r="F108" s="85">
        <v>15000</v>
      </c>
      <c r="H108" s="86">
        <v>0</v>
      </c>
      <c r="I108" s="65" t="s">
        <v>242</v>
      </c>
      <c r="J108" s="86" t="b">
        <f>IF(COUNTIF(ParametrosSemSeedFixa!$A:$A,Parametros!A108)&gt;0,FALSE,TRUE)</f>
        <v>1</v>
      </c>
      <c r="K108" s="86" t="str">
        <f t="shared" si="6"/>
        <v>OK</v>
      </c>
      <c r="L108" s="86" t="str">
        <f>VLOOKUP(C108,Distribuições!$A$1:$F$13,6,FALSE)</f>
        <v>Parametro 1: mínimo, Parametro 2: moda (valor mais provável), Parametro 3: máximo</v>
      </c>
      <c r="M108" s="86">
        <f>COUNTIF(Verificação_Parametros!$A:$A,Parametros!A108)</f>
        <v>1</v>
      </c>
      <c r="P108" s="86" t="b">
        <f>COUNTIF(Constantes!$A:$A,Parametros!A108)&gt;0</f>
        <v>0</v>
      </c>
    </row>
    <row r="109" spans="1:16" x14ac:dyDescent="0.25">
      <c r="A109" s="11" t="s">
        <v>558</v>
      </c>
      <c r="B109" s="86" t="str">
        <f>IF(VLOOKUP(A109,Verificação_Parametros!$A:$B,2,FALSE),"Sim","Não")</f>
        <v>Sim</v>
      </c>
      <c r="C109" s="65" t="s">
        <v>37</v>
      </c>
      <c r="D109" s="92">
        <v>5000</v>
      </c>
      <c r="E109" s="92">
        <v>10000</v>
      </c>
      <c r="F109" s="85">
        <v>15000</v>
      </c>
      <c r="H109" s="86">
        <v>0</v>
      </c>
      <c r="I109" s="65" t="s">
        <v>242</v>
      </c>
      <c r="J109" s="86" t="b">
        <f>IF(COUNTIF(ParametrosSemSeedFixa!$A:$A,Parametros!A109)&gt;0,FALSE,TRUE)</f>
        <v>1</v>
      </c>
      <c r="K109" s="86" t="str">
        <f t="shared" si="6"/>
        <v>OK</v>
      </c>
      <c r="L109" s="86" t="str">
        <f>VLOOKUP(C109,Distribuições!$A$1:$F$13,6,FALSE)</f>
        <v>Parametro 1: mínimo, Parametro 2: moda (valor mais provável), Parametro 3: máximo</v>
      </c>
      <c r="M109" s="86">
        <f>COUNTIF(Verificação_Parametros!$A:$A,Parametros!A109)</f>
        <v>1</v>
      </c>
      <c r="P109" s="86" t="b">
        <f>COUNTIF(Constantes!$A:$A,Parametros!A109)&gt;0</f>
        <v>0</v>
      </c>
    </row>
    <row r="110" spans="1:16" x14ac:dyDescent="0.25">
      <c r="A110" s="11" t="s">
        <v>559</v>
      </c>
      <c r="B110" s="86" t="str">
        <f>IF(VLOOKUP(A110,Verificação_Parametros!$A:$B,2,FALSE),"Sim","Não")</f>
        <v>Sim</v>
      </c>
      <c r="C110" s="65" t="s">
        <v>37</v>
      </c>
      <c r="D110" s="92">
        <v>5000</v>
      </c>
      <c r="E110" s="92">
        <v>10000</v>
      </c>
      <c r="F110" s="85">
        <v>15000</v>
      </c>
      <c r="H110" s="86">
        <v>0</v>
      </c>
      <c r="I110" s="65" t="s">
        <v>242</v>
      </c>
      <c r="J110" s="86" t="b">
        <f>IF(COUNTIF(ParametrosSemSeedFixa!$A:$A,Parametros!A110)&gt;0,FALSE,TRUE)</f>
        <v>1</v>
      </c>
      <c r="K110" s="86" t="str">
        <f t="shared" si="6"/>
        <v>OK</v>
      </c>
      <c r="L110" s="86" t="str">
        <f>VLOOKUP(C110,Distribuições!$A$1:$F$13,6,FALSE)</f>
        <v>Parametro 1: mínimo, Parametro 2: moda (valor mais provável), Parametro 3: máximo</v>
      </c>
      <c r="M110" s="86">
        <f>COUNTIF(Verificação_Parametros!$A:$A,Parametros!A110)</f>
        <v>1</v>
      </c>
      <c r="P110" s="86" t="b">
        <f>COUNTIF(Constantes!$A:$A,Parametros!A110)&gt;0</f>
        <v>0</v>
      </c>
    </row>
    <row r="111" spans="1:16" x14ac:dyDescent="0.25">
      <c r="A111" s="11" t="s">
        <v>550</v>
      </c>
      <c r="B111" s="86" t="str">
        <f>IF(VLOOKUP(A111,Verificação_Parametros!$A:$B,2,FALSE),"Sim","Não")</f>
        <v>Sim</v>
      </c>
      <c r="C111" s="65" t="s">
        <v>458</v>
      </c>
      <c r="D111" s="92">
        <v>0.1</v>
      </c>
      <c r="E111" s="92"/>
      <c r="H111" s="86">
        <v>0</v>
      </c>
      <c r="I111" s="65" t="s">
        <v>242</v>
      </c>
      <c r="J111" s="86" t="b">
        <f>IF(COUNTIF(ParametrosSemSeedFixa!$A:$A,Parametros!A111)&gt;0,FALSE,TRUE)</f>
        <v>1</v>
      </c>
      <c r="K111" s="86" t="str">
        <f t="shared" si="6"/>
        <v>OK</v>
      </c>
      <c r="L111" s="86" t="str">
        <f>VLOOKUP(C111,Distribuições!$A$1:$F$13,6,FALSE)</f>
        <v>Parametro 1: taxa (eventos / ano)</v>
      </c>
      <c r="M111" s="86">
        <f>COUNTIF(Verificação_Parametros!$A:$A,Parametros!A111)</f>
        <v>1</v>
      </c>
      <c r="P111" s="86" t="b">
        <f>COUNTIF(Constantes!$A:$A,Parametros!A111)&gt;0</f>
        <v>0</v>
      </c>
    </row>
    <row r="112" spans="1:16" x14ac:dyDescent="0.25">
      <c r="A112" s="11" t="s">
        <v>552</v>
      </c>
      <c r="B112" s="86" t="str">
        <f>IF(VLOOKUP(A112,Verificação_Parametros!$A:$B,2,FALSE),"Sim","Não")</f>
        <v>Sim</v>
      </c>
      <c r="C112" s="65" t="s">
        <v>458</v>
      </c>
      <c r="D112" s="92">
        <v>0</v>
      </c>
      <c r="E112" s="92"/>
      <c r="H112" s="86">
        <v>0</v>
      </c>
      <c r="I112" s="65" t="s">
        <v>242</v>
      </c>
      <c r="J112" s="86" t="b">
        <f>IF(COUNTIF(ParametrosSemSeedFixa!$A:$A,Parametros!A112)&gt;0,FALSE,TRUE)</f>
        <v>1</v>
      </c>
      <c r="K112" s="86" t="str">
        <f t="shared" si="6"/>
        <v>OK</v>
      </c>
      <c r="L112" s="86" t="str">
        <f>VLOOKUP(C112,Distribuições!$A$1:$F$13,6,FALSE)</f>
        <v>Parametro 1: taxa (eventos / ano)</v>
      </c>
      <c r="M112" s="86">
        <f>COUNTIF(Verificação_Parametros!$A:$A,Parametros!A112)</f>
        <v>1</v>
      </c>
      <c r="P112" s="86" t="b">
        <f>COUNTIF(Constantes!$A:$A,Parametros!A112)&gt;0</f>
        <v>0</v>
      </c>
    </row>
    <row r="113" spans="1:16" x14ac:dyDescent="0.25">
      <c r="A113" s="11" t="s">
        <v>553</v>
      </c>
      <c r="B113" s="86" t="str">
        <f>IF(VLOOKUP(A113,Verificação_Parametros!$A:$B,2,FALSE),"Sim","Não")</f>
        <v>Sim</v>
      </c>
      <c r="C113" s="65" t="s">
        <v>458</v>
      </c>
      <c r="D113" s="92">
        <v>0</v>
      </c>
      <c r="E113" s="92"/>
      <c r="H113" s="86">
        <v>0</v>
      </c>
      <c r="I113" s="65" t="s">
        <v>242</v>
      </c>
      <c r="J113" s="86" t="b">
        <f>IF(COUNTIF(ParametrosSemSeedFixa!$A:$A,Parametros!A113)&gt;0,FALSE,TRUE)</f>
        <v>1</v>
      </c>
      <c r="K113" s="86" t="str">
        <f t="shared" si="6"/>
        <v>OK</v>
      </c>
      <c r="L113" s="86" t="str">
        <f>VLOOKUP(C113,Distribuições!$A$1:$F$13,6,FALSE)</f>
        <v>Parametro 1: taxa (eventos / ano)</v>
      </c>
      <c r="M113" s="86">
        <f>COUNTIF(Verificação_Parametros!$A:$A,Parametros!A113)</f>
        <v>1</v>
      </c>
      <c r="P113" s="86" t="b">
        <f>COUNTIF(Constantes!$A:$A,Parametros!A113)&gt;0</f>
        <v>0</v>
      </c>
    </row>
    <row r="114" spans="1:16" x14ac:dyDescent="0.25">
      <c r="A114" s="11" t="s">
        <v>554</v>
      </c>
      <c r="B114" s="86" t="str">
        <f>IF(VLOOKUP(A114,Verificação_Parametros!$A:$B,2,FALSE),"Sim","Não")</f>
        <v>Sim</v>
      </c>
      <c r="C114" s="65" t="s">
        <v>458</v>
      </c>
      <c r="D114" s="92">
        <v>0</v>
      </c>
      <c r="E114" s="92"/>
      <c r="H114" s="86">
        <v>0</v>
      </c>
      <c r="I114" s="65" t="s">
        <v>242</v>
      </c>
      <c r="J114" s="86" t="b">
        <f>IF(COUNTIF(ParametrosSemSeedFixa!$A:$A,Parametros!A114)&gt;0,FALSE,TRUE)</f>
        <v>1</v>
      </c>
      <c r="K114" s="86" t="str">
        <f t="shared" si="6"/>
        <v>OK</v>
      </c>
      <c r="L114" s="86" t="str">
        <f>VLOOKUP(C114,Distribuições!$A$1:$F$13,6,FALSE)</f>
        <v>Parametro 1: taxa (eventos / ano)</v>
      </c>
      <c r="M114" s="86">
        <f>COUNTIF(Verificação_Parametros!$A:$A,Parametros!A114)</f>
        <v>1</v>
      </c>
      <c r="P114" s="86" t="b">
        <f>COUNTIF(Constantes!$A:$A,Parametros!A114)&gt;0</f>
        <v>0</v>
      </c>
    </row>
    <row r="115" spans="1:16" x14ac:dyDescent="0.25">
      <c r="A115" s="11" t="s">
        <v>555</v>
      </c>
      <c r="B115" s="86" t="str">
        <f>IF(VLOOKUP(A115,Verificação_Parametros!$A:$B,2,FALSE),"Sim","Não")</f>
        <v>Sim</v>
      </c>
      <c r="C115" s="65" t="s">
        <v>458</v>
      </c>
      <c r="D115" s="92">
        <v>0</v>
      </c>
      <c r="E115" s="92"/>
      <c r="H115" s="86">
        <v>0</v>
      </c>
      <c r="I115" s="65" t="s">
        <v>242</v>
      </c>
      <c r="J115" s="86" t="b">
        <f>IF(COUNTIF(ParametrosSemSeedFixa!$A:$A,Parametros!A115)&gt;0,FALSE,TRUE)</f>
        <v>1</v>
      </c>
      <c r="K115" s="86" t="str">
        <f t="shared" si="6"/>
        <v>OK</v>
      </c>
      <c r="L115" s="86" t="str">
        <f>VLOOKUP(C115,Distribuições!$A$1:$F$13,6,FALSE)</f>
        <v>Parametro 1: taxa (eventos / ano)</v>
      </c>
      <c r="M115" s="86">
        <f>COUNTIF(Verificação_Parametros!$A:$A,Parametros!A115)</f>
        <v>1</v>
      </c>
      <c r="P115" s="86" t="b">
        <f>COUNTIF(Constantes!$A:$A,Parametros!A115)&gt;0</f>
        <v>0</v>
      </c>
    </row>
    <row r="116" spans="1:16" x14ac:dyDescent="0.25">
      <c r="A116" s="11" t="s">
        <v>551</v>
      </c>
      <c r="B116" s="86" t="str">
        <f>IF(VLOOKUP(A116,Verificação_Parametros!$A:$B,2,FALSE),"Sim","Não")</f>
        <v>Sim</v>
      </c>
      <c r="C116" s="65" t="s">
        <v>37</v>
      </c>
      <c r="D116" s="92">
        <v>5000</v>
      </c>
      <c r="E116" s="92">
        <v>10000</v>
      </c>
      <c r="F116" s="85">
        <v>15000</v>
      </c>
      <c r="H116" s="86">
        <v>0</v>
      </c>
      <c r="I116" s="65" t="s">
        <v>10</v>
      </c>
      <c r="J116" s="86" t="b">
        <f>IF(COUNTIF(ParametrosSemSeedFixa!$A:$A,Parametros!A116)&gt;0,FALSE,TRUE)</f>
        <v>1</v>
      </c>
      <c r="K116" s="86" t="str">
        <f t="shared" si="6"/>
        <v>OK</v>
      </c>
      <c r="L116" s="86" t="str">
        <f>VLOOKUP(C116,Distribuições!$A$1:$F$13,6,FALSE)</f>
        <v>Parametro 1: mínimo, Parametro 2: moda (valor mais provável), Parametro 3: máximo</v>
      </c>
      <c r="M116" s="86">
        <f>COUNTIF(Verificação_Parametros!$A:$A,Parametros!A116)</f>
        <v>1</v>
      </c>
      <c r="P116" s="86" t="b">
        <f>COUNTIF(Constantes!$A:$A,Parametros!A116)&gt;0</f>
        <v>0</v>
      </c>
    </row>
    <row r="117" spans="1:16" x14ac:dyDescent="0.25">
      <c r="A117" s="11" t="s">
        <v>556</v>
      </c>
      <c r="B117" s="86" t="str">
        <f>IF(VLOOKUP(A117,Verificação_Parametros!$A:$B,2,FALSE),"Sim","Não")</f>
        <v>Sim</v>
      </c>
      <c r="C117" s="65" t="s">
        <v>37</v>
      </c>
      <c r="D117" s="92">
        <v>5000</v>
      </c>
      <c r="E117" s="92">
        <v>10000</v>
      </c>
      <c r="F117" s="85">
        <v>15000</v>
      </c>
      <c r="H117" s="86">
        <v>0</v>
      </c>
      <c r="I117" s="65" t="s">
        <v>10</v>
      </c>
      <c r="J117" s="86" t="b">
        <f>IF(COUNTIF(ParametrosSemSeedFixa!$A:$A,Parametros!A117)&gt;0,FALSE,TRUE)</f>
        <v>1</v>
      </c>
      <c r="K117" s="86" t="str">
        <f t="shared" si="6"/>
        <v>OK</v>
      </c>
      <c r="L117" s="86" t="str">
        <f>VLOOKUP(C117,Distribuições!$A$1:$F$13,6,FALSE)</f>
        <v>Parametro 1: mínimo, Parametro 2: moda (valor mais provável), Parametro 3: máximo</v>
      </c>
      <c r="M117" s="86">
        <f>COUNTIF(Verificação_Parametros!$A:$A,Parametros!A117)</f>
        <v>1</v>
      </c>
      <c r="P117" s="86" t="b">
        <f>COUNTIF(Constantes!$A:$A,Parametros!A117)&gt;0</f>
        <v>0</v>
      </c>
    </row>
    <row r="118" spans="1:16" x14ac:dyDescent="0.25">
      <c r="A118" s="11" t="s">
        <v>557</v>
      </c>
      <c r="B118" s="86" t="str">
        <f>IF(VLOOKUP(A118,Verificação_Parametros!$A:$B,2,FALSE),"Sim","Não")</f>
        <v>Sim</v>
      </c>
      <c r="C118" s="65" t="s">
        <v>37</v>
      </c>
      <c r="D118" s="92">
        <v>5000</v>
      </c>
      <c r="E118" s="92">
        <v>10000</v>
      </c>
      <c r="F118" s="85">
        <v>15000</v>
      </c>
      <c r="H118" s="86">
        <v>0</v>
      </c>
      <c r="I118" s="65" t="s">
        <v>10</v>
      </c>
      <c r="J118" s="86" t="b">
        <f>IF(COUNTIF(ParametrosSemSeedFixa!$A:$A,Parametros!A118)&gt;0,FALSE,TRUE)</f>
        <v>1</v>
      </c>
      <c r="K118" s="86" t="str">
        <f t="shared" si="6"/>
        <v>OK</v>
      </c>
      <c r="L118" s="86" t="str">
        <f>VLOOKUP(C118,Distribuições!$A$1:$F$13,6,FALSE)</f>
        <v>Parametro 1: mínimo, Parametro 2: moda (valor mais provável), Parametro 3: máximo</v>
      </c>
      <c r="M118" s="86">
        <f>COUNTIF(Verificação_Parametros!$A:$A,Parametros!A118)</f>
        <v>1</v>
      </c>
      <c r="P118" s="86" t="b">
        <f>COUNTIF(Constantes!$A:$A,Parametros!A118)&gt;0</f>
        <v>0</v>
      </c>
    </row>
    <row r="119" spans="1:16" x14ac:dyDescent="0.25">
      <c r="A119" s="11" t="s">
        <v>558</v>
      </c>
      <c r="B119" s="86" t="str">
        <f>IF(VLOOKUP(A119,Verificação_Parametros!$A:$B,2,FALSE),"Sim","Não")</f>
        <v>Sim</v>
      </c>
      <c r="C119" s="65" t="s">
        <v>37</v>
      </c>
      <c r="D119" s="92">
        <v>5000</v>
      </c>
      <c r="E119" s="92">
        <v>10000</v>
      </c>
      <c r="F119" s="85">
        <v>15000</v>
      </c>
      <c r="H119" s="86">
        <v>0</v>
      </c>
      <c r="I119" s="65" t="s">
        <v>10</v>
      </c>
      <c r="J119" s="86" t="b">
        <f>IF(COUNTIF(ParametrosSemSeedFixa!$A:$A,Parametros!A119)&gt;0,FALSE,TRUE)</f>
        <v>1</v>
      </c>
      <c r="K119" s="86" t="str">
        <f t="shared" si="6"/>
        <v>OK</v>
      </c>
      <c r="L119" s="86" t="str">
        <f>VLOOKUP(C119,Distribuições!$A$1:$F$13,6,FALSE)</f>
        <v>Parametro 1: mínimo, Parametro 2: moda (valor mais provável), Parametro 3: máximo</v>
      </c>
      <c r="M119" s="86">
        <f>COUNTIF(Verificação_Parametros!$A:$A,Parametros!A119)</f>
        <v>1</v>
      </c>
      <c r="P119" s="86" t="b">
        <f>COUNTIF(Constantes!$A:$A,Parametros!A119)&gt;0</f>
        <v>0</v>
      </c>
    </row>
    <row r="120" spans="1:16" x14ac:dyDescent="0.25">
      <c r="A120" s="11" t="s">
        <v>559</v>
      </c>
      <c r="B120" s="86" t="str">
        <f>IF(VLOOKUP(A120,Verificação_Parametros!$A:$B,2,FALSE),"Sim","Não")</f>
        <v>Sim</v>
      </c>
      <c r="C120" s="65" t="s">
        <v>37</v>
      </c>
      <c r="D120" s="92">
        <v>5000</v>
      </c>
      <c r="E120" s="92">
        <v>10000</v>
      </c>
      <c r="F120" s="85">
        <v>15000</v>
      </c>
      <c r="H120" s="86">
        <v>0</v>
      </c>
      <c r="I120" s="65" t="s">
        <v>10</v>
      </c>
      <c r="J120" s="86" t="b">
        <f>IF(COUNTIF(ParametrosSemSeedFixa!$A:$A,Parametros!A120)&gt;0,FALSE,TRUE)</f>
        <v>1</v>
      </c>
      <c r="K120" s="86" t="str">
        <f t="shared" si="6"/>
        <v>OK</v>
      </c>
      <c r="L120" s="86" t="str">
        <f>VLOOKUP(C120,Distribuições!$A$1:$F$13,6,FALSE)</f>
        <v>Parametro 1: mínimo, Parametro 2: moda (valor mais provável), Parametro 3: máximo</v>
      </c>
      <c r="M120" s="86">
        <f>COUNTIF(Verificação_Parametros!$A:$A,Parametros!A120)</f>
        <v>1</v>
      </c>
      <c r="P120" s="86" t="b">
        <f>COUNTIF(Constantes!$A:$A,Parametros!A120)&gt;0</f>
        <v>0</v>
      </c>
    </row>
    <row r="121" spans="1:16" x14ac:dyDescent="0.25">
      <c r="A121" s="11" t="s">
        <v>550</v>
      </c>
      <c r="B121" s="86" t="str">
        <f>IF(VLOOKUP(A121,Verificação_Parametros!$A:$B,2,FALSE),"Sim","Não")</f>
        <v>Sim</v>
      </c>
      <c r="C121" s="65" t="s">
        <v>458</v>
      </c>
      <c r="D121" s="92">
        <v>0.1</v>
      </c>
      <c r="E121" s="92"/>
      <c r="H121" s="86">
        <v>0</v>
      </c>
      <c r="I121" s="65" t="s">
        <v>10</v>
      </c>
      <c r="J121" s="86" t="b">
        <f>IF(COUNTIF(ParametrosSemSeedFixa!$A:$A,Parametros!A121)&gt;0,FALSE,TRUE)</f>
        <v>1</v>
      </c>
      <c r="K121" s="86" t="str">
        <f t="shared" si="6"/>
        <v>OK</v>
      </c>
      <c r="L121" s="86" t="str">
        <f>VLOOKUP(C121,Distribuições!$A$1:$F$13,6,FALSE)</f>
        <v>Parametro 1: taxa (eventos / ano)</v>
      </c>
      <c r="M121" s="86">
        <f>COUNTIF(Verificação_Parametros!$A:$A,Parametros!A121)</f>
        <v>1</v>
      </c>
      <c r="P121" s="86" t="b">
        <f>COUNTIF(Constantes!$A:$A,Parametros!A121)&gt;0</f>
        <v>0</v>
      </c>
    </row>
    <row r="122" spans="1:16" x14ac:dyDescent="0.25">
      <c r="A122" s="11" t="s">
        <v>552</v>
      </c>
      <c r="B122" s="86" t="str">
        <f>IF(VLOOKUP(A122,Verificação_Parametros!$A:$B,2,FALSE),"Sim","Não")</f>
        <v>Sim</v>
      </c>
      <c r="C122" s="65" t="s">
        <v>458</v>
      </c>
      <c r="D122" s="92">
        <v>0</v>
      </c>
      <c r="E122" s="92"/>
      <c r="H122" s="86">
        <v>0</v>
      </c>
      <c r="I122" s="65" t="s">
        <v>10</v>
      </c>
      <c r="J122" s="86" t="b">
        <f>IF(COUNTIF(ParametrosSemSeedFixa!$A:$A,Parametros!A122)&gt;0,FALSE,TRUE)</f>
        <v>1</v>
      </c>
      <c r="K122" s="86" t="str">
        <f t="shared" si="6"/>
        <v>OK</v>
      </c>
      <c r="L122" s="86" t="str">
        <f>VLOOKUP(C122,Distribuições!$A$1:$F$13,6,FALSE)</f>
        <v>Parametro 1: taxa (eventos / ano)</v>
      </c>
      <c r="M122" s="86">
        <f>COUNTIF(Verificação_Parametros!$A:$A,Parametros!A122)</f>
        <v>1</v>
      </c>
      <c r="P122" s="86" t="b">
        <f>COUNTIF(Constantes!$A:$A,Parametros!A122)&gt;0</f>
        <v>0</v>
      </c>
    </row>
    <row r="123" spans="1:16" x14ac:dyDescent="0.25">
      <c r="A123" s="11" t="s">
        <v>553</v>
      </c>
      <c r="B123" s="86" t="str">
        <f>IF(VLOOKUP(A123,Verificação_Parametros!$A:$B,2,FALSE),"Sim","Não")</f>
        <v>Sim</v>
      </c>
      <c r="C123" s="65" t="s">
        <v>458</v>
      </c>
      <c r="D123" s="92">
        <v>0</v>
      </c>
      <c r="E123" s="92"/>
      <c r="H123" s="86">
        <v>0</v>
      </c>
      <c r="I123" s="65" t="s">
        <v>10</v>
      </c>
      <c r="J123" s="86" t="b">
        <f>IF(COUNTIF(ParametrosSemSeedFixa!$A:$A,Parametros!A123)&gt;0,FALSE,TRUE)</f>
        <v>1</v>
      </c>
      <c r="K123" s="86" t="str">
        <f t="shared" si="6"/>
        <v>OK</v>
      </c>
      <c r="L123" s="86" t="str">
        <f>VLOOKUP(C123,Distribuições!$A$1:$F$13,6,FALSE)</f>
        <v>Parametro 1: taxa (eventos / ano)</v>
      </c>
      <c r="M123" s="86">
        <f>COUNTIF(Verificação_Parametros!$A:$A,Parametros!A123)</f>
        <v>1</v>
      </c>
      <c r="P123" s="86" t="b">
        <f>COUNTIF(Constantes!$A:$A,Parametros!A123)&gt;0</f>
        <v>0</v>
      </c>
    </row>
    <row r="124" spans="1:16" x14ac:dyDescent="0.25">
      <c r="A124" s="11" t="s">
        <v>554</v>
      </c>
      <c r="B124" s="86" t="str">
        <f>IF(VLOOKUP(A124,Verificação_Parametros!$A:$B,2,FALSE),"Sim","Não")</f>
        <v>Sim</v>
      </c>
      <c r="C124" s="65" t="s">
        <v>458</v>
      </c>
      <c r="D124" s="92">
        <v>0</v>
      </c>
      <c r="E124" s="92"/>
      <c r="H124" s="86">
        <v>0</v>
      </c>
      <c r="I124" s="65" t="s">
        <v>10</v>
      </c>
      <c r="J124" s="86" t="b">
        <f>IF(COUNTIF(ParametrosSemSeedFixa!$A:$A,Parametros!A124)&gt;0,FALSE,TRUE)</f>
        <v>1</v>
      </c>
      <c r="K124" s="86" t="str">
        <f t="shared" si="6"/>
        <v>OK</v>
      </c>
      <c r="L124" s="86" t="str">
        <f>VLOOKUP(C124,Distribuições!$A$1:$F$13,6,FALSE)</f>
        <v>Parametro 1: taxa (eventos / ano)</v>
      </c>
      <c r="M124" s="86">
        <f>COUNTIF(Verificação_Parametros!$A:$A,Parametros!A124)</f>
        <v>1</v>
      </c>
      <c r="P124" s="86" t="b">
        <f>COUNTIF(Constantes!$A:$A,Parametros!A124)&gt;0</f>
        <v>0</v>
      </c>
    </row>
    <row r="125" spans="1:16" x14ac:dyDescent="0.25">
      <c r="A125" s="11" t="s">
        <v>555</v>
      </c>
      <c r="B125" s="86" t="str">
        <f>IF(VLOOKUP(A125,Verificação_Parametros!$A:$B,2,FALSE),"Sim","Não")</f>
        <v>Sim</v>
      </c>
      <c r="C125" s="65" t="s">
        <v>458</v>
      </c>
      <c r="D125" s="92">
        <v>0</v>
      </c>
      <c r="E125" s="92"/>
      <c r="H125" s="86">
        <v>0</v>
      </c>
      <c r="I125" s="65" t="s">
        <v>10</v>
      </c>
      <c r="J125" s="86" t="b">
        <f>IF(COUNTIF(ParametrosSemSeedFixa!$A:$A,Parametros!A125)&gt;0,FALSE,TRUE)</f>
        <v>1</v>
      </c>
      <c r="K125" s="86" t="str">
        <f t="shared" si="6"/>
        <v>OK</v>
      </c>
      <c r="L125" s="86" t="str">
        <f>VLOOKUP(C125,Distribuições!$A$1:$F$13,6,FALSE)</f>
        <v>Parametro 1: taxa (eventos / ano)</v>
      </c>
      <c r="M125" s="86">
        <f>COUNTIF(Verificação_Parametros!$A:$A,Parametros!A125)</f>
        <v>1</v>
      </c>
      <c r="P125" s="86" t="b">
        <f>COUNTIF(Constantes!$A:$A,Parametros!A125)&gt;0</f>
        <v>0</v>
      </c>
    </row>
    <row r="126" spans="1:16" x14ac:dyDescent="0.25">
      <c r="A126" s="11" t="s">
        <v>551</v>
      </c>
      <c r="B126" s="86" t="str">
        <f>IF(VLOOKUP(A126,Verificação_Parametros!$A:$B,2,FALSE),"Sim","Não")</f>
        <v>Sim</v>
      </c>
      <c r="C126" s="65" t="s">
        <v>37</v>
      </c>
      <c r="D126" s="92">
        <v>5000</v>
      </c>
      <c r="E126" s="92">
        <v>10000</v>
      </c>
      <c r="F126" s="85">
        <v>15000</v>
      </c>
      <c r="H126" s="86">
        <v>0</v>
      </c>
      <c r="I126" s="65" t="s">
        <v>21</v>
      </c>
      <c r="J126" s="86" t="b">
        <f>IF(COUNTIF(ParametrosSemSeedFixa!$A:$A,Parametros!A126)&gt;0,FALSE,TRUE)</f>
        <v>1</v>
      </c>
      <c r="K126" s="86" t="str">
        <f t="shared" ref="K126:K145" si="7">IF(AND(C126="normal",NOT(COUNT(D126:E126)=2)),"Dados Incorretos",
IF(AND(C126="triangular",NOT(COUNT(D126:F126)=3)),"Dados Incorretos",
IF(AND(C126="poisson",NOT(COUNT(D126:E126)=1)),"Dados Incorretos",
IF(AND(C126="normaltruncada",NOT(COUNT(D126:G126)=4)),"Dados Incorretos",
IF(AND(C126="uniforme",NOT(COUNT(D126:E126)=2)),"Dados Incorretos",
IF(AND(C126="poisson_percentual_eventos",NOT(COUNT(D126:E126)=1)),"Dados Incorretos","OK"))))))</f>
        <v>OK</v>
      </c>
      <c r="L126" s="86" t="str">
        <f>VLOOKUP(C126,Distribuições!$A$1:$F$13,6,FALSE)</f>
        <v>Parametro 1: mínimo, Parametro 2: moda (valor mais provável), Parametro 3: máximo</v>
      </c>
      <c r="M126" s="86">
        <f>COUNTIF(Verificação_Parametros!$A:$A,Parametros!A126)</f>
        <v>1</v>
      </c>
      <c r="P126" s="86" t="b">
        <f>COUNTIF(Constantes!$A:$A,Parametros!A126)&gt;0</f>
        <v>0</v>
      </c>
    </row>
    <row r="127" spans="1:16" x14ac:dyDescent="0.25">
      <c r="A127" s="11" t="s">
        <v>556</v>
      </c>
      <c r="B127" s="86" t="str">
        <f>IF(VLOOKUP(A127,Verificação_Parametros!$A:$B,2,FALSE),"Sim","Não")</f>
        <v>Sim</v>
      </c>
      <c r="C127" s="65" t="s">
        <v>37</v>
      </c>
      <c r="D127" s="92">
        <v>5000</v>
      </c>
      <c r="E127" s="92">
        <v>10000</v>
      </c>
      <c r="F127" s="85">
        <v>15000</v>
      </c>
      <c r="H127" s="86">
        <v>0</v>
      </c>
      <c r="I127" s="65" t="s">
        <v>21</v>
      </c>
      <c r="J127" s="86" t="b">
        <f>IF(COUNTIF(ParametrosSemSeedFixa!$A:$A,Parametros!A127)&gt;0,FALSE,TRUE)</f>
        <v>1</v>
      </c>
      <c r="K127" s="86" t="str">
        <f t="shared" si="7"/>
        <v>OK</v>
      </c>
      <c r="L127" s="86" t="str">
        <f>VLOOKUP(C127,Distribuições!$A$1:$F$13,6,FALSE)</f>
        <v>Parametro 1: mínimo, Parametro 2: moda (valor mais provável), Parametro 3: máximo</v>
      </c>
      <c r="M127" s="86">
        <f>COUNTIF(Verificação_Parametros!$A:$A,Parametros!A127)</f>
        <v>1</v>
      </c>
      <c r="P127" s="86" t="b">
        <f>COUNTIF(Constantes!$A:$A,Parametros!A127)&gt;0</f>
        <v>0</v>
      </c>
    </row>
    <row r="128" spans="1:16" x14ac:dyDescent="0.25">
      <c r="A128" s="11" t="s">
        <v>557</v>
      </c>
      <c r="B128" s="86" t="str">
        <f>IF(VLOOKUP(A128,Verificação_Parametros!$A:$B,2,FALSE),"Sim","Não")</f>
        <v>Sim</v>
      </c>
      <c r="C128" s="65" t="s">
        <v>37</v>
      </c>
      <c r="D128" s="92">
        <v>5000</v>
      </c>
      <c r="E128" s="92">
        <v>10000</v>
      </c>
      <c r="F128" s="85">
        <v>15000</v>
      </c>
      <c r="H128" s="86">
        <v>0</v>
      </c>
      <c r="I128" s="65" t="s">
        <v>21</v>
      </c>
      <c r="J128" s="86" t="b">
        <f>IF(COUNTIF(ParametrosSemSeedFixa!$A:$A,Parametros!A128)&gt;0,FALSE,TRUE)</f>
        <v>1</v>
      </c>
      <c r="K128" s="86" t="str">
        <f t="shared" si="7"/>
        <v>OK</v>
      </c>
      <c r="L128" s="86" t="str">
        <f>VLOOKUP(C128,Distribuições!$A$1:$F$13,6,FALSE)</f>
        <v>Parametro 1: mínimo, Parametro 2: moda (valor mais provável), Parametro 3: máximo</v>
      </c>
      <c r="M128" s="86">
        <f>COUNTIF(Verificação_Parametros!$A:$A,Parametros!A128)</f>
        <v>1</v>
      </c>
      <c r="P128" s="86" t="b">
        <f>COUNTIF(Constantes!$A:$A,Parametros!A128)&gt;0</f>
        <v>0</v>
      </c>
    </row>
    <row r="129" spans="1:16" x14ac:dyDescent="0.25">
      <c r="A129" s="11" t="s">
        <v>558</v>
      </c>
      <c r="B129" s="86" t="str">
        <f>IF(VLOOKUP(A129,Verificação_Parametros!$A:$B,2,FALSE),"Sim","Não")</f>
        <v>Sim</v>
      </c>
      <c r="C129" s="65" t="s">
        <v>37</v>
      </c>
      <c r="D129" s="92">
        <v>5000</v>
      </c>
      <c r="E129" s="92">
        <v>10000</v>
      </c>
      <c r="F129" s="85">
        <v>15000</v>
      </c>
      <c r="H129" s="86">
        <v>0</v>
      </c>
      <c r="I129" s="65" t="s">
        <v>21</v>
      </c>
      <c r="J129" s="86" t="b">
        <f>IF(COUNTIF(ParametrosSemSeedFixa!$A:$A,Parametros!A129)&gt;0,FALSE,TRUE)</f>
        <v>1</v>
      </c>
      <c r="K129" s="86" t="str">
        <f t="shared" si="7"/>
        <v>OK</v>
      </c>
      <c r="L129" s="86" t="str">
        <f>VLOOKUP(C129,Distribuições!$A$1:$F$13,6,FALSE)</f>
        <v>Parametro 1: mínimo, Parametro 2: moda (valor mais provável), Parametro 3: máximo</v>
      </c>
      <c r="M129" s="86">
        <f>COUNTIF(Verificação_Parametros!$A:$A,Parametros!A129)</f>
        <v>1</v>
      </c>
      <c r="P129" s="86" t="b">
        <f>COUNTIF(Constantes!$A:$A,Parametros!A129)&gt;0</f>
        <v>0</v>
      </c>
    </row>
    <row r="130" spans="1:16" x14ac:dyDescent="0.25">
      <c r="A130" s="11" t="s">
        <v>559</v>
      </c>
      <c r="B130" s="86" t="str">
        <f>IF(VLOOKUP(A130,Verificação_Parametros!$A:$B,2,FALSE),"Sim","Não")</f>
        <v>Sim</v>
      </c>
      <c r="C130" s="65" t="s">
        <v>37</v>
      </c>
      <c r="D130" s="92">
        <v>5000</v>
      </c>
      <c r="E130" s="92">
        <v>10000</v>
      </c>
      <c r="F130" s="85">
        <v>15000</v>
      </c>
      <c r="H130" s="86">
        <v>0</v>
      </c>
      <c r="I130" s="65" t="s">
        <v>21</v>
      </c>
      <c r="J130" s="86" t="b">
        <f>IF(COUNTIF(ParametrosSemSeedFixa!$A:$A,Parametros!A130)&gt;0,FALSE,TRUE)</f>
        <v>1</v>
      </c>
      <c r="K130" s="86" t="str">
        <f t="shared" si="7"/>
        <v>OK</v>
      </c>
      <c r="L130" s="86" t="str">
        <f>VLOOKUP(C130,Distribuições!$A$1:$F$13,6,FALSE)</f>
        <v>Parametro 1: mínimo, Parametro 2: moda (valor mais provável), Parametro 3: máximo</v>
      </c>
      <c r="M130" s="86">
        <f>COUNTIF(Verificação_Parametros!$A:$A,Parametros!A130)</f>
        <v>1</v>
      </c>
      <c r="P130" s="86" t="b">
        <f>COUNTIF(Constantes!$A:$A,Parametros!A130)&gt;0</f>
        <v>0</v>
      </c>
    </row>
    <row r="131" spans="1:16" x14ac:dyDescent="0.25">
      <c r="A131" s="11" t="s">
        <v>550</v>
      </c>
      <c r="B131" s="86" t="str">
        <f>IF(VLOOKUP(A131,Verificação_Parametros!$A:$B,2,FALSE),"Sim","Não")</f>
        <v>Sim</v>
      </c>
      <c r="C131" s="65" t="s">
        <v>458</v>
      </c>
      <c r="D131" s="92">
        <v>0.1</v>
      </c>
      <c r="E131" s="92"/>
      <c r="H131" s="86">
        <v>0</v>
      </c>
      <c r="I131" s="65" t="s">
        <v>21</v>
      </c>
      <c r="J131" s="86" t="b">
        <f>IF(COUNTIF(ParametrosSemSeedFixa!$A:$A,Parametros!A131)&gt;0,FALSE,TRUE)</f>
        <v>1</v>
      </c>
      <c r="K131" s="86" t="str">
        <f t="shared" si="7"/>
        <v>OK</v>
      </c>
      <c r="L131" s="86" t="str">
        <f>VLOOKUP(C131,Distribuições!$A$1:$F$13,6,FALSE)</f>
        <v>Parametro 1: taxa (eventos / ano)</v>
      </c>
      <c r="M131" s="86">
        <f>COUNTIF(Verificação_Parametros!$A:$A,Parametros!A131)</f>
        <v>1</v>
      </c>
      <c r="P131" s="86" t="b">
        <f>COUNTIF(Constantes!$A:$A,Parametros!A131)&gt;0</f>
        <v>0</v>
      </c>
    </row>
    <row r="132" spans="1:16" x14ac:dyDescent="0.25">
      <c r="A132" s="11" t="s">
        <v>552</v>
      </c>
      <c r="B132" s="86" t="str">
        <f>IF(VLOOKUP(A132,Verificação_Parametros!$A:$B,2,FALSE),"Sim","Não")</f>
        <v>Sim</v>
      </c>
      <c r="C132" s="65" t="s">
        <v>458</v>
      </c>
      <c r="D132" s="92">
        <v>0</v>
      </c>
      <c r="E132" s="92"/>
      <c r="H132" s="86">
        <v>0</v>
      </c>
      <c r="I132" s="65" t="s">
        <v>21</v>
      </c>
      <c r="J132" s="86" t="b">
        <f>IF(COUNTIF(ParametrosSemSeedFixa!$A:$A,Parametros!A132)&gt;0,FALSE,TRUE)</f>
        <v>1</v>
      </c>
      <c r="K132" s="86" t="str">
        <f t="shared" si="7"/>
        <v>OK</v>
      </c>
      <c r="L132" s="86" t="str">
        <f>VLOOKUP(C132,Distribuições!$A$1:$F$13,6,FALSE)</f>
        <v>Parametro 1: taxa (eventos / ano)</v>
      </c>
      <c r="M132" s="86">
        <f>COUNTIF(Verificação_Parametros!$A:$A,Parametros!A132)</f>
        <v>1</v>
      </c>
      <c r="P132" s="86" t="b">
        <f>COUNTIF(Constantes!$A:$A,Parametros!A132)&gt;0</f>
        <v>0</v>
      </c>
    </row>
    <row r="133" spans="1:16" x14ac:dyDescent="0.25">
      <c r="A133" s="11" t="s">
        <v>553</v>
      </c>
      <c r="B133" s="86" t="str">
        <f>IF(VLOOKUP(A133,Verificação_Parametros!$A:$B,2,FALSE),"Sim","Não")</f>
        <v>Sim</v>
      </c>
      <c r="C133" s="65" t="s">
        <v>458</v>
      </c>
      <c r="D133" s="92">
        <v>0</v>
      </c>
      <c r="E133" s="92"/>
      <c r="H133" s="86">
        <v>0</v>
      </c>
      <c r="I133" s="65" t="s">
        <v>21</v>
      </c>
      <c r="J133" s="86" t="b">
        <f>IF(COUNTIF(ParametrosSemSeedFixa!$A:$A,Parametros!A133)&gt;0,FALSE,TRUE)</f>
        <v>1</v>
      </c>
      <c r="K133" s="86" t="str">
        <f t="shared" si="7"/>
        <v>OK</v>
      </c>
      <c r="L133" s="86" t="str">
        <f>VLOOKUP(C133,Distribuições!$A$1:$F$13,6,FALSE)</f>
        <v>Parametro 1: taxa (eventos / ano)</v>
      </c>
      <c r="M133" s="86">
        <f>COUNTIF(Verificação_Parametros!$A:$A,Parametros!A133)</f>
        <v>1</v>
      </c>
      <c r="P133" s="86" t="b">
        <f>COUNTIF(Constantes!$A:$A,Parametros!A133)&gt;0</f>
        <v>0</v>
      </c>
    </row>
    <row r="134" spans="1:16" x14ac:dyDescent="0.25">
      <c r="A134" s="11" t="s">
        <v>554</v>
      </c>
      <c r="B134" s="86" t="str">
        <f>IF(VLOOKUP(A134,Verificação_Parametros!$A:$B,2,FALSE),"Sim","Não")</f>
        <v>Sim</v>
      </c>
      <c r="C134" s="65" t="s">
        <v>458</v>
      </c>
      <c r="D134" s="92">
        <v>0</v>
      </c>
      <c r="E134" s="92"/>
      <c r="H134" s="86">
        <v>0</v>
      </c>
      <c r="I134" s="65" t="s">
        <v>21</v>
      </c>
      <c r="J134" s="86" t="b">
        <f>IF(COUNTIF(ParametrosSemSeedFixa!$A:$A,Parametros!A134)&gt;0,FALSE,TRUE)</f>
        <v>1</v>
      </c>
      <c r="K134" s="86" t="str">
        <f t="shared" si="7"/>
        <v>OK</v>
      </c>
      <c r="L134" s="86" t="str">
        <f>VLOOKUP(C134,Distribuições!$A$1:$F$13,6,FALSE)</f>
        <v>Parametro 1: taxa (eventos / ano)</v>
      </c>
      <c r="M134" s="86">
        <f>COUNTIF(Verificação_Parametros!$A:$A,Parametros!A134)</f>
        <v>1</v>
      </c>
      <c r="P134" s="86" t="b">
        <f>COUNTIF(Constantes!$A:$A,Parametros!A134)&gt;0</f>
        <v>0</v>
      </c>
    </row>
    <row r="135" spans="1:16" x14ac:dyDescent="0.25">
      <c r="A135" s="11" t="s">
        <v>555</v>
      </c>
      <c r="B135" s="86" t="str">
        <f>IF(VLOOKUP(A135,Verificação_Parametros!$A:$B,2,FALSE),"Sim","Não")</f>
        <v>Sim</v>
      </c>
      <c r="C135" s="65" t="s">
        <v>458</v>
      </c>
      <c r="D135" s="92">
        <v>0</v>
      </c>
      <c r="E135" s="92"/>
      <c r="H135" s="86">
        <v>0</v>
      </c>
      <c r="I135" s="65" t="s">
        <v>21</v>
      </c>
      <c r="J135" s="86" t="b">
        <f>IF(COUNTIF(ParametrosSemSeedFixa!$A:$A,Parametros!A135)&gt;0,FALSE,TRUE)</f>
        <v>1</v>
      </c>
      <c r="K135" s="86" t="str">
        <f t="shared" si="7"/>
        <v>OK</v>
      </c>
      <c r="L135" s="86" t="str">
        <f>VLOOKUP(C135,Distribuições!$A$1:$F$13,6,FALSE)</f>
        <v>Parametro 1: taxa (eventos / ano)</v>
      </c>
      <c r="M135" s="86">
        <f>COUNTIF(Verificação_Parametros!$A:$A,Parametros!A135)</f>
        <v>1</v>
      </c>
      <c r="P135" s="86" t="b">
        <f>COUNTIF(Constantes!$A:$A,Parametros!A135)&gt;0</f>
        <v>0</v>
      </c>
    </row>
    <row r="136" spans="1:16" x14ac:dyDescent="0.25">
      <c r="A136" s="11" t="s">
        <v>551</v>
      </c>
      <c r="B136" s="86" t="str">
        <f>IF(VLOOKUP(A136,Verificação_Parametros!$A:$B,2,FALSE),"Sim","Não")</f>
        <v>Sim</v>
      </c>
      <c r="C136" s="65" t="s">
        <v>37</v>
      </c>
      <c r="D136" s="92">
        <v>5000</v>
      </c>
      <c r="E136" s="92">
        <v>10000</v>
      </c>
      <c r="F136" s="85">
        <v>15000</v>
      </c>
      <c r="H136" s="86">
        <v>0</v>
      </c>
      <c r="I136" s="65" t="s">
        <v>22</v>
      </c>
      <c r="J136" s="86" t="b">
        <f>IF(COUNTIF(ParametrosSemSeedFixa!$A:$A,Parametros!A136)&gt;0,FALSE,TRUE)</f>
        <v>1</v>
      </c>
      <c r="K136" s="86" t="str">
        <f t="shared" si="7"/>
        <v>OK</v>
      </c>
      <c r="L136" s="86" t="str">
        <f>VLOOKUP(C136,Distribuições!$A$1:$F$13,6,FALSE)</f>
        <v>Parametro 1: mínimo, Parametro 2: moda (valor mais provável), Parametro 3: máximo</v>
      </c>
      <c r="M136" s="86">
        <f>COUNTIF(Verificação_Parametros!$A:$A,Parametros!A136)</f>
        <v>1</v>
      </c>
      <c r="P136" s="86" t="b">
        <f>COUNTIF(Constantes!$A:$A,Parametros!A136)&gt;0</f>
        <v>0</v>
      </c>
    </row>
    <row r="137" spans="1:16" x14ac:dyDescent="0.25">
      <c r="A137" s="11" t="s">
        <v>556</v>
      </c>
      <c r="B137" s="86" t="str">
        <f>IF(VLOOKUP(A137,Verificação_Parametros!$A:$B,2,FALSE),"Sim","Não")</f>
        <v>Sim</v>
      </c>
      <c r="C137" s="65" t="s">
        <v>37</v>
      </c>
      <c r="D137" s="92">
        <v>5000</v>
      </c>
      <c r="E137" s="92">
        <v>10000</v>
      </c>
      <c r="F137" s="85">
        <v>15000</v>
      </c>
      <c r="H137" s="86">
        <v>0</v>
      </c>
      <c r="I137" s="65" t="s">
        <v>22</v>
      </c>
      <c r="J137" s="86" t="b">
        <f>IF(COUNTIF(ParametrosSemSeedFixa!$A:$A,Parametros!A137)&gt;0,FALSE,TRUE)</f>
        <v>1</v>
      </c>
      <c r="K137" s="86" t="str">
        <f t="shared" si="7"/>
        <v>OK</v>
      </c>
      <c r="L137" s="86" t="str">
        <f>VLOOKUP(C137,Distribuições!$A$1:$F$13,6,FALSE)</f>
        <v>Parametro 1: mínimo, Parametro 2: moda (valor mais provável), Parametro 3: máximo</v>
      </c>
      <c r="M137" s="86">
        <f>COUNTIF(Verificação_Parametros!$A:$A,Parametros!A137)</f>
        <v>1</v>
      </c>
      <c r="P137" s="86" t="b">
        <f>COUNTIF(Constantes!$A:$A,Parametros!A137)&gt;0</f>
        <v>0</v>
      </c>
    </row>
    <row r="138" spans="1:16" x14ac:dyDescent="0.25">
      <c r="A138" s="11" t="s">
        <v>557</v>
      </c>
      <c r="B138" s="86" t="str">
        <f>IF(VLOOKUP(A138,Verificação_Parametros!$A:$B,2,FALSE),"Sim","Não")</f>
        <v>Sim</v>
      </c>
      <c r="C138" s="65" t="s">
        <v>37</v>
      </c>
      <c r="D138" s="92">
        <v>5000</v>
      </c>
      <c r="E138" s="92">
        <v>10000</v>
      </c>
      <c r="F138" s="85">
        <v>15000</v>
      </c>
      <c r="H138" s="86">
        <v>0</v>
      </c>
      <c r="I138" s="65" t="s">
        <v>22</v>
      </c>
      <c r="J138" s="86" t="b">
        <f>IF(COUNTIF(ParametrosSemSeedFixa!$A:$A,Parametros!A138)&gt;0,FALSE,TRUE)</f>
        <v>1</v>
      </c>
      <c r="K138" s="86" t="str">
        <f t="shared" si="7"/>
        <v>OK</v>
      </c>
      <c r="L138" s="86" t="str">
        <f>VLOOKUP(C138,Distribuições!$A$1:$F$13,6,FALSE)</f>
        <v>Parametro 1: mínimo, Parametro 2: moda (valor mais provável), Parametro 3: máximo</v>
      </c>
      <c r="M138" s="86">
        <f>COUNTIF(Verificação_Parametros!$A:$A,Parametros!A138)</f>
        <v>1</v>
      </c>
      <c r="P138" s="86" t="b">
        <f>COUNTIF(Constantes!$A:$A,Parametros!A138)&gt;0</f>
        <v>0</v>
      </c>
    </row>
    <row r="139" spans="1:16" x14ac:dyDescent="0.25">
      <c r="A139" s="11" t="s">
        <v>558</v>
      </c>
      <c r="B139" s="86" t="str">
        <f>IF(VLOOKUP(A139,Verificação_Parametros!$A:$B,2,FALSE),"Sim","Não")</f>
        <v>Sim</v>
      </c>
      <c r="C139" s="65" t="s">
        <v>37</v>
      </c>
      <c r="D139" s="92">
        <v>5000</v>
      </c>
      <c r="E139" s="92">
        <v>10000</v>
      </c>
      <c r="F139" s="85">
        <v>15000</v>
      </c>
      <c r="H139" s="86">
        <v>0</v>
      </c>
      <c r="I139" s="65" t="s">
        <v>22</v>
      </c>
      <c r="J139" s="86" t="b">
        <f>IF(COUNTIF(ParametrosSemSeedFixa!$A:$A,Parametros!A139)&gt;0,FALSE,TRUE)</f>
        <v>1</v>
      </c>
      <c r="K139" s="86" t="str">
        <f t="shared" si="7"/>
        <v>OK</v>
      </c>
      <c r="L139" s="86" t="str">
        <f>VLOOKUP(C139,Distribuições!$A$1:$F$13,6,FALSE)</f>
        <v>Parametro 1: mínimo, Parametro 2: moda (valor mais provável), Parametro 3: máximo</v>
      </c>
      <c r="M139" s="86">
        <f>COUNTIF(Verificação_Parametros!$A:$A,Parametros!A139)</f>
        <v>1</v>
      </c>
      <c r="P139" s="86" t="b">
        <f>COUNTIF(Constantes!$A:$A,Parametros!A139)&gt;0</f>
        <v>0</v>
      </c>
    </row>
    <row r="140" spans="1:16" x14ac:dyDescent="0.25">
      <c r="A140" s="11" t="s">
        <v>559</v>
      </c>
      <c r="B140" s="86" t="str">
        <f>IF(VLOOKUP(A140,Verificação_Parametros!$A:$B,2,FALSE),"Sim","Não")</f>
        <v>Sim</v>
      </c>
      <c r="C140" s="65" t="s">
        <v>37</v>
      </c>
      <c r="D140" s="92">
        <v>5000</v>
      </c>
      <c r="E140" s="92">
        <v>10000</v>
      </c>
      <c r="F140" s="85">
        <v>15000</v>
      </c>
      <c r="H140" s="86">
        <v>0</v>
      </c>
      <c r="I140" s="65" t="s">
        <v>22</v>
      </c>
      <c r="J140" s="86" t="b">
        <f>IF(COUNTIF(ParametrosSemSeedFixa!$A:$A,Parametros!A140)&gt;0,FALSE,TRUE)</f>
        <v>1</v>
      </c>
      <c r="K140" s="86" t="str">
        <f t="shared" si="7"/>
        <v>OK</v>
      </c>
      <c r="L140" s="86" t="str">
        <f>VLOOKUP(C140,Distribuições!$A$1:$F$13,6,FALSE)</f>
        <v>Parametro 1: mínimo, Parametro 2: moda (valor mais provável), Parametro 3: máximo</v>
      </c>
      <c r="M140" s="86">
        <f>COUNTIF(Verificação_Parametros!$A:$A,Parametros!A140)</f>
        <v>1</v>
      </c>
      <c r="P140" s="86" t="b">
        <f>COUNTIF(Constantes!$A:$A,Parametros!A140)&gt;0</f>
        <v>0</v>
      </c>
    </row>
    <row r="141" spans="1:16" x14ac:dyDescent="0.25">
      <c r="A141" s="11" t="s">
        <v>550</v>
      </c>
      <c r="B141" s="86" t="str">
        <f>IF(VLOOKUP(A141,Verificação_Parametros!$A:$B,2,FALSE),"Sim","Não")</f>
        <v>Sim</v>
      </c>
      <c r="C141" s="65" t="s">
        <v>458</v>
      </c>
      <c r="D141" s="92">
        <v>0.1</v>
      </c>
      <c r="E141" s="92"/>
      <c r="H141" s="86">
        <v>0</v>
      </c>
      <c r="I141" s="65" t="s">
        <v>22</v>
      </c>
      <c r="J141" s="86" t="b">
        <f>IF(COUNTIF(ParametrosSemSeedFixa!$A:$A,Parametros!A141)&gt;0,FALSE,TRUE)</f>
        <v>1</v>
      </c>
      <c r="K141" s="86" t="str">
        <f t="shared" si="7"/>
        <v>OK</v>
      </c>
      <c r="L141" s="86" t="str">
        <f>VLOOKUP(C141,Distribuições!$A$1:$F$13,6,FALSE)</f>
        <v>Parametro 1: taxa (eventos / ano)</v>
      </c>
      <c r="M141" s="86">
        <f>COUNTIF(Verificação_Parametros!$A:$A,Parametros!A141)</f>
        <v>1</v>
      </c>
      <c r="P141" s="86" t="b">
        <f>COUNTIF(Constantes!$A:$A,Parametros!A141)&gt;0</f>
        <v>0</v>
      </c>
    </row>
    <row r="142" spans="1:16" x14ac:dyDescent="0.25">
      <c r="A142" s="11" t="s">
        <v>552</v>
      </c>
      <c r="B142" s="86" t="str">
        <f>IF(VLOOKUP(A142,Verificação_Parametros!$A:$B,2,FALSE),"Sim","Não")</f>
        <v>Sim</v>
      </c>
      <c r="C142" s="65" t="s">
        <v>458</v>
      </c>
      <c r="D142" s="92">
        <v>0</v>
      </c>
      <c r="E142" s="92"/>
      <c r="H142" s="86">
        <v>0</v>
      </c>
      <c r="I142" s="65" t="s">
        <v>22</v>
      </c>
      <c r="J142" s="86" t="b">
        <f>IF(COUNTIF(ParametrosSemSeedFixa!$A:$A,Parametros!A142)&gt;0,FALSE,TRUE)</f>
        <v>1</v>
      </c>
      <c r="K142" s="86" t="str">
        <f t="shared" si="7"/>
        <v>OK</v>
      </c>
      <c r="L142" s="86" t="str">
        <f>VLOOKUP(C142,Distribuições!$A$1:$F$13,6,FALSE)</f>
        <v>Parametro 1: taxa (eventos / ano)</v>
      </c>
      <c r="M142" s="86">
        <f>COUNTIF(Verificação_Parametros!$A:$A,Parametros!A142)</f>
        <v>1</v>
      </c>
      <c r="P142" s="86" t="b">
        <f>COUNTIF(Constantes!$A:$A,Parametros!A142)&gt;0</f>
        <v>0</v>
      </c>
    </row>
    <row r="143" spans="1:16" x14ac:dyDescent="0.25">
      <c r="A143" s="11" t="s">
        <v>553</v>
      </c>
      <c r="B143" s="86" t="str">
        <f>IF(VLOOKUP(A143,Verificação_Parametros!$A:$B,2,FALSE),"Sim","Não")</f>
        <v>Sim</v>
      </c>
      <c r="C143" s="65" t="s">
        <v>458</v>
      </c>
      <c r="D143" s="92">
        <v>0</v>
      </c>
      <c r="E143" s="92"/>
      <c r="H143" s="86">
        <v>0</v>
      </c>
      <c r="I143" s="65" t="s">
        <v>22</v>
      </c>
      <c r="J143" s="86" t="b">
        <f>IF(COUNTIF(ParametrosSemSeedFixa!$A:$A,Parametros!A143)&gt;0,FALSE,TRUE)</f>
        <v>1</v>
      </c>
      <c r="K143" s="86" t="str">
        <f t="shared" si="7"/>
        <v>OK</v>
      </c>
      <c r="L143" s="86" t="str">
        <f>VLOOKUP(C143,Distribuições!$A$1:$F$13,6,FALSE)</f>
        <v>Parametro 1: taxa (eventos / ano)</v>
      </c>
      <c r="M143" s="86">
        <f>COUNTIF(Verificação_Parametros!$A:$A,Parametros!A143)</f>
        <v>1</v>
      </c>
      <c r="P143" s="86" t="b">
        <f>COUNTIF(Constantes!$A:$A,Parametros!A143)&gt;0</f>
        <v>0</v>
      </c>
    </row>
    <row r="144" spans="1:16" x14ac:dyDescent="0.25">
      <c r="A144" s="11" t="s">
        <v>554</v>
      </c>
      <c r="B144" s="86" t="str">
        <f>IF(VLOOKUP(A144,Verificação_Parametros!$A:$B,2,FALSE),"Sim","Não")</f>
        <v>Sim</v>
      </c>
      <c r="C144" s="65" t="s">
        <v>458</v>
      </c>
      <c r="D144" s="92">
        <v>0</v>
      </c>
      <c r="E144" s="92"/>
      <c r="H144" s="86">
        <v>0</v>
      </c>
      <c r="I144" s="65" t="s">
        <v>22</v>
      </c>
      <c r="J144" s="86" t="b">
        <f>IF(COUNTIF(ParametrosSemSeedFixa!$A:$A,Parametros!A144)&gt;0,FALSE,TRUE)</f>
        <v>1</v>
      </c>
      <c r="K144" s="86" t="str">
        <f t="shared" si="7"/>
        <v>OK</v>
      </c>
      <c r="L144" s="86" t="str">
        <f>VLOOKUP(C144,Distribuições!$A$1:$F$13,6,FALSE)</f>
        <v>Parametro 1: taxa (eventos / ano)</v>
      </c>
      <c r="M144" s="86">
        <f>COUNTIF(Verificação_Parametros!$A:$A,Parametros!A144)</f>
        <v>1</v>
      </c>
      <c r="P144" s="86" t="b">
        <f>COUNTIF(Constantes!$A:$A,Parametros!A144)&gt;0</f>
        <v>0</v>
      </c>
    </row>
    <row r="145" spans="1:16" x14ac:dyDescent="0.25">
      <c r="A145" s="11" t="s">
        <v>555</v>
      </c>
      <c r="B145" s="86" t="str">
        <f>IF(VLOOKUP(A145,Verificação_Parametros!$A:$B,2,FALSE),"Sim","Não")</f>
        <v>Sim</v>
      </c>
      <c r="C145" s="65" t="s">
        <v>458</v>
      </c>
      <c r="D145" s="92">
        <v>0</v>
      </c>
      <c r="E145" s="92"/>
      <c r="H145" s="86">
        <v>0</v>
      </c>
      <c r="I145" s="65" t="s">
        <v>22</v>
      </c>
      <c r="J145" s="86" t="b">
        <f>IF(COUNTIF(ParametrosSemSeedFixa!$A:$A,Parametros!A145)&gt;0,FALSE,TRUE)</f>
        <v>1</v>
      </c>
      <c r="K145" s="86" t="str">
        <f t="shared" si="7"/>
        <v>OK</v>
      </c>
      <c r="L145" s="86" t="str">
        <f>VLOOKUP(C145,Distribuições!$A$1:$F$13,6,FALSE)</f>
        <v>Parametro 1: taxa (eventos / ano)</v>
      </c>
      <c r="M145" s="86">
        <f>COUNTIF(Verificação_Parametros!$A:$A,Parametros!A145)</f>
        <v>1</v>
      </c>
      <c r="P145" s="86" t="b">
        <f>COUNTIF(Constantes!$A:$A,Parametros!A145)&gt;0</f>
        <v>0</v>
      </c>
    </row>
    <row r="146" spans="1:16" x14ac:dyDescent="0.25">
      <c r="A146" s="83" t="s">
        <v>173</v>
      </c>
      <c r="B146" s="86" t="str">
        <f>IF(VLOOKUP(A146,Verificação_Parametros!$A:$B,2,FALSE),"Sim","Não")</f>
        <v>Sim</v>
      </c>
      <c r="C146" s="65" t="s">
        <v>36</v>
      </c>
      <c r="D146" s="94">
        <v>200</v>
      </c>
      <c r="E146" s="85">
        <v>0</v>
      </c>
      <c r="H146" s="86">
        <v>0</v>
      </c>
      <c r="I146" s="22" t="s">
        <v>242</v>
      </c>
      <c r="J146" s="86" t="b">
        <f>IF(COUNTIF(ParametrosSemSeedFixa!$A:$A,Parametros!A146)&gt;0,FALSE,TRUE)</f>
        <v>1</v>
      </c>
      <c r="K146" s="86" t="str">
        <f t="shared" ref="K146:K157" si="8">IF(AND(C146="normal",NOT(COUNT(D146:E146)=2)),"Dados Incorretos",
IF(AND(C146="triangular",NOT(COUNT(D146:F146)=3)),"Dados Incorretos",
IF(AND(C146="poisson",NOT(COUNT(D146:E146)=1)),"Dados Incorretos",
IF(AND(C146="normaltruncada",NOT(COUNT(D146:G146)=4)),"Dados Incorretos",
IF(AND(C146="uniforme",NOT(COUNT(D146:E146)=2)),"Dados Incorretos",
IF(AND(C146="poisson_percentual_eventos",NOT(COUNT(D146:E146)=1)),"Dados Incorretos","OK"))))))</f>
        <v>OK</v>
      </c>
      <c r="L146" s="86" t="str">
        <f>VLOOKUP(C146,Distribuições!$A$1:$F$13,6,FALSE)</f>
        <v>Parametro 1: média, Parametro 2: desvio padrão</v>
      </c>
      <c r="M146" s="86">
        <f>COUNTIF(Verificação_Parametros!$A:$A,Parametros!A146)</f>
        <v>1</v>
      </c>
      <c r="P146" s="86" t="b">
        <f>COUNTIF(Constantes!$A:$A,Parametros!A146)&gt;0</f>
        <v>0</v>
      </c>
    </row>
    <row r="147" spans="1:16" x14ac:dyDescent="0.25">
      <c r="A147" s="83" t="s">
        <v>173</v>
      </c>
      <c r="B147" s="86" t="str">
        <f>IF(VLOOKUP(A147,Verificação_Parametros!$A:$B,2,FALSE),"Sim","Não")</f>
        <v>Sim</v>
      </c>
      <c r="C147" s="65" t="s">
        <v>36</v>
      </c>
      <c r="D147" s="94">
        <v>200</v>
      </c>
      <c r="E147" s="85">
        <v>0</v>
      </c>
      <c r="H147" s="86">
        <v>0</v>
      </c>
      <c r="I147" s="22" t="s">
        <v>10</v>
      </c>
      <c r="J147" s="86" t="b">
        <f>IF(COUNTIF(ParametrosSemSeedFixa!$A:$A,Parametros!A147)&gt;0,FALSE,TRUE)</f>
        <v>1</v>
      </c>
      <c r="K147" s="86" t="str">
        <f t="shared" si="8"/>
        <v>OK</v>
      </c>
      <c r="L147" s="86" t="str">
        <f>VLOOKUP(C147,Distribuições!$A$1:$F$13,6,FALSE)</f>
        <v>Parametro 1: média, Parametro 2: desvio padrão</v>
      </c>
      <c r="M147" s="86">
        <f>COUNTIF(Verificação_Parametros!$A:$A,Parametros!A147)</f>
        <v>1</v>
      </c>
      <c r="P147" s="86" t="b">
        <f>COUNTIF(Constantes!$A:$A,Parametros!A147)&gt;0</f>
        <v>0</v>
      </c>
    </row>
    <row r="148" spans="1:16" x14ac:dyDescent="0.25">
      <c r="A148" s="83" t="s">
        <v>173</v>
      </c>
      <c r="B148" s="86" t="str">
        <f>IF(VLOOKUP(A148,Verificação_Parametros!$A:$B,2,FALSE),"Sim","Não")</f>
        <v>Sim</v>
      </c>
      <c r="C148" s="65" t="s">
        <v>36</v>
      </c>
      <c r="D148" s="94">
        <v>200</v>
      </c>
      <c r="E148" s="85">
        <v>0</v>
      </c>
      <c r="H148" s="86">
        <v>0</v>
      </c>
      <c r="I148" s="22" t="s">
        <v>21</v>
      </c>
      <c r="J148" s="86" t="b">
        <f>IF(COUNTIF(ParametrosSemSeedFixa!$A:$A,Parametros!A148)&gt;0,FALSE,TRUE)</f>
        <v>1</v>
      </c>
      <c r="K148" s="86" t="str">
        <f t="shared" si="8"/>
        <v>OK</v>
      </c>
      <c r="L148" s="86" t="str">
        <f>VLOOKUP(C148,Distribuições!$A$1:$F$13,6,FALSE)</f>
        <v>Parametro 1: média, Parametro 2: desvio padrão</v>
      </c>
      <c r="M148" s="86">
        <f>COUNTIF(Verificação_Parametros!$A:$A,Parametros!A148)</f>
        <v>1</v>
      </c>
      <c r="P148" s="86" t="b">
        <f>COUNTIF(Constantes!$A:$A,Parametros!A148)&gt;0</f>
        <v>0</v>
      </c>
    </row>
    <row r="149" spans="1:16" x14ac:dyDescent="0.25">
      <c r="A149" s="83" t="s">
        <v>173</v>
      </c>
      <c r="B149" s="86" t="str">
        <f>IF(VLOOKUP(A149,Verificação_Parametros!$A:$B,2,FALSE),"Sim","Não")</f>
        <v>Sim</v>
      </c>
      <c r="C149" s="65" t="s">
        <v>36</v>
      </c>
      <c r="D149" s="94">
        <v>200</v>
      </c>
      <c r="E149" s="85">
        <v>0</v>
      </c>
      <c r="H149" s="86">
        <v>0</v>
      </c>
      <c r="I149" s="22" t="s">
        <v>22</v>
      </c>
      <c r="J149" s="86" t="b">
        <f>IF(COUNTIF(ParametrosSemSeedFixa!$A:$A,Parametros!A149)&gt;0,FALSE,TRUE)</f>
        <v>1</v>
      </c>
      <c r="K149" s="86" t="str">
        <f t="shared" si="8"/>
        <v>OK</v>
      </c>
      <c r="L149" s="86" t="str">
        <f>VLOOKUP(C149,Distribuições!$A$1:$F$13,6,FALSE)</f>
        <v>Parametro 1: média, Parametro 2: desvio padrão</v>
      </c>
      <c r="M149" s="86">
        <f>COUNTIF(Verificação_Parametros!$A:$A,Parametros!A149)</f>
        <v>1</v>
      </c>
      <c r="P149" s="86" t="b">
        <f>COUNTIF(Constantes!$A:$A,Parametros!A149)&gt;0</f>
        <v>0</v>
      </c>
    </row>
    <row r="150" spans="1:16" x14ac:dyDescent="0.25">
      <c r="A150" s="22" t="s">
        <v>224</v>
      </c>
      <c r="B150" s="86" t="str">
        <f>IF(VLOOKUP(A150,Verificação_Parametros!$A:$B,2,FALSE),"Sim","Não")</f>
        <v>Sim</v>
      </c>
      <c r="C150" s="65" t="s">
        <v>36</v>
      </c>
      <c r="D150" s="94">
        <v>200</v>
      </c>
      <c r="E150" s="85">
        <v>0</v>
      </c>
      <c r="H150" s="86">
        <v>0</v>
      </c>
      <c r="I150" s="22" t="s">
        <v>242</v>
      </c>
      <c r="J150" s="86" t="b">
        <f>IF(COUNTIF(ParametrosSemSeedFixa!$A:$A,Parametros!A150)&gt;0,FALSE,TRUE)</f>
        <v>1</v>
      </c>
      <c r="K150" s="86" t="str">
        <f t="shared" si="8"/>
        <v>OK</v>
      </c>
      <c r="L150" s="86" t="str">
        <f>VLOOKUP(C150,Distribuições!$A$1:$F$13,6,FALSE)</f>
        <v>Parametro 1: média, Parametro 2: desvio padrão</v>
      </c>
      <c r="M150" s="86">
        <f>COUNTIF(Verificação_Parametros!$A:$A,Parametros!A150)</f>
        <v>1</v>
      </c>
      <c r="P150" s="86" t="b">
        <f>COUNTIF(Constantes!$A:$A,Parametros!A150)&gt;0</f>
        <v>0</v>
      </c>
    </row>
    <row r="151" spans="1:16" x14ac:dyDescent="0.25">
      <c r="A151" s="22" t="s">
        <v>224</v>
      </c>
      <c r="B151" s="86" t="str">
        <f>IF(VLOOKUP(A151,Verificação_Parametros!$A:$B,2,FALSE),"Sim","Não")</f>
        <v>Sim</v>
      </c>
      <c r="C151" s="65" t="s">
        <v>36</v>
      </c>
      <c r="D151" s="94">
        <v>200</v>
      </c>
      <c r="E151" s="85">
        <v>0</v>
      </c>
      <c r="H151" s="86">
        <v>0</v>
      </c>
      <c r="I151" s="22" t="s">
        <v>10</v>
      </c>
      <c r="J151" s="86" t="b">
        <f>IF(COUNTIF(ParametrosSemSeedFixa!$A:$A,Parametros!A151)&gt;0,FALSE,TRUE)</f>
        <v>1</v>
      </c>
      <c r="K151" s="86" t="str">
        <f t="shared" si="8"/>
        <v>OK</v>
      </c>
      <c r="L151" s="86" t="str">
        <f>VLOOKUP(C151,Distribuições!$A$1:$F$13,6,FALSE)</f>
        <v>Parametro 1: média, Parametro 2: desvio padrão</v>
      </c>
      <c r="M151" s="86">
        <f>COUNTIF(Verificação_Parametros!$A:$A,Parametros!A151)</f>
        <v>1</v>
      </c>
      <c r="P151" s="86" t="b">
        <f>COUNTIF(Constantes!$A:$A,Parametros!A151)&gt;0</f>
        <v>0</v>
      </c>
    </row>
    <row r="152" spans="1:16" x14ac:dyDescent="0.25">
      <c r="A152" s="22" t="s">
        <v>224</v>
      </c>
      <c r="B152" s="86" t="str">
        <f>IF(VLOOKUP(A152,Verificação_Parametros!$A:$B,2,FALSE),"Sim","Não")</f>
        <v>Sim</v>
      </c>
      <c r="C152" s="65" t="s">
        <v>36</v>
      </c>
      <c r="D152" s="94">
        <v>200</v>
      </c>
      <c r="E152" s="85">
        <v>0</v>
      </c>
      <c r="H152" s="86">
        <v>0</v>
      </c>
      <c r="I152" s="22" t="s">
        <v>21</v>
      </c>
      <c r="J152" s="86" t="b">
        <f>IF(COUNTIF(ParametrosSemSeedFixa!$A:$A,Parametros!A152)&gt;0,FALSE,TRUE)</f>
        <v>1</v>
      </c>
      <c r="K152" s="86" t="str">
        <f t="shared" si="8"/>
        <v>OK</v>
      </c>
      <c r="L152" s="86" t="str">
        <f>VLOOKUP(C152,Distribuições!$A$1:$F$13,6,FALSE)</f>
        <v>Parametro 1: média, Parametro 2: desvio padrão</v>
      </c>
      <c r="M152" s="86">
        <f>COUNTIF(Verificação_Parametros!$A:$A,Parametros!A152)</f>
        <v>1</v>
      </c>
      <c r="P152" s="86" t="b">
        <f>COUNTIF(Constantes!$A:$A,Parametros!A152)&gt;0</f>
        <v>0</v>
      </c>
    </row>
    <row r="153" spans="1:16" x14ac:dyDescent="0.25">
      <c r="A153" s="22" t="s">
        <v>224</v>
      </c>
      <c r="B153" s="86" t="str">
        <f>IF(VLOOKUP(A153,Verificação_Parametros!$A:$B,2,FALSE),"Sim","Não")</f>
        <v>Sim</v>
      </c>
      <c r="C153" s="65" t="s">
        <v>36</v>
      </c>
      <c r="D153" s="94">
        <v>200</v>
      </c>
      <c r="E153" s="85">
        <v>0</v>
      </c>
      <c r="H153" s="86">
        <v>0</v>
      </c>
      <c r="I153" s="22" t="s">
        <v>22</v>
      </c>
      <c r="J153" s="86" t="b">
        <f>IF(COUNTIF(ParametrosSemSeedFixa!$A:$A,Parametros!A153)&gt;0,FALSE,TRUE)</f>
        <v>1</v>
      </c>
      <c r="K153" s="86" t="str">
        <f t="shared" si="8"/>
        <v>OK</v>
      </c>
      <c r="L153" s="86" t="str">
        <f>VLOOKUP(C153,Distribuições!$A$1:$F$13,6,FALSE)</f>
        <v>Parametro 1: média, Parametro 2: desvio padrão</v>
      </c>
      <c r="M153" s="86">
        <f>COUNTIF(Verificação_Parametros!$A:$A,Parametros!A153)</f>
        <v>1</v>
      </c>
      <c r="P153" s="86" t="b">
        <f>COUNTIF(Constantes!$A:$A,Parametros!A153)&gt;0</f>
        <v>0</v>
      </c>
    </row>
    <row r="154" spans="1:16" x14ac:dyDescent="0.25">
      <c r="A154" s="22" t="s">
        <v>155</v>
      </c>
      <c r="B154" s="86" t="str">
        <f>IF(VLOOKUP(A154,Verificação_Parametros!$A:$B,2,FALSE),"Sim","Não")</f>
        <v>Sim</v>
      </c>
      <c r="C154" s="65" t="s">
        <v>36</v>
      </c>
      <c r="D154" s="94">
        <v>200</v>
      </c>
      <c r="E154" s="85">
        <v>0</v>
      </c>
      <c r="H154" s="86">
        <v>0</v>
      </c>
      <c r="I154" s="22" t="s">
        <v>242</v>
      </c>
      <c r="J154" s="86" t="b">
        <f>IF(COUNTIF(ParametrosSemSeedFixa!$A:$A,Parametros!A154)&gt;0,FALSE,TRUE)</f>
        <v>1</v>
      </c>
      <c r="K154" s="86" t="str">
        <f t="shared" si="8"/>
        <v>OK</v>
      </c>
      <c r="L154" s="86" t="str">
        <f>VLOOKUP(C154,Distribuições!$A$1:$F$13,6,FALSE)</f>
        <v>Parametro 1: média, Parametro 2: desvio padrão</v>
      </c>
      <c r="M154" s="86">
        <f>COUNTIF(Verificação_Parametros!$A:$A,Parametros!A154)</f>
        <v>1</v>
      </c>
      <c r="P154" s="86" t="b">
        <f>COUNTIF(Constantes!$A:$A,Parametros!A154)&gt;0</f>
        <v>0</v>
      </c>
    </row>
    <row r="155" spans="1:16" x14ac:dyDescent="0.25">
      <c r="A155" s="22" t="s">
        <v>155</v>
      </c>
      <c r="B155" s="86" t="str">
        <f>IF(VLOOKUP(A155,Verificação_Parametros!$A:$B,2,FALSE),"Sim","Não")</f>
        <v>Sim</v>
      </c>
      <c r="C155" s="65" t="s">
        <v>36</v>
      </c>
      <c r="D155" s="94">
        <v>200</v>
      </c>
      <c r="E155" s="85">
        <v>0</v>
      </c>
      <c r="H155" s="86">
        <v>0</v>
      </c>
      <c r="I155" s="22" t="s">
        <v>10</v>
      </c>
      <c r="J155" s="86" t="b">
        <f>IF(COUNTIF(ParametrosSemSeedFixa!$A:$A,Parametros!A155)&gt;0,FALSE,TRUE)</f>
        <v>1</v>
      </c>
      <c r="K155" s="86" t="str">
        <f t="shared" si="8"/>
        <v>OK</v>
      </c>
      <c r="L155" s="86" t="str">
        <f>VLOOKUP(C155,Distribuições!$A$1:$F$13,6,FALSE)</f>
        <v>Parametro 1: média, Parametro 2: desvio padrão</v>
      </c>
      <c r="M155" s="86">
        <f>COUNTIF(Verificação_Parametros!$A:$A,Parametros!A155)</f>
        <v>1</v>
      </c>
      <c r="P155" s="86" t="b">
        <f>COUNTIF(Constantes!$A:$A,Parametros!A155)&gt;0</f>
        <v>0</v>
      </c>
    </row>
    <row r="156" spans="1:16" x14ac:dyDescent="0.25">
      <c r="A156" s="22" t="s">
        <v>155</v>
      </c>
      <c r="B156" s="86" t="str">
        <f>IF(VLOOKUP(A156,Verificação_Parametros!$A:$B,2,FALSE),"Sim","Não")</f>
        <v>Sim</v>
      </c>
      <c r="C156" s="65" t="s">
        <v>36</v>
      </c>
      <c r="D156" s="94">
        <v>200</v>
      </c>
      <c r="E156" s="85">
        <v>0</v>
      </c>
      <c r="H156" s="86">
        <v>0</v>
      </c>
      <c r="I156" s="22" t="s">
        <v>21</v>
      </c>
      <c r="J156" s="86" t="b">
        <f>IF(COUNTIF(ParametrosSemSeedFixa!$A:$A,Parametros!A156)&gt;0,FALSE,TRUE)</f>
        <v>1</v>
      </c>
      <c r="K156" s="86" t="str">
        <f t="shared" si="8"/>
        <v>OK</v>
      </c>
      <c r="L156" s="86" t="str">
        <f>VLOOKUP(C156,Distribuições!$A$1:$F$13,6,FALSE)</f>
        <v>Parametro 1: média, Parametro 2: desvio padrão</v>
      </c>
      <c r="M156" s="86">
        <f>COUNTIF(Verificação_Parametros!$A:$A,Parametros!A156)</f>
        <v>1</v>
      </c>
      <c r="P156" s="86" t="b">
        <f>COUNTIF(Constantes!$A:$A,Parametros!A156)&gt;0</f>
        <v>0</v>
      </c>
    </row>
    <row r="157" spans="1:16" x14ac:dyDescent="0.25">
      <c r="A157" s="22" t="s">
        <v>155</v>
      </c>
      <c r="B157" s="86" t="str">
        <f>IF(VLOOKUP(A157,Verificação_Parametros!$A:$B,2,FALSE),"Sim","Não")</f>
        <v>Sim</v>
      </c>
      <c r="C157" s="65" t="s">
        <v>36</v>
      </c>
      <c r="D157" s="94">
        <v>200</v>
      </c>
      <c r="E157" s="85">
        <v>0</v>
      </c>
      <c r="H157" s="86">
        <v>0</v>
      </c>
      <c r="I157" s="22" t="s">
        <v>22</v>
      </c>
      <c r="J157" s="86" t="b">
        <f>IF(COUNTIF(ParametrosSemSeedFixa!$A:$A,Parametros!A157)&gt;0,FALSE,TRUE)</f>
        <v>1</v>
      </c>
      <c r="K157" s="86" t="str">
        <f t="shared" si="8"/>
        <v>OK</v>
      </c>
      <c r="L157" s="86" t="str">
        <f>VLOOKUP(C157,Distribuições!$A$1:$F$13,6,FALSE)</f>
        <v>Parametro 1: média, Parametro 2: desvio padrão</v>
      </c>
      <c r="M157" s="86">
        <f>COUNTIF(Verificação_Parametros!$A:$A,Parametros!A157)</f>
        <v>1</v>
      </c>
      <c r="P157" s="86" t="b">
        <f>COUNTIF(Constantes!$A:$A,Parametros!A157)&gt;0</f>
        <v>0</v>
      </c>
    </row>
  </sheetData>
  <autoFilter ref="A1:P14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251</v>
      </c>
      <c r="C1" t="s">
        <v>252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234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238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226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230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235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239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227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231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236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240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228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232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237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241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229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233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50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249</v>
      </c>
      <c r="B1" s="37" t="s">
        <v>250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93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94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95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96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97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98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243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244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245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246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247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248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205</v>
      </c>
      <c r="B14" s="21">
        <f>INTERCEPT(B11:H11,B8:H8)</f>
        <v>7.8975872998198113</v>
      </c>
    </row>
    <row r="15" spans="1:8" x14ac:dyDescent="0.25">
      <c r="A15" s="37" t="s">
        <v>209</v>
      </c>
      <c r="B15" s="21">
        <f>SLOPE(B11:H11,B8:H8)</f>
        <v>0.62289934258889479</v>
      </c>
    </row>
    <row r="16" spans="1:8" x14ac:dyDescent="0.25">
      <c r="A16" s="37" t="s">
        <v>204</v>
      </c>
      <c r="B16" s="21">
        <f>INTERCEPT(B12:H12,B9:H9)</f>
        <v>9.0134963707211782</v>
      </c>
    </row>
    <row r="17" spans="1:2" x14ac:dyDescent="0.25">
      <c r="A17" s="37" t="s">
        <v>206</v>
      </c>
      <c r="B17" s="21">
        <f>SLOPE(B12:H12,B9:H9)</f>
        <v>11.225658326292109</v>
      </c>
    </row>
    <row r="18" spans="1:2" x14ac:dyDescent="0.25">
      <c r="A18" s="37" t="s">
        <v>207</v>
      </c>
      <c r="B18" s="21">
        <f>INTERCEPT(B13:H13,B10:H10)</f>
        <v>16.96052253162523</v>
      </c>
    </row>
    <row r="19" spans="1:2" x14ac:dyDescent="0.25">
      <c r="A19" s="37" t="s">
        <v>208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249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54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58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62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66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55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59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63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67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52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56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60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64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53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57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61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65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51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127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121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122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165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161</v>
      </c>
      <c r="B24" s="53">
        <v>0</v>
      </c>
    </row>
    <row r="25" spans="1:7" x14ac:dyDescent="0.25">
      <c r="A25" s="37" t="s">
        <v>164</v>
      </c>
      <c r="B25" s="53">
        <v>0</v>
      </c>
    </row>
    <row r="26" spans="1:7" x14ac:dyDescent="0.25">
      <c r="A26" s="37" t="s">
        <v>162</v>
      </c>
      <c r="B26" s="53">
        <v>0</v>
      </c>
    </row>
    <row r="27" spans="1:7" x14ac:dyDescent="0.25">
      <c r="A27" s="37" t="s">
        <v>163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249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54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58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62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66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55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59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63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67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52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56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60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64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53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57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61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65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51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121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122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147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144</v>
      </c>
      <c r="B23" s="19">
        <v>0.2044537027147259</v>
      </c>
    </row>
    <row r="24" spans="1:7" x14ac:dyDescent="0.25">
      <c r="A24" s="37" t="s">
        <v>145</v>
      </c>
      <c r="B24" s="19">
        <v>1.5491573940793143E-3</v>
      </c>
    </row>
    <row r="25" spans="1:7" ht="15.75" thickBot="1" x14ac:dyDescent="0.3">
      <c r="A25" s="37" t="s">
        <v>146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249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54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58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62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66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55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59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63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67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52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56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60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64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53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57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61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65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51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127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121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122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129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123</v>
      </c>
      <c r="B24" s="19">
        <v>0</v>
      </c>
    </row>
    <row r="25" spans="1:7" x14ac:dyDescent="0.25">
      <c r="A25" s="37" t="s">
        <v>126</v>
      </c>
      <c r="B25" s="19">
        <v>0</v>
      </c>
    </row>
    <row r="26" spans="1:7" x14ac:dyDescent="0.25">
      <c r="A26" s="37" t="s">
        <v>124</v>
      </c>
      <c r="B26" s="37">
        <v>0</v>
      </c>
    </row>
    <row r="27" spans="1:7" x14ac:dyDescent="0.25">
      <c r="A27" s="37" t="s">
        <v>125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80</v>
      </c>
      <c r="C1" s="79" t="s">
        <v>81</v>
      </c>
      <c r="D1" s="79" t="s">
        <v>127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workbookViewId="0"/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447</v>
      </c>
      <c r="B1" s="76" t="s">
        <v>537</v>
      </c>
      <c r="C1" s="76" t="s">
        <v>448</v>
      </c>
      <c r="D1" s="76" t="s">
        <v>449</v>
      </c>
      <c r="E1" s="76" t="s">
        <v>450</v>
      </c>
      <c r="F1" s="76" t="s">
        <v>451</v>
      </c>
      <c r="G1" s="76" t="s">
        <v>452</v>
      </c>
      <c r="H1" s="76" t="s">
        <v>453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454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454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454</v>
      </c>
    </row>
    <row r="5" spans="1:8" x14ac:dyDescent="0.25">
      <c r="A5" s="77" t="s">
        <v>210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454</v>
      </c>
    </row>
    <row r="6" spans="1:8" x14ac:dyDescent="0.25">
      <c r="A6" s="77" t="s">
        <v>13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454</v>
      </c>
    </row>
    <row r="7" spans="1:8" x14ac:dyDescent="0.25">
      <c r="A7" s="77" t="s">
        <v>476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454</v>
      </c>
    </row>
    <row r="8" spans="1:8" x14ac:dyDescent="0.25">
      <c r="A8" s="77" t="s">
        <v>14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454</v>
      </c>
    </row>
    <row r="9" spans="1:8" x14ac:dyDescent="0.25">
      <c r="A9" s="77" t="s">
        <v>80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454</v>
      </c>
    </row>
    <row r="10" spans="1:8" x14ac:dyDescent="0.25">
      <c r="A10" s="77" t="s">
        <v>81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454</v>
      </c>
    </row>
    <row r="11" spans="1:8" x14ac:dyDescent="0.25">
      <c r="A11" s="77" t="s">
        <v>93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454</v>
      </c>
    </row>
    <row r="12" spans="1:8" x14ac:dyDescent="0.25">
      <c r="A12" s="77" t="s">
        <v>94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454</v>
      </c>
    </row>
    <row r="13" spans="1:8" x14ac:dyDescent="0.25">
      <c r="A13" s="77" t="s">
        <v>95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454</v>
      </c>
    </row>
    <row r="14" spans="1:8" x14ac:dyDescent="0.25">
      <c r="A14" s="77" t="s">
        <v>96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454</v>
      </c>
    </row>
    <row r="15" spans="1:8" x14ac:dyDescent="0.25">
      <c r="A15" s="77" t="s">
        <v>123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454</v>
      </c>
    </row>
    <row r="16" spans="1:8" x14ac:dyDescent="0.25">
      <c r="A16" s="77" t="s">
        <v>124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454</v>
      </c>
    </row>
    <row r="17" spans="1:8" x14ac:dyDescent="0.25">
      <c r="A17" s="77" t="s">
        <v>125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454</v>
      </c>
    </row>
    <row r="18" spans="1:8" x14ac:dyDescent="0.25">
      <c r="A18" s="77" t="s">
        <v>126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454</v>
      </c>
    </row>
    <row r="19" spans="1:8" x14ac:dyDescent="0.25">
      <c r="A19" s="77" t="s">
        <v>127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454</v>
      </c>
    </row>
    <row r="20" spans="1:8" x14ac:dyDescent="0.25">
      <c r="A20" s="77" t="s">
        <v>133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454</v>
      </c>
    </row>
    <row r="21" spans="1:8" x14ac:dyDescent="0.25">
      <c r="A21" s="77" t="s">
        <v>143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454</v>
      </c>
    </row>
    <row r="22" spans="1:8" x14ac:dyDescent="0.25">
      <c r="A22" s="77" t="s">
        <v>144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454</v>
      </c>
    </row>
    <row r="23" spans="1:8" x14ac:dyDescent="0.25">
      <c r="A23" s="77" t="s">
        <v>145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454</v>
      </c>
    </row>
    <row r="24" spans="1:8" x14ac:dyDescent="0.25">
      <c r="A24" s="77" t="s">
        <v>146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454</v>
      </c>
    </row>
    <row r="25" spans="1:8" x14ac:dyDescent="0.25">
      <c r="A25" s="77" t="s">
        <v>161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454</v>
      </c>
    </row>
    <row r="26" spans="1:8" x14ac:dyDescent="0.25">
      <c r="A26" s="77" t="s">
        <v>162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454</v>
      </c>
    </row>
    <row r="27" spans="1:8" x14ac:dyDescent="0.25">
      <c r="A27" s="77" t="s">
        <v>163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454</v>
      </c>
    </row>
    <row r="28" spans="1:8" x14ac:dyDescent="0.25">
      <c r="A28" s="77" t="s">
        <v>164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454</v>
      </c>
    </row>
    <row r="29" spans="1:8" x14ac:dyDescent="0.25">
      <c r="A29" s="77" t="s">
        <v>165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454</v>
      </c>
    </row>
    <row r="30" spans="1:8" x14ac:dyDescent="0.25">
      <c r="A30" s="77" t="s">
        <v>468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454</v>
      </c>
    </row>
    <row r="31" spans="1:8" x14ac:dyDescent="0.25">
      <c r="A31" s="77" t="s">
        <v>470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454</v>
      </c>
    </row>
    <row r="32" spans="1:8" x14ac:dyDescent="0.25">
      <c r="A32" s="77" t="s">
        <v>189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454</v>
      </c>
    </row>
    <row r="33" spans="1:8" x14ac:dyDescent="0.25">
      <c r="A33" s="77" t="s">
        <v>190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454</v>
      </c>
    </row>
    <row r="34" spans="1:8" x14ac:dyDescent="0.25">
      <c r="A34" s="77" t="s">
        <v>191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454</v>
      </c>
    </row>
    <row r="35" spans="1:8" x14ac:dyDescent="0.25">
      <c r="A35" s="77" t="s">
        <v>192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454</v>
      </c>
    </row>
    <row r="36" spans="1:8" x14ac:dyDescent="0.25">
      <c r="A36" s="77" t="s">
        <v>193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454</v>
      </c>
    </row>
    <row r="37" spans="1:8" x14ac:dyDescent="0.25">
      <c r="A37" s="77" t="s">
        <v>194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454</v>
      </c>
    </row>
    <row r="38" spans="1:8" x14ac:dyDescent="0.25">
      <c r="A38" s="77" t="s">
        <v>195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454</v>
      </c>
    </row>
    <row r="39" spans="1:8" x14ac:dyDescent="0.25">
      <c r="A39" s="77" t="s">
        <v>196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454</v>
      </c>
    </row>
    <row r="40" spans="1:8" x14ac:dyDescent="0.25">
      <c r="A40" s="77" t="s">
        <v>197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454</v>
      </c>
    </row>
    <row r="41" spans="1:8" x14ac:dyDescent="0.25">
      <c r="A41" s="77" t="s">
        <v>198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454</v>
      </c>
    </row>
    <row r="42" spans="1:8" x14ac:dyDescent="0.25">
      <c r="A42" s="77" t="s">
        <v>200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454</v>
      </c>
    </row>
    <row r="43" spans="1:8" x14ac:dyDescent="0.25">
      <c r="A43" s="77" t="s">
        <v>201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454</v>
      </c>
    </row>
    <row r="44" spans="1:8" x14ac:dyDescent="0.25">
      <c r="A44" s="77" t="s">
        <v>202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454</v>
      </c>
    </row>
    <row r="45" spans="1:8" x14ac:dyDescent="0.25">
      <c r="A45" s="77" t="s">
        <v>203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454</v>
      </c>
    </row>
    <row r="46" spans="1:8" x14ac:dyDescent="0.25">
      <c r="A46" s="77" t="s">
        <v>205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454</v>
      </c>
    </row>
    <row r="47" spans="1:8" x14ac:dyDescent="0.25">
      <c r="A47" s="77" t="s">
        <v>209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454</v>
      </c>
    </row>
    <row r="48" spans="1:8" x14ac:dyDescent="0.25">
      <c r="A48" s="77" t="s">
        <v>204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454</v>
      </c>
    </row>
    <row r="49" spans="1:8" x14ac:dyDescent="0.25">
      <c r="A49" s="77" t="s">
        <v>206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454</v>
      </c>
    </row>
    <row r="50" spans="1:8" x14ac:dyDescent="0.25">
      <c r="A50" s="77" t="s">
        <v>207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454</v>
      </c>
    </row>
    <row r="51" spans="1:8" x14ac:dyDescent="0.25">
      <c r="A51" s="77" t="s">
        <v>208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454</v>
      </c>
    </row>
    <row r="52" spans="1:8" x14ac:dyDescent="0.25">
      <c r="A52" s="77" t="s">
        <v>50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454</v>
      </c>
    </row>
    <row r="53" spans="1:8" x14ac:dyDescent="0.25">
      <c r="A53" s="77" t="s">
        <v>70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454</v>
      </c>
    </row>
    <row r="54" spans="1:8" x14ac:dyDescent="0.25">
      <c r="A54" s="77" t="s">
        <v>74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454</v>
      </c>
    </row>
    <row r="55" spans="1:8" x14ac:dyDescent="0.25">
      <c r="A55" s="77" t="s">
        <v>87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454</v>
      </c>
    </row>
    <row r="56" spans="1:8" x14ac:dyDescent="0.25">
      <c r="A56" s="77" t="s">
        <v>84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454</v>
      </c>
    </row>
    <row r="57" spans="1:8" x14ac:dyDescent="0.25">
      <c r="A57" s="77" t="s">
        <v>104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454</v>
      </c>
    </row>
    <row r="58" spans="1:8" x14ac:dyDescent="0.25">
      <c r="A58" s="77" t="s">
        <v>109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454</v>
      </c>
    </row>
    <row r="59" spans="1:8" x14ac:dyDescent="0.25">
      <c r="A59" s="77" t="s">
        <v>111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454</v>
      </c>
    </row>
    <row r="60" spans="1:8" x14ac:dyDescent="0.25">
      <c r="A60" s="77" t="s">
        <v>116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454</v>
      </c>
    </row>
    <row r="61" spans="1:8" x14ac:dyDescent="0.25">
      <c r="A61" s="77" t="s">
        <v>138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454</v>
      </c>
    </row>
    <row r="62" spans="1:8" x14ac:dyDescent="0.25">
      <c r="A62" s="77" t="s">
        <v>139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454</v>
      </c>
    </row>
    <row r="63" spans="1:8" x14ac:dyDescent="0.25">
      <c r="A63" s="77" t="s">
        <v>152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454</v>
      </c>
    </row>
    <row r="64" spans="1:8" x14ac:dyDescent="0.25">
      <c r="A64" s="77" t="s">
        <v>153</v>
      </c>
      <c r="B64" s="77" t="b">
        <f>COUNTIFS(Funcoes_Inputs!$B:$B,Verificação_Parametros!A64,Funcoes_Inputs!$H:$H,TRUE)&gt;0</f>
        <v>1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454</v>
      </c>
    </row>
    <row r="65" spans="1:8" x14ac:dyDescent="0.25">
      <c r="A65" s="77" t="s">
        <v>159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454</v>
      </c>
    </row>
    <row r="66" spans="1:8" x14ac:dyDescent="0.25">
      <c r="A66" s="77" t="s">
        <v>169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454</v>
      </c>
    </row>
    <row r="67" spans="1:8" x14ac:dyDescent="0.25">
      <c r="A67" s="77" t="s">
        <v>173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4</v>
      </c>
      <c r="F67" s="77" t="b">
        <f t="shared" si="2"/>
        <v>0</v>
      </c>
      <c r="G67" s="77">
        <f t="shared" si="3"/>
        <v>4</v>
      </c>
      <c r="H67" s="77" t="s">
        <v>454</v>
      </c>
    </row>
    <row r="68" spans="1:8" x14ac:dyDescent="0.25">
      <c r="A68" s="77" t="s">
        <v>82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454</v>
      </c>
    </row>
    <row r="69" spans="1:8" x14ac:dyDescent="0.25">
      <c r="A69" s="77" t="s">
        <v>185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454</v>
      </c>
    </row>
    <row r="70" spans="1:8" x14ac:dyDescent="0.25">
      <c r="A70" s="77" t="s">
        <v>186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454</v>
      </c>
    </row>
    <row r="71" spans="1:8" x14ac:dyDescent="0.25">
      <c r="A71" s="77" t="s">
        <v>187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454</v>
      </c>
    </row>
    <row r="72" spans="1:8" x14ac:dyDescent="0.25">
      <c r="A72" s="77" t="s">
        <v>188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454</v>
      </c>
    </row>
    <row r="73" spans="1:8" x14ac:dyDescent="0.25">
      <c r="A73" s="77" t="s">
        <v>176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454</v>
      </c>
    </row>
    <row r="74" spans="1:8" x14ac:dyDescent="0.25">
      <c r="A74" s="77" t="s">
        <v>181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454</v>
      </c>
    </row>
    <row r="75" spans="1:8" x14ac:dyDescent="0.25">
      <c r="A75" s="77" t="s">
        <v>182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454</v>
      </c>
    </row>
    <row r="76" spans="1:8" x14ac:dyDescent="0.25">
      <c r="A76" s="77" t="s">
        <v>183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454</v>
      </c>
    </row>
    <row r="77" spans="1:8" x14ac:dyDescent="0.25">
      <c r="A77" s="77" t="s">
        <v>184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454</v>
      </c>
    </row>
    <row r="78" spans="1:8" x14ac:dyDescent="0.25">
      <c r="A78" s="77" t="s">
        <v>79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454</v>
      </c>
    </row>
    <row r="79" spans="1:8" x14ac:dyDescent="0.25">
      <c r="A79" s="77" t="s">
        <v>177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454</v>
      </c>
    </row>
    <row r="80" spans="1:8" x14ac:dyDescent="0.25">
      <c r="A80" s="77" t="s">
        <v>178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454</v>
      </c>
    </row>
    <row r="81" spans="1:8" x14ac:dyDescent="0.25">
      <c r="A81" s="77" t="s">
        <v>179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454</v>
      </c>
    </row>
    <row r="82" spans="1:8" x14ac:dyDescent="0.25">
      <c r="A82" s="77" t="s">
        <v>180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454</v>
      </c>
    </row>
    <row r="83" spans="1:8" x14ac:dyDescent="0.25">
      <c r="A83" s="77" t="s">
        <v>220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454</v>
      </c>
    </row>
    <row r="84" spans="1:8" x14ac:dyDescent="0.25">
      <c r="A84" s="77" t="s">
        <v>226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454</v>
      </c>
    </row>
    <row r="85" spans="1:8" x14ac:dyDescent="0.25">
      <c r="A85" s="77" t="s">
        <v>227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454</v>
      </c>
    </row>
    <row r="86" spans="1:8" x14ac:dyDescent="0.25">
      <c r="A86" s="77" t="s">
        <v>228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454</v>
      </c>
    </row>
    <row r="87" spans="1:8" x14ac:dyDescent="0.25">
      <c r="A87" s="77" t="s">
        <v>229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454</v>
      </c>
    </row>
    <row r="88" spans="1:8" x14ac:dyDescent="0.25">
      <c r="A88" s="77" t="s">
        <v>230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454</v>
      </c>
    </row>
    <row r="89" spans="1:8" x14ac:dyDescent="0.25">
      <c r="A89" s="77" t="s">
        <v>231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454</v>
      </c>
    </row>
    <row r="90" spans="1:8" x14ac:dyDescent="0.25">
      <c r="A90" s="77" t="s">
        <v>232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454</v>
      </c>
    </row>
    <row r="91" spans="1:8" x14ac:dyDescent="0.25">
      <c r="A91" s="77" t="s">
        <v>233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454</v>
      </c>
    </row>
    <row r="92" spans="1:8" x14ac:dyDescent="0.25">
      <c r="A92" s="77" t="s">
        <v>234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454</v>
      </c>
    </row>
    <row r="93" spans="1:8" x14ac:dyDescent="0.25">
      <c r="A93" s="77" t="s">
        <v>235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454</v>
      </c>
    </row>
    <row r="94" spans="1:8" x14ac:dyDescent="0.25">
      <c r="A94" s="77" t="s">
        <v>236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454</v>
      </c>
    </row>
    <row r="95" spans="1:8" x14ac:dyDescent="0.25">
      <c r="A95" s="77" t="s">
        <v>237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454</v>
      </c>
    </row>
    <row r="96" spans="1:8" x14ac:dyDescent="0.25">
      <c r="A96" s="77" t="s">
        <v>238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454</v>
      </c>
    </row>
    <row r="97" spans="1:8" x14ac:dyDescent="0.25">
      <c r="A97" s="77" t="s">
        <v>239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454</v>
      </c>
    </row>
    <row r="98" spans="1:8" x14ac:dyDescent="0.25">
      <c r="A98" s="77" t="s">
        <v>240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454</v>
      </c>
    </row>
    <row r="99" spans="1:8" x14ac:dyDescent="0.25">
      <c r="A99" s="77" t="s">
        <v>241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454</v>
      </c>
    </row>
    <row r="100" spans="1:8" x14ac:dyDescent="0.25">
      <c r="A100" s="77" t="s">
        <v>224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4</v>
      </c>
      <c r="F100" s="77" t="b">
        <f t="shared" si="2"/>
        <v>0</v>
      </c>
      <c r="G100" s="77">
        <f t="shared" si="3"/>
        <v>4</v>
      </c>
      <c r="H100" s="77" t="s">
        <v>454</v>
      </c>
    </row>
    <row r="101" spans="1:8" x14ac:dyDescent="0.25">
      <c r="A101" s="77" t="s">
        <v>155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4</v>
      </c>
      <c r="F101" s="77" t="b">
        <f t="shared" si="2"/>
        <v>0</v>
      </c>
      <c r="G101" s="77">
        <f t="shared" si="3"/>
        <v>4</v>
      </c>
      <c r="H101" s="77" t="s">
        <v>454</v>
      </c>
    </row>
    <row r="102" spans="1:8" x14ac:dyDescent="0.25">
      <c r="A102" s="77" t="s">
        <v>471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454</v>
      </c>
    </row>
    <row r="103" spans="1:8" x14ac:dyDescent="0.25">
      <c r="A103" s="77" t="s">
        <v>472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454</v>
      </c>
    </row>
    <row r="104" spans="1:8" x14ac:dyDescent="0.25">
      <c r="A104" s="77" t="s">
        <v>473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454</v>
      </c>
    </row>
    <row r="105" spans="1:8" x14ac:dyDescent="0.25">
      <c r="A105" s="77" t="s">
        <v>474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454</v>
      </c>
    </row>
    <row r="106" spans="1:8" x14ac:dyDescent="0.25">
      <c r="A106" s="77" t="s">
        <v>475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454</v>
      </c>
    </row>
    <row r="107" spans="1:8" x14ac:dyDescent="0.25">
      <c r="A107" s="77" t="s">
        <v>463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454</v>
      </c>
    </row>
    <row r="108" spans="1:8" x14ac:dyDescent="0.25">
      <c r="A108" s="77" t="s">
        <v>464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454</v>
      </c>
    </row>
    <row r="109" spans="1:8" x14ac:dyDescent="0.25">
      <c r="A109" s="77" t="s">
        <v>465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454</v>
      </c>
    </row>
    <row r="110" spans="1:8" x14ac:dyDescent="0.25">
      <c r="A110" s="77" t="s">
        <v>466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454</v>
      </c>
    </row>
    <row r="111" spans="1:8" x14ac:dyDescent="0.25">
      <c r="A111" s="78" t="s">
        <v>542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454</v>
      </c>
    </row>
    <row r="112" spans="1:8" x14ac:dyDescent="0.25">
      <c r="A112" s="11" t="s">
        <v>551</v>
      </c>
      <c r="B112" s="77" t="b">
        <f>COUNTIFS(Funcoes_Inputs!$B:$B,Verificação_Parametros!A112,Funcoes_Inputs!$H:$H,TRUE)&gt;0</f>
        <v>1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454</v>
      </c>
    </row>
    <row r="113" spans="1:8" x14ac:dyDescent="0.25">
      <c r="A113" s="11" t="s">
        <v>556</v>
      </c>
      <c r="B113" s="77" t="b">
        <f>COUNTIFS(Funcoes_Inputs!$B:$B,Verificação_Parametros!A113,Funcoes_Inputs!$H:$H,TRUE)&gt;0</f>
        <v>1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454</v>
      </c>
    </row>
    <row r="114" spans="1:8" x14ac:dyDescent="0.25">
      <c r="A114" s="11" t="s">
        <v>557</v>
      </c>
      <c r="B114" s="77" t="b">
        <f>COUNTIFS(Funcoes_Inputs!$B:$B,Verificação_Parametros!A114,Funcoes_Inputs!$H:$H,TRUE)&gt;0</f>
        <v>1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454</v>
      </c>
    </row>
    <row r="115" spans="1:8" x14ac:dyDescent="0.25">
      <c r="A115" s="11" t="s">
        <v>558</v>
      </c>
      <c r="B115" s="77" t="b">
        <f>COUNTIFS(Funcoes_Inputs!$B:$B,Verificação_Parametros!A115,Funcoes_Inputs!$H:$H,TRUE)&gt;0</f>
        <v>1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454</v>
      </c>
    </row>
    <row r="116" spans="1:8" x14ac:dyDescent="0.25">
      <c r="A116" s="11" t="s">
        <v>559</v>
      </c>
      <c r="B116" s="77" t="b">
        <f>COUNTIFS(Funcoes_Inputs!$B:$B,Verificação_Parametros!A116,Funcoes_Inputs!$H:$H,TRUE)&gt;0</f>
        <v>1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454</v>
      </c>
    </row>
    <row r="117" spans="1:8" x14ac:dyDescent="0.25">
      <c r="A117" s="11" t="s">
        <v>550</v>
      </c>
      <c r="B117" s="77" t="b">
        <f>COUNTIFS(Funcoes_Inputs!$B:$B,Verificação_Parametros!A117,Funcoes_Inputs!$H:$H,TRUE)&gt;0</f>
        <v>1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454</v>
      </c>
    </row>
    <row r="118" spans="1:8" x14ac:dyDescent="0.25">
      <c r="A118" s="11" t="s">
        <v>552</v>
      </c>
      <c r="B118" s="77" t="b">
        <f>COUNTIFS(Funcoes_Inputs!$B:$B,Verificação_Parametros!A118,Funcoes_Inputs!$H:$H,TRUE)&gt;0</f>
        <v>1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454</v>
      </c>
    </row>
    <row r="119" spans="1:8" x14ac:dyDescent="0.25">
      <c r="A119" s="11" t="s">
        <v>553</v>
      </c>
      <c r="B119" s="77" t="b">
        <f>COUNTIFS(Funcoes_Inputs!$B:$B,Verificação_Parametros!A119,Funcoes_Inputs!$H:$H,TRUE)&gt;0</f>
        <v>1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454</v>
      </c>
    </row>
    <row r="120" spans="1:8" x14ac:dyDescent="0.25">
      <c r="A120" s="11" t="s">
        <v>554</v>
      </c>
      <c r="B120" s="77" t="b">
        <f>COUNTIFS(Funcoes_Inputs!$B:$B,Verificação_Parametros!A120,Funcoes_Inputs!$H:$H,TRUE)&gt;0</f>
        <v>1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454</v>
      </c>
    </row>
    <row r="121" spans="1:8" x14ac:dyDescent="0.25">
      <c r="A121" s="11" t="s">
        <v>555</v>
      </c>
      <c r="B121" s="77" t="b">
        <f>COUNTIFS(Funcoes_Inputs!$B:$B,Verificação_Parametros!A121,Funcoes_Inputs!$H:$H,TRUE)&gt;0</f>
        <v>1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454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"/>
  <sheetViews>
    <sheetView tabSelected="1" workbookViewId="0"/>
  </sheetViews>
  <sheetFormatPr defaultRowHeight="15" x14ac:dyDescent="0.25"/>
  <cols>
    <col min="1" max="1" width="23.7109375" style="70" customWidth="1"/>
    <col min="2" max="2" width="11.42578125" style="70" customWidth="1"/>
    <col min="3" max="3" width="15.85546875" style="69" bestFit="1" customWidth="1"/>
    <col min="4" max="4" width="16.5703125" style="69" bestFit="1" customWidth="1"/>
    <col min="5" max="16384" width="9.140625" style="69"/>
  </cols>
  <sheetData>
    <row r="1" spans="1:4" x14ac:dyDescent="0.25">
      <c r="A1" s="68" t="s">
        <v>4</v>
      </c>
      <c r="B1" s="68" t="s">
        <v>3</v>
      </c>
      <c r="C1" s="68" t="s">
        <v>12</v>
      </c>
      <c r="D1" s="68" t="s">
        <v>459</v>
      </c>
    </row>
    <row r="2" spans="1:4" x14ac:dyDescent="0.25">
      <c r="A2" s="70">
        <v>5</v>
      </c>
      <c r="B2" s="68">
        <v>2017</v>
      </c>
      <c r="C2" s="69">
        <v>0.1</v>
      </c>
      <c r="D2" s="69">
        <v>1800</v>
      </c>
    </row>
    <row r="3" spans="1:4" x14ac:dyDescent="0.25">
      <c r="B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/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515</v>
      </c>
      <c r="B1" s="6" t="s">
        <v>514</v>
      </c>
      <c r="C1" s="6" t="s">
        <v>225</v>
      </c>
    </row>
    <row r="2" spans="1:3" x14ac:dyDescent="0.25">
      <c r="A2" s="37" t="s">
        <v>49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68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69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73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83</v>
      </c>
      <c r="B6" s="37" t="b">
        <f>IF(C6,TRUE,IF(VLOOKUP(A6,MódulosOpcionais!$A:$C,3,FALSE)="Sim",TRUE,FALSE))</f>
        <v>1</v>
      </c>
      <c r="C6" s="37" t="b">
        <f>FALSE</f>
        <v>0</v>
      </c>
    </row>
    <row r="7" spans="1:3" x14ac:dyDescent="0.25">
      <c r="A7" s="37" t="s">
        <v>88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103</v>
      </c>
      <c r="B8" s="37" t="b">
        <f>IF(C8,TRUE,IF(VLOOKUP(A8,MódulosOpcionais!$A:$C,3,FALSE)="Sim",TRUE,FALSE))</f>
        <v>1</v>
      </c>
      <c r="C8" s="37" t="b">
        <f>FALSE</f>
        <v>0</v>
      </c>
    </row>
    <row r="9" spans="1:3" x14ac:dyDescent="0.25">
      <c r="A9" s="37" t="s">
        <v>107</v>
      </c>
      <c r="B9" s="37" t="b">
        <f>IF(C9,TRUE,IF(VLOOKUP(A9,MódulosOpcionais!$A:$C,3,FALSE)="Sim",TRUE,FALSE))</f>
        <v>1</v>
      </c>
      <c r="C9" s="37" t="b">
        <f>FALSE</f>
        <v>0</v>
      </c>
    </row>
    <row r="10" spans="1:3" x14ac:dyDescent="0.25">
      <c r="A10" s="37" t="s">
        <v>112</v>
      </c>
      <c r="B10" s="37" t="b">
        <f>IF(C10,TRUE,IF(VLOOKUP(A10,MódulosOpcionais!$A:$C,3,FALSE)="Sim",TRUE,FALSE))</f>
        <v>1</v>
      </c>
      <c r="C10" s="37" t="b">
        <f>FALSE</f>
        <v>0</v>
      </c>
    </row>
    <row r="11" spans="1:3" x14ac:dyDescent="0.25">
      <c r="A11" s="37" t="s">
        <v>115</v>
      </c>
      <c r="B11" s="37" t="b">
        <f>IF(C11,TRUE,IF(VLOOKUP(A11,MódulosOpcionais!$A:$C,3,FALSE)="Sim",TRUE,FALSE))</f>
        <v>1</v>
      </c>
      <c r="C11" s="37" t="b">
        <f>FALSE</f>
        <v>0</v>
      </c>
    </row>
    <row r="12" spans="1:3" x14ac:dyDescent="0.25">
      <c r="A12" s="37" t="s">
        <v>119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128</v>
      </c>
      <c r="B13" s="37" t="b">
        <f>IF(C13,TRUE,IF(VLOOKUP(A13,MódulosOpcionais!$A:$C,3,FALSE)="Sim",TRUE,FALSE))</f>
        <v>1</v>
      </c>
      <c r="C13" s="37" t="b">
        <f>FALSE</f>
        <v>0</v>
      </c>
    </row>
    <row r="14" spans="1:3" x14ac:dyDescent="0.25">
      <c r="A14" s="37" t="s">
        <v>132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137</v>
      </c>
      <c r="B15" s="37" t="b">
        <f>IF(C15,TRUE,IF(VLOOKUP(A15,MódulosOpcionais!$A:$C,3,FALSE)="Sim",TRUE,FALSE))</f>
        <v>1</v>
      </c>
      <c r="C15" s="37" t="b">
        <f>FALSE</f>
        <v>0</v>
      </c>
    </row>
    <row r="16" spans="1:3" x14ac:dyDescent="0.25">
      <c r="A16" s="37" t="s">
        <v>142</v>
      </c>
      <c r="B16" s="37" t="b">
        <f>IF(C16,TRUE,IF(VLOOKUP(A16,MódulosOpcionais!$A:$C,3,FALSE)="Sim",TRUE,FALSE))</f>
        <v>1</v>
      </c>
      <c r="C16" s="37" t="b">
        <f>FALSE</f>
        <v>0</v>
      </c>
    </row>
    <row r="17" spans="1:3" x14ac:dyDescent="0.25">
      <c r="A17" s="37" t="s">
        <v>149</v>
      </c>
      <c r="B17" s="37" t="b">
        <f>IF(C17,TRUE,IF(VLOOKUP(A17,MódulosOpcionais!$A:$C,3,FALSE)="Sim",TRUE,FALSE))</f>
        <v>1</v>
      </c>
      <c r="C17" s="37" t="b">
        <f>FALSE</f>
        <v>0</v>
      </c>
    </row>
    <row r="18" spans="1:3" x14ac:dyDescent="0.25">
      <c r="A18" s="37" t="s">
        <v>154</v>
      </c>
      <c r="B18" s="37" t="b">
        <f>IF(C18,TRUE,IF(VLOOKUP(A18,MódulosOpcionais!$A:$C,3,FALSE)="Sim",TRUE,FALSE))</f>
        <v>1</v>
      </c>
      <c r="C18" s="37" t="b">
        <f>FALSE</f>
        <v>0</v>
      </c>
    </row>
    <row r="19" spans="1:3" x14ac:dyDescent="0.25">
      <c r="A19" s="37" t="s">
        <v>158</v>
      </c>
      <c r="B19" s="37" t="b">
        <f>IF(C19,TRUE,IF(VLOOKUP(A19,MódulosOpcionais!$A:$C,3,FALSE)="Sim",TRUE,FALSE))</f>
        <v>1</v>
      </c>
      <c r="C19" s="37" t="b">
        <f>FALSE</f>
        <v>0</v>
      </c>
    </row>
    <row r="20" spans="1:3" x14ac:dyDescent="0.25">
      <c r="A20" s="37" t="s">
        <v>166</v>
      </c>
      <c r="B20" s="37" t="b">
        <f>IF(C20,TRUE,IF(VLOOKUP(A20,MódulosOpcionais!$A:$C,3,FALSE)="Sim",TRUE,FALSE))</f>
        <v>1</v>
      </c>
      <c r="C20" s="37" t="b">
        <f>FALSE</f>
        <v>0</v>
      </c>
    </row>
    <row r="21" spans="1:3" x14ac:dyDescent="0.25">
      <c r="A21" s="37" t="s">
        <v>170</v>
      </c>
      <c r="B21" s="37" t="b">
        <f>IF(C21,TRUE,IF(VLOOKUP(A21,MódulosOpcionais!$A:$C,3,FALSE)="Sim",TRUE,FALSE))</f>
        <v>1</v>
      </c>
      <c r="C21" s="37" t="b">
        <f>FALSE</f>
        <v>0</v>
      </c>
    </row>
    <row r="22" spans="1:3" x14ac:dyDescent="0.25">
      <c r="A22" s="37" t="s">
        <v>77</v>
      </c>
      <c r="B22" s="37" t="b">
        <f>IF(C22,TRUE,IF(VLOOKUP(A22,MódulosOpcionais!$A:$C,3,FALSE)="Sim",TRUE,FALSE))</f>
        <v>1</v>
      </c>
      <c r="C22" s="37" t="b">
        <f>FALSE</f>
        <v>0</v>
      </c>
    </row>
    <row r="23" spans="1:3" x14ac:dyDescent="0.25">
      <c r="A23" s="37" t="s">
        <v>214</v>
      </c>
      <c r="B23" s="37" t="b">
        <f>IF(C23,TRUE,IF(VLOOKUP(A23,MódulosOpcionais!$A:$C,3,FALSE)="Sim",TRUE,FALSE))</f>
        <v>1</v>
      </c>
      <c r="C23" s="37" t="b">
        <f>FALSE</f>
        <v>0</v>
      </c>
    </row>
    <row r="24" spans="1:3" x14ac:dyDescent="0.25">
      <c r="A24" s="37" t="s">
        <v>222</v>
      </c>
      <c r="B24" s="37" t="b">
        <f>IF(C24,TRUE,IF(VLOOKUP(A24,MódulosOpcionais!$A:$C,3,FALSE)="Sim",TRUE,FALSE))</f>
        <v>1</v>
      </c>
      <c r="C24" s="37" t="b">
        <f>FALSE</f>
        <v>0</v>
      </c>
    </row>
    <row r="25" spans="1:3" x14ac:dyDescent="0.25">
      <c r="A25" s="37" t="s">
        <v>460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461</v>
      </c>
      <c r="B26" s="37" t="b">
        <f>IF(C26,TRUE,IF(VLOOKUP(A26,MódulosOpcionais!$A:$C,3,FALSE)="Sim",TRUE,FALSE))</f>
        <v>1</v>
      </c>
      <c r="C26" s="37" t="b">
        <f>FALSE</f>
        <v>0</v>
      </c>
    </row>
    <row r="27" spans="1:3" x14ac:dyDescent="0.25">
      <c r="A27" s="37" t="s">
        <v>462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/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515</v>
      </c>
      <c r="B1" s="74" t="s">
        <v>516</v>
      </c>
      <c r="C1" s="74" t="s">
        <v>534</v>
      </c>
    </row>
    <row r="2" spans="1:3" x14ac:dyDescent="0.25">
      <c r="A2" s="75" t="s">
        <v>83</v>
      </c>
      <c r="B2" s="75" t="s">
        <v>517</v>
      </c>
      <c r="C2" s="11" t="s">
        <v>507</v>
      </c>
    </row>
    <row r="3" spans="1:3" x14ac:dyDescent="0.25">
      <c r="A3" s="75" t="s">
        <v>103</v>
      </c>
      <c r="B3" s="75" t="s">
        <v>518</v>
      </c>
      <c r="C3" s="11" t="s">
        <v>507</v>
      </c>
    </row>
    <row r="4" spans="1:3" x14ac:dyDescent="0.25">
      <c r="A4" s="75" t="s">
        <v>107</v>
      </c>
      <c r="B4" s="75" t="s">
        <v>519</v>
      </c>
      <c r="C4" s="11" t="s">
        <v>507</v>
      </c>
    </row>
    <row r="5" spans="1:3" x14ac:dyDescent="0.25">
      <c r="A5" s="75" t="s">
        <v>112</v>
      </c>
      <c r="B5" s="75" t="s">
        <v>520</v>
      </c>
      <c r="C5" s="11" t="s">
        <v>507</v>
      </c>
    </row>
    <row r="6" spans="1:3" x14ac:dyDescent="0.25">
      <c r="A6" s="75" t="s">
        <v>115</v>
      </c>
      <c r="B6" s="75" t="s">
        <v>521</v>
      </c>
      <c r="C6" s="11" t="s">
        <v>507</v>
      </c>
    </row>
    <row r="7" spans="1:3" x14ac:dyDescent="0.25">
      <c r="A7" s="75" t="s">
        <v>128</v>
      </c>
      <c r="B7" s="75" t="s">
        <v>527</v>
      </c>
      <c r="C7" s="11" t="s">
        <v>507</v>
      </c>
    </row>
    <row r="8" spans="1:3" x14ac:dyDescent="0.25">
      <c r="A8" s="75" t="s">
        <v>137</v>
      </c>
      <c r="B8" s="75" t="s">
        <v>522</v>
      </c>
      <c r="C8" s="11" t="s">
        <v>507</v>
      </c>
    </row>
    <row r="9" spans="1:3" x14ac:dyDescent="0.25">
      <c r="A9" s="75" t="s">
        <v>142</v>
      </c>
      <c r="B9" s="75" t="s">
        <v>523</v>
      </c>
      <c r="C9" s="11" t="s">
        <v>507</v>
      </c>
    </row>
    <row r="10" spans="1:3" x14ac:dyDescent="0.25">
      <c r="A10" s="75" t="s">
        <v>149</v>
      </c>
      <c r="B10" s="75" t="s">
        <v>524</v>
      </c>
      <c r="C10" s="11" t="s">
        <v>507</v>
      </c>
    </row>
    <row r="11" spans="1:3" x14ac:dyDescent="0.25">
      <c r="A11" s="75" t="s">
        <v>154</v>
      </c>
      <c r="B11" s="75" t="s">
        <v>525</v>
      </c>
      <c r="C11" s="11" t="s">
        <v>507</v>
      </c>
    </row>
    <row r="12" spans="1:3" x14ac:dyDescent="0.25">
      <c r="A12" s="75" t="s">
        <v>158</v>
      </c>
      <c r="B12" s="75" t="s">
        <v>526</v>
      </c>
      <c r="C12" s="11" t="s">
        <v>507</v>
      </c>
    </row>
    <row r="13" spans="1:3" x14ac:dyDescent="0.25">
      <c r="A13" s="75" t="s">
        <v>166</v>
      </c>
      <c r="B13" s="75" t="s">
        <v>528</v>
      </c>
      <c r="C13" s="11" t="s">
        <v>507</v>
      </c>
    </row>
    <row r="14" spans="1:3" x14ac:dyDescent="0.25">
      <c r="A14" s="75" t="s">
        <v>170</v>
      </c>
      <c r="B14" s="75" t="s">
        <v>529</v>
      </c>
      <c r="C14" s="11" t="s">
        <v>507</v>
      </c>
    </row>
    <row r="15" spans="1:3" x14ac:dyDescent="0.25">
      <c r="A15" s="75" t="s">
        <v>77</v>
      </c>
      <c r="B15" s="75" t="s">
        <v>530</v>
      </c>
      <c r="C15" s="11" t="s">
        <v>507</v>
      </c>
    </row>
    <row r="16" spans="1:3" x14ac:dyDescent="0.25">
      <c r="A16" s="75" t="s">
        <v>214</v>
      </c>
      <c r="B16" s="75" t="s">
        <v>531</v>
      </c>
      <c r="C16" s="11" t="s">
        <v>507</v>
      </c>
    </row>
    <row r="17" spans="1:3" x14ac:dyDescent="0.25">
      <c r="A17" s="75" t="s">
        <v>222</v>
      </c>
      <c r="B17" s="75" t="s">
        <v>532</v>
      </c>
      <c r="C17" s="11" t="s">
        <v>507</v>
      </c>
    </row>
    <row r="18" spans="1:3" x14ac:dyDescent="0.25">
      <c r="A18" s="75" t="s">
        <v>461</v>
      </c>
      <c r="B18" s="75" t="s">
        <v>533</v>
      </c>
      <c r="C18" s="11" t="s">
        <v>507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5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33</v>
      </c>
      <c r="B1" s="6" t="s">
        <v>32</v>
      </c>
      <c r="C1" s="6" t="s">
        <v>34</v>
      </c>
      <c r="D1" s="6"/>
    </row>
    <row r="2" spans="1:4" x14ac:dyDescent="0.25">
      <c r="A2" t="s">
        <v>242</v>
      </c>
      <c r="B2" t="b">
        <f>TRUE</f>
        <v>1</v>
      </c>
      <c r="C2" t="b">
        <f>TRUE</f>
        <v>1</v>
      </c>
    </row>
    <row r="3" spans="1:4" x14ac:dyDescent="0.25">
      <c r="A3" s="11" t="s">
        <v>10</v>
      </c>
      <c r="B3" t="b">
        <f>TRUE</f>
        <v>1</v>
      </c>
      <c r="C3" t="b">
        <f>FALSE</f>
        <v>0</v>
      </c>
    </row>
    <row r="4" spans="1:4" x14ac:dyDescent="0.25">
      <c r="A4" s="11" t="s">
        <v>21</v>
      </c>
      <c r="B4" s="37" t="b">
        <f>TRUE</f>
        <v>1</v>
      </c>
      <c r="C4" t="b">
        <f>FALSE</f>
        <v>0</v>
      </c>
    </row>
    <row r="5" spans="1:4" x14ac:dyDescent="0.25">
      <c r="A5" s="11" t="s">
        <v>22</v>
      </c>
      <c r="B5" s="37" t="b">
        <f>TRUE</f>
        <v>1</v>
      </c>
      <c r="C5" t="b">
        <f>FALSE</f>
        <v>0</v>
      </c>
    </row>
    <row r="6" spans="1:4" x14ac:dyDescent="0.25">
      <c r="A6" s="11" t="s">
        <v>23</v>
      </c>
      <c r="B6" t="b">
        <f>FALSE</f>
        <v>0</v>
      </c>
      <c r="C6" t="b">
        <f>FALSE</f>
        <v>0</v>
      </c>
    </row>
    <row r="7" spans="1:4" x14ac:dyDescent="0.25">
      <c r="A7" s="11" t="s">
        <v>24</v>
      </c>
      <c r="B7" t="b">
        <f>FALSE</f>
        <v>0</v>
      </c>
      <c r="C7" t="b">
        <f>FALSE</f>
        <v>0</v>
      </c>
    </row>
    <row r="8" spans="1:4" x14ac:dyDescent="0.25">
      <c r="A8" s="11" t="s">
        <v>25</v>
      </c>
      <c r="B8" t="b">
        <f>FALSE</f>
        <v>0</v>
      </c>
      <c r="C8" t="b">
        <f>FALSE</f>
        <v>0</v>
      </c>
    </row>
    <row r="9" spans="1:4" x14ac:dyDescent="0.25">
      <c r="A9" s="11" t="s">
        <v>26</v>
      </c>
      <c r="B9" t="b">
        <f>FALSE</f>
        <v>0</v>
      </c>
      <c r="C9" t="b">
        <f>FALSE</f>
        <v>0</v>
      </c>
    </row>
    <row r="10" spans="1:4" x14ac:dyDescent="0.25">
      <c r="A10" s="11" t="s">
        <v>27</v>
      </c>
      <c r="B10" t="b">
        <f>FALSE</f>
        <v>0</v>
      </c>
      <c r="C10" t="b">
        <f>FALSE</f>
        <v>0</v>
      </c>
    </row>
    <row r="11" spans="1:4" x14ac:dyDescent="0.25">
      <c r="A11" s="11" t="s">
        <v>28</v>
      </c>
      <c r="B11" t="b">
        <f>FALSE</f>
        <v>0</v>
      </c>
      <c r="C11" t="b">
        <f>FALSE</f>
        <v>0</v>
      </c>
    </row>
    <row r="12" spans="1:4" x14ac:dyDescent="0.25">
      <c r="A12" s="11" t="s">
        <v>29</v>
      </c>
      <c r="B12" t="b">
        <f>FALSE</f>
        <v>0</v>
      </c>
      <c r="C12" t="b">
        <f>FALSE</f>
        <v>0</v>
      </c>
    </row>
    <row r="13" spans="1:4" x14ac:dyDescent="0.25">
      <c r="A13" s="6"/>
    </row>
  </sheetData>
  <autoFilter ref="A1:C13" xr:uid="{3CC13B51-4DFB-4D5E-8743-E711C53CB7A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2</vt:i4>
      </vt:variant>
    </vt:vector>
  </HeadingPairs>
  <TitlesOfParts>
    <vt:vector size="26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2017-11-03T17:55:13Z</dcterms:modified>
</cp:coreProperties>
</file>