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5"/>
  </bookViews>
  <sheets>
    <sheet name="Pl. suporte" sheetId="1" state="visible" r:id="rId2"/>
    <sheet name="Parametrização" sheetId="2" state="visible" r:id="rId3"/>
    <sheet name="Infos_Comuns" sheetId="3" state="visible" r:id="rId4"/>
    <sheet name="Iniciativa 1" sheetId="4" state="visible" r:id="rId5"/>
    <sheet name="Iniciativa 2" sheetId="5" state="visible" r:id="rId6"/>
    <sheet name="Iniciativa 3" sheetId="6" state="visible" r:id="rId7"/>
    <sheet name="Iniciativa 4" sheetId="7" state="visible" r:id="rId8"/>
    <sheet name="Iniciativa 5" sheetId="8" state="visible" r:id="rId9"/>
    <sheet name="Iniciativa 6" sheetId="9" state="visible" r:id="rId10"/>
    <sheet name="Iniciativa 7" sheetId="10" state="visible" r:id="rId11"/>
    <sheet name="Iniciativa 8" sheetId="11" state="visible" r:id="rId12"/>
    <sheet name="Iniciativa 9" sheetId="12" state="visible" r:id="rId13"/>
    <sheet name="Iniciativa 10" sheetId="13" state="visible" r:id="rId14"/>
  </sheets>
  <externalReferences>
    <externalReference r:id="rId15"/>
  </externalReferences>
  <definedNames>
    <definedName function="false" hidden="false" name="aaaa" vbProcedure="false">[1]Configs!$D$2</definedName>
    <definedName function="false" hidden="false" name="AAAAAA" vbProcedure="false">[1]Configs!$C$2</definedName>
    <definedName function="false" hidden="false" name="Anos_a_Serem_Simulados" vbProcedure="false">#REF!</definedName>
    <definedName function="false" hidden="false" name="Ano_Inicial" vbProcedure="false">#REF!</definedName>
    <definedName function="false" hidden="false" name="CategoriaSAT" vbProcedure="false">#REF!</definedName>
    <definedName function="false" hidden="false" name="d" vbProcedure="false">#REF!</definedName>
    <definedName function="false" hidden="false" localSheetId="3" name="Anos_a_Serem_Simulados" vbProcedure="false">#REF!</definedName>
    <definedName function="false" hidden="false" localSheetId="3" name="Ano_Inicial" vbProcedure="false">#REF!</definedName>
    <definedName function="false" hidden="false" localSheetId="3" name="CategoriaSAT" vbProcedure="false">#REF!</definedName>
    <definedName function="false" hidden="false" localSheetId="3" name="d" vbProcedure="false">#REF!</definedName>
    <definedName function="false" hidden="false" localSheetId="4" name="Anos_a_Serem_Simulados" vbProcedure="false">#REF!</definedName>
    <definedName function="false" hidden="false" localSheetId="4" name="Ano_Inicial" vbProcedure="false">#REF!</definedName>
    <definedName function="false" hidden="false" localSheetId="4" name="CategoriaSAT" vbProcedure="false">#REF!</definedName>
    <definedName function="false" hidden="false" localSheetId="4" name="d" vbProcedure="false">#REF!</definedName>
    <definedName function="false" hidden="false" localSheetId="5" name="Anos_a_Serem_Simulados" vbProcedure="false">#REF!</definedName>
    <definedName function="false" hidden="false" localSheetId="5" name="Ano_Inicial" vbProcedure="false">#REF!</definedName>
    <definedName function="false" hidden="false" localSheetId="5" name="CategoriaSAT" vbProcedure="false">#REF!</definedName>
    <definedName function="false" hidden="false" localSheetId="5" name="d" vbProcedure="false">#REF!</definedName>
    <definedName function="false" hidden="false" localSheetId="6" name="Anos_a_Serem_Simulados" vbProcedure="false">#REF!</definedName>
    <definedName function="false" hidden="false" localSheetId="6" name="Ano_Inicial" vbProcedure="false">#REF!</definedName>
    <definedName function="false" hidden="false" localSheetId="6" name="CategoriaSAT" vbProcedure="false">#REF!</definedName>
    <definedName function="false" hidden="false" localSheetId="6" name="d" vbProcedure="false">#REF!</definedName>
    <definedName function="false" hidden="false" localSheetId="7" name="Anos_a_Serem_Simulados" vbProcedure="false">#REF!</definedName>
    <definedName function="false" hidden="false" localSheetId="7" name="Ano_Inicial" vbProcedure="false">#REF!</definedName>
    <definedName function="false" hidden="false" localSheetId="7" name="CategoriaSAT" vbProcedure="false">#REF!</definedName>
    <definedName function="false" hidden="false" localSheetId="7" name="d" vbProcedure="false">#REF!</definedName>
    <definedName function="false" hidden="false" localSheetId="8" name="Anos_a_Serem_Simulados" vbProcedure="false">#REF!</definedName>
    <definedName function="false" hidden="false" localSheetId="8" name="Ano_Inicial" vbProcedure="false">#REF!</definedName>
    <definedName function="false" hidden="false" localSheetId="8" name="CategoriaSAT" vbProcedure="false">#REF!</definedName>
    <definedName function="false" hidden="false" localSheetId="8" name="d" vbProcedure="false">#REF!</definedName>
    <definedName function="false" hidden="false" localSheetId="9" name="Anos_a_Serem_Simulados" vbProcedure="false">#REF!</definedName>
    <definedName function="false" hidden="false" localSheetId="9" name="Ano_Inicial" vbProcedure="false">#REF!</definedName>
    <definedName function="false" hidden="false" localSheetId="9" name="CategoriaSAT" vbProcedure="false">#REF!</definedName>
    <definedName function="false" hidden="false" localSheetId="9" name="d" vbProcedure="false">#REF!</definedName>
    <definedName function="false" hidden="false" localSheetId="10" name="Anos_a_Serem_Simulados" vbProcedure="false">#REF!</definedName>
    <definedName function="false" hidden="false" localSheetId="10" name="Ano_Inicial" vbProcedure="false">#REF!</definedName>
    <definedName function="false" hidden="false" localSheetId="10" name="CategoriaSAT" vbProcedure="false">#REF!</definedName>
    <definedName function="false" hidden="false" localSheetId="10" name="d" vbProcedure="false">#REF!</definedName>
    <definedName function="false" hidden="false" localSheetId="11" name="Anos_a_Serem_Simulados" vbProcedure="false">#REF!</definedName>
    <definedName function="false" hidden="false" localSheetId="11" name="Ano_Inicial" vbProcedure="false">#REF!</definedName>
    <definedName function="false" hidden="false" localSheetId="11" name="CategoriaSAT" vbProcedure="false">#REF!</definedName>
    <definedName function="false" hidden="false" localSheetId="11" name="d" vbProcedure="false">#REF!</definedName>
    <definedName function="false" hidden="false" localSheetId="12" name="Anos_a_Serem_Simulados" vbProcedure="false">#REF!</definedName>
    <definedName function="false" hidden="false" localSheetId="12" name="Ano_Inicial" vbProcedure="false">#REF!</definedName>
    <definedName function="false" hidden="false" localSheetId="12" name="CategoriaSAT" vbProcedure="false">#REF!</definedName>
    <definedName function="false" hidden="false" localSheetId="12" nam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<sst xmlns="http://schemas.openxmlformats.org/spreadsheetml/2006/main" count="1645" uniqueCount="133">
  <si>
    <t xml:space="preserve">Lista suspensa: V ou F</t>
  </si>
  <si>
    <t xml:space="preserve">Anos avaliação</t>
  </si>
  <si>
    <t xml:space="preserve">Defasagem em anos</t>
  </si>
  <si>
    <t xml:space="preserve">Ultimo vs Media</t>
  </si>
  <si>
    <t xml:space="preserve">Média</t>
  </si>
  <si>
    <t xml:space="preserve">Último Ano</t>
  </si>
  <si>
    <t xml:space="preserve">ABA PARAMETRIZAÇÃO INICIATIVAS</t>
  </si>
  <si>
    <t xml:space="preserve">Parâmtros da simulação</t>
  </si>
  <si>
    <t xml:space="preserve">Anos de avaliação do retorno do investimento</t>
  </si>
  <si>
    <t xml:space="preserve">(mínimo 2 anos e máximo 10 anos)</t>
  </si>
  <si>
    <t xml:space="preserve">Dimensões a serem incorporadas no cálculo</t>
  </si>
  <si>
    <t xml:space="preserve">Iniciativa</t>
  </si>
  <si>
    <t xml:space="preserve">Breve Descrição da Iniciativa</t>
  </si>
  <si>
    <t xml:space="preserve">Simular Iniciativa</t>
  </si>
  <si>
    <t xml:space="preserve">Anos de defasagem entre o investimento entre o investimento e a obtençao do benefício (informe número de anos)</t>
  </si>
  <si>
    <t xml:space="preserve">Iniciativa 1</t>
  </si>
  <si>
    <t xml:space="preserve">PTA</t>
  </si>
  <si>
    <t xml:space="preserve">Iniciativa 2</t>
  </si>
  <si>
    <t xml:space="preserve">Cabine de modelagem</t>
  </si>
  <si>
    <t xml:space="preserve">Iniciativa 3</t>
  </si>
  <si>
    <t xml:space="preserve">Adequação NR12 Serra circular</t>
  </si>
  <si>
    <t xml:space="preserve">Iniciativa 4</t>
  </si>
  <si>
    <t xml:space="preserve">Iniciativa 5</t>
  </si>
  <si>
    <t xml:space="preserve">Iniciativa 6</t>
  </si>
  <si>
    <t xml:space="preserve">Iniciativa 7</t>
  </si>
  <si>
    <t xml:space="preserve">Iniciativa 8</t>
  </si>
  <si>
    <t xml:space="preserve">Iniciativa 9</t>
  </si>
  <si>
    <t xml:space="preserve">Iniciativa 10</t>
  </si>
  <si>
    <t xml:space="preserve">INFORMAÇÕES COMUNS A TODAS AS INICIATIVAS</t>
  </si>
  <si>
    <t xml:space="preserve">&lt;ELIMINAR&gt;</t>
  </si>
  <si>
    <t xml:space="preserve">Nome da Variável</t>
  </si>
  <si>
    <t xml:space="preserve">Descrição da Variável</t>
  </si>
  <si>
    <t xml:space="preserve">Unidade de Medida</t>
  </si>
  <si>
    <t xml:space="preserve">Sugestão para coleta da variável</t>
  </si>
  <si>
    <t xml:space="preserve">Nome Modelo</t>
  </si>
  <si>
    <t xml:space="preserve">Crise</t>
  </si>
  <si>
    <t xml:space="preserve">Variável que indica a projeção de uma crise no ano em questão.</t>
  </si>
  <si>
    <t xml:space="preserve">Binário (0=não atende; 1=atende)</t>
  </si>
  <si>
    <t xml:space="preserve">Fator Crise</t>
  </si>
  <si>
    <t xml:space="preserve">Fator multiplicativo relacionado à ocorrência de uma crise financeira.</t>
  </si>
  <si>
    <t xml:space="preserve">%</t>
  </si>
  <si>
    <t xml:space="preserve">FatorCrise</t>
  </si>
  <si>
    <t xml:space="preserve">Variação do PIB esperada</t>
  </si>
  <si>
    <t xml:space="preserve">Variação Percentual do PIB atual.</t>
  </si>
  <si>
    <t xml:space="preserve">VarPIB</t>
  </si>
  <si>
    <t xml:space="preserve">INICIATIVA 1</t>
  </si>
  <si>
    <t xml:space="preserve">Custos da Iniciativa</t>
  </si>
  <si>
    <t xml:space="preserve">&lt;Eliminar&gt;</t>
  </si>
  <si>
    <t xml:space="preserve">Custo Inicial da Iniciativa (Investimento Inicial)</t>
  </si>
  <si>
    <t xml:space="preserve">Custo total que será necessário para a implementação da iniciativa. Investimento pago uma única vez</t>
  </si>
  <si>
    <t xml:space="preserve">R$</t>
  </si>
  <si>
    <t xml:space="preserve">Custo de manutenção da iniciativa</t>
  </si>
  <si>
    <t xml:space="preserve">Custo de manutenção anual que será necessário para a manter a iniciativa. Custo pago todo ano para manutenção da iniciativa.</t>
  </si>
  <si>
    <t xml:space="preserve">Impacto da Iniciativa nos Eventos de Afastamentos Funcionários</t>
  </si>
  <si>
    <t xml:space="preserve">Evento</t>
  </si>
  <si>
    <t xml:space="preserve">AS IS - Observado</t>
  </si>
  <si>
    <t xml:space="preserve">IMPACTO INICIATIVA</t>
  </si>
  <si>
    <t xml:space="preserve">ESTIMATIVA IMPACTO INICIATIVA</t>
  </si>
  <si>
    <t xml:space="preserve">AS IS - Arbitrado</t>
  </si>
  <si>
    <t xml:space="preserve">Número de eventos</t>
  </si>
  <si>
    <t xml:space="preserve">Prob. do Evento</t>
  </si>
  <si>
    <t xml:space="preserve">Eventos atingidos pela iniciativa</t>
  </si>
  <si>
    <t xml:space="preserve">Percentual Evitado</t>
  </si>
  <si>
    <t xml:space="preserve">Valor base para avaliação</t>
  </si>
  <si>
    <t xml:space="preserve">Eventos evitados</t>
  </si>
  <si>
    <t xml:space="preserve">Média Estimada pós Iniciativa</t>
  </si>
  <si>
    <t xml:space="preserve">Usual</t>
  </si>
  <si>
    <t xml:space="preserve">Máximo</t>
  </si>
  <si>
    <t xml:space="preserve">Mínimo</t>
  </si>
  <si>
    <t xml:space="preserve">Afastamentos Maior 15 dias - Doença Ocupacional</t>
  </si>
  <si>
    <t xml:space="preserve">Afastamentos Maior 15 dias - Doença Não Relacionada ao Trabalho</t>
  </si>
  <si>
    <t xml:space="preserve">Afastamentos Maior 15 dias - Acidente Típico</t>
  </si>
  <si>
    <t xml:space="preserve">Afastamentos Maior 15 dias - Acidente Trajeto</t>
  </si>
  <si>
    <t xml:space="preserve">Afastamentos Menor 15 dias - Doença Ocupacional</t>
  </si>
  <si>
    <t xml:space="preserve">Afastamentos Menor 15 dias - Doença Não Relacionada ao Trabalho</t>
  </si>
  <si>
    <t xml:space="preserve">Afastamentos Menor 15 dias - Acidente Típico</t>
  </si>
  <si>
    <t xml:space="preserve">Afastamentos Menor 15 dias - Acidente Trajeto</t>
  </si>
  <si>
    <t xml:space="preserve">Óbitos - Doença Ocupacional</t>
  </si>
  <si>
    <t xml:space="preserve">Óbitos - Doença Não Relacionada ao Trabalho</t>
  </si>
  <si>
    <t xml:space="preserve">Óbitos - Acidente Típico</t>
  </si>
  <si>
    <t xml:space="preserve">Óbitos - Acidente Trajeto</t>
  </si>
  <si>
    <t xml:space="preserve">Eventos sem Afastamento - Doença Ocupacional</t>
  </si>
  <si>
    <t xml:space="preserve">Eventos sem Afastamento - Doença Não Relacionada ao Trabalho</t>
  </si>
  <si>
    <t xml:space="preserve">Eventos sem Afastamento - Acidente Típico</t>
  </si>
  <si>
    <t xml:space="preserve">Eventos sem Afastamento - Acidente Trajeto</t>
  </si>
  <si>
    <t xml:space="preserve">Número de faltas (sem atestado) por funcionário por ano</t>
  </si>
  <si>
    <t xml:space="preserve">Impacto da Iniciativa Outros Eventos (Raros)</t>
  </si>
  <si>
    <t xml:space="preserve">Número de Eventos de Interdição da Empresa</t>
  </si>
  <si>
    <t xml:space="preserve">Número de eventos de interdição da empresa por fiscalização relacionada a saúde e segurança do trabalhador</t>
  </si>
  <si>
    <t xml:space="preserve">Interdições</t>
  </si>
  <si>
    <t xml:space="preserve">EventoInterdicao</t>
  </si>
  <si>
    <t xml:space="preserve">Numero Multas a Priori Lei 1</t>
  </si>
  <si>
    <t xml:space="preserve">Número de multas a priori da lei 1</t>
  </si>
  <si>
    <t xml:space="preserve">Numero de multas</t>
  </si>
  <si>
    <t xml:space="preserve">Multas1</t>
  </si>
  <si>
    <t xml:space="preserve">Numero Multas a Priori Lei 2</t>
  </si>
  <si>
    <t xml:space="preserve">Número de multas a priori da lei 2</t>
  </si>
  <si>
    <t xml:space="preserve">Multas2</t>
  </si>
  <si>
    <t xml:space="preserve">Numero Multas a Priori Lei 3</t>
  </si>
  <si>
    <t xml:space="preserve">Número de multas a priori da lei 3</t>
  </si>
  <si>
    <t xml:space="preserve">Multas3</t>
  </si>
  <si>
    <t xml:space="preserve">Numero Multas a Priori Lei 4</t>
  </si>
  <si>
    <t xml:space="preserve">Número de multas a priori da lei 4</t>
  </si>
  <si>
    <t xml:space="preserve">Multas4</t>
  </si>
  <si>
    <t xml:space="preserve">Numero Multas a Priori Lei 5</t>
  </si>
  <si>
    <t xml:space="preserve">Número de multas a priori da lei 5</t>
  </si>
  <si>
    <t xml:space="preserve">Multas5</t>
  </si>
  <si>
    <t xml:space="preserve">Outros Ganhos da Iniciativa</t>
  </si>
  <si>
    <t xml:space="preserve">Ganho Anual com imagem (novos contratos)</t>
  </si>
  <si>
    <t xml:space="preserve">Valor monetário anual adicionado ao caixa da empresa propiciado pela melhoria de desempenho em SST e FPS a partir do ganho de novos contratos</t>
  </si>
  <si>
    <t xml:space="preserve">GanhoImagemReceitaEsperado</t>
  </si>
  <si>
    <t xml:space="preserve">Índice de frequência máximo</t>
  </si>
  <si>
    <t xml:space="preserve">Índice de Frequência de Acidentes máximo que a empresa pode atingir e ainda assim obter o ganho de receita esperado em função de sua imagem relacionada à SST</t>
  </si>
  <si>
    <t xml:space="preserve">Adimensional</t>
  </si>
  <si>
    <t xml:space="preserve">TFrMaximaImagem</t>
  </si>
  <si>
    <t xml:space="preserve">Índice de frequência mínimo</t>
  </si>
  <si>
    <t xml:space="preserve">Índice de Gravidade dos Acidentes máximo que a empresa pode atingir e ainda assim obter o ganho de receita esperado em função de sua imagem relacionada à SST</t>
  </si>
  <si>
    <t xml:space="preserve">TGrMaximaImagem</t>
  </si>
  <si>
    <t xml:space="preserve">Ganho Anual de Produtividade</t>
  </si>
  <si>
    <t xml:space="preserve">Valor monetário anual adicionado ao caixa da empresa propiciado pela melhoria de desempenho em SST e FPS em produtividade</t>
  </si>
  <si>
    <t xml:space="preserve">GanhoProdutividade</t>
  </si>
  <si>
    <t xml:space="preserve">Ganho Anual de Qualidade</t>
  </si>
  <si>
    <t xml:space="preserve">Valor monetário anual adicionado ao caixa da empresa propiciado pela melhoria de desempenho em SST e FPS em qualidade</t>
  </si>
  <si>
    <t xml:space="preserve">GanhoQualidade</t>
  </si>
  <si>
    <t xml:space="preserve">% de Presenteísmo</t>
  </si>
  <si>
    <t xml:space="preserve">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</si>
  <si>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 xml:space="preserve">PercPresenteismo</t>
  </si>
  <si>
    <t xml:space="preserve">Economia com despesa no seguro patrimonial da empresa</t>
  </si>
  <si>
    <t xml:space="preserve">Ecônomia com despesa no seguro patrimonial da empresa gerado após a iniciativa</t>
  </si>
  <si>
    <t xml:space="preserve">DespesasSeguroPatrimonial</t>
  </si>
  <si>
    <t xml:space="preserve">INICIATIVA 2</t>
  </si>
  <si>
    <t xml:space="preserve">Despesa da empresa com seguro patrimonial</t>
  </si>
  <si>
    <t xml:space="preserve">INICIATIVA 3</t>
  </si>
</sst>
</file>

<file path=xl/styles.xml><?xml version="1.0" encoding="utf-8"?>
<styleSheet xmlns="http://schemas.openxmlformats.org/spreadsheetml/2006/main">
  <numFmts count="8">
    <numFmt numFmtId="164" formatCode="General"/>
    <numFmt numFmtId="165" formatCode="@"/>
    <numFmt numFmtId="166" formatCode="0.0"/>
    <numFmt numFmtId="167" formatCode="0%"/>
    <numFmt numFmtId="168" formatCode="0.00%"/>
    <numFmt numFmtId="169" formatCode="0.0%"/>
    <numFmt numFmtId="170" formatCode="0.000"/>
    <numFmt numFmtId="171" formatCode="0.0000"/>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0"/>
      <color rgb="FF000000"/>
      <name val="Calibri"/>
      <family val="2"/>
      <charset val="1"/>
    </font>
    <font>
      <sz val="11"/>
      <color rgb="FFFF0000"/>
      <name val="Calibri"/>
      <family val="2"/>
      <charset val="1"/>
    </font>
    <font>
      <sz val="18"/>
      <color rgb="FFFFFFFF"/>
      <name val="Calibri"/>
      <family val="2"/>
      <charset val="1"/>
    </font>
    <font>
      <sz val="11"/>
      <color rgb="FFFFFFFF"/>
      <name val="Calibri"/>
      <family val="2"/>
      <charset val="1"/>
    </font>
    <font>
      <b val="true"/>
      <sz val="11"/>
      <color rgb="FFFF0000"/>
      <name val="Calibri"/>
      <family val="2"/>
      <charset val="1"/>
    </font>
  </fonts>
  <fills count="9">
    <fill>
      <patternFill patternType="none"/>
    </fill>
    <fill>
      <patternFill patternType="gray125"/>
    </fill>
    <fill>
      <patternFill patternType="solid">
        <fgColor rgb="FFFF7574"/>
        <bgColor rgb="FFFF6600"/>
      </patternFill>
    </fill>
    <fill>
      <patternFill patternType="solid">
        <fgColor rgb="FF000000"/>
        <bgColor rgb="FF0D0D0D"/>
      </patternFill>
    </fill>
    <fill>
      <patternFill patternType="solid">
        <fgColor rgb="FFD9D9D9"/>
        <bgColor rgb="FFDEEBF7"/>
      </patternFill>
    </fill>
    <fill>
      <patternFill patternType="solid">
        <fgColor rgb="FFFCBC77"/>
        <bgColor rgb="FFFF99CC"/>
      </patternFill>
    </fill>
    <fill>
      <patternFill patternType="solid">
        <fgColor rgb="FFDEEBF7"/>
        <bgColor rgb="FFD9D9D9"/>
      </patternFill>
    </fill>
    <fill>
      <patternFill patternType="solid">
        <fgColor rgb="FFFFFFFF"/>
        <bgColor rgb="FFFFFFCC"/>
      </patternFill>
    </fill>
    <fill>
      <patternFill patternType="solid">
        <fgColor rgb="FF0D0D0D"/>
        <bgColor rgb="FF000000"/>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70AD47"/>
      </left>
      <right style="thin">
        <color rgb="FF70AD47"/>
      </right>
      <top style="thin">
        <color rgb="FF70AD47"/>
      </top>
      <bottom style="thin">
        <color rgb="FF70AD47"/>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A6A6A6"/>
      </left>
      <right/>
      <top/>
      <bottom style="thin">
        <color rgb="FFA6A6A6"/>
      </bottom>
      <diagonal/>
    </border>
    <border diagonalUp="false" diagonalDown="false">
      <left/>
      <right/>
      <top/>
      <bottom style="thin">
        <color rgb="FFA6A6A6"/>
      </bottom>
      <diagonal/>
    </border>
    <border diagonalUp="false" diagonalDown="false">
      <left style="thin">
        <color rgb="FFA6A6A6"/>
      </left>
      <right style="thin">
        <color rgb="FFA6A6A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general" vertical="center" textRotation="0" wrapText="tru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10" fillId="5" borderId="2" xfId="0" applyFont="true" applyBorder="true" applyAlignment="true" applyProtection="false">
      <alignment horizontal="general" vertical="center" textRotation="0" wrapText="false" indent="0" shrinkToFit="false"/>
      <protection locked="true" hidden="false"/>
    </xf>
    <xf numFmtId="164" fontId="0" fillId="6"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left" vertical="center" textRotation="0" wrapText="true" indent="0" shrinkToFit="false"/>
      <protection locked="true" hidden="false"/>
    </xf>
    <xf numFmtId="164" fontId="4" fillId="5" borderId="4" xfId="0" applyFont="true" applyBorder="true" applyAlignment="true" applyProtection="false">
      <alignment horizontal="center" vertical="center" textRotation="0" wrapText="true" indent="0" shrinkToFit="false"/>
      <protection locked="true" hidden="false"/>
    </xf>
    <xf numFmtId="164" fontId="4" fillId="5" borderId="4" xfId="0" applyFont="true" applyBorder="true" applyAlignment="true" applyProtection="false">
      <alignment horizontal="center" vertical="bottom" textRotation="0" wrapText="true" indent="0" shrinkToFit="false"/>
      <protection locked="true" hidden="false"/>
    </xf>
    <xf numFmtId="164" fontId="4" fillId="5" borderId="4" xfId="0" applyFont="true" applyBorder="true" applyAlignment="true" applyProtection="false">
      <alignment horizontal="center" vertical="bottom"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4" borderId="4" xfId="0" applyFont="true" applyBorder="true" applyAlignment="true" applyProtection="false">
      <alignment horizontal="center" vertical="center" textRotation="0" wrapText="true" indent="0" shrinkToFit="false"/>
      <protection locked="true" hidden="false"/>
    </xf>
    <xf numFmtId="166" fontId="0" fillId="4" borderId="4" xfId="0" applyFont="true" applyBorder="true" applyAlignment="true" applyProtection="false">
      <alignment horizontal="center" vertical="center" textRotation="0" wrapText="true" indent="0" shrinkToFit="false"/>
      <protection locked="true" hidden="false"/>
    </xf>
    <xf numFmtId="168" fontId="0" fillId="4" borderId="4" xfId="19" applyFont="true" applyBorder="true" applyAlignment="true" applyProtection="true">
      <alignment horizontal="center" vertical="center" textRotation="0" wrapText="true" indent="0" shrinkToFit="false"/>
      <protection locked="true" hidden="false"/>
    </xf>
    <xf numFmtId="166" fontId="0" fillId="6" borderId="4" xfId="0" applyFont="true" applyBorder="true" applyAlignment="true" applyProtection="false">
      <alignment horizontal="center" vertical="center" textRotation="0" wrapText="true" indent="0" shrinkToFit="false"/>
      <protection locked="true" hidden="false"/>
    </xf>
    <xf numFmtId="169" fontId="0" fillId="6" borderId="4" xfId="19" applyFont="true" applyBorder="true" applyAlignment="true" applyProtection="true">
      <alignment horizontal="center" vertical="center" textRotation="0" wrapText="true" indent="0" shrinkToFit="false"/>
      <protection locked="true" hidden="false"/>
    </xf>
    <xf numFmtId="170" fontId="0" fillId="6" borderId="4" xfId="0" applyFont="true" applyBorder="true" applyAlignment="true" applyProtection="false">
      <alignment horizontal="center" vertical="center" textRotation="0" wrapText="true" indent="0" shrinkToFit="false"/>
      <protection locked="true" hidden="false"/>
    </xf>
    <xf numFmtId="171" fontId="0" fillId="7" borderId="4" xfId="0" applyFont="true" applyBorder="true" applyAlignment="true" applyProtection="false">
      <alignment horizontal="center" vertical="center" textRotation="0" wrapText="true" indent="0" shrinkToFit="false"/>
      <protection locked="true" hidden="false"/>
    </xf>
    <xf numFmtId="168" fontId="0" fillId="7" borderId="4" xfId="19" applyFont="true" applyBorder="true" applyAlignment="true" applyProtection="tru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6" borderId="4"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general" vertical="center" textRotation="0" wrapText="tru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0" fillId="7" borderId="0" xfId="19" applyFont="true" applyBorder="true" applyAlignment="true" applyProtection="tru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8" fontId="0" fillId="7" borderId="0" xfId="19" applyFont="true" applyBorder="true" applyAlignment="true" applyProtection="true">
      <alignment horizontal="center" vertical="center" textRotation="0" wrapText="true" indent="0" shrinkToFit="false"/>
      <protection locked="true" hidden="false"/>
    </xf>
    <xf numFmtId="164" fontId="4" fillId="5" borderId="5" xfId="0" applyFont="true" applyBorder="true" applyAlignment="true" applyProtection="false">
      <alignment horizontal="center" vertical="center" textRotation="0" wrapText="false" indent="0" shrinkToFit="false"/>
      <protection locked="true" hidden="false"/>
    </xf>
    <xf numFmtId="164" fontId="4" fillId="5" borderId="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2" xfId="0" applyFont="true" applyBorder="true" applyAlignment="true" applyProtection="false">
      <alignment horizontal="general" vertical="center" textRotation="0" wrapText="false" indent="0" shrinkToFit="false"/>
      <protection locked="true" hidden="false"/>
    </xf>
    <xf numFmtId="164" fontId="0" fillId="7"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0" fillId="8" borderId="2" xfId="0" applyFont="true" applyBorder="true" applyAlignment="true" applyProtection="false">
      <alignment horizontal="center" vertical="center" textRotation="0" wrapText="true" indent="0" shrinkToFit="false"/>
      <protection locked="true" hidden="false"/>
    </xf>
    <xf numFmtId="164" fontId="0" fillId="7" borderId="2" xfId="0" applyFont="true" applyBorder="true" applyAlignment="true" applyProtection="false">
      <alignment horizontal="center" vertical="center" textRotation="0" wrapText="true" indent="0" shrinkToFit="false"/>
      <protection locked="true" hidden="false"/>
    </xf>
    <xf numFmtId="167" fontId="0" fillId="6" borderId="4" xfId="0" applyFont="true" applyBorder="true" applyAlignment="true" applyProtection="false">
      <alignment horizontal="center" vertical="center" textRotation="0" wrapText="true" indent="0" shrinkToFit="false"/>
      <protection locked="true" hidden="false"/>
    </xf>
    <xf numFmtId="164" fontId="0" fillId="7" borderId="4" xfId="0" applyFont="true" applyBorder="true" applyAlignment="true" applyProtection="false">
      <alignment horizontal="center" vertical="center" textRotation="0" wrapText="tru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7" fontId="0" fillId="4" borderId="0" xfId="19" applyFont="true" applyBorder="true" applyAlignment="true" applyProtection="true">
      <alignment horizontal="center" vertical="center" textRotation="0" wrapText="true" indent="0" shrinkToFit="false"/>
      <protection locked="true" hidden="false"/>
    </xf>
    <xf numFmtId="164" fontId="0" fillId="6" borderId="0" xfId="0" applyFont="true" applyBorder="true" applyAlignment="true" applyProtection="false">
      <alignment horizontal="center" vertical="center" textRotation="0" wrapText="true" indent="0" shrinkToFit="false"/>
      <protection locked="true" hidden="false"/>
    </xf>
    <xf numFmtId="167" fontId="0" fillId="6" borderId="0" xfId="0" applyFont="true" applyBorder="true" applyAlignment="true" applyProtection="false">
      <alignment horizontal="center" vertical="center" textRotation="0" wrapText="true" indent="0" shrinkToFit="false"/>
      <protection locked="true" hidden="false"/>
    </xf>
    <xf numFmtId="167" fontId="0" fillId="4" borderId="4" xfId="19" applyFont="true" applyBorder="true" applyAlignment="true" applyProtection="tru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BF7"/>
      <rgbColor rgb="FF660066"/>
      <rgbColor rgb="FFFF7574"/>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BC77"/>
      <rgbColor rgb="FF3366FF"/>
      <rgbColor rgb="FF33CCCC"/>
      <rgbColor rgb="FF99CC00"/>
      <rgbColor rgb="FFFFCC00"/>
      <rgbColor rgb="FFFF9900"/>
      <rgbColor rgb="FFFF6600"/>
      <rgbColor rgb="FF666699"/>
      <rgbColor rgb="FFA6A6A6"/>
      <rgbColor rgb="FF003366"/>
      <rgbColor rgb="FF70AD47"/>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2" TargetMode="External"/>
</Relationships>
</file>

<file path=xl/externalLinks/externalLink1.xml><?xml version="1.0" encoding="utf-8"?>
<externalLink xmlns="http://schemas.openxmlformats.org/spreadsheetml/2006/main">
  <externalBook xmlns:r="http://schemas.openxmlformats.org/officeDocument/2006/relationships" r:id="rId1"/>
</externalLink>
</file>

<file path=xl/worksheets/sheet1.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 activeCellId="0" sqref="D1"/>
    </sheetView>
  </sheetViews>
  <sheetFormatPr defaultRowHeight="14.4"/>
  <cols>
    <col collapsed="false" hidden="false" max="1" min="1" style="0" width="18.0867346938776"/>
    <col collapsed="false" hidden="false" max="2" min="2" style="0" width="12.8265306122449"/>
    <col collapsed="false" hidden="false" max="3" min="3" style="0" width="16.8724489795918"/>
    <col collapsed="false" hidden="false" max="4" min="4" style="0" width="13.5"/>
    <col collapsed="false" hidden="false" max="1025" min="5" style="0" width="8.23469387755102"/>
  </cols>
  <sheetData>
    <row r="1" customFormat="false" ht="14.4" hidden="false" customHeight="false" outlineLevel="0" collapsed="false">
      <c r="A1" s="0" t="s">
        <v>0</v>
      </c>
      <c r="B1" s="0" t="s">
        <v>1</v>
      </c>
      <c r="C1" s="0" t="s">
        <v>2</v>
      </c>
      <c r="D1" s="0" t="s">
        <v>3</v>
      </c>
    </row>
    <row r="2" customFormat="false" ht="14.4" hidden="false" customHeight="false" outlineLevel="0" collapsed="false">
      <c r="A2" s="0" t="n">
        <f aca="false">TRUE()</f>
        <v>1</v>
      </c>
      <c r="B2" s="0" t="n">
        <v>2</v>
      </c>
      <c r="C2" s="0" t="n">
        <v>1</v>
      </c>
      <c r="D2" s="0" t="s">
        <v>4</v>
      </c>
    </row>
    <row r="3" customFormat="false" ht="14.4" hidden="false" customHeight="false" outlineLevel="0" collapsed="false">
      <c r="A3" s="0" t="n">
        <f aca="false">FALSE()</f>
        <v>0</v>
      </c>
      <c r="B3" s="0" t="n">
        <v>3</v>
      </c>
      <c r="C3" s="0" t="n">
        <v>2</v>
      </c>
      <c r="D3" s="0" t="s">
        <v>5</v>
      </c>
    </row>
    <row r="4" customFormat="false" ht="14.4" hidden="false" customHeight="false" outlineLevel="0" collapsed="false">
      <c r="B4" s="0" t="n">
        <v>4</v>
      </c>
      <c r="C4" s="0" t="n">
        <v>3</v>
      </c>
    </row>
    <row r="5" customFormat="false" ht="14.4" hidden="false" customHeight="false" outlineLevel="0" collapsed="false">
      <c r="B5" s="0" t="n">
        <v>5</v>
      </c>
      <c r="C5" s="0" t="n">
        <v>4</v>
      </c>
    </row>
    <row r="6" customFormat="false" ht="14.4" hidden="false" customHeight="false" outlineLevel="0" collapsed="false">
      <c r="B6" s="0" t="n">
        <v>6</v>
      </c>
      <c r="C6" s="0" t="n">
        <v>5</v>
      </c>
    </row>
    <row r="7" customFormat="false" ht="14.4" hidden="false" customHeight="false" outlineLevel="0" collapsed="false">
      <c r="B7" s="0" t="n">
        <v>7</v>
      </c>
      <c r="C7" s="0" t="n">
        <v>6</v>
      </c>
    </row>
    <row r="8" customFormat="false" ht="14.4" hidden="false" customHeight="false" outlineLevel="0" collapsed="false">
      <c r="B8" s="0" t="n">
        <v>8</v>
      </c>
      <c r="C8" s="0" t="n">
        <v>7</v>
      </c>
    </row>
    <row r="9" customFormat="false" ht="14.4" hidden="false" customHeight="false" outlineLevel="0" collapsed="false">
      <c r="B9" s="0" t="n">
        <v>9</v>
      </c>
      <c r="C9" s="0" t="n">
        <v>8</v>
      </c>
    </row>
    <row r="10" customFormat="false" ht="14.4" hidden="false" customHeight="false" outlineLevel="0" collapsed="false">
      <c r="B10" s="0" t="n">
        <v>10</v>
      </c>
      <c r="C10" s="0" t="n">
        <v>9</v>
      </c>
    </row>
    <row r="11" customFormat="false" ht="14.4" hidden="false" customHeight="false" outlineLevel="0" collapsed="false">
      <c r="C11" s="0" t="n">
        <v>10</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N42" activeCellId="0" sqref="N42"/>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7574"/>
    <pageSetUpPr fitToPage="false"/>
  </sheetPr>
  <dimension ref="1:21"/>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D21" activeCellId="0" sqref="D21"/>
    </sheetView>
  </sheetViews>
  <sheetFormatPr defaultRowHeight="14.4"/>
  <cols>
    <col collapsed="false" hidden="false" max="1" min="1" style="1" width="4.32142857142857"/>
    <col collapsed="false" hidden="false" max="2" min="2" style="1" width="25.1071428571429"/>
    <col collapsed="false" hidden="false" max="3" min="3" style="1" width="24.8367346938776"/>
    <col collapsed="false" hidden="false" max="4" min="4" style="1" width="30.1020408163265"/>
    <col collapsed="false" hidden="false" max="5" min="5" style="1" width="56.6989795918367"/>
    <col collapsed="false" hidden="false" max="1025" min="6" style="1" width="8.23469387755102"/>
  </cols>
  <sheetData>
    <row r="1" customFormat="false" ht="14.4" hidden="false" customHeight="false" outlineLevel="0" collapsed="false">
      <c r="A1" s="0"/>
      <c r="B1" s="2"/>
      <c r="C1" s="2"/>
      <c r="D1" s="2"/>
      <c r="E1" s="2"/>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4.4" hidden="false" customHeight="false" outlineLevel="0" collapsed="false">
      <c r="A2" s="0"/>
      <c r="B2" s="3" t="s">
        <v>6</v>
      </c>
      <c r="C2" s="4"/>
      <c r="D2" s="4"/>
      <c r="E2" s="2"/>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4" hidden="false" customHeight="false" outlineLevel="0" collapsed="false">
      <c r="A3" s="0"/>
      <c r="B3" s="2"/>
      <c r="C3" s="5"/>
      <c r="D3" s="5"/>
      <c r="E3" s="2"/>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5" customFormat="false" ht="14.4" hidden="false" customHeight="false" outlineLevel="0" collapsed="false">
      <c r="A5" s="0"/>
      <c r="B5" s="6" t="s">
        <v>7</v>
      </c>
      <c r="C5" s="6"/>
      <c r="D5" s="6"/>
      <c r="E5" s="6"/>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28.8" hidden="false" customHeight="false" outlineLevel="0" collapsed="false">
      <c r="A7" s="0"/>
      <c r="B7" s="7" t="s">
        <v>8</v>
      </c>
      <c r="C7" s="8" t="n">
        <v>5</v>
      </c>
      <c r="D7" s="9" t="s">
        <v>9</v>
      </c>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4" hidden="false" customHeight="false" outlineLevel="0" collapsed="false">
      <c r="A8" s="0"/>
      <c r="B8" s="0"/>
      <c r="C8" s="10"/>
      <c r="D8" s="1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4" hidden="false" customHeight="false" outlineLevel="0" collapsed="false">
      <c r="A9" s="0"/>
      <c r="B9" s="6" t="s">
        <v>10</v>
      </c>
      <c r="C9" s="6"/>
      <c r="D9" s="6"/>
      <c r="E9" s="6"/>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1" s="9" customFormat="true" ht="33.45" hidden="false" customHeight="true" outlineLevel="0" collapsed="false">
      <c r="B11" s="11" t="s">
        <v>11</v>
      </c>
      <c r="C11" s="12" t="s">
        <v>12</v>
      </c>
      <c r="D11" s="12" t="s">
        <v>13</v>
      </c>
      <c r="E11" s="11" t="s">
        <v>14</v>
      </c>
    </row>
    <row r="12" customFormat="false" ht="29.7" hidden="false" customHeight="true" outlineLevel="0" collapsed="false">
      <c r="B12" s="13" t="s">
        <v>15</v>
      </c>
      <c r="C12" s="14" t="s">
        <v>16</v>
      </c>
      <c r="D12" s="15" t="n">
        <f aca="false">TRUE()</f>
        <v>1</v>
      </c>
      <c r="E12" s="16"/>
    </row>
    <row r="13" customFormat="false" ht="29.7" hidden="false" customHeight="true" outlineLevel="0" collapsed="false">
      <c r="B13" s="13" t="s">
        <v>17</v>
      </c>
      <c r="C13" s="14" t="s">
        <v>18</v>
      </c>
      <c r="D13" s="16" t="n">
        <f aca="false">TRUE()</f>
        <v>1</v>
      </c>
      <c r="E13" s="16"/>
    </row>
    <row r="14" customFormat="false" ht="29.7" hidden="false" customHeight="true" outlineLevel="0" collapsed="false">
      <c r="B14" s="13" t="s">
        <v>19</v>
      </c>
      <c r="C14" s="14" t="s">
        <v>20</v>
      </c>
      <c r="D14" s="16" t="n">
        <f aca="false">TRUE()</f>
        <v>1</v>
      </c>
      <c r="E14" s="16"/>
    </row>
    <row r="15" customFormat="false" ht="29.7" hidden="false" customHeight="true" outlineLevel="0" collapsed="false">
      <c r="B15" s="13" t="s">
        <v>21</v>
      </c>
      <c r="C15" s="14"/>
      <c r="D15" s="16" t="n">
        <f aca="false">FALSE()</f>
        <v>0</v>
      </c>
      <c r="E15" s="16"/>
    </row>
    <row r="16" customFormat="false" ht="29.7" hidden="false" customHeight="true" outlineLevel="0" collapsed="false">
      <c r="B16" s="13" t="s">
        <v>22</v>
      </c>
      <c r="C16" s="14"/>
      <c r="D16" s="16" t="n">
        <f aca="false">FALSE()</f>
        <v>0</v>
      </c>
      <c r="E16" s="16"/>
    </row>
    <row r="17" customFormat="false" ht="29.7" hidden="false" customHeight="true" outlineLevel="0" collapsed="false">
      <c r="B17" s="13" t="s">
        <v>23</v>
      </c>
      <c r="C17" s="14"/>
      <c r="D17" s="16" t="n">
        <f aca="false">FALSE()</f>
        <v>0</v>
      </c>
      <c r="E17" s="16"/>
    </row>
    <row r="18" customFormat="false" ht="29.7" hidden="false" customHeight="true" outlineLevel="0" collapsed="false">
      <c r="B18" s="13" t="s">
        <v>24</v>
      </c>
      <c r="C18" s="14"/>
      <c r="D18" s="16" t="n">
        <f aca="false">FALSE()</f>
        <v>0</v>
      </c>
      <c r="E18" s="16"/>
    </row>
    <row r="19" customFormat="false" ht="29.7" hidden="false" customHeight="true" outlineLevel="0" collapsed="false">
      <c r="B19" s="13" t="s">
        <v>25</v>
      </c>
      <c r="C19" s="14"/>
      <c r="D19" s="16" t="n">
        <f aca="false">FALSE()</f>
        <v>0</v>
      </c>
      <c r="E19" s="16"/>
    </row>
    <row r="20" customFormat="false" ht="29.7" hidden="false" customHeight="true" outlineLevel="0" collapsed="false">
      <c r="B20" s="13" t="s">
        <v>26</v>
      </c>
      <c r="C20" s="14"/>
      <c r="D20" s="16" t="n">
        <f aca="false">FALSE()</f>
        <v>0</v>
      </c>
      <c r="E20" s="16"/>
    </row>
    <row r="21" customFormat="false" ht="29.7" hidden="false" customHeight="true" outlineLevel="0" collapsed="false">
      <c r="B21" s="13" t="s">
        <v>27</v>
      </c>
      <c r="C21" s="14"/>
      <c r="D21" s="16" t="n">
        <f aca="false">FALSE()</f>
        <v>0</v>
      </c>
      <c r="E21" s="1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7574"/>
    <pageSetUpPr fitToPage="false"/>
  </sheetPr>
  <dimension ref="A1:O19"/>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F8" activeCellId="0" sqref="F8"/>
    </sheetView>
  </sheetViews>
  <sheetFormatPr defaultRowHeight="14.4"/>
  <cols>
    <col collapsed="false" hidden="false" max="1" min="1" style="0" width="57.234693877551"/>
    <col collapsed="false" hidden="false" max="2" min="2" style="0" width="60.6122448979592"/>
    <col collapsed="false" hidden="false" max="3" min="3" style="0" width="23.7602040816327"/>
    <col collapsed="false" hidden="false" max="4" min="4" style="0" width="40.6326530612245"/>
    <col collapsed="false" hidden="false" max="14" min="5" style="17" width="7.29081632653061"/>
    <col collapsed="false" hidden="false" max="15" min="15" style="0" width="40.6326530612245"/>
    <col collapsed="false" hidden="false" max="16" min="16" style="0" width="4.99489795918367"/>
    <col collapsed="false" hidden="false" max="17" min="17" style="0" width="20.5204081632653"/>
    <col collapsed="false" hidden="false" max="18" min="18" style="0" width="46.3010204081633"/>
    <col collapsed="false" hidden="false" max="19" min="19" style="0" width="38.7448979591837"/>
    <col collapsed="false" hidden="false" max="20" min="20" style="0" width="8.50510204081633"/>
    <col collapsed="false" hidden="false" max="1025" min="21" style="0" width="8.23469387755102"/>
  </cols>
  <sheetData>
    <row r="1" s="1" customFormat="true" ht="14.4" hidden="false" customHeight="false" outlineLevel="0" collapsed="false">
      <c r="A1" s="2"/>
      <c r="B1" s="2"/>
      <c r="C1" s="2"/>
      <c r="D1" s="18"/>
      <c r="E1" s="19"/>
      <c r="F1" s="19"/>
      <c r="G1" s="19"/>
      <c r="H1" s="19"/>
      <c r="I1" s="19"/>
      <c r="J1" s="19"/>
      <c r="K1" s="19"/>
      <c r="L1" s="19"/>
      <c r="M1" s="19"/>
      <c r="N1" s="19"/>
      <c r="O1" s="18"/>
    </row>
    <row r="2" customFormat="false" ht="14.4" hidden="false" customHeight="false" outlineLevel="0" collapsed="false">
      <c r="A2" s="20" t="s">
        <v>28</v>
      </c>
      <c r="B2" s="2"/>
      <c r="C2" s="2"/>
      <c r="D2" s="18"/>
      <c r="E2" s="19"/>
      <c r="F2" s="19"/>
      <c r="G2" s="19"/>
      <c r="H2" s="19"/>
      <c r="I2" s="19"/>
      <c r="J2" s="19"/>
      <c r="K2" s="19"/>
      <c r="L2" s="19"/>
      <c r="M2" s="19"/>
      <c r="N2" s="19"/>
      <c r="O2" s="21" t="s">
        <v>29</v>
      </c>
    </row>
    <row r="3" customFormat="false" ht="14.4" hidden="false" customHeight="false" outlineLevel="0" collapsed="false">
      <c r="A3" s="2"/>
      <c r="B3" s="2"/>
      <c r="C3" s="2"/>
      <c r="D3" s="18"/>
      <c r="E3" s="19"/>
      <c r="F3" s="19"/>
      <c r="G3" s="19"/>
      <c r="H3" s="19"/>
      <c r="I3" s="19"/>
      <c r="J3" s="19"/>
      <c r="K3" s="19"/>
      <c r="L3" s="19"/>
      <c r="M3" s="19"/>
      <c r="N3" s="19"/>
      <c r="O3" s="18"/>
    </row>
    <row r="4" customFormat="false" ht="14.4" hidden="false" customHeight="false" outlineLevel="0" collapsed="false">
      <c r="A4" s="1"/>
      <c r="B4" s="1"/>
      <c r="C4" s="1"/>
      <c r="D4" s="7"/>
      <c r="E4" s="22"/>
      <c r="F4" s="22"/>
      <c r="G4" s="22"/>
      <c r="H4" s="22"/>
      <c r="I4" s="22"/>
      <c r="J4" s="22"/>
      <c r="K4" s="22"/>
      <c r="L4" s="22"/>
      <c r="M4" s="22"/>
      <c r="N4" s="22"/>
      <c r="O4" s="7"/>
    </row>
    <row r="5" customFormat="false" ht="14.4" hidden="false" customHeight="false" outlineLevel="0" collapsed="false">
      <c r="D5" s="7"/>
      <c r="E5" s="22"/>
      <c r="F5" s="22"/>
      <c r="G5" s="22"/>
      <c r="H5" s="22"/>
      <c r="I5" s="22"/>
      <c r="J5" s="22"/>
      <c r="K5" s="22"/>
      <c r="L5" s="22"/>
      <c r="M5" s="22"/>
      <c r="N5" s="22"/>
      <c r="O5" s="7"/>
    </row>
    <row r="6" customFormat="false" ht="34.2" hidden="false" customHeight="true" outlineLevel="0" collapsed="false">
      <c r="A6" s="23" t="s">
        <v>30</v>
      </c>
      <c r="B6" s="23" t="s">
        <v>31</v>
      </c>
      <c r="C6" s="23" t="s">
        <v>32</v>
      </c>
      <c r="D6" s="24" t="s">
        <v>33</v>
      </c>
      <c r="E6" s="25" t="n">
        <f aca="true">YEAR(TODAY())+1</f>
        <v>2018</v>
      </c>
      <c r="F6" s="25" t="n">
        <f aca="false">E6+1</f>
        <v>2019</v>
      </c>
      <c r="G6" s="25" t="n">
        <f aca="false">F6+1</f>
        <v>2020</v>
      </c>
      <c r="H6" s="25" t="n">
        <f aca="false">G6+1</f>
        <v>2021</v>
      </c>
      <c r="I6" s="25" t="n">
        <f aca="false">H6+1</f>
        <v>2022</v>
      </c>
      <c r="J6" s="25" t="n">
        <f aca="false">I6+1</f>
        <v>2023</v>
      </c>
      <c r="K6" s="25" t="n">
        <f aca="false">J6+1</f>
        <v>2024</v>
      </c>
      <c r="L6" s="25" t="n">
        <f aca="false">K6+1</f>
        <v>2025</v>
      </c>
      <c r="M6" s="25" t="n">
        <f aca="false">L6+1</f>
        <v>2026</v>
      </c>
      <c r="N6" s="25" t="n">
        <f aca="false">M6+1</f>
        <v>2027</v>
      </c>
      <c r="O6" s="24" t="s">
        <v>34</v>
      </c>
    </row>
    <row r="7" s="28" customFormat="true" ht="28.8" hidden="false" customHeight="false" outlineLevel="0" collapsed="false">
      <c r="A7" s="26" t="s">
        <v>35</v>
      </c>
      <c r="B7" s="26" t="s">
        <v>36</v>
      </c>
      <c r="C7" s="26" t="s">
        <v>37</v>
      </c>
      <c r="D7" s="26"/>
      <c r="E7" s="27" t="n">
        <v>0</v>
      </c>
      <c r="F7" s="27" t="n">
        <v>1</v>
      </c>
      <c r="G7" s="27" t="n">
        <v>1</v>
      </c>
      <c r="H7" s="27" t="n">
        <v>0</v>
      </c>
      <c r="I7" s="27" t="n">
        <v>0</v>
      </c>
      <c r="J7" s="27" t="n">
        <v>0</v>
      </c>
      <c r="K7" s="27" t="n">
        <v>0</v>
      </c>
      <c r="L7" s="27" t="n">
        <v>0</v>
      </c>
      <c r="M7" s="27" t="n">
        <v>1</v>
      </c>
      <c r="N7" s="27" t="n">
        <v>1</v>
      </c>
      <c r="O7" s="26" t="s">
        <v>35</v>
      </c>
    </row>
    <row r="8" customFormat="false" ht="32.7" hidden="false" customHeight="true" outlineLevel="0" collapsed="false">
      <c r="A8" s="26" t="s">
        <v>38</v>
      </c>
      <c r="B8" s="26" t="s">
        <v>39</v>
      </c>
      <c r="C8" s="26" t="s">
        <v>40</v>
      </c>
      <c r="D8" s="26"/>
      <c r="E8" s="27" t="n">
        <v>10</v>
      </c>
      <c r="F8" s="27" t="n">
        <v>10</v>
      </c>
      <c r="G8" s="27" t="n">
        <v>10</v>
      </c>
      <c r="H8" s="27" t="n">
        <v>10</v>
      </c>
      <c r="I8" s="27" t="n">
        <v>10</v>
      </c>
      <c r="J8" s="27" t="n">
        <v>10</v>
      </c>
      <c r="K8" s="27" t="n">
        <v>10</v>
      </c>
      <c r="L8" s="27" t="n">
        <v>10</v>
      </c>
      <c r="M8" s="27" t="n">
        <v>10</v>
      </c>
      <c r="N8" s="27" t="n">
        <v>10</v>
      </c>
      <c r="O8" s="26" t="s">
        <v>41</v>
      </c>
    </row>
    <row r="9" customFormat="false" ht="14.4" hidden="false" customHeight="false" outlineLevel="0" collapsed="false">
      <c r="A9" s="29" t="s">
        <v>42</v>
      </c>
      <c r="B9" s="29" t="s">
        <v>43</v>
      </c>
      <c r="C9" s="26" t="s">
        <v>40</v>
      </c>
      <c r="D9" s="26"/>
      <c r="E9" s="27" t="n">
        <v>3</v>
      </c>
      <c r="F9" s="27" t="n">
        <v>2</v>
      </c>
      <c r="G9" s="27" t="n">
        <v>4</v>
      </c>
      <c r="H9" s="27" t="n">
        <v>5</v>
      </c>
      <c r="I9" s="27" t="n">
        <v>2</v>
      </c>
      <c r="J9" s="27" t="n">
        <v>1</v>
      </c>
      <c r="K9" s="27" t="n">
        <v>1</v>
      </c>
      <c r="L9" s="27" t="n">
        <v>1</v>
      </c>
      <c r="M9" s="27" t="n">
        <v>2</v>
      </c>
      <c r="N9" s="27" t="n">
        <v>2</v>
      </c>
      <c r="O9" s="26" t="s">
        <v>44</v>
      </c>
    </row>
    <row r="10" customFormat="false" ht="14.4" hidden="false" customHeight="false" outlineLevel="0" collapsed="false">
      <c r="A10" s="26"/>
      <c r="B10" s="26"/>
      <c r="C10" s="26"/>
      <c r="D10" s="26"/>
      <c r="E10" s="27"/>
      <c r="F10" s="27"/>
      <c r="G10" s="27"/>
      <c r="H10" s="27"/>
      <c r="I10" s="27"/>
      <c r="J10" s="27"/>
      <c r="K10" s="27"/>
      <c r="L10" s="27"/>
      <c r="M10" s="27"/>
      <c r="N10" s="27"/>
      <c r="O10" s="26"/>
    </row>
    <row r="11" customFormat="false" ht="14.4" hidden="false" customHeight="false" outlineLevel="0" collapsed="false">
      <c r="A11" s="26"/>
      <c r="B11" s="26"/>
      <c r="C11" s="26"/>
      <c r="D11" s="26"/>
      <c r="E11" s="27"/>
      <c r="F11" s="27"/>
      <c r="G11" s="27"/>
      <c r="H11" s="27"/>
      <c r="I11" s="27"/>
      <c r="J11" s="27"/>
      <c r="K11" s="27"/>
      <c r="L11" s="27"/>
      <c r="M11" s="27"/>
      <c r="N11" s="27"/>
      <c r="O11" s="26"/>
    </row>
    <row r="12" customFormat="false" ht="14.4" hidden="false" customHeight="false" outlineLevel="0" collapsed="false">
      <c r="A12" s="26"/>
      <c r="B12" s="26"/>
      <c r="C12" s="26"/>
      <c r="D12" s="26"/>
      <c r="E12" s="27"/>
      <c r="F12" s="27"/>
      <c r="G12" s="27"/>
      <c r="H12" s="27"/>
      <c r="I12" s="27"/>
      <c r="J12" s="27"/>
      <c r="K12" s="27"/>
      <c r="L12" s="27"/>
      <c r="M12" s="27"/>
      <c r="N12" s="27"/>
      <c r="O12" s="26"/>
    </row>
    <row r="13" customFormat="false" ht="14.4" hidden="false" customHeight="false" outlineLevel="0" collapsed="false">
      <c r="A13" s="26"/>
      <c r="B13" s="26"/>
      <c r="C13" s="26"/>
      <c r="D13" s="26"/>
      <c r="E13" s="27"/>
      <c r="F13" s="27"/>
      <c r="G13" s="27"/>
      <c r="H13" s="27"/>
      <c r="I13" s="27"/>
      <c r="J13" s="27"/>
      <c r="K13" s="27"/>
      <c r="L13" s="27"/>
      <c r="M13" s="27"/>
      <c r="N13" s="27"/>
      <c r="O13" s="26"/>
    </row>
    <row r="14" customFormat="false" ht="14.4" hidden="false" customHeight="false" outlineLevel="0" collapsed="false">
      <c r="A14" s="26"/>
      <c r="B14" s="26"/>
      <c r="C14" s="26"/>
      <c r="D14" s="26"/>
      <c r="E14" s="27"/>
      <c r="F14" s="27"/>
      <c r="G14" s="27"/>
      <c r="H14" s="27"/>
      <c r="I14" s="27"/>
      <c r="J14" s="27"/>
      <c r="K14" s="27"/>
      <c r="L14" s="27"/>
      <c r="M14" s="27"/>
      <c r="N14" s="27"/>
      <c r="O14" s="26"/>
    </row>
    <row r="15" customFormat="false" ht="14.4" hidden="false" customHeight="false" outlineLevel="0" collapsed="false">
      <c r="A15" s="26"/>
      <c r="B15" s="26"/>
      <c r="C15" s="26"/>
      <c r="D15" s="26"/>
      <c r="E15" s="27"/>
      <c r="F15" s="27"/>
      <c r="G15" s="27"/>
      <c r="H15" s="27"/>
      <c r="I15" s="27"/>
      <c r="J15" s="27"/>
      <c r="K15" s="27"/>
      <c r="L15" s="27"/>
      <c r="M15" s="27"/>
      <c r="N15" s="27"/>
      <c r="O15" s="26"/>
    </row>
    <row r="16" customFormat="false" ht="14.4" hidden="false" customHeight="false" outlineLevel="0" collapsed="false">
      <c r="A16" s="26"/>
      <c r="B16" s="26"/>
      <c r="C16" s="26"/>
      <c r="D16" s="26"/>
      <c r="E16" s="27"/>
      <c r="F16" s="27"/>
      <c r="G16" s="27"/>
      <c r="H16" s="27"/>
      <c r="I16" s="27"/>
      <c r="J16" s="27"/>
      <c r="K16" s="27"/>
      <c r="L16" s="27"/>
      <c r="M16" s="27"/>
      <c r="N16" s="27"/>
      <c r="O16" s="26"/>
    </row>
    <row r="17" customFormat="false" ht="14.4" hidden="false" customHeight="false" outlineLevel="0" collapsed="false">
      <c r="A17" s="26"/>
      <c r="B17" s="26"/>
      <c r="C17" s="26"/>
      <c r="D17" s="26"/>
      <c r="E17" s="27"/>
      <c r="F17" s="27"/>
      <c r="G17" s="27"/>
      <c r="H17" s="27"/>
      <c r="I17" s="27"/>
      <c r="J17" s="27"/>
      <c r="K17" s="27"/>
      <c r="L17" s="27"/>
      <c r="M17" s="27"/>
      <c r="N17" s="27"/>
      <c r="O17" s="26"/>
    </row>
    <row r="18" customFormat="false" ht="14.4" hidden="false" customHeight="false" outlineLevel="0" collapsed="false">
      <c r="A18" s="26"/>
      <c r="B18" s="26"/>
      <c r="C18" s="26"/>
      <c r="D18" s="26"/>
      <c r="E18" s="27"/>
      <c r="F18" s="27"/>
      <c r="G18" s="27"/>
      <c r="H18" s="27"/>
      <c r="I18" s="27"/>
      <c r="J18" s="27"/>
      <c r="K18" s="27"/>
      <c r="L18" s="27"/>
      <c r="M18" s="27"/>
      <c r="N18" s="27"/>
      <c r="O18" s="26"/>
    </row>
    <row r="19" customFormat="false" ht="14.4" hidden="false" customHeight="false" outlineLevel="0" collapsed="false">
      <c r="A19" s="26"/>
      <c r="B19" s="26"/>
      <c r="C19" s="26"/>
      <c r="D19" s="26"/>
      <c r="E19" s="27"/>
      <c r="F19" s="27"/>
      <c r="G19" s="27"/>
      <c r="H19" s="27"/>
      <c r="I19" s="27"/>
      <c r="J19" s="27"/>
      <c r="K19" s="27"/>
      <c r="L19" s="27"/>
      <c r="M19" s="27"/>
      <c r="N19" s="27"/>
      <c r="O19" s="26"/>
    </row>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FCBC77"/>
    <pageSetUpPr fitToPage="false"/>
  </sheetPr>
  <dimension ref="A1:R58"/>
  <sheetViews>
    <sheetView windowProtection="false" showFormulas="false" showGridLines="false" showRowColHeaders="true" showZeros="true" rightToLeft="false" tabSelected="false" showOutlineSymbols="true" defaultGridColor="true" view="normal" topLeftCell="B28" colorId="64" zoomScale="60" zoomScaleNormal="60" zoomScalePageLayoutView="100" workbookViewId="0">
      <selection pane="topLeft" activeCell="I55" activeCellId="0" sqref="I55"/>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180000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10500</v>
      </c>
      <c r="F10" s="41" t="n">
        <v>10500</v>
      </c>
      <c r="G10" s="41" t="n">
        <v>10500</v>
      </c>
      <c r="H10" s="41" t="n">
        <v>10500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c r="R16" s="17" t="s">
        <v>63</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50" t="n">
        <v>1</v>
      </c>
      <c r="E18" s="51" t="n">
        <v>0</v>
      </c>
      <c r="F18" s="51" t="n">
        <v>0.00189630066038898</v>
      </c>
      <c r="G18" s="52" t="n">
        <f aca="false">IF(I18="Média",D18,C18)</f>
        <v>1</v>
      </c>
      <c r="H18" s="53" t="n">
        <v>0</v>
      </c>
      <c r="I18" s="54" t="s">
        <v>4</v>
      </c>
      <c r="J18" s="55" t="n">
        <f aca="false">G18*H18</f>
        <v>0</v>
      </c>
      <c r="K18" s="56" t="n">
        <f aca="false">IFERROR(IF(I18="Média",(1-(J18/G18))*F18,(1-(J18/G18))*E18),0)</f>
        <v>0.00189630066038898</v>
      </c>
      <c r="L18" s="57"/>
      <c r="M18" s="57"/>
      <c r="N18" s="57"/>
      <c r="O18" s="58"/>
      <c r="P18" s="58"/>
      <c r="Q18" s="58"/>
      <c r="R18" s="0" t="n">
        <v>1</v>
      </c>
    </row>
    <row r="19" customFormat="false" ht="14.4" hidden="false" customHeight="false" outlineLevel="0" collapsed="false">
      <c r="A19" s="48" t="s">
        <v>70</v>
      </c>
      <c r="B19" s="48" t="s">
        <v>70</v>
      </c>
      <c r="C19" s="49" t="n">
        <v>0</v>
      </c>
      <c r="D19" s="50" t="n">
        <v>0</v>
      </c>
      <c r="E19" s="51" t="n">
        <v>0</v>
      </c>
      <c r="F19" s="51" t="n">
        <v>0</v>
      </c>
      <c r="G19" s="52" t="n">
        <f aca="false">IF(I19="Média",D19,C19)</f>
        <v>0</v>
      </c>
      <c r="H19" s="53" t="n">
        <v>0</v>
      </c>
      <c r="I19" s="54" t="s">
        <v>4</v>
      </c>
      <c r="J19" s="55" t="n">
        <f aca="false">G19*H19</f>
        <v>0</v>
      </c>
      <c r="K19" s="56" t="n">
        <f aca="false">IFERROR(IF(I19="Média",(1-(J19/G19))*F19,(1-(J19/G19))*E19),0)</f>
        <v>0</v>
      </c>
      <c r="L19" s="59"/>
      <c r="M19" s="59"/>
      <c r="N19" s="59"/>
      <c r="O19" s="60"/>
      <c r="P19" s="60"/>
      <c r="Q19" s="60"/>
      <c r="R19" s="0" t="n">
        <v>0</v>
      </c>
    </row>
    <row r="20" customFormat="false" ht="14.4" hidden="false" customHeight="false" outlineLevel="0" collapsed="false">
      <c r="A20" s="48" t="s">
        <v>71</v>
      </c>
      <c r="B20" s="48" t="s">
        <v>71</v>
      </c>
      <c r="C20" s="49" t="n">
        <v>2</v>
      </c>
      <c r="D20" s="50" t="n">
        <v>2</v>
      </c>
      <c r="E20" s="51" t="n">
        <v>0.0046029919447641</v>
      </c>
      <c r="F20" s="51" t="n">
        <v>0.00388800418234695</v>
      </c>
      <c r="G20" s="52" t="n">
        <f aca="false">IF(I20="Média",D20,C20)</f>
        <v>2</v>
      </c>
      <c r="H20" s="53" t="n">
        <v>0.05</v>
      </c>
      <c r="I20" s="54" t="s">
        <v>4</v>
      </c>
      <c r="J20" s="55" t="n">
        <f aca="false">G20*H20</f>
        <v>0.1</v>
      </c>
      <c r="K20" s="56" t="n">
        <f aca="false">IFERROR(IF(I20="Média",(1-(J20/G20))*F20,(1-(J20/G20))*E20),0)</f>
        <v>0.0036936039732296</v>
      </c>
      <c r="L20" s="57"/>
      <c r="M20" s="57"/>
      <c r="N20" s="57"/>
      <c r="O20" s="58"/>
      <c r="P20" s="58"/>
      <c r="Q20" s="58"/>
      <c r="R20" s="0" t="n">
        <v>2</v>
      </c>
    </row>
    <row r="21" customFormat="false" ht="14.4" hidden="false" customHeight="false" outlineLevel="0" collapsed="false">
      <c r="A21" s="48" t="s">
        <v>72</v>
      </c>
      <c r="B21" s="48" t="s">
        <v>72</v>
      </c>
      <c r="C21" s="49" t="n">
        <v>1</v>
      </c>
      <c r="D21" s="50" t="n">
        <v>0.6</v>
      </c>
      <c r="E21" s="51" t="n">
        <v>0.00230149597238205</v>
      </c>
      <c r="F21" s="51" t="n">
        <v>0.00113922422983709</v>
      </c>
      <c r="G21" s="52" t="n">
        <f aca="false">IF(I21="Média",D21,C21)</f>
        <v>1</v>
      </c>
      <c r="H21" s="53" t="n">
        <v>0</v>
      </c>
      <c r="I21" s="54" t="s">
        <v>5</v>
      </c>
      <c r="J21" s="55" t="n">
        <f aca="false">G21*H21</f>
        <v>0</v>
      </c>
      <c r="K21" s="56" t="n">
        <f aca="false">IFERROR(IF(I21="Média",(1-(J21/G21))*F21,(1-(J21/G21))*E21),0)</f>
        <v>0.00230149597238205</v>
      </c>
      <c r="L21" s="59"/>
      <c r="M21" s="59"/>
      <c r="N21" s="59"/>
      <c r="O21" s="60"/>
      <c r="P21" s="60"/>
      <c r="Q21" s="60"/>
      <c r="R21" s="0" t="n">
        <v>1</v>
      </c>
    </row>
    <row r="22" customFormat="false" ht="14.4" hidden="false" customHeight="false" outlineLevel="0" collapsed="false">
      <c r="A22" s="48" t="s">
        <v>73</v>
      </c>
      <c r="B22" s="48" t="s">
        <v>73</v>
      </c>
      <c r="C22" s="49" t="n">
        <v>0</v>
      </c>
      <c r="D22" s="50" t="n">
        <v>4.4</v>
      </c>
      <c r="E22" s="51" t="n">
        <f aca="false">2/508.25</f>
        <v>0.00393507132316773</v>
      </c>
      <c r="F22" s="51" t="n">
        <v>0.00859897593549085</v>
      </c>
      <c r="G22" s="52" t="n">
        <f aca="false">IF(I22="Média",D22,C22)</f>
        <v>4.4</v>
      </c>
      <c r="H22" s="53" t="n">
        <v>0</v>
      </c>
      <c r="I22" s="54" t="s">
        <v>4</v>
      </c>
      <c r="J22" s="55" t="n">
        <f aca="false">G22*H22</f>
        <v>0</v>
      </c>
      <c r="K22" s="56" t="n">
        <f aca="false">IFERROR(IF(I22="Média",(1-(J22/G22))*F22,(1-(J22/G22))*E22),0)</f>
        <v>0.00859897593549085</v>
      </c>
      <c r="L22" s="57"/>
      <c r="M22" s="57"/>
      <c r="N22" s="57"/>
      <c r="O22" s="58"/>
      <c r="P22" s="58"/>
      <c r="Q22" s="58"/>
      <c r="R22" s="0" t="n">
        <v>2</v>
      </c>
    </row>
    <row r="23" customFormat="false" ht="14.4" hidden="false" customHeight="false" outlineLevel="0" collapsed="false">
      <c r="A23" s="48" t="s">
        <v>74</v>
      </c>
      <c r="B23" s="48" t="s">
        <v>74</v>
      </c>
      <c r="C23" s="49" t="n">
        <v>0</v>
      </c>
      <c r="D23" s="50" t="n">
        <v>0</v>
      </c>
      <c r="E23" s="51" t="n">
        <v>0</v>
      </c>
      <c r="F23" s="51" t="n">
        <v>0</v>
      </c>
      <c r="G23" s="52" t="n">
        <f aca="false">IF(I23="Média",D23,C23)</f>
        <v>0</v>
      </c>
      <c r="H23" s="53" t="n">
        <v>0</v>
      </c>
      <c r="I23" s="54" t="s">
        <v>4</v>
      </c>
      <c r="J23" s="55" t="n">
        <f aca="false">G23*H23</f>
        <v>0</v>
      </c>
      <c r="K23" s="56" t="n">
        <f aca="false">IFERROR(IF(I23="Média",(1-(J23/G23))*F23,(1-(J23/G23))*E23),0)</f>
        <v>0</v>
      </c>
      <c r="L23" s="59"/>
      <c r="M23" s="59"/>
      <c r="N23" s="59"/>
      <c r="O23" s="60"/>
      <c r="P23" s="60"/>
      <c r="Q23" s="60"/>
      <c r="R23" s="0" t="n">
        <v>0</v>
      </c>
    </row>
    <row r="24" customFormat="false" ht="14.4" hidden="false" customHeight="false" outlineLevel="0" collapsed="false">
      <c r="A24" s="48" t="s">
        <v>75</v>
      </c>
      <c r="B24" s="48" t="s">
        <v>75</v>
      </c>
      <c r="C24" s="49" t="n">
        <v>16</v>
      </c>
      <c r="D24" s="50" t="n">
        <v>22.6</v>
      </c>
      <c r="E24" s="51" t="n">
        <v>0.0368239355581128</v>
      </c>
      <c r="F24" s="51" t="n">
        <v>0.0440444334049392</v>
      </c>
      <c r="G24" s="52" t="n">
        <f aca="false">IF(I24="Média",D24,C24)</f>
        <v>16</v>
      </c>
      <c r="H24" s="53" t="n">
        <v>0.05</v>
      </c>
      <c r="I24" s="54" t="s">
        <v>5</v>
      </c>
      <c r="J24" s="55" t="n">
        <f aca="false">G24*H24</f>
        <v>0.8</v>
      </c>
      <c r="K24" s="56" t="n">
        <f aca="false">IFERROR(IF(I24="Média",(1-(J24/G24))*F24,(1-(J24/G24))*E24),0)</f>
        <v>0.0349827387802072</v>
      </c>
      <c r="L24" s="57"/>
      <c r="M24" s="57"/>
      <c r="N24" s="57"/>
      <c r="O24" s="58"/>
      <c r="P24" s="58"/>
      <c r="Q24" s="58"/>
      <c r="R24" s="0" t="n">
        <v>16</v>
      </c>
    </row>
    <row r="25" customFormat="false" ht="14.4" hidden="false" customHeight="false" outlineLevel="0" collapsed="false">
      <c r="A25" s="48" t="s">
        <v>76</v>
      </c>
      <c r="B25" s="48" t="s">
        <v>76</v>
      </c>
      <c r="C25" s="49" t="n">
        <v>2</v>
      </c>
      <c r="D25" s="50" t="n">
        <v>4.4</v>
      </c>
      <c r="E25" s="51" t="n">
        <v>0.0046029919447641</v>
      </c>
      <c r="F25" s="51" t="n">
        <v>0.00847028546675882</v>
      </c>
      <c r="G25" s="52" t="n">
        <f aca="false">IF(I25="Média",D25,C25)</f>
        <v>2</v>
      </c>
      <c r="H25" s="53" t="n">
        <v>0</v>
      </c>
      <c r="I25" s="54" t="s">
        <v>5</v>
      </c>
      <c r="J25" s="55" t="n">
        <f aca="false">G25*H25</f>
        <v>0</v>
      </c>
      <c r="K25" s="56" t="n">
        <f aca="false">IFERROR(IF(I25="Média",(1-(J25/G25))*F25,(1-(J25/G25))*E25),0)</f>
        <v>0.0046029919447641</v>
      </c>
      <c r="L25" s="59"/>
      <c r="M25" s="59"/>
      <c r="N25" s="59"/>
      <c r="O25" s="60"/>
      <c r="P25" s="60"/>
      <c r="Q25" s="60"/>
      <c r="R25" s="0" t="n">
        <v>2</v>
      </c>
    </row>
    <row r="26" customFormat="false" ht="14.4" hidden="false" customHeight="false" outlineLevel="0" collapsed="false">
      <c r="A26" s="48" t="s">
        <v>77</v>
      </c>
      <c r="B26" s="48" t="s">
        <v>77</v>
      </c>
      <c r="C26" s="49" t="n">
        <v>0</v>
      </c>
      <c r="D26" s="50" t="n">
        <v>0</v>
      </c>
      <c r="E26" s="51" t="n">
        <v>0</v>
      </c>
      <c r="F26" s="51" t="n">
        <v>0</v>
      </c>
      <c r="G26" s="52" t="n">
        <f aca="false">IF(I26="Média",D26,C26)</f>
        <v>0</v>
      </c>
      <c r="H26" s="53" t="n">
        <v>0</v>
      </c>
      <c r="I26" s="54" t="s">
        <v>4</v>
      </c>
      <c r="J26" s="55" t="n">
        <f aca="false">G26*H26</f>
        <v>0</v>
      </c>
      <c r="K26" s="56" t="n">
        <f aca="false">IFERROR(IF(I26="Média",(1-(J26/G26))*F26,(1-(J26/G26))*E26),0)</f>
        <v>0</v>
      </c>
      <c r="L26" s="59"/>
      <c r="M26" s="59"/>
      <c r="N26" s="59"/>
      <c r="O26" s="60"/>
      <c r="P26" s="60"/>
      <c r="Q26" s="60"/>
      <c r="R26" s="0" t="n">
        <v>0</v>
      </c>
    </row>
    <row r="27" customFormat="false" ht="14.4" hidden="false" customHeight="false" outlineLevel="0" collapsed="false">
      <c r="A27" s="48" t="s">
        <v>78</v>
      </c>
      <c r="B27" s="48" t="s">
        <v>78</v>
      </c>
      <c r="C27" s="49" t="n">
        <v>0</v>
      </c>
      <c r="D27" s="50" t="n">
        <v>0</v>
      </c>
      <c r="E27" s="51" t="n">
        <v>0</v>
      </c>
      <c r="F27" s="51" t="n">
        <v>0</v>
      </c>
      <c r="G27" s="52" t="n">
        <f aca="false">IF(I27="Média",D27,C27)</f>
        <v>0</v>
      </c>
      <c r="H27" s="53" t="n">
        <v>0</v>
      </c>
      <c r="I27" s="54" t="s">
        <v>4</v>
      </c>
      <c r="J27" s="55" t="n">
        <f aca="false">G27*H27</f>
        <v>0</v>
      </c>
      <c r="K27" s="56" t="n">
        <f aca="false">IFERROR(IF(I27="Média",(1-(J27/G27))*F27,(1-(J27/G27))*E27),0)</f>
        <v>0</v>
      </c>
      <c r="L27" s="59"/>
      <c r="M27" s="59"/>
      <c r="N27" s="59"/>
      <c r="O27" s="60"/>
      <c r="P27" s="60"/>
      <c r="Q27" s="60"/>
      <c r="R27" s="0" t="n">
        <v>0</v>
      </c>
    </row>
    <row r="28" customFormat="false" ht="14.4" hidden="false" customHeight="false" outlineLevel="0" collapsed="false">
      <c r="A28" s="48" t="s">
        <v>79</v>
      </c>
      <c r="B28" s="48" t="s">
        <v>79</v>
      </c>
      <c r="C28" s="49" t="n">
        <v>0</v>
      </c>
      <c r="D28" s="50" t="n">
        <v>0</v>
      </c>
      <c r="E28" s="51" t="n">
        <v>0</v>
      </c>
      <c r="F28" s="51" t="n">
        <v>0</v>
      </c>
      <c r="G28" s="52" t="n">
        <f aca="false">IF(I28="Média",D28,C28)</f>
        <v>0</v>
      </c>
      <c r="H28" s="53" t="n">
        <v>0.05</v>
      </c>
      <c r="I28" s="54" t="s">
        <v>4</v>
      </c>
      <c r="J28" s="55" t="n">
        <f aca="false">G28*H28</f>
        <v>0</v>
      </c>
      <c r="K28" s="56" t="n">
        <f aca="false">IFERROR(IF(I28="Média",(1-(J28/G28))*F28,(1-(J28/G28))*E28),0)</f>
        <v>0</v>
      </c>
      <c r="L28" s="57"/>
      <c r="M28" s="59"/>
      <c r="N28" s="59"/>
      <c r="O28" s="58"/>
      <c r="P28" s="60"/>
      <c r="Q28" s="60"/>
      <c r="R28" s="0" t="n">
        <v>0.0133333333333333</v>
      </c>
    </row>
    <row r="29" customFormat="false" ht="14.4" hidden="false" customHeight="false" outlineLevel="0" collapsed="false">
      <c r="A29" s="48" t="s">
        <v>80</v>
      </c>
      <c r="B29" s="48" t="s">
        <v>80</v>
      </c>
      <c r="C29" s="49" t="n">
        <v>0</v>
      </c>
      <c r="D29" s="50" t="n">
        <v>0</v>
      </c>
      <c r="E29" s="51" t="n">
        <v>0</v>
      </c>
      <c r="F29" s="51" t="n">
        <v>0</v>
      </c>
      <c r="G29" s="52" t="n">
        <f aca="false">IF(I29="Média",D29,C29)</f>
        <v>0</v>
      </c>
      <c r="H29" s="53" t="n">
        <v>0</v>
      </c>
      <c r="I29" s="54" t="s">
        <v>4</v>
      </c>
      <c r="J29" s="55" t="n">
        <f aca="false">G29*H29</f>
        <v>0</v>
      </c>
      <c r="K29" s="56" t="n">
        <f aca="false">IFERROR(IF(I29="Média",(1-(J29/G29))*F29,(1-(J29/G29))*E29),0)</f>
        <v>0</v>
      </c>
      <c r="L29" s="59"/>
      <c r="M29" s="59"/>
      <c r="N29" s="59"/>
      <c r="O29" s="58"/>
      <c r="P29" s="58"/>
      <c r="Q29" s="58"/>
      <c r="R29" s="0" t="n">
        <v>0</v>
      </c>
    </row>
    <row r="30" customFormat="false" ht="14.4" hidden="false" customHeight="false" outlineLevel="0" collapsed="false">
      <c r="A30" s="48" t="s">
        <v>81</v>
      </c>
      <c r="B30" s="48" t="s">
        <v>81</v>
      </c>
      <c r="C30" s="49" t="n">
        <v>0</v>
      </c>
      <c r="D30" s="50" t="n">
        <v>4.6</v>
      </c>
      <c r="E30" s="51" t="n">
        <v>0</v>
      </c>
      <c r="F30" s="51" t="n">
        <v>0.00880460597467803</v>
      </c>
      <c r="G30" s="52" t="n">
        <f aca="false">IF(I30="Média",D30,C30)</f>
        <v>4.6</v>
      </c>
      <c r="H30" s="53" t="n">
        <v>0</v>
      </c>
      <c r="I30" s="54" t="s">
        <v>4</v>
      </c>
      <c r="J30" s="55" t="n">
        <f aca="false">G30*H30</f>
        <v>0</v>
      </c>
      <c r="K30" s="56" t="n">
        <f aca="false">IFERROR(IF(I30="Média",(1-(J30/G30))*F30,(1-(J30/G30))*E30),0)</f>
        <v>0.00880460597467803</v>
      </c>
      <c r="L30" s="59"/>
      <c r="M30" s="59"/>
      <c r="N30" s="59"/>
      <c r="O30" s="60"/>
      <c r="P30" s="60"/>
      <c r="Q30" s="60"/>
      <c r="R30" s="0" t="n">
        <v>4.6</v>
      </c>
    </row>
    <row r="31" customFormat="false" ht="14.4" hidden="false" customHeight="false" outlineLevel="0" collapsed="false">
      <c r="A31" s="48" t="s">
        <v>82</v>
      </c>
      <c r="B31" s="48" t="s">
        <v>82</v>
      </c>
      <c r="C31" s="49" t="n">
        <v>0</v>
      </c>
      <c r="D31" s="50" t="n">
        <v>0</v>
      </c>
      <c r="E31" s="51" t="n">
        <v>0</v>
      </c>
      <c r="F31" s="51" t="n">
        <v>0</v>
      </c>
      <c r="G31" s="52" t="n">
        <f aca="false">IF(I31="Média",D31,C31)</f>
        <v>0</v>
      </c>
      <c r="H31" s="53" t="n">
        <v>0</v>
      </c>
      <c r="I31" s="54" t="s">
        <v>4</v>
      </c>
      <c r="J31" s="55" t="n">
        <f aca="false">G31*H31</f>
        <v>0</v>
      </c>
      <c r="K31" s="56" t="n">
        <f aca="false">IFERROR(IF(I31="Média",(1-(J31/G31))*F31,(1-(J31/G31))*E31),0)</f>
        <v>0</v>
      </c>
      <c r="L31" s="59"/>
      <c r="M31" s="59"/>
      <c r="N31" s="59"/>
      <c r="O31" s="60"/>
      <c r="P31" s="60"/>
      <c r="Q31" s="60"/>
      <c r="R31" s="0" t="n">
        <v>0</v>
      </c>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53" t="n">
        <v>0.05</v>
      </c>
      <c r="I32" s="54" t="s">
        <v>4</v>
      </c>
      <c r="J32" s="55" t="n">
        <f aca="false">G32*H32</f>
        <v>1.04</v>
      </c>
      <c r="K32" s="56" t="n">
        <f aca="false">IFERROR(IF(I32="Média",(1-(J32/G32))*F32,(1-(J32/G32))*E32),0)</f>
        <v>0.0385207471576048</v>
      </c>
      <c r="L32" s="59"/>
      <c r="M32" s="59"/>
      <c r="N32" s="59"/>
      <c r="O32" s="60"/>
      <c r="P32" s="60"/>
      <c r="Q32" s="60"/>
      <c r="R32" s="0" t="n">
        <v>20.8</v>
      </c>
    </row>
    <row r="33" customFormat="false" ht="14.4" hidden="false" customHeight="false" outlineLevel="0" collapsed="false">
      <c r="A33" s="48" t="s">
        <v>84</v>
      </c>
      <c r="B33" s="48" t="s">
        <v>84</v>
      </c>
      <c r="C33" s="49" t="n">
        <v>0</v>
      </c>
      <c r="D33" s="50" t="n">
        <v>2</v>
      </c>
      <c r="E33" s="51" t="n">
        <v>0</v>
      </c>
      <c r="F33" s="51" t="n">
        <v>0.00384528069553313</v>
      </c>
      <c r="G33" s="52" t="n">
        <f aca="false">IF(I33="Média",D33,C33)</f>
        <v>2</v>
      </c>
      <c r="H33" s="53" t="n">
        <v>0</v>
      </c>
      <c r="I33" s="54" t="s">
        <v>4</v>
      </c>
      <c r="J33" s="55" t="n">
        <f aca="false">G33*H33</f>
        <v>0</v>
      </c>
      <c r="K33" s="56" t="n">
        <f aca="false">IFERROR(IF(I33="Média",(1-(J33/G33))*F33,(1-(J33/G33))*E33),0)</f>
        <v>0.00384528069553313</v>
      </c>
      <c r="L33" s="59"/>
      <c r="M33" s="59"/>
      <c r="N33" s="59"/>
      <c r="O33" s="60"/>
      <c r="P33" s="60"/>
      <c r="Q33" s="60"/>
      <c r="R33" s="0" t="n">
        <v>2</v>
      </c>
    </row>
    <row r="34" customFormat="false" ht="14.4" hidden="false" customHeight="false" outlineLevel="0" collapsed="false">
      <c r="A34" s="61" t="s">
        <v>85</v>
      </c>
      <c r="B34" s="61" t="s">
        <v>85</v>
      </c>
      <c r="C34" s="49" t="n">
        <v>664.56</v>
      </c>
      <c r="D34" s="49" t="n">
        <v>1124.52</v>
      </c>
      <c r="E34" s="51" t="n">
        <v>1.52948216340621</v>
      </c>
      <c r="F34" s="51" t="n">
        <v>2.17108627376529</v>
      </c>
      <c r="G34" s="52" t="n">
        <f aca="false">IF(I34="Média",D34,C34)</f>
        <v>664.56</v>
      </c>
      <c r="H34" s="53" t="n">
        <v>0</v>
      </c>
      <c r="I34" s="54" t="s">
        <v>5</v>
      </c>
      <c r="J34" s="55" t="n">
        <f aca="false">G34*H34</f>
        <v>0</v>
      </c>
      <c r="K34" s="56" t="n">
        <f aca="false">IFERROR(IF(I34="Média",(1-(J34/G34))*F34,(1-(J34/G34))*E34),0)</f>
        <v>1.52948216340621</v>
      </c>
      <c r="L34" s="57"/>
      <c r="M34" s="57"/>
      <c r="N34" s="57"/>
      <c r="O34" s="58"/>
      <c r="P34" s="58"/>
      <c r="Q34" s="58"/>
      <c r="R34" s="0" t="n">
        <v>664.56</v>
      </c>
    </row>
    <row r="35" customFormat="false" ht="14.4" hidden="false" customHeight="false" outlineLevel="0" collapsed="false">
      <c r="A35" s="62"/>
      <c r="B35" s="62"/>
      <c r="C35" s="63"/>
      <c r="D35" s="63"/>
      <c r="E35" s="64"/>
      <c r="F35" s="64"/>
      <c r="G35" s="63"/>
      <c r="H35" s="65"/>
      <c r="I35" s="63"/>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0.3</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74"/>
      <c r="E55" s="74"/>
      <c r="F55" s="27" t="n">
        <v>0</v>
      </c>
      <c r="G55" s="27" t="n">
        <v>0</v>
      </c>
      <c r="H55" s="27" t="n">
        <v>0</v>
      </c>
      <c r="I55" s="41" t="n">
        <f aca="false">7000+14*12*52</f>
        <v>15736</v>
      </c>
      <c r="J55" s="41" t="n">
        <f aca="false">7000+14*24*52</f>
        <v>24472</v>
      </c>
      <c r="K55" s="41" t="n">
        <f aca="false">7000+14*6*52</f>
        <v>11368</v>
      </c>
      <c r="L55" s="26" t="s">
        <v>120</v>
      </c>
    </row>
    <row r="56" customFormat="false" ht="22.45" hidden="false" customHeight="false" outlineLevel="0" collapsed="false">
      <c r="A56" s="26" t="s">
        <v>121</v>
      </c>
      <c r="B56" s="26" t="s">
        <v>122</v>
      </c>
      <c r="C56" s="26" t="s">
        <v>50</v>
      </c>
      <c r="D56" s="74"/>
      <c r="E56" s="74"/>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127</v>
      </c>
      <c r="B58" s="26" t="s">
        <v>128</v>
      </c>
      <c r="C58" s="75" t="s">
        <v>50</v>
      </c>
      <c r="D58" s="74"/>
      <c r="E58" s="74"/>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B26" colorId="64" zoomScale="60" zoomScaleNormal="60" zoomScalePageLayoutView="100" workbookViewId="0">
      <selection pane="topLeft" activeCell="I56" activeCellId="0" sqref="I56"/>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130</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55000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c r="F10" s="41"/>
      <c r="G10" s="41"/>
      <c r="H10" s="41"/>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6" t="n">
        <v>0.02</v>
      </c>
      <c r="I18" s="77" t="str">
        <f aca="false">'Iniciativa 1'!I18</f>
        <v>Média</v>
      </c>
      <c r="J18" s="77" t="n">
        <f aca="false">G18*H18</f>
        <v>0.02</v>
      </c>
      <c r="K18" s="56" t="n">
        <f aca="false">IFERROR(IF(I18="Média",(1-(J18/G18))*F18,(1-(J18/G18))*E18),0)</f>
        <v>0.0018583746471812</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6" t="n">
        <v>0</v>
      </c>
      <c r="I19" s="77" t="str">
        <f aca="false">'Iniciativa 1'!I19</f>
        <v>Média</v>
      </c>
      <c r="J19" s="77"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6" t="n">
        <v>0</v>
      </c>
      <c r="I20" s="77" t="str">
        <f aca="false">'Iniciativa 1'!I20</f>
        <v>Média</v>
      </c>
      <c r="J20" s="77"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6" t="n">
        <v>0</v>
      </c>
      <c r="I21" s="77" t="str">
        <f aca="false">'Iniciativa 1'!I21</f>
        <v>Último Ano</v>
      </c>
      <c r="J21" s="77"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6" t="n">
        <v>0.02</v>
      </c>
      <c r="I22" s="77" t="str">
        <f aca="false">'Iniciativa 1'!I22</f>
        <v>Média</v>
      </c>
      <c r="J22" s="77" t="n">
        <f aca="false">G22*H22</f>
        <v>0.088</v>
      </c>
      <c r="K22" s="56" t="n">
        <f aca="false">IFERROR(IF(I22="Média",(1-(J22/G22))*F22,(1-(J22/G22))*E22),0)</f>
        <v>0.00842699641678103</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6" t="n">
        <v>0</v>
      </c>
      <c r="I23" s="77" t="str">
        <f aca="false">'Iniciativa 1'!I23</f>
        <v>Média</v>
      </c>
      <c r="J23" s="77"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6" t="n">
        <v>0</v>
      </c>
      <c r="I24" s="77" t="str">
        <f aca="false">'Iniciativa 1'!I24</f>
        <v>Último Ano</v>
      </c>
      <c r="J24" s="77"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6" t="n">
        <v>0</v>
      </c>
      <c r="I25" s="77" t="str">
        <f aca="false">'Iniciativa 1'!I25</f>
        <v>Último Ano</v>
      </c>
      <c r="J25" s="77"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6" t="n">
        <v>0</v>
      </c>
      <c r="I26" s="77" t="str">
        <f aca="false">'Iniciativa 1'!I26</f>
        <v>Média</v>
      </c>
      <c r="J26" s="77"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6" t="n">
        <v>0</v>
      </c>
      <c r="I27" s="77" t="str">
        <f aca="false">'Iniciativa 1'!I27</f>
        <v>Média</v>
      </c>
      <c r="J27" s="77" t="n">
        <f aca="false">G27*H27</f>
        <v>0</v>
      </c>
      <c r="K27" s="56" t="n">
        <f aca="false">IFERROR(IF(I27="Média",(1-(J27/G27))*F27,(1-(J27/G27))*E27),0)</f>
        <v>0</v>
      </c>
      <c r="L27" s="59"/>
      <c r="M27" s="59"/>
      <c r="N27" s="59"/>
      <c r="O27" s="60"/>
      <c r="P27" s="60"/>
      <c r="Q27" s="60"/>
    </row>
    <row r="28" customFormat="false" ht="14.4"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6" t="n">
        <v>0</v>
      </c>
      <c r="I28" s="77" t="str">
        <f aca="false">'Iniciativa 1'!I28</f>
        <v>Média</v>
      </c>
      <c r="J28" s="77" t="n">
        <f aca="false">G28*H28</f>
        <v>0</v>
      </c>
      <c r="K28" s="56" t="n">
        <f aca="false">IFERROR(IF(I28="Média",(1-(J28/G28))*F28,(1-(J28/G28))*E28),0)</f>
        <v>0.000409976084728391</v>
      </c>
      <c r="L28" s="57"/>
      <c r="M28" s="59"/>
      <c r="N28" s="59"/>
      <c r="O28" s="58"/>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6" t="n">
        <v>0</v>
      </c>
      <c r="I29" s="77" t="str">
        <f aca="false">'Iniciativa 1'!I29</f>
        <v>Média</v>
      </c>
      <c r="J29" s="77"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6" t="n">
        <v>0.01</v>
      </c>
      <c r="I30" s="77" t="str">
        <f aca="false">'Iniciativa 1'!I30</f>
        <v>Média</v>
      </c>
      <c r="J30" s="77" t="n">
        <f aca="false">G30*H30</f>
        <v>0.046</v>
      </c>
      <c r="K30" s="56" t="n">
        <f aca="false">IFERROR(IF(I30="Média",(1-(J30/G30))*F30,(1-(J30/G30))*E30),0)</f>
        <v>0.00871655991493125</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6" t="n">
        <v>0</v>
      </c>
      <c r="I31" s="77" t="str">
        <f aca="false">'Iniciativa 1'!I31</f>
        <v>Média</v>
      </c>
      <c r="J31" s="77"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6" t="n">
        <v>0</v>
      </c>
      <c r="I32" s="77" t="str">
        <f aca="false">'Iniciativa 1'!I32</f>
        <v>Média</v>
      </c>
      <c r="J32" s="77"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6" t="n">
        <v>0</v>
      </c>
      <c r="I33" s="77" t="str">
        <f aca="false">'Iniciativa 1'!I33</f>
        <v>Média</v>
      </c>
      <c r="J33" s="77"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1" t="s">
        <v>85</v>
      </c>
      <c r="B34" s="61" t="s">
        <v>85</v>
      </c>
      <c r="C34" s="49" t="n">
        <v>664.56</v>
      </c>
      <c r="D34" s="49" t="n">
        <v>1124.52</v>
      </c>
      <c r="E34" s="51" t="n">
        <v>1.52948216340621</v>
      </c>
      <c r="F34" s="51" t="n">
        <v>2.17108627376529</v>
      </c>
      <c r="G34" s="52" t="n">
        <f aca="false">IF(I34="Média",D34,C34)</f>
        <v>664.56</v>
      </c>
      <c r="H34" s="76" t="n">
        <v>0.01</v>
      </c>
      <c r="I34" s="77" t="str">
        <f aca="false">'Iniciativa 1'!I34</f>
        <v>Último Ano</v>
      </c>
      <c r="J34" s="77" t="n">
        <f aca="false">G34*H34</f>
        <v>6.6456</v>
      </c>
      <c r="K34" s="56" t="n">
        <f aca="false">IFERROR(IF(I34="Média",(1-(J34/G34))*F34,(1-(J34/G34))*E34),0)</f>
        <v>1.51418734177215</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v>0</v>
      </c>
      <c r="F42" s="27" t="n">
        <v>0</v>
      </c>
      <c r="G42" s="42"/>
      <c r="H42" s="42"/>
      <c r="I42" s="41" t="n">
        <f aca="false">F42*0.7</f>
        <v>0</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2000</v>
      </c>
      <c r="J55" s="41" t="n">
        <f aca="false">I55+0.00001</f>
        <v>2000.00001</v>
      </c>
      <c r="K55" s="41" t="n">
        <f aca="false">I55-0.00001</f>
        <v>1999.99999</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75"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5" t="s">
        <v>50</v>
      </c>
      <c r="D58" s="27"/>
      <c r="E58" s="27"/>
      <c r="F58" s="27" t="n">
        <v>0</v>
      </c>
      <c r="G58" s="27" t="n">
        <v>0</v>
      </c>
      <c r="H58" s="27" t="n">
        <v>0</v>
      </c>
      <c r="I58" s="41" t="n">
        <v>5000</v>
      </c>
      <c r="J58" s="41" t="n">
        <f aca="false">I58+0.00001</f>
        <v>5000.00001</v>
      </c>
      <c r="K58" s="41" t="n">
        <f aca="false">I58-0.00001</f>
        <v>4999.99999</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true" showOutlineSymbols="true" defaultGridColor="true" view="normal" topLeftCell="A25" colorId="64" zoomScale="60" zoomScaleNormal="60" zoomScalePageLayoutView="100" workbookViewId="0">
      <selection pane="topLeft" activeCell="I55" activeCellId="0" sqref="I55"/>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132</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25000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f aca="false">D9*0.05</f>
        <v>1250</v>
      </c>
      <c r="F10" s="41" t="n">
        <v>1000</v>
      </c>
      <c r="G10" s="41" t="n">
        <v>1000</v>
      </c>
      <c r="H10" s="41" t="n">
        <v>1000</v>
      </c>
      <c r="I10" s="41"/>
      <c r="J10" s="41"/>
      <c r="K10" s="41"/>
      <c r="L10" s="41"/>
      <c r="M10" s="41"/>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6" t="n">
        <v>0</v>
      </c>
      <c r="I18" s="77" t="str">
        <f aca="false">'Iniciativa 1'!I18</f>
        <v>Média</v>
      </c>
      <c r="J18" s="77"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6" t="n">
        <v>0</v>
      </c>
      <c r="I19" s="77" t="str">
        <f aca="false">'Iniciativa 1'!I19</f>
        <v>Média</v>
      </c>
      <c r="J19" s="77"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6" t="n">
        <v>0.3</v>
      </c>
      <c r="I20" s="77" t="str">
        <f aca="false">'Iniciativa 1'!I20</f>
        <v>Média</v>
      </c>
      <c r="J20" s="77" t="n">
        <f aca="false">G20*H20</f>
        <v>0.6</v>
      </c>
      <c r="K20" s="56" t="n">
        <f aca="false">IFERROR(IF(I20="Média",(1-(J20/G20))*F20,(1-(J20/G20))*E20),0)</f>
        <v>0.00272160292764286</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6" t="n">
        <v>0</v>
      </c>
      <c r="I21" s="77" t="str">
        <f aca="false">'Iniciativa 1'!I21</f>
        <v>Último Ano</v>
      </c>
      <c r="J21" s="77"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6" t="n">
        <v>0</v>
      </c>
      <c r="I22" s="77" t="str">
        <f aca="false">'Iniciativa 1'!I22</f>
        <v>Média</v>
      </c>
      <c r="J22" s="77" t="n">
        <f aca="false">G22*H22</f>
        <v>0</v>
      </c>
      <c r="K22" s="56" t="n">
        <f aca="false">IFERROR(IF(I22="Média",(1-(J22/G22))*F22,(1-(J22/G22))*E22),0)</f>
        <v>0.00859897593549085</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6" t="n">
        <v>0</v>
      </c>
      <c r="I23" s="77" t="str">
        <f aca="false">'Iniciativa 1'!I23</f>
        <v>Média</v>
      </c>
      <c r="J23" s="77"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6" t="n">
        <v>1</v>
      </c>
      <c r="I24" s="77" t="str">
        <f aca="false">'Iniciativa 1'!I24</f>
        <v>Último Ano</v>
      </c>
      <c r="J24" s="77" t="n">
        <f aca="false">G24*H24</f>
        <v>16</v>
      </c>
      <c r="K24" s="56" t="n">
        <f aca="false">IFERROR(IF(I24="Média",(1-(J24/G24))*F24,(1-(J24/G24))*E24),0)</f>
        <v>0</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6" t="n">
        <v>0</v>
      </c>
      <c r="I25" s="77" t="str">
        <f aca="false">'Iniciativa 1'!I25</f>
        <v>Último Ano</v>
      </c>
      <c r="J25" s="77"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6" t="n">
        <v>0</v>
      </c>
      <c r="I26" s="77" t="str">
        <f aca="false">'Iniciativa 1'!I26</f>
        <v>Média</v>
      </c>
      <c r="J26" s="77"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6" t="n">
        <v>0</v>
      </c>
      <c r="I27" s="77" t="str">
        <f aca="false">'Iniciativa 1'!I27</f>
        <v>Média</v>
      </c>
      <c r="J27" s="77" t="n">
        <f aca="false">G27*H27</f>
        <v>0</v>
      </c>
      <c r="K27" s="56" t="n">
        <f aca="false">IFERROR(IF(I27="Média",(1-(J27/G27))*F27,(1-(J27/G27))*E27),0)</f>
        <v>0</v>
      </c>
      <c r="L27" s="59"/>
      <c r="M27" s="59"/>
      <c r="N27" s="59"/>
      <c r="O27" s="60"/>
      <c r="P27" s="60"/>
      <c r="Q27" s="60"/>
    </row>
    <row r="28" customFormat="false" ht="14.4"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6" t="n">
        <v>0</v>
      </c>
      <c r="I28" s="77" t="str">
        <f aca="false">'Iniciativa 1'!I28</f>
        <v>Média</v>
      </c>
      <c r="J28" s="77" t="n">
        <f aca="false">G28*H28</f>
        <v>0</v>
      </c>
      <c r="K28" s="56" t="n">
        <f aca="false">IFERROR(IF(I28="Média",(1-(J28/G28))*F28,(1-(J28/G28))*E28),0)</f>
        <v>0.000409976084728391</v>
      </c>
      <c r="L28" s="57"/>
      <c r="M28" s="59"/>
      <c r="N28" s="59"/>
      <c r="O28" s="58"/>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6" t="n">
        <v>0</v>
      </c>
      <c r="I29" s="77" t="str">
        <f aca="false">'Iniciativa 1'!I29</f>
        <v>Média</v>
      </c>
      <c r="J29" s="77"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6" t="n">
        <v>0</v>
      </c>
      <c r="I30" s="77" t="str">
        <f aca="false">'Iniciativa 1'!I30</f>
        <v>Média</v>
      </c>
      <c r="J30" s="77"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6" t="n">
        <v>0</v>
      </c>
      <c r="I31" s="77" t="str">
        <f aca="false">'Iniciativa 1'!I31</f>
        <v>Média</v>
      </c>
      <c r="J31" s="77"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6" t="n">
        <v>0.15</v>
      </c>
      <c r="I32" s="77" t="str">
        <f aca="false">'Iniciativa 1'!I32</f>
        <v>Média</v>
      </c>
      <c r="J32" s="77" t="n">
        <f aca="false">G32*H32</f>
        <v>3.12</v>
      </c>
      <c r="K32" s="56" t="n">
        <f aca="false">IFERROR(IF(I32="Média",(1-(J32/G32))*F32,(1-(J32/G32))*E32),0)</f>
        <v>0.0344659316673306</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6" t="n">
        <v>0</v>
      </c>
      <c r="I33" s="77" t="str">
        <f aca="false">'Iniciativa 1'!I33</f>
        <v>Média</v>
      </c>
      <c r="J33" s="77"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1" t="s">
        <v>85</v>
      </c>
      <c r="B34" s="61" t="s">
        <v>85</v>
      </c>
      <c r="C34" s="49" t="n">
        <v>664.56</v>
      </c>
      <c r="D34" s="49" t="n">
        <v>1124.52</v>
      </c>
      <c r="E34" s="51" t="n">
        <v>1.52948216340621</v>
      </c>
      <c r="F34" s="51" t="n">
        <v>2.17108627376529</v>
      </c>
      <c r="G34" s="52" t="n">
        <f aca="false">IF(I34="Média",D34,C34)</f>
        <v>664.56</v>
      </c>
      <c r="H34" s="76" t="n">
        <v>0</v>
      </c>
      <c r="I34" s="77" t="str">
        <f aca="false">'Iniciativa 1'!I34</f>
        <v>Último Ano</v>
      </c>
      <c r="J34" s="77"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t="n">
        <v>0</v>
      </c>
      <c r="E41" s="27" t="n">
        <v>0</v>
      </c>
      <c r="F41" s="27" t="n">
        <v>0</v>
      </c>
      <c r="G41" s="42"/>
      <c r="H41" s="42"/>
      <c r="I41" s="41" t="n">
        <v>0</v>
      </c>
      <c r="J41" s="42"/>
      <c r="K41" s="42"/>
      <c r="L41" s="26" t="s">
        <v>90</v>
      </c>
    </row>
    <row r="42" customFormat="false" ht="28.8" hidden="false" customHeight="false" outlineLevel="0" collapsed="false">
      <c r="A42" s="26" t="s">
        <v>91</v>
      </c>
      <c r="B42" s="26" t="s">
        <v>92</v>
      </c>
      <c r="C42" s="26" t="s">
        <v>93</v>
      </c>
      <c r="D42" s="27" t="n">
        <v>0</v>
      </c>
      <c r="E42" s="27" t="n">
        <f aca="false">3/5</f>
        <v>0.6</v>
      </c>
      <c r="F42" s="27" t="n">
        <f aca="false">E42</f>
        <v>0.6</v>
      </c>
      <c r="G42" s="42"/>
      <c r="H42" s="42"/>
      <c r="I42" s="41" t="n">
        <v>0.6</v>
      </c>
      <c r="J42" s="42"/>
      <c r="K42" s="42"/>
      <c r="L42" s="26" t="s">
        <v>94</v>
      </c>
      <c r="M42" s="0"/>
    </row>
    <row r="43" customFormat="false" ht="28.8" hidden="false" customHeight="false" outlineLevel="0" collapsed="false">
      <c r="A43" s="26" t="s">
        <v>95</v>
      </c>
      <c r="B43" s="26" t="s">
        <v>96</v>
      </c>
      <c r="C43" s="26" t="s">
        <v>93</v>
      </c>
      <c r="D43" s="27" t="n">
        <v>0</v>
      </c>
      <c r="E43" s="27" t="n">
        <f aca="false">3/5</f>
        <v>0.6</v>
      </c>
      <c r="F43" s="27" t="n">
        <f aca="false">E43</f>
        <v>0.6</v>
      </c>
      <c r="G43" s="42"/>
      <c r="H43" s="42"/>
      <c r="I43" s="41" t="n">
        <v>0.6</v>
      </c>
      <c r="J43" s="42"/>
      <c r="K43" s="42"/>
      <c r="L43" s="26" t="s">
        <v>97</v>
      </c>
      <c r="M43" s="0"/>
    </row>
    <row r="44" customFormat="false" ht="28.8" hidden="false" customHeight="false" outlineLevel="0" collapsed="false">
      <c r="A44" s="26" t="s">
        <v>98</v>
      </c>
      <c r="B44" s="26" t="s">
        <v>99</v>
      </c>
      <c r="C44" s="26" t="s">
        <v>93</v>
      </c>
      <c r="D44" s="27" t="n">
        <v>0</v>
      </c>
      <c r="E44" s="27" t="n">
        <v>0</v>
      </c>
      <c r="F44" s="27" t="n">
        <v>0</v>
      </c>
      <c r="G44" s="42"/>
      <c r="H44" s="42"/>
      <c r="I44" s="41" t="n">
        <v>0</v>
      </c>
      <c r="J44" s="42"/>
      <c r="K44" s="42"/>
      <c r="L44" s="26" t="s">
        <v>100</v>
      </c>
      <c r="M44" s="0"/>
    </row>
    <row r="45" customFormat="false" ht="28.8" hidden="false" customHeight="false" outlineLevel="0" collapsed="false">
      <c r="A45" s="26" t="s">
        <v>101</v>
      </c>
      <c r="B45" s="26" t="s">
        <v>102</v>
      </c>
      <c r="C45" s="26" t="s">
        <v>93</v>
      </c>
      <c r="D45" s="27" t="n">
        <v>0</v>
      </c>
      <c r="E45" s="27" t="n">
        <v>0</v>
      </c>
      <c r="F45" s="27" t="n">
        <v>0</v>
      </c>
      <c r="G45" s="42"/>
      <c r="H45" s="42"/>
      <c r="I45" s="41" t="n">
        <v>0</v>
      </c>
      <c r="J45" s="42"/>
      <c r="K45" s="42"/>
      <c r="L45" s="26" t="s">
        <v>103</v>
      </c>
      <c r="M45" s="0"/>
    </row>
    <row r="46" customFormat="false" ht="28.8" hidden="false" customHeight="false" outlineLevel="0" collapsed="false">
      <c r="A46" s="26" t="s">
        <v>104</v>
      </c>
      <c r="B46" s="26" t="s">
        <v>105</v>
      </c>
      <c r="C46" s="26" t="s">
        <v>93</v>
      </c>
      <c r="D46" s="27" t="n">
        <v>0</v>
      </c>
      <c r="E46" s="27" t="n">
        <v>0</v>
      </c>
      <c r="F46" s="27" t="n">
        <v>0</v>
      </c>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0</v>
      </c>
      <c r="J52" s="41" t="n">
        <v>1E-006</v>
      </c>
      <c r="K52" s="41" t="n">
        <v>-1E-006</v>
      </c>
      <c r="L52" s="26" t="s">
        <v>110</v>
      </c>
    </row>
    <row r="53" customFormat="false" ht="28.8" hidden="false" customHeight="false" outlineLevel="0" collapsed="false">
      <c r="A53" s="26" t="s">
        <v>111</v>
      </c>
      <c r="B53" s="26" t="s">
        <v>112</v>
      </c>
      <c r="C53" s="26" t="s">
        <v>113</v>
      </c>
      <c r="D53" s="42"/>
      <c r="E53" s="42"/>
      <c r="F53" s="42"/>
      <c r="G53" s="42"/>
      <c r="H53" s="42"/>
      <c r="I53" s="41" t="n">
        <v>0</v>
      </c>
      <c r="J53" s="41" t="n">
        <v>1E-006</v>
      </c>
      <c r="K53" s="41" t="n">
        <v>-1E-006</v>
      </c>
      <c r="L53" s="26" t="s">
        <v>114</v>
      </c>
    </row>
    <row r="54" customFormat="false" ht="28.8" hidden="false" customHeight="false" outlineLevel="0" collapsed="false">
      <c r="A54" s="26" t="s">
        <v>115</v>
      </c>
      <c r="B54" s="26" t="s">
        <v>116</v>
      </c>
      <c r="C54" s="26" t="s">
        <v>113</v>
      </c>
      <c r="D54" s="42"/>
      <c r="E54" s="42"/>
      <c r="F54" s="42"/>
      <c r="G54" s="42"/>
      <c r="H54" s="42"/>
      <c r="I54" s="41" t="n">
        <v>0</v>
      </c>
      <c r="J54" s="41" t="n">
        <v>1E-006</v>
      </c>
      <c r="K54" s="41" t="n">
        <v>-1E-006</v>
      </c>
      <c r="L54" s="26" t="s">
        <v>117</v>
      </c>
    </row>
    <row r="55" customFormat="false" ht="22.45" hidden="false" customHeight="false" outlineLevel="0" collapsed="false">
      <c r="A55" s="26" t="s">
        <v>118</v>
      </c>
      <c r="B55" s="26" t="s">
        <v>119</v>
      </c>
      <c r="C55" s="26" t="s">
        <v>50</v>
      </c>
      <c r="D55" s="42"/>
      <c r="E55" s="42"/>
      <c r="F55" s="27" t="n">
        <v>0</v>
      </c>
      <c r="G55" s="27" t="n">
        <v>0</v>
      </c>
      <c r="H55" s="27" t="n">
        <v>0</v>
      </c>
      <c r="I55" s="41" t="n">
        <v>0</v>
      </c>
      <c r="J55" s="41" t="n">
        <v>0</v>
      </c>
      <c r="K55" s="41" t="n">
        <v>0</v>
      </c>
      <c r="L55" s="26" t="s">
        <v>120</v>
      </c>
    </row>
    <row r="56" customFormat="false" ht="22.45" hidden="false" customHeight="false" outlineLevel="0" collapsed="false">
      <c r="A56" s="26" t="s">
        <v>121</v>
      </c>
      <c r="B56" s="26" t="s">
        <v>122</v>
      </c>
      <c r="C56" s="26" t="s">
        <v>50</v>
      </c>
      <c r="D56" s="42"/>
      <c r="E56" s="42"/>
      <c r="F56" s="27" t="n">
        <v>0</v>
      </c>
      <c r="G56" s="27" t="n">
        <v>0</v>
      </c>
      <c r="H56" s="27" t="n">
        <v>0</v>
      </c>
      <c r="I56" s="41" t="n">
        <v>0</v>
      </c>
      <c r="J56" s="41" t="n">
        <v>0</v>
      </c>
      <c r="K56" s="41" t="n">
        <v>0</v>
      </c>
      <c r="L56" s="26" t="s">
        <v>123</v>
      </c>
    </row>
    <row r="57" customFormat="false" ht="56.2" hidden="false" customHeight="false" outlineLevel="0" collapsed="false">
      <c r="A57" s="26" t="s">
        <v>124</v>
      </c>
      <c r="B57" s="26" t="s">
        <v>125</v>
      </c>
      <c r="C57" s="26" t="s">
        <v>40</v>
      </c>
      <c r="D57" s="27"/>
      <c r="E57" s="27"/>
      <c r="F57" s="27" t="n">
        <v>0</v>
      </c>
      <c r="G57" s="27" t="n">
        <v>0</v>
      </c>
      <c r="H57" s="27" t="n">
        <v>0</v>
      </c>
      <c r="I57" s="41" t="n">
        <v>0</v>
      </c>
      <c r="J57" s="41" t="n">
        <v>0</v>
      </c>
      <c r="K57" s="41" t="n">
        <v>0</v>
      </c>
      <c r="L57" s="26" t="s">
        <v>126</v>
      </c>
    </row>
    <row r="58" customFormat="false" ht="22.45" hidden="false" customHeight="false" outlineLevel="0" collapsed="false">
      <c r="A58" s="26" t="s">
        <v>131</v>
      </c>
      <c r="B58" s="26" t="s">
        <v>131</v>
      </c>
      <c r="C58" s="75" t="s">
        <v>50</v>
      </c>
      <c r="D58" s="27"/>
      <c r="E58" s="27"/>
      <c r="F58" s="27" t="n">
        <v>0</v>
      </c>
      <c r="G58" s="27" t="n">
        <v>0</v>
      </c>
      <c r="H58" s="27" t="n">
        <v>0</v>
      </c>
      <c r="I58" s="41" t="n">
        <v>0</v>
      </c>
      <c r="J58" s="41" t="n">
        <v>0</v>
      </c>
      <c r="K58" s="41" t="n">
        <v>0</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7"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0</v>
      </c>
      <c r="D18" s="49" t="n">
        <v>1</v>
      </c>
      <c r="E18" s="51" t="n">
        <v>0</v>
      </c>
      <c r="F18" s="51" t="n">
        <v>0.00189630066038898</v>
      </c>
      <c r="G18" s="52" t="n">
        <f aca="false">IF(I18="Média",D18,C18)</f>
        <v>1</v>
      </c>
      <c r="H18" s="76" t="n">
        <v>0</v>
      </c>
      <c r="I18" s="77" t="str">
        <f aca="false">'Iniciativa 1'!I18</f>
        <v>Média</v>
      </c>
      <c r="J18" s="77" t="n">
        <f aca="false">G18*H18</f>
        <v>0</v>
      </c>
      <c r="K18" s="56" t="n">
        <f aca="false">IFERROR(IF(I18="Média",(1-(J18/G18))*F18,(1-(J18/G18))*E18),0)</f>
        <v>0.00189630066038898</v>
      </c>
      <c r="L18" s="57"/>
      <c r="M18" s="57"/>
      <c r="N18" s="57"/>
      <c r="O18" s="58"/>
      <c r="P18" s="58"/>
      <c r="Q18" s="58"/>
    </row>
    <row r="19" customFormat="false" ht="14.4" hidden="false" customHeight="false" outlineLevel="0" collapsed="false">
      <c r="A19" s="48" t="s">
        <v>70</v>
      </c>
      <c r="B19" s="48" t="s">
        <v>70</v>
      </c>
      <c r="C19" s="49" t="n">
        <v>0</v>
      </c>
      <c r="D19" s="49" t="n">
        <v>0</v>
      </c>
      <c r="E19" s="51" t="n">
        <v>0</v>
      </c>
      <c r="F19" s="51" t="n">
        <v>0</v>
      </c>
      <c r="G19" s="52" t="n">
        <f aca="false">IF(I19="Média",D19,C19)</f>
        <v>0</v>
      </c>
      <c r="H19" s="76" t="n">
        <v>0</v>
      </c>
      <c r="I19" s="77" t="str">
        <f aca="false">'Iniciativa 1'!I19</f>
        <v>Média</v>
      </c>
      <c r="J19" s="77" t="n">
        <f aca="false">G19*H19</f>
        <v>0</v>
      </c>
      <c r="K19" s="56" t="n">
        <f aca="false">IFERROR(IF(I19="Média",(1-(J19/G19))*F19,(1-(J19/G19))*E19),0)</f>
        <v>0</v>
      </c>
      <c r="L19" s="59"/>
      <c r="M19" s="59"/>
      <c r="N19" s="59"/>
      <c r="O19" s="60"/>
      <c r="P19" s="60"/>
      <c r="Q19" s="60"/>
    </row>
    <row r="20" customFormat="false" ht="14.4" hidden="false" customHeight="false" outlineLevel="0" collapsed="false">
      <c r="A20" s="48" t="s">
        <v>71</v>
      </c>
      <c r="B20" s="48" t="s">
        <v>71</v>
      </c>
      <c r="C20" s="49" t="n">
        <v>2</v>
      </c>
      <c r="D20" s="49" t="n">
        <v>2</v>
      </c>
      <c r="E20" s="51" t="n">
        <v>0.0046029919447641</v>
      </c>
      <c r="F20" s="51" t="n">
        <v>0.00388800418234695</v>
      </c>
      <c r="G20" s="52" t="n">
        <f aca="false">IF(I20="Média",D20,C20)</f>
        <v>2</v>
      </c>
      <c r="H20" s="76" t="n">
        <v>0</v>
      </c>
      <c r="I20" s="77" t="str">
        <f aca="false">'Iniciativa 1'!I20</f>
        <v>Média</v>
      </c>
      <c r="J20" s="77" t="n">
        <f aca="false">G20*H20</f>
        <v>0</v>
      </c>
      <c r="K20" s="56" t="n">
        <f aca="false">IFERROR(IF(I20="Média",(1-(J20/G20))*F20,(1-(J20/G20))*E20),0)</f>
        <v>0.00388800418234695</v>
      </c>
      <c r="L20" s="57"/>
      <c r="M20" s="57"/>
      <c r="N20" s="57"/>
      <c r="O20" s="58"/>
      <c r="P20" s="58"/>
      <c r="Q20" s="58"/>
    </row>
    <row r="21" customFormat="false" ht="14.4" hidden="false" customHeight="false" outlineLevel="0" collapsed="false">
      <c r="A21" s="48" t="s">
        <v>72</v>
      </c>
      <c r="B21" s="48" t="s">
        <v>72</v>
      </c>
      <c r="C21" s="49" t="n">
        <v>1</v>
      </c>
      <c r="D21" s="49" t="n">
        <v>0.6</v>
      </c>
      <c r="E21" s="51" t="n">
        <v>0.00230149597238205</v>
      </c>
      <c r="F21" s="51" t="n">
        <v>0.00113922422983709</v>
      </c>
      <c r="G21" s="52" t="n">
        <f aca="false">IF(I21="Média",D21,C21)</f>
        <v>1</v>
      </c>
      <c r="H21" s="76" t="n">
        <v>0</v>
      </c>
      <c r="I21" s="77" t="str">
        <f aca="false">'Iniciativa 1'!I21</f>
        <v>Último Ano</v>
      </c>
      <c r="J21" s="77" t="n">
        <f aca="false">G21*H21</f>
        <v>0</v>
      </c>
      <c r="K21" s="56" t="n">
        <f aca="false">IFERROR(IF(I21="Média",(1-(J21/G21))*F21,(1-(J21/G21))*E21),0)</f>
        <v>0.00230149597238205</v>
      </c>
      <c r="L21" s="59"/>
      <c r="M21" s="59"/>
      <c r="N21" s="59"/>
      <c r="O21" s="60"/>
      <c r="P21" s="60"/>
      <c r="Q21" s="60"/>
    </row>
    <row r="22" customFormat="false" ht="14.4" hidden="false" customHeight="false" outlineLevel="0" collapsed="false">
      <c r="A22" s="48" t="s">
        <v>73</v>
      </c>
      <c r="B22" s="48" t="s">
        <v>73</v>
      </c>
      <c r="C22" s="49" t="n">
        <v>0</v>
      </c>
      <c r="D22" s="49" t="n">
        <v>4.4</v>
      </c>
      <c r="E22" s="51" t="n">
        <f aca="false">2/508.25</f>
        <v>0.00393507132316773</v>
      </c>
      <c r="F22" s="51" t="n">
        <v>0.00859897593549085</v>
      </c>
      <c r="G22" s="52" t="n">
        <f aca="false">IF(I22="Média",D22,C22)</f>
        <v>4.4</v>
      </c>
      <c r="H22" s="76" t="n">
        <v>0</v>
      </c>
      <c r="I22" s="77" t="str">
        <f aca="false">'Iniciativa 1'!I22</f>
        <v>Média</v>
      </c>
      <c r="J22" s="77" t="n">
        <f aca="false">G22*H22</f>
        <v>0</v>
      </c>
      <c r="K22" s="56" t="n">
        <f aca="false">IFERROR(IF(I22="Média",(1-(J22/G22))*F22,(1-(J22/G22))*E22),0)</f>
        <v>0.00859897593549085</v>
      </c>
      <c r="L22" s="57"/>
      <c r="M22" s="57"/>
      <c r="N22" s="57"/>
      <c r="O22" s="58"/>
      <c r="P22" s="58"/>
      <c r="Q22" s="58"/>
    </row>
    <row r="23" customFormat="false" ht="14.4" hidden="false" customHeight="false" outlineLevel="0" collapsed="false">
      <c r="A23" s="48" t="s">
        <v>74</v>
      </c>
      <c r="B23" s="48" t="s">
        <v>74</v>
      </c>
      <c r="C23" s="49" t="n">
        <v>0</v>
      </c>
      <c r="D23" s="49" t="n">
        <v>0</v>
      </c>
      <c r="E23" s="51" t="n">
        <v>0</v>
      </c>
      <c r="F23" s="51" t="n">
        <v>0</v>
      </c>
      <c r="G23" s="52" t="n">
        <f aca="false">IF(I23="Média",D23,C23)</f>
        <v>0</v>
      </c>
      <c r="H23" s="76" t="n">
        <v>0</v>
      </c>
      <c r="I23" s="77" t="str">
        <f aca="false">'Iniciativa 1'!I23</f>
        <v>Média</v>
      </c>
      <c r="J23" s="77" t="n">
        <f aca="false">G23*H23</f>
        <v>0</v>
      </c>
      <c r="K23" s="56" t="n">
        <f aca="false">IFERROR(IF(I23="Média",(1-(J23/G23))*F23,(1-(J23/G23))*E23),0)</f>
        <v>0</v>
      </c>
      <c r="L23" s="59"/>
      <c r="M23" s="59"/>
      <c r="N23" s="59"/>
      <c r="O23" s="60"/>
      <c r="P23" s="60"/>
      <c r="Q23" s="60"/>
    </row>
    <row r="24" customFormat="false" ht="14.4" hidden="false" customHeight="false" outlineLevel="0" collapsed="false">
      <c r="A24" s="48" t="s">
        <v>75</v>
      </c>
      <c r="B24" s="48" t="s">
        <v>75</v>
      </c>
      <c r="C24" s="49" t="n">
        <v>16</v>
      </c>
      <c r="D24" s="49" t="n">
        <v>22.6</v>
      </c>
      <c r="E24" s="51" t="n">
        <v>0.0368239355581128</v>
      </c>
      <c r="F24" s="51" t="n">
        <v>0.0440444334049392</v>
      </c>
      <c r="G24" s="52" t="n">
        <f aca="false">IF(I24="Média",D24,C24)</f>
        <v>16</v>
      </c>
      <c r="H24" s="76" t="n">
        <v>0</v>
      </c>
      <c r="I24" s="77" t="str">
        <f aca="false">'Iniciativa 1'!I24</f>
        <v>Último Ano</v>
      </c>
      <c r="J24" s="77" t="n">
        <f aca="false">G24*H24</f>
        <v>0</v>
      </c>
      <c r="K24" s="56" t="n">
        <f aca="false">IFERROR(IF(I24="Média",(1-(J24/G24))*F24,(1-(J24/G24))*E24),0)</f>
        <v>0.0368239355581128</v>
      </c>
      <c r="L24" s="57"/>
      <c r="M24" s="57"/>
      <c r="N24" s="57"/>
      <c r="O24" s="58"/>
      <c r="P24" s="58"/>
      <c r="Q24" s="58"/>
    </row>
    <row r="25" customFormat="false" ht="14.4" hidden="false" customHeight="false" outlineLevel="0" collapsed="false">
      <c r="A25" s="48" t="s">
        <v>76</v>
      </c>
      <c r="B25" s="48" t="s">
        <v>76</v>
      </c>
      <c r="C25" s="49" t="n">
        <v>2</v>
      </c>
      <c r="D25" s="49" t="n">
        <v>4.4</v>
      </c>
      <c r="E25" s="51" t="n">
        <v>0.0046029919447641</v>
      </c>
      <c r="F25" s="51" t="n">
        <v>0.00847028546675882</v>
      </c>
      <c r="G25" s="52" t="n">
        <f aca="false">IF(I25="Média",D25,C25)</f>
        <v>2</v>
      </c>
      <c r="H25" s="76" t="n">
        <v>0</v>
      </c>
      <c r="I25" s="77" t="str">
        <f aca="false">'Iniciativa 1'!I25</f>
        <v>Último Ano</v>
      </c>
      <c r="J25" s="77" t="n">
        <f aca="false">G25*H25</f>
        <v>0</v>
      </c>
      <c r="K25" s="56" t="n">
        <f aca="false">IFERROR(IF(I25="Média",(1-(J25/G25))*F25,(1-(J25/G25))*E25),0)</f>
        <v>0.0046029919447641</v>
      </c>
      <c r="L25" s="59"/>
      <c r="M25" s="59"/>
      <c r="N25" s="59"/>
      <c r="O25" s="60"/>
      <c r="P25" s="60"/>
      <c r="Q25" s="60"/>
    </row>
    <row r="26" customFormat="false" ht="14.4" hidden="false" customHeight="false" outlineLevel="0" collapsed="false">
      <c r="A26" s="48" t="s">
        <v>77</v>
      </c>
      <c r="B26" s="48" t="s">
        <v>77</v>
      </c>
      <c r="C26" s="49" t="n">
        <v>0</v>
      </c>
      <c r="D26" s="49" t="n">
        <v>0</v>
      </c>
      <c r="E26" s="51" t="n">
        <v>0</v>
      </c>
      <c r="F26" s="51" t="n">
        <v>0</v>
      </c>
      <c r="G26" s="52" t="n">
        <f aca="false">IF(I26="Média",D26,C26)</f>
        <v>0</v>
      </c>
      <c r="H26" s="76" t="n">
        <v>0</v>
      </c>
      <c r="I26" s="77" t="str">
        <f aca="false">'Iniciativa 1'!I26</f>
        <v>Média</v>
      </c>
      <c r="J26" s="77" t="n">
        <f aca="false">G26*H26</f>
        <v>0</v>
      </c>
      <c r="K26" s="56" t="n">
        <f aca="false">IFERROR(IF(I26="Média",(1-(J26/G26))*F26,(1-(J26/G26))*E26),0)</f>
        <v>0</v>
      </c>
      <c r="L26" s="59"/>
      <c r="M26" s="59"/>
      <c r="N26" s="59"/>
      <c r="O26" s="60"/>
      <c r="P26" s="60"/>
      <c r="Q26" s="60"/>
    </row>
    <row r="27" customFormat="false" ht="14.4" hidden="false" customHeight="false" outlineLevel="0" collapsed="false">
      <c r="A27" s="48" t="s">
        <v>78</v>
      </c>
      <c r="B27" s="48" t="s">
        <v>78</v>
      </c>
      <c r="C27" s="49" t="n">
        <v>0</v>
      </c>
      <c r="D27" s="49" t="n">
        <v>0</v>
      </c>
      <c r="E27" s="51" t="n">
        <v>0</v>
      </c>
      <c r="F27" s="51" t="n">
        <v>0</v>
      </c>
      <c r="G27" s="52" t="n">
        <f aca="false">IF(I27="Média",D27,C27)</f>
        <v>0</v>
      </c>
      <c r="H27" s="76" t="n">
        <v>0</v>
      </c>
      <c r="I27" s="77" t="str">
        <f aca="false">'Iniciativa 1'!I27</f>
        <v>Média</v>
      </c>
      <c r="J27" s="77" t="n">
        <f aca="false">G27*H27</f>
        <v>0</v>
      </c>
      <c r="K27" s="56" t="n">
        <f aca="false">IFERROR(IF(I27="Média",(1-(J27/G27))*F27,(1-(J27/G27))*E27),0)</f>
        <v>0</v>
      </c>
      <c r="L27" s="59"/>
      <c r="M27" s="59"/>
      <c r="N27" s="59"/>
      <c r="O27" s="60"/>
      <c r="P27" s="60"/>
      <c r="Q27" s="60"/>
    </row>
    <row r="28" customFormat="false" ht="14.4" hidden="false" customHeight="false" outlineLevel="0" collapsed="false">
      <c r="A28" s="48" t="s">
        <v>79</v>
      </c>
      <c r="B28" s="48" t="s">
        <v>79</v>
      </c>
      <c r="C28" s="49" t="n">
        <v>0</v>
      </c>
      <c r="D28" s="49" t="n">
        <v>0.2</v>
      </c>
      <c r="E28" s="51" t="e">
        <f aca="false">I28/508.25</f>
        <v>#VALUE!</v>
      </c>
      <c r="F28" s="51" t="n">
        <v>0.000409976084728391</v>
      </c>
      <c r="G28" s="52" t="n">
        <f aca="false">IF(I28="Média",D28,C28)</f>
        <v>0.2</v>
      </c>
      <c r="H28" s="76" t="n">
        <v>0</v>
      </c>
      <c r="I28" s="77" t="str">
        <f aca="false">'Iniciativa 1'!I28</f>
        <v>Média</v>
      </c>
      <c r="J28" s="77" t="n">
        <f aca="false">G28*H28</f>
        <v>0</v>
      </c>
      <c r="K28" s="56" t="n">
        <f aca="false">IFERROR(IF(I28="Média",(1-(J28/G28))*F28,(1-(J28/G28))*E28),0)</f>
        <v>0.000409976084728391</v>
      </c>
      <c r="L28" s="57"/>
      <c r="M28" s="59"/>
      <c r="N28" s="59"/>
      <c r="O28" s="58"/>
      <c r="P28" s="60"/>
      <c r="Q28" s="60"/>
    </row>
    <row r="29" customFormat="false" ht="14.4" hidden="false" customHeight="false" outlineLevel="0" collapsed="false">
      <c r="A29" s="48" t="s">
        <v>80</v>
      </c>
      <c r="B29" s="48" t="s">
        <v>80</v>
      </c>
      <c r="C29" s="49" t="n">
        <v>0</v>
      </c>
      <c r="D29" s="49" t="n">
        <v>0</v>
      </c>
      <c r="E29" s="51" t="n">
        <v>0</v>
      </c>
      <c r="F29" s="51" t="n">
        <v>0</v>
      </c>
      <c r="G29" s="52" t="n">
        <f aca="false">IF(I29="Média",D29,C29)</f>
        <v>0</v>
      </c>
      <c r="H29" s="76" t="n">
        <v>0</v>
      </c>
      <c r="I29" s="77" t="str">
        <f aca="false">'Iniciativa 1'!I29</f>
        <v>Média</v>
      </c>
      <c r="J29" s="77" t="n">
        <f aca="false">G29*H29</f>
        <v>0</v>
      </c>
      <c r="K29" s="56" t="n">
        <f aca="false">IFERROR(IF(I29="Média",(1-(J29/G29))*F29,(1-(J29/G29))*E29),0)</f>
        <v>0</v>
      </c>
      <c r="L29" s="59"/>
      <c r="M29" s="59"/>
      <c r="N29" s="59"/>
      <c r="O29" s="58"/>
      <c r="P29" s="58"/>
      <c r="Q29" s="58"/>
    </row>
    <row r="30" customFormat="false" ht="14.4" hidden="false" customHeight="false" outlineLevel="0" collapsed="false">
      <c r="A30" s="48" t="s">
        <v>81</v>
      </c>
      <c r="B30" s="48" t="s">
        <v>81</v>
      </c>
      <c r="C30" s="49" t="n">
        <v>0</v>
      </c>
      <c r="D30" s="49" t="n">
        <v>4.6</v>
      </c>
      <c r="E30" s="51" t="n">
        <v>0</v>
      </c>
      <c r="F30" s="51" t="n">
        <v>0.00880460597467803</v>
      </c>
      <c r="G30" s="52" t="n">
        <f aca="false">IF(I30="Média",D30,C30)</f>
        <v>4.6</v>
      </c>
      <c r="H30" s="76" t="n">
        <v>0</v>
      </c>
      <c r="I30" s="77" t="str">
        <f aca="false">'Iniciativa 1'!I30</f>
        <v>Média</v>
      </c>
      <c r="J30" s="77" t="n">
        <f aca="false">G30*H30</f>
        <v>0</v>
      </c>
      <c r="K30" s="56" t="n">
        <f aca="false">IFERROR(IF(I30="Média",(1-(J30/G30))*F30,(1-(J30/G30))*E30),0)</f>
        <v>0.00880460597467803</v>
      </c>
      <c r="L30" s="59"/>
      <c r="M30" s="59"/>
      <c r="N30" s="59"/>
      <c r="O30" s="60"/>
      <c r="P30" s="60"/>
      <c r="Q30" s="60"/>
    </row>
    <row r="31" customFormat="false" ht="14.4" hidden="false" customHeight="false" outlineLevel="0" collapsed="false">
      <c r="A31" s="48" t="s">
        <v>82</v>
      </c>
      <c r="B31" s="48" t="s">
        <v>82</v>
      </c>
      <c r="C31" s="49" t="n">
        <v>0</v>
      </c>
      <c r="D31" s="49" t="n">
        <v>0</v>
      </c>
      <c r="E31" s="51" t="n">
        <v>0</v>
      </c>
      <c r="F31" s="51" t="n">
        <v>0</v>
      </c>
      <c r="G31" s="52" t="n">
        <f aca="false">IF(I31="Média",D31,C31)</f>
        <v>0</v>
      </c>
      <c r="H31" s="76" t="n">
        <v>0</v>
      </c>
      <c r="I31" s="77" t="str">
        <f aca="false">'Iniciativa 1'!I31</f>
        <v>Média</v>
      </c>
      <c r="J31" s="77" t="n">
        <f aca="false">G31*H31</f>
        <v>0</v>
      </c>
      <c r="K31" s="56" t="n">
        <f aca="false">IFERROR(IF(I31="Média",(1-(J31/G31))*F31,(1-(J31/G31))*E31),0)</f>
        <v>0</v>
      </c>
      <c r="L31" s="59"/>
      <c r="M31" s="59"/>
      <c r="N31" s="59"/>
      <c r="O31" s="60"/>
      <c r="P31" s="60"/>
      <c r="Q31" s="60"/>
    </row>
    <row r="32" customFormat="false" ht="14.4" hidden="false" customHeight="false" outlineLevel="0" collapsed="false">
      <c r="A32" s="48" t="s">
        <v>83</v>
      </c>
      <c r="B32" s="48" t="s">
        <v>83</v>
      </c>
      <c r="C32" s="49" t="n">
        <v>12</v>
      </c>
      <c r="D32" s="49" t="n">
        <v>20.8</v>
      </c>
      <c r="E32" s="51" t="n">
        <v>0.0276179516685846</v>
      </c>
      <c r="F32" s="51" t="n">
        <v>0.0405481549027419</v>
      </c>
      <c r="G32" s="52" t="n">
        <f aca="false">IF(I32="Média",D32,C32)</f>
        <v>20.8</v>
      </c>
      <c r="H32" s="76" t="n">
        <v>0</v>
      </c>
      <c r="I32" s="77" t="str">
        <f aca="false">'Iniciativa 1'!I32</f>
        <v>Média</v>
      </c>
      <c r="J32" s="77" t="n">
        <f aca="false">G32*H32</f>
        <v>0</v>
      </c>
      <c r="K32" s="56" t="n">
        <f aca="false">IFERROR(IF(I32="Média",(1-(J32/G32))*F32,(1-(J32/G32))*E32),0)</f>
        <v>0.0405481549027419</v>
      </c>
      <c r="L32" s="59"/>
      <c r="M32" s="59"/>
      <c r="N32" s="59"/>
      <c r="O32" s="60"/>
      <c r="P32" s="60"/>
      <c r="Q32" s="60"/>
    </row>
    <row r="33" customFormat="false" ht="14.4" hidden="false" customHeight="false" outlineLevel="0" collapsed="false">
      <c r="A33" s="48" t="s">
        <v>84</v>
      </c>
      <c r="B33" s="48" t="s">
        <v>84</v>
      </c>
      <c r="C33" s="49" t="n">
        <v>0</v>
      </c>
      <c r="D33" s="49" t="n">
        <v>2</v>
      </c>
      <c r="E33" s="51" t="n">
        <v>0</v>
      </c>
      <c r="F33" s="51" t="n">
        <v>0.00384528069553313</v>
      </c>
      <c r="G33" s="52" t="n">
        <f aca="false">IF(I33="Média",D33,C33)</f>
        <v>2</v>
      </c>
      <c r="H33" s="76" t="n">
        <v>0</v>
      </c>
      <c r="I33" s="77" t="str">
        <f aca="false">'Iniciativa 1'!I33</f>
        <v>Média</v>
      </c>
      <c r="J33" s="77" t="n">
        <f aca="false">G33*H33</f>
        <v>0</v>
      </c>
      <c r="K33" s="56" t="n">
        <f aca="false">IFERROR(IF(I33="Média",(1-(J33/G33))*F33,(1-(J33/G33))*E33),0)</f>
        <v>0.00384528069553313</v>
      </c>
      <c r="L33" s="59"/>
      <c r="M33" s="59"/>
      <c r="N33" s="59"/>
      <c r="O33" s="60"/>
      <c r="P33" s="60"/>
      <c r="Q33" s="60"/>
    </row>
    <row r="34" customFormat="false" ht="14.4" hidden="false" customHeight="false" outlineLevel="0" collapsed="false">
      <c r="A34" s="61" t="s">
        <v>85</v>
      </c>
      <c r="B34" s="61" t="s">
        <v>85</v>
      </c>
      <c r="C34" s="49" t="n">
        <v>664.56</v>
      </c>
      <c r="D34" s="49" t="n">
        <v>1124.52</v>
      </c>
      <c r="E34" s="51" t="n">
        <v>1.52948216340621</v>
      </c>
      <c r="F34" s="51" t="n">
        <v>2.17108627376529</v>
      </c>
      <c r="G34" s="52" t="n">
        <f aca="false">IF(I34="Média",D34,C34)</f>
        <v>664.56</v>
      </c>
      <c r="H34" s="76" t="n">
        <v>0</v>
      </c>
      <c r="I34" s="77" t="str">
        <f aca="false">'Iniciativa 1'!I34</f>
        <v>Último Ano</v>
      </c>
      <c r="J34" s="77" t="n">
        <f aca="false">G34*H34</f>
        <v>0</v>
      </c>
      <c r="K34" s="56" t="n">
        <f aca="false">IFERROR(IF(I34="Média",(1-(J34/G34))*F34,(1-(J34/G34))*E34),0)</f>
        <v>1.52948216340621</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CBC77"/>
    <pageSetUpPr fitToPage="false"/>
  </sheetPr>
  <dimension ref="A1:Q58"/>
  <sheetViews>
    <sheetView windowProtection="false" showFormulas="false" showGridLines="false" showRowColHeaders="true" showZeros="true" rightToLeft="false" tabSelected="false" showOutlineSymbols="true" defaultGridColor="true" view="normal" topLeftCell="A1" colorId="64" zoomScale="60" zoomScaleNormal="60" zoomScalePageLayoutView="100" workbookViewId="0">
      <selection pane="topLeft" activeCell="K18" activeCellId="0" sqref="K18"/>
    </sheetView>
  </sheetViews>
  <sheetFormatPr defaultRowHeight="14.4"/>
  <cols>
    <col collapsed="false" hidden="false" max="1" min="1" style="0" width="57.234693877551"/>
    <col collapsed="false" hidden="false" max="2" min="2" style="0" width="68.7091836734694"/>
    <col collapsed="false" hidden="false" max="3" min="3" style="0" width="13.0918367346939"/>
    <col collapsed="false" hidden="false" max="11" min="4" style="17" width="15.5255102040816"/>
    <col collapsed="false" hidden="false" max="13" min="12" style="17" width="13.9030612244898"/>
    <col collapsed="false" hidden="false" max="14" min="14" style="0" width="18.8979591836735"/>
    <col collapsed="false" hidden="false" max="17" min="15" style="0" width="14.5816326530612"/>
    <col collapsed="false" hidden="false" max="18" min="18" style="0" width="38.7448979591837"/>
    <col collapsed="false" hidden="false" max="19" min="19" style="0" width="8.50510204081633"/>
    <col collapsed="false" hidden="false" max="1025" min="20" style="0" width="8.23469387755102"/>
  </cols>
  <sheetData>
    <row r="1" s="1" customFormat="true" ht="14.4" hidden="false" customHeight="false" outlineLevel="0" collapsed="false">
      <c r="A1" s="30"/>
      <c r="B1" s="30"/>
      <c r="C1" s="30"/>
      <c r="D1" s="31"/>
      <c r="E1" s="31"/>
      <c r="F1" s="31"/>
      <c r="G1" s="31"/>
      <c r="H1" s="31"/>
      <c r="I1" s="31"/>
      <c r="J1" s="31"/>
      <c r="K1" s="31"/>
      <c r="L1" s="31"/>
      <c r="M1" s="31"/>
      <c r="N1" s="32"/>
    </row>
    <row r="2" customFormat="false" ht="14.4" hidden="false" customHeight="false" outlineLevel="0" collapsed="false">
      <c r="A2" s="33" t="s">
        <v>45</v>
      </c>
      <c r="B2" s="33"/>
      <c r="C2" s="30"/>
      <c r="D2" s="31"/>
      <c r="E2" s="31"/>
      <c r="F2" s="31"/>
      <c r="G2" s="31"/>
      <c r="H2" s="31"/>
      <c r="I2" s="31"/>
      <c r="J2" s="31"/>
      <c r="K2" s="31"/>
      <c r="L2" s="31"/>
      <c r="M2" s="31"/>
      <c r="N2" s="34" t="s">
        <v>29</v>
      </c>
    </row>
    <row r="3" customFormat="false" ht="14.4" hidden="false" customHeight="false" outlineLevel="0" collapsed="false">
      <c r="A3" s="30"/>
      <c r="B3" s="30"/>
      <c r="C3" s="30"/>
      <c r="D3" s="31"/>
      <c r="E3" s="31"/>
      <c r="F3" s="31"/>
      <c r="G3" s="31"/>
      <c r="H3" s="31"/>
      <c r="I3" s="31"/>
      <c r="J3" s="31"/>
      <c r="K3" s="31"/>
      <c r="L3" s="31"/>
      <c r="M3" s="31"/>
      <c r="N3" s="32"/>
    </row>
    <row r="4" customFormat="false" ht="14.4" hidden="false" customHeight="false" outlineLevel="0" collapsed="false">
      <c r="A4" s="1"/>
      <c r="B4" s="1"/>
      <c r="C4" s="1"/>
      <c r="D4" s="22"/>
      <c r="E4" s="22"/>
      <c r="F4" s="22"/>
      <c r="G4" s="22"/>
      <c r="H4" s="22"/>
      <c r="I4" s="22"/>
      <c r="J4" s="22"/>
      <c r="K4" s="22"/>
      <c r="L4" s="22"/>
      <c r="M4" s="22"/>
      <c r="N4" s="7"/>
    </row>
    <row r="5" customFormat="false" ht="14.4" hidden="false" customHeight="false" outlineLevel="0" collapsed="false">
      <c r="A5" s="1"/>
      <c r="B5" s="1"/>
      <c r="C5" s="1"/>
      <c r="D5" s="22"/>
      <c r="E5" s="22"/>
      <c r="F5" s="22"/>
      <c r="G5" s="22"/>
      <c r="H5" s="22"/>
      <c r="I5" s="22"/>
      <c r="J5" s="22"/>
      <c r="K5" s="22"/>
      <c r="L5" s="22"/>
      <c r="M5" s="22"/>
      <c r="N5" s="7"/>
    </row>
    <row r="6" s="1" customFormat="true" ht="23.4" hidden="false" customHeight="false" outlineLevel="0" collapsed="false">
      <c r="A6" s="35" t="s">
        <v>46</v>
      </c>
      <c r="B6" s="35"/>
      <c r="C6" s="36"/>
      <c r="D6" s="37"/>
      <c r="E6" s="37"/>
      <c r="F6" s="37"/>
      <c r="G6" s="37"/>
      <c r="H6" s="37"/>
      <c r="I6" s="37"/>
      <c r="J6" s="36"/>
      <c r="K6" s="36"/>
      <c r="L6" s="36"/>
      <c r="M6" s="36"/>
      <c r="N6" s="36"/>
    </row>
    <row r="7" customFormat="false" ht="14.4" hidden="false" customHeight="false" outlineLevel="0" collapsed="false">
      <c r="D7" s="22"/>
      <c r="E7" s="22"/>
      <c r="F7" s="22"/>
      <c r="G7" s="22"/>
      <c r="H7" s="22"/>
      <c r="I7" s="22"/>
      <c r="J7" s="22"/>
      <c r="K7" s="22"/>
      <c r="L7" s="22"/>
      <c r="M7" s="22"/>
      <c r="N7" s="7"/>
    </row>
    <row r="8" customFormat="false" ht="34.2" hidden="false" customHeight="true" outlineLevel="0" collapsed="false">
      <c r="A8" s="38" t="s">
        <v>30</v>
      </c>
      <c r="B8" s="38" t="s">
        <v>31</v>
      </c>
      <c r="C8" s="38" t="s">
        <v>32</v>
      </c>
      <c r="D8" s="39" t="n">
        <f aca="true">YEAR(TODAY())+1</f>
        <v>2018</v>
      </c>
      <c r="E8" s="39" t="n">
        <f aca="false">D8+1</f>
        <v>2019</v>
      </c>
      <c r="F8" s="39" t="n">
        <f aca="false">E8+1</f>
        <v>2020</v>
      </c>
      <c r="G8" s="39" t="n">
        <f aca="false">F8+1</f>
        <v>2021</v>
      </c>
      <c r="H8" s="39" t="n">
        <f aca="false">G8+1</f>
        <v>2022</v>
      </c>
      <c r="I8" s="39" t="n">
        <f aca="false">H8+1</f>
        <v>2023</v>
      </c>
      <c r="J8" s="39" t="n">
        <f aca="false">I8+1</f>
        <v>2024</v>
      </c>
      <c r="K8" s="39" t="n">
        <f aca="false">J8+1</f>
        <v>2025</v>
      </c>
      <c r="L8" s="39" t="n">
        <f aca="false">K8+1</f>
        <v>2026</v>
      </c>
      <c r="M8" s="39" t="n">
        <f aca="false">L8+1</f>
        <v>2027</v>
      </c>
      <c r="N8" s="40" t="s">
        <v>47</v>
      </c>
    </row>
    <row r="9" s="28" customFormat="true" ht="31.95" hidden="false" customHeight="true" outlineLevel="0" collapsed="false">
      <c r="A9" s="26" t="s">
        <v>48</v>
      </c>
      <c r="B9" s="26" t="s">
        <v>49</v>
      </c>
      <c r="C9" s="26" t="s">
        <v>50</v>
      </c>
      <c r="D9" s="41" t="n">
        <v>100000</v>
      </c>
      <c r="E9" s="42" t="n">
        <v>0</v>
      </c>
      <c r="F9" s="42" t="n">
        <v>0</v>
      </c>
      <c r="G9" s="42" t="n">
        <v>0</v>
      </c>
      <c r="H9" s="42" t="n">
        <v>0</v>
      </c>
      <c r="I9" s="42" t="n">
        <v>0</v>
      </c>
      <c r="J9" s="42" t="n">
        <v>0</v>
      </c>
      <c r="K9" s="42" t="n">
        <v>0</v>
      </c>
      <c r="L9" s="42" t="n">
        <v>0</v>
      </c>
      <c r="M9" s="42" t="n">
        <v>0</v>
      </c>
      <c r="N9" s="26"/>
    </row>
    <row r="10" customFormat="false" ht="31.95" hidden="false" customHeight="true" outlineLevel="0" collapsed="false">
      <c r="A10" s="26" t="s">
        <v>51</v>
      </c>
      <c r="B10" s="26" t="s">
        <v>52</v>
      </c>
      <c r="C10" s="26" t="s">
        <v>50</v>
      </c>
      <c r="D10" s="42" t="n">
        <v>0</v>
      </c>
      <c r="E10" s="41" t="n">
        <v>1000</v>
      </c>
      <c r="F10" s="41" t="n">
        <v>1000</v>
      </c>
      <c r="G10" s="41" t="n">
        <v>1000</v>
      </c>
      <c r="H10" s="41" t="n">
        <v>1000</v>
      </c>
      <c r="I10" s="41" t="n">
        <v>1000</v>
      </c>
      <c r="J10" s="41" t="n">
        <v>1000</v>
      </c>
      <c r="K10" s="41" t="n">
        <v>1000</v>
      </c>
      <c r="L10" s="41" t="n">
        <v>1000</v>
      </c>
      <c r="M10" s="41" t="n">
        <v>1000</v>
      </c>
      <c r="N10" s="26"/>
    </row>
    <row r="11" customFormat="false" ht="14.4" hidden="false" customHeight="false" outlineLevel="0" collapsed="false">
      <c r="D11" s="0"/>
      <c r="E11" s="0"/>
      <c r="F11" s="0"/>
      <c r="G11" s="0"/>
      <c r="H11" s="0"/>
      <c r="I11" s="0"/>
      <c r="J11" s="0"/>
      <c r="K11" s="0"/>
      <c r="L11" s="0"/>
      <c r="M11" s="0"/>
    </row>
    <row r="13" s="1" customFormat="true" ht="23.4" hidden="false" customHeight="false" outlineLevel="0" collapsed="false">
      <c r="A13" s="35" t="s">
        <v>53</v>
      </c>
      <c r="B13" s="35"/>
      <c r="C13" s="36"/>
      <c r="D13" s="37"/>
      <c r="E13" s="37"/>
      <c r="F13" s="37"/>
      <c r="G13" s="37"/>
      <c r="H13" s="37"/>
      <c r="I13" s="37"/>
      <c r="J13" s="36"/>
      <c r="K13" s="36"/>
      <c r="L13" s="36"/>
      <c r="M13" s="36"/>
      <c r="N13" s="36"/>
    </row>
    <row r="14" customFormat="false" ht="14.4" hidden="false" customHeight="false" outlineLevel="0" collapsed="false">
      <c r="D14" s="0"/>
      <c r="E14" s="0"/>
      <c r="F14" s="0"/>
      <c r="G14" s="0"/>
      <c r="H14" s="0"/>
      <c r="I14" s="0"/>
      <c r="J14" s="0"/>
      <c r="K14" s="0"/>
      <c r="L14" s="0"/>
      <c r="M14" s="0"/>
    </row>
    <row r="15" customFormat="false" ht="14.4" hidden="false" customHeight="true" outlineLevel="0" collapsed="false">
      <c r="A15" s="43" t="s">
        <v>54</v>
      </c>
      <c r="B15" s="44" t="s">
        <v>31</v>
      </c>
      <c r="C15" s="45" t="s">
        <v>55</v>
      </c>
      <c r="D15" s="45"/>
      <c r="E15" s="45"/>
      <c r="F15" s="45"/>
      <c r="G15" s="46" t="s">
        <v>56</v>
      </c>
      <c r="H15" s="46"/>
      <c r="I15" s="46" t="s">
        <v>57</v>
      </c>
      <c r="J15" s="46"/>
      <c r="K15" s="46"/>
      <c r="L15" s="47" t="s">
        <v>58</v>
      </c>
      <c r="M15" s="47"/>
      <c r="N15" s="47"/>
      <c r="O15" s="47" t="s">
        <v>57</v>
      </c>
      <c r="P15" s="47"/>
      <c r="Q15" s="47"/>
    </row>
    <row r="16" s="17" customFormat="true" ht="27.45" hidden="false" customHeight="true" outlineLevel="0" collapsed="false">
      <c r="A16" s="43"/>
      <c r="B16" s="44"/>
      <c r="C16" s="44" t="s">
        <v>59</v>
      </c>
      <c r="D16" s="44"/>
      <c r="E16" s="44" t="s">
        <v>60</v>
      </c>
      <c r="F16" s="44"/>
      <c r="G16" s="44" t="s">
        <v>61</v>
      </c>
      <c r="H16" s="44" t="s">
        <v>62</v>
      </c>
      <c r="I16" s="44" t="s">
        <v>63</v>
      </c>
      <c r="J16" s="44" t="s">
        <v>64</v>
      </c>
      <c r="K16" s="44" t="s">
        <v>65</v>
      </c>
      <c r="L16" s="44" t="s">
        <v>66</v>
      </c>
      <c r="M16" s="44" t="s">
        <v>67</v>
      </c>
      <c r="N16" s="44" t="s">
        <v>68</v>
      </c>
      <c r="O16" s="44" t="s">
        <v>66</v>
      </c>
      <c r="P16" s="44" t="s">
        <v>67</v>
      </c>
      <c r="Q16" s="44" t="s">
        <v>68</v>
      </c>
    </row>
    <row r="17" customFormat="false" ht="31.2" hidden="false" customHeight="true" outlineLevel="0" collapsed="false">
      <c r="A17" s="43"/>
      <c r="B17" s="44"/>
      <c r="C17" s="44" t="s">
        <v>5</v>
      </c>
      <c r="D17" s="44" t="s">
        <v>4</v>
      </c>
      <c r="E17" s="44" t="s">
        <v>5</v>
      </c>
      <c r="F17" s="44" t="s">
        <v>4</v>
      </c>
      <c r="G17" s="44"/>
      <c r="H17" s="44"/>
      <c r="I17" s="44"/>
      <c r="J17" s="44"/>
      <c r="K17" s="44"/>
      <c r="L17" s="44"/>
      <c r="M17" s="44"/>
      <c r="N17" s="44"/>
      <c r="O17" s="44"/>
      <c r="P17" s="44"/>
      <c r="Q17" s="44"/>
    </row>
    <row r="18" customFormat="false" ht="14.4" hidden="false" customHeight="false" outlineLevel="0" collapsed="false">
      <c r="A18" s="48" t="s">
        <v>69</v>
      </c>
      <c r="B18" s="48" t="s">
        <v>69</v>
      </c>
      <c r="C18" s="49" t="n">
        <v>10</v>
      </c>
      <c r="D18" s="49" t="n">
        <v>10</v>
      </c>
      <c r="E18" s="82" t="n">
        <v>0.1</v>
      </c>
      <c r="F18" s="82" t="n">
        <v>0.15</v>
      </c>
      <c r="G18" s="58" t="n">
        <f aca="false">IF(I18="Média",D18,C18)</f>
        <v>10</v>
      </c>
      <c r="H18" s="76" t="n">
        <v>0.2</v>
      </c>
      <c r="I18" s="77" t="str">
        <f aca="false">'Iniciativa 1'!I18</f>
        <v>Média</v>
      </c>
      <c r="J18" s="77" t="n">
        <f aca="false">G18*H18</f>
        <v>2</v>
      </c>
      <c r="K18" s="56" t="n">
        <f aca="false">IFERROR(IF(I18="Média",(1-(J18/G18))*F18,(1-(J18/G18))*E18),0)</f>
        <v>0.12</v>
      </c>
      <c r="L18" s="57"/>
      <c r="M18" s="57"/>
      <c r="N18" s="57"/>
      <c r="O18" s="58"/>
      <c r="P18" s="58"/>
      <c r="Q18" s="58"/>
    </row>
    <row r="19" customFormat="false" ht="14.4" hidden="false" customHeight="false" outlineLevel="0" collapsed="false">
      <c r="A19" s="48" t="s">
        <v>70</v>
      </c>
      <c r="B19" s="48" t="s">
        <v>70</v>
      </c>
      <c r="C19" s="49" t="n">
        <v>10</v>
      </c>
      <c r="D19" s="49" t="n">
        <v>10</v>
      </c>
      <c r="E19" s="82" t="n">
        <v>0.1</v>
      </c>
      <c r="F19" s="82" t="n">
        <v>0.15</v>
      </c>
      <c r="G19" s="58" t="n">
        <f aca="false">IF(I19="Média",D19,C19)</f>
        <v>10</v>
      </c>
      <c r="H19" s="76" t="n">
        <v>0.2</v>
      </c>
      <c r="I19" s="77" t="str">
        <f aca="false">'Iniciativa 1'!I19</f>
        <v>Média</v>
      </c>
      <c r="J19" s="77" t="n">
        <f aca="false">G19*H19</f>
        <v>2</v>
      </c>
      <c r="K19" s="56" t="n">
        <f aca="false">IFERROR(IF(I19="Média",(1-(J19/G19))*F19,(1-(J19/G19))*E19),0)</f>
        <v>0.12</v>
      </c>
      <c r="L19" s="59"/>
      <c r="M19" s="59"/>
      <c r="N19" s="59"/>
      <c r="O19" s="60"/>
      <c r="P19" s="60"/>
      <c r="Q19" s="60"/>
    </row>
    <row r="20" customFormat="false" ht="14.4" hidden="false" customHeight="false" outlineLevel="0" collapsed="false">
      <c r="A20" s="48" t="s">
        <v>71</v>
      </c>
      <c r="B20" s="48" t="s">
        <v>71</v>
      </c>
      <c r="C20" s="49" t="n">
        <v>10</v>
      </c>
      <c r="D20" s="49" t="n">
        <v>10</v>
      </c>
      <c r="E20" s="82" t="n">
        <v>0.1</v>
      </c>
      <c r="F20" s="82" t="n">
        <v>0.15</v>
      </c>
      <c r="G20" s="58" t="n">
        <f aca="false">IF(I20="Média",D20,C20)</f>
        <v>10</v>
      </c>
      <c r="H20" s="76" t="n">
        <v>0.2</v>
      </c>
      <c r="I20" s="77" t="str">
        <f aca="false">'Iniciativa 1'!I20</f>
        <v>Média</v>
      </c>
      <c r="J20" s="77" t="n">
        <f aca="false">G20*H20</f>
        <v>2</v>
      </c>
      <c r="K20" s="56" t="n">
        <f aca="false">IFERROR(IF(I20="Média",(1-(J20/G20))*F20,(1-(J20/G20))*E20),0)</f>
        <v>0.12</v>
      </c>
      <c r="L20" s="57"/>
      <c r="M20" s="57"/>
      <c r="N20" s="57"/>
      <c r="O20" s="58"/>
      <c r="P20" s="58"/>
      <c r="Q20" s="58"/>
    </row>
    <row r="21" customFormat="false" ht="14.4" hidden="false" customHeight="false" outlineLevel="0" collapsed="false">
      <c r="A21" s="48" t="s">
        <v>72</v>
      </c>
      <c r="B21" s="48" t="s">
        <v>72</v>
      </c>
      <c r="C21" s="49" t="n">
        <v>10</v>
      </c>
      <c r="D21" s="49" t="n">
        <v>10</v>
      </c>
      <c r="E21" s="82" t="n">
        <v>0.1</v>
      </c>
      <c r="F21" s="82" t="n">
        <v>0.15</v>
      </c>
      <c r="G21" s="58" t="n">
        <f aca="false">IF(I21="Média",D21,C21)</f>
        <v>10</v>
      </c>
      <c r="H21" s="76" t="n">
        <v>0.2</v>
      </c>
      <c r="I21" s="77" t="str">
        <f aca="false">'Iniciativa 1'!I21</f>
        <v>Último Ano</v>
      </c>
      <c r="J21" s="77" t="n">
        <f aca="false">G21*H21</f>
        <v>2</v>
      </c>
      <c r="K21" s="56" t="n">
        <f aca="false">IFERROR(IF(I21="Média",(1-(J21/G21))*F21,(1-(J21/G21))*E21),0)</f>
        <v>0.08</v>
      </c>
      <c r="L21" s="59"/>
      <c r="M21" s="59"/>
      <c r="N21" s="59"/>
      <c r="O21" s="60"/>
      <c r="P21" s="60"/>
      <c r="Q21" s="60"/>
    </row>
    <row r="22" customFormat="false" ht="14.4" hidden="false" customHeight="false" outlineLevel="0" collapsed="false">
      <c r="A22" s="48" t="s">
        <v>73</v>
      </c>
      <c r="B22" s="48" t="s">
        <v>73</v>
      </c>
      <c r="C22" s="49" t="n">
        <v>10</v>
      </c>
      <c r="D22" s="49" t="n">
        <v>10</v>
      </c>
      <c r="E22" s="82" t="n">
        <v>0.1</v>
      </c>
      <c r="F22" s="82" t="n">
        <v>0.15</v>
      </c>
      <c r="G22" s="58" t="n">
        <f aca="false">IF(I22="Média",D22,C22)</f>
        <v>10</v>
      </c>
      <c r="H22" s="76" t="n">
        <v>0.2</v>
      </c>
      <c r="I22" s="77" t="str">
        <f aca="false">'Iniciativa 1'!I22</f>
        <v>Média</v>
      </c>
      <c r="J22" s="77" t="n">
        <f aca="false">G22*H22</f>
        <v>2</v>
      </c>
      <c r="K22" s="56" t="n">
        <f aca="false">IFERROR(IF(I22="Média",(1-(J22/G22))*F22,(1-(J22/G22))*E22),0)</f>
        <v>0.12</v>
      </c>
      <c r="L22" s="57"/>
      <c r="M22" s="57"/>
      <c r="N22" s="57"/>
      <c r="O22" s="58"/>
      <c r="P22" s="58"/>
      <c r="Q22" s="58"/>
    </row>
    <row r="23" customFormat="false" ht="14.4" hidden="false" customHeight="false" outlineLevel="0" collapsed="false">
      <c r="A23" s="48" t="s">
        <v>74</v>
      </c>
      <c r="B23" s="48" t="s">
        <v>74</v>
      </c>
      <c r="C23" s="49" t="n">
        <v>10</v>
      </c>
      <c r="D23" s="49" t="n">
        <v>10</v>
      </c>
      <c r="E23" s="82" t="n">
        <v>0.1</v>
      </c>
      <c r="F23" s="82" t="n">
        <v>0.15</v>
      </c>
      <c r="G23" s="58" t="n">
        <f aca="false">IF(I23="Média",D23,C23)</f>
        <v>10</v>
      </c>
      <c r="H23" s="76" t="n">
        <v>0.2</v>
      </c>
      <c r="I23" s="77" t="str">
        <f aca="false">'Iniciativa 1'!I23</f>
        <v>Média</v>
      </c>
      <c r="J23" s="77" t="n">
        <f aca="false">G23*H23</f>
        <v>2</v>
      </c>
      <c r="K23" s="56" t="n">
        <f aca="false">IFERROR(IF(I23="Média",(1-(J23/G23))*F23,(1-(J23/G23))*E23),0)</f>
        <v>0.12</v>
      </c>
      <c r="L23" s="59"/>
      <c r="M23" s="59"/>
      <c r="N23" s="59"/>
      <c r="O23" s="60"/>
      <c r="P23" s="60"/>
      <c r="Q23" s="60"/>
    </row>
    <row r="24" customFormat="false" ht="14.4" hidden="false" customHeight="false" outlineLevel="0" collapsed="false">
      <c r="A24" s="48" t="s">
        <v>75</v>
      </c>
      <c r="B24" s="48" t="s">
        <v>75</v>
      </c>
      <c r="C24" s="49" t="n">
        <v>10</v>
      </c>
      <c r="D24" s="49" t="n">
        <v>10</v>
      </c>
      <c r="E24" s="82" t="n">
        <v>0.1</v>
      </c>
      <c r="F24" s="82" t="n">
        <v>0.15</v>
      </c>
      <c r="G24" s="58" t="n">
        <f aca="false">IF(I24="Média",D24,C24)</f>
        <v>10</v>
      </c>
      <c r="H24" s="76" t="n">
        <v>0.2</v>
      </c>
      <c r="I24" s="77" t="str">
        <f aca="false">'Iniciativa 1'!I24</f>
        <v>Último Ano</v>
      </c>
      <c r="J24" s="77" t="n">
        <f aca="false">G24*H24</f>
        <v>2</v>
      </c>
      <c r="K24" s="56" t="n">
        <f aca="false">IFERROR(IF(I24="Média",(1-(J24/G24))*F24,(1-(J24/G24))*E24),0)</f>
        <v>0.08</v>
      </c>
      <c r="L24" s="57"/>
      <c r="M24" s="57"/>
      <c r="N24" s="57"/>
      <c r="O24" s="58"/>
      <c r="P24" s="58"/>
      <c r="Q24" s="58"/>
    </row>
    <row r="25" customFormat="false" ht="14.4" hidden="false" customHeight="false" outlineLevel="0" collapsed="false">
      <c r="A25" s="48" t="s">
        <v>76</v>
      </c>
      <c r="B25" s="48" t="s">
        <v>76</v>
      </c>
      <c r="C25" s="49" t="n">
        <v>10</v>
      </c>
      <c r="D25" s="49" t="n">
        <v>10</v>
      </c>
      <c r="E25" s="82" t="n">
        <v>0.1</v>
      </c>
      <c r="F25" s="82" t="n">
        <v>0.15</v>
      </c>
      <c r="G25" s="58" t="n">
        <f aca="false">IF(I25="Média",D25,C25)</f>
        <v>10</v>
      </c>
      <c r="H25" s="76" t="n">
        <v>0.2</v>
      </c>
      <c r="I25" s="77" t="str">
        <f aca="false">'Iniciativa 1'!I25</f>
        <v>Último Ano</v>
      </c>
      <c r="J25" s="77" t="n">
        <f aca="false">G25*H25</f>
        <v>2</v>
      </c>
      <c r="K25" s="56" t="n">
        <f aca="false">IFERROR(IF(I25="Média",(1-(J25/G25))*F25,(1-(J25/G25))*E25),0)</f>
        <v>0.08</v>
      </c>
      <c r="L25" s="59"/>
      <c r="M25" s="59"/>
      <c r="N25" s="59"/>
      <c r="O25" s="60"/>
      <c r="P25" s="60"/>
      <c r="Q25" s="60"/>
    </row>
    <row r="26" customFormat="false" ht="14.4" hidden="false" customHeight="false" outlineLevel="0" collapsed="false">
      <c r="A26" s="48" t="s">
        <v>77</v>
      </c>
      <c r="B26" s="48" t="s">
        <v>77</v>
      </c>
      <c r="C26" s="49" t="n">
        <v>10</v>
      </c>
      <c r="D26" s="49" t="n">
        <v>10</v>
      </c>
      <c r="E26" s="82" t="n">
        <v>0.1</v>
      </c>
      <c r="F26" s="82" t="n">
        <v>0.15</v>
      </c>
      <c r="G26" s="58" t="n">
        <f aca="false">IF(I26="Média",D26,C26)</f>
        <v>10</v>
      </c>
      <c r="H26" s="76" t="n">
        <v>0.2</v>
      </c>
      <c r="I26" s="77" t="str">
        <f aca="false">'Iniciativa 1'!I26</f>
        <v>Média</v>
      </c>
      <c r="J26" s="77" t="n">
        <f aca="false">G26*H26</f>
        <v>2</v>
      </c>
      <c r="K26" s="56" t="n">
        <f aca="false">IFERROR(IF(I26="Média",(1-(J26/G26))*F26,(1-(J26/G26))*E26),0)</f>
        <v>0.12</v>
      </c>
      <c r="L26" s="59"/>
      <c r="M26" s="59"/>
      <c r="N26" s="59"/>
      <c r="O26" s="60"/>
      <c r="P26" s="60"/>
      <c r="Q26" s="60"/>
    </row>
    <row r="27" customFormat="false" ht="14.4" hidden="false" customHeight="false" outlineLevel="0" collapsed="false">
      <c r="A27" s="48" t="s">
        <v>78</v>
      </c>
      <c r="B27" s="48" t="s">
        <v>78</v>
      </c>
      <c r="C27" s="49" t="n">
        <v>10</v>
      </c>
      <c r="D27" s="49" t="n">
        <v>10</v>
      </c>
      <c r="E27" s="82" t="n">
        <v>0.1</v>
      </c>
      <c r="F27" s="82" t="n">
        <v>0.15</v>
      </c>
      <c r="G27" s="58" t="n">
        <f aca="false">IF(I27="Média",D27,C27)</f>
        <v>10</v>
      </c>
      <c r="H27" s="76" t="n">
        <v>0.2</v>
      </c>
      <c r="I27" s="77" t="str">
        <f aca="false">'Iniciativa 1'!I27</f>
        <v>Média</v>
      </c>
      <c r="J27" s="77" t="n">
        <f aca="false">G27*H27</f>
        <v>2</v>
      </c>
      <c r="K27" s="56" t="n">
        <f aca="false">IFERROR(IF(I27="Média",(1-(J27/G27))*F27,(1-(J27/G27))*E27),0)</f>
        <v>0.12</v>
      </c>
      <c r="L27" s="59"/>
      <c r="M27" s="59"/>
      <c r="N27" s="59"/>
      <c r="O27" s="60"/>
      <c r="P27" s="60"/>
      <c r="Q27" s="60"/>
    </row>
    <row r="28" customFormat="false" ht="14.4" hidden="false" customHeight="false" outlineLevel="0" collapsed="false">
      <c r="A28" s="48" t="s">
        <v>79</v>
      </c>
      <c r="B28" s="48" t="s">
        <v>79</v>
      </c>
      <c r="C28" s="49" t="n">
        <v>0</v>
      </c>
      <c r="D28" s="49" t="n">
        <v>0</v>
      </c>
      <c r="E28" s="82" t="n">
        <v>0</v>
      </c>
      <c r="F28" s="82" t="n">
        <v>0</v>
      </c>
      <c r="G28" s="58" t="n">
        <f aca="false">IF(I28="Média",D28,C28)</f>
        <v>0</v>
      </c>
      <c r="H28" s="76" t="n">
        <v>0.2</v>
      </c>
      <c r="I28" s="77" t="str">
        <f aca="false">'Iniciativa 1'!I28</f>
        <v>Média</v>
      </c>
      <c r="J28" s="77" t="n">
        <f aca="false">G28*H28</f>
        <v>0</v>
      </c>
      <c r="K28" s="56" t="n">
        <f aca="false">IFERROR(IF(I28="Média",(1-(J28/G28))*F28,(1-(J28/G28))*E28),0)</f>
        <v>0</v>
      </c>
      <c r="L28" s="57" t="n">
        <v>0.1</v>
      </c>
      <c r="M28" s="59"/>
      <c r="N28" s="59"/>
      <c r="O28" s="58" t="n">
        <v>0.5</v>
      </c>
      <c r="P28" s="60"/>
      <c r="Q28" s="60"/>
    </row>
    <row r="29" customFormat="false" ht="14.4" hidden="false" customHeight="false" outlineLevel="0" collapsed="false">
      <c r="A29" s="48" t="s">
        <v>80</v>
      </c>
      <c r="B29" s="48" t="s">
        <v>80</v>
      </c>
      <c r="C29" s="49" t="n">
        <v>10</v>
      </c>
      <c r="D29" s="49" t="n">
        <v>10</v>
      </c>
      <c r="E29" s="82" t="n">
        <v>0.1</v>
      </c>
      <c r="F29" s="82" t="n">
        <v>0.15</v>
      </c>
      <c r="G29" s="58" t="n">
        <f aca="false">IF(I29="Média",D29,C29)</f>
        <v>10</v>
      </c>
      <c r="H29" s="76" t="n">
        <v>0.2</v>
      </c>
      <c r="I29" s="77" t="str">
        <f aca="false">'Iniciativa 1'!I29</f>
        <v>Média</v>
      </c>
      <c r="J29" s="77" t="n">
        <f aca="false">G29*H29</f>
        <v>2</v>
      </c>
      <c r="K29" s="56" t="n">
        <f aca="false">IFERROR(IF(I29="Média",(1-(J29/G29))*F29,(1-(J29/G29))*E29),0)</f>
        <v>0.12</v>
      </c>
      <c r="L29" s="59"/>
      <c r="M29" s="59"/>
      <c r="N29" s="59"/>
      <c r="O29" s="58"/>
      <c r="P29" s="58"/>
      <c r="Q29" s="58"/>
    </row>
    <row r="30" customFormat="false" ht="14.4" hidden="false" customHeight="false" outlineLevel="0" collapsed="false">
      <c r="A30" s="48" t="s">
        <v>81</v>
      </c>
      <c r="B30" s="48" t="s">
        <v>81</v>
      </c>
      <c r="C30" s="49" t="n">
        <v>10</v>
      </c>
      <c r="D30" s="49" t="n">
        <v>10</v>
      </c>
      <c r="E30" s="82" t="n">
        <v>0.1</v>
      </c>
      <c r="F30" s="82" t="n">
        <v>0.15</v>
      </c>
      <c r="G30" s="58" t="n">
        <f aca="false">IF(I30="Média",D30,C30)</f>
        <v>10</v>
      </c>
      <c r="H30" s="76" t="n">
        <v>0.2</v>
      </c>
      <c r="I30" s="77" t="str">
        <f aca="false">'Iniciativa 1'!I30</f>
        <v>Média</v>
      </c>
      <c r="J30" s="77" t="n">
        <f aca="false">G30*H30</f>
        <v>2</v>
      </c>
      <c r="K30" s="56" t="n">
        <f aca="false">IFERROR(IF(I30="Média",(1-(J30/G30))*F30,(1-(J30/G30))*E30),0)</f>
        <v>0.12</v>
      </c>
      <c r="L30" s="59"/>
      <c r="M30" s="59"/>
      <c r="N30" s="59"/>
      <c r="O30" s="60"/>
      <c r="P30" s="60"/>
      <c r="Q30" s="60"/>
    </row>
    <row r="31" customFormat="false" ht="14.4" hidden="false" customHeight="false" outlineLevel="0" collapsed="false">
      <c r="A31" s="48" t="s">
        <v>82</v>
      </c>
      <c r="B31" s="48" t="s">
        <v>82</v>
      </c>
      <c r="C31" s="49" t="n">
        <v>10</v>
      </c>
      <c r="D31" s="49" t="n">
        <v>10</v>
      </c>
      <c r="E31" s="82" t="n">
        <v>0.1</v>
      </c>
      <c r="F31" s="82" t="n">
        <v>0.15</v>
      </c>
      <c r="G31" s="58" t="n">
        <f aca="false">IF(I31="Média",D31,C31)</f>
        <v>10</v>
      </c>
      <c r="H31" s="76" t="n">
        <v>0.2</v>
      </c>
      <c r="I31" s="77" t="str">
        <f aca="false">'Iniciativa 1'!I31</f>
        <v>Média</v>
      </c>
      <c r="J31" s="77" t="n">
        <f aca="false">G31*H31</f>
        <v>2</v>
      </c>
      <c r="K31" s="56" t="n">
        <f aca="false">IFERROR(IF(I31="Média",(1-(J31/G31))*F31,(1-(J31/G31))*E31),0)</f>
        <v>0.12</v>
      </c>
      <c r="L31" s="59"/>
      <c r="M31" s="59"/>
      <c r="N31" s="59"/>
      <c r="O31" s="60"/>
      <c r="P31" s="60"/>
      <c r="Q31" s="60"/>
    </row>
    <row r="32" customFormat="false" ht="14.4" hidden="false" customHeight="false" outlineLevel="0" collapsed="false">
      <c r="A32" s="48" t="s">
        <v>83</v>
      </c>
      <c r="B32" s="48" t="s">
        <v>83</v>
      </c>
      <c r="C32" s="49" t="n">
        <v>10</v>
      </c>
      <c r="D32" s="49" t="n">
        <v>10</v>
      </c>
      <c r="E32" s="82" t="n">
        <v>0.1</v>
      </c>
      <c r="F32" s="82" t="n">
        <v>0.15</v>
      </c>
      <c r="G32" s="58" t="n">
        <f aca="false">IF(I32="Média",D32,C32)</f>
        <v>10</v>
      </c>
      <c r="H32" s="76" t="n">
        <v>0.2</v>
      </c>
      <c r="I32" s="77" t="str">
        <f aca="false">'Iniciativa 1'!I32</f>
        <v>Média</v>
      </c>
      <c r="J32" s="77" t="n">
        <f aca="false">G32*H32</f>
        <v>2</v>
      </c>
      <c r="K32" s="56" t="n">
        <f aca="false">IFERROR(IF(I32="Média",(1-(J32/G32))*F32,(1-(J32/G32))*E32),0)</f>
        <v>0.12</v>
      </c>
      <c r="L32" s="59"/>
      <c r="M32" s="59"/>
      <c r="N32" s="59"/>
      <c r="O32" s="60"/>
      <c r="P32" s="60"/>
      <c r="Q32" s="60"/>
    </row>
    <row r="33" customFormat="false" ht="14.4" hidden="false" customHeight="false" outlineLevel="0" collapsed="false">
      <c r="A33" s="48" t="s">
        <v>84</v>
      </c>
      <c r="B33" s="48" t="s">
        <v>84</v>
      </c>
      <c r="C33" s="49" t="n">
        <v>10</v>
      </c>
      <c r="D33" s="49" t="n">
        <v>10</v>
      </c>
      <c r="E33" s="82" t="n">
        <v>0.1</v>
      </c>
      <c r="F33" s="82" t="n">
        <v>0.15</v>
      </c>
      <c r="G33" s="58" t="n">
        <f aca="false">IF(I33="Média",D33,C33)</f>
        <v>10</v>
      </c>
      <c r="H33" s="76" t="n">
        <v>0.2</v>
      </c>
      <c r="I33" s="77" t="str">
        <f aca="false">'Iniciativa 1'!I33</f>
        <v>Média</v>
      </c>
      <c r="J33" s="77" t="n">
        <f aca="false">G33*H33</f>
        <v>2</v>
      </c>
      <c r="K33" s="56" t="n">
        <f aca="false">IFERROR(IF(I33="Média",(1-(J33/G33))*F33,(1-(J33/G33))*E33),0)</f>
        <v>0.12</v>
      </c>
      <c r="L33" s="59"/>
      <c r="M33" s="59"/>
      <c r="N33" s="59"/>
      <c r="O33" s="60"/>
      <c r="P33" s="60"/>
      <c r="Q33" s="60"/>
    </row>
    <row r="34" customFormat="false" ht="14.4" hidden="false" customHeight="false" outlineLevel="0" collapsed="false">
      <c r="A34" s="61" t="s">
        <v>85</v>
      </c>
      <c r="B34" s="61" t="s">
        <v>85</v>
      </c>
      <c r="C34" s="49" t="n">
        <v>10</v>
      </c>
      <c r="D34" s="49" t="n">
        <v>10</v>
      </c>
      <c r="E34" s="82" t="n">
        <v>0.1</v>
      </c>
      <c r="F34" s="82" t="n">
        <v>0.15</v>
      </c>
      <c r="G34" s="58" t="n">
        <f aca="false">IF(I34="Média",D34,C34)</f>
        <v>10</v>
      </c>
      <c r="H34" s="76" t="n">
        <v>0.2</v>
      </c>
      <c r="I34" s="77" t="str">
        <f aca="false">'Iniciativa 1'!I34</f>
        <v>Último Ano</v>
      </c>
      <c r="J34" s="77" t="n">
        <f aca="false">G34*H34</f>
        <v>2</v>
      </c>
      <c r="K34" s="56" t="n">
        <f aca="false">IFERROR(IF(I34="Média",(1-(J34/G34))*F34,(1-(J34/G34))*E34),0)</f>
        <v>0.08</v>
      </c>
      <c r="L34" s="57"/>
      <c r="M34" s="57"/>
      <c r="N34" s="57"/>
      <c r="O34" s="58"/>
      <c r="P34" s="58"/>
      <c r="Q34" s="58"/>
    </row>
    <row r="35" customFormat="false" ht="14.4" hidden="false" customHeight="false" outlineLevel="0" collapsed="false">
      <c r="A35" s="62"/>
      <c r="B35" s="62"/>
      <c r="C35" s="78"/>
      <c r="D35" s="78"/>
      <c r="E35" s="79"/>
      <c r="F35" s="79"/>
      <c r="G35" s="80"/>
      <c r="H35" s="81"/>
      <c r="I35" s="80"/>
      <c r="J35" s="63"/>
      <c r="K35" s="66"/>
      <c r="L35" s="0"/>
      <c r="M35" s="0"/>
    </row>
    <row r="36" customFormat="false" ht="14.4" hidden="false" customHeight="false" outlineLevel="0" collapsed="false">
      <c r="A36" s="62"/>
      <c r="B36" s="62"/>
      <c r="C36" s="63"/>
      <c r="D36" s="63"/>
      <c r="E36" s="64"/>
      <c r="F36" s="64"/>
      <c r="G36" s="63"/>
      <c r="H36" s="65"/>
      <c r="I36" s="63"/>
      <c r="J36" s="63"/>
      <c r="K36" s="66"/>
      <c r="L36" s="0"/>
      <c r="M36" s="0"/>
    </row>
    <row r="37" s="1" customFormat="true" ht="23.4" hidden="false" customHeight="false" outlineLevel="0" collapsed="false">
      <c r="A37" s="35" t="s">
        <v>86</v>
      </c>
      <c r="B37" s="35"/>
      <c r="C37" s="36"/>
      <c r="D37" s="37"/>
      <c r="E37" s="37"/>
      <c r="F37" s="37"/>
      <c r="G37" s="37"/>
      <c r="H37" s="37"/>
      <c r="I37" s="37"/>
      <c r="J37" s="36"/>
      <c r="K37" s="36"/>
      <c r="L37" s="36"/>
      <c r="M37" s="36"/>
      <c r="N37" s="36"/>
    </row>
    <row r="38" customFormat="false" ht="14.4" hidden="false" customHeight="false" outlineLevel="0" collapsed="false">
      <c r="D38" s="22"/>
      <c r="E38" s="22"/>
      <c r="F38" s="22"/>
      <c r="G38" s="22"/>
      <c r="H38" s="22"/>
      <c r="I38" s="22"/>
      <c r="J38" s="22"/>
      <c r="K38" s="22"/>
      <c r="L38" s="22"/>
      <c r="M38" s="22"/>
      <c r="N38" s="7"/>
    </row>
    <row r="39" customFormat="false" ht="14.4" hidden="false" customHeight="true" outlineLevel="0" collapsed="false">
      <c r="A39" s="1"/>
      <c r="B39" s="1"/>
      <c r="C39" s="1"/>
      <c r="D39" s="39" t="s">
        <v>55</v>
      </c>
      <c r="E39" s="39"/>
      <c r="F39" s="67" t="s">
        <v>58</v>
      </c>
      <c r="G39" s="67"/>
      <c r="H39" s="67"/>
      <c r="I39" s="68" t="s">
        <v>57</v>
      </c>
      <c r="J39" s="68"/>
      <c r="K39" s="68"/>
      <c r="L39" s="69" t="s">
        <v>29</v>
      </c>
      <c r="M39" s="22"/>
      <c r="N39" s="7"/>
    </row>
    <row r="40" customFormat="false" ht="34.2" hidden="false" customHeight="true" outlineLevel="0" collapsed="false">
      <c r="A40" s="38" t="s">
        <v>30</v>
      </c>
      <c r="B40" s="38" t="s">
        <v>31</v>
      </c>
      <c r="C40" s="38" t="s">
        <v>32</v>
      </c>
      <c r="D40" s="39" t="s">
        <v>5</v>
      </c>
      <c r="E40" s="39" t="s">
        <v>4</v>
      </c>
      <c r="F40" s="39" t="s">
        <v>66</v>
      </c>
      <c r="G40" s="39" t="s">
        <v>67</v>
      </c>
      <c r="H40" s="70" t="s">
        <v>68</v>
      </c>
      <c r="I40" s="39" t="s">
        <v>66</v>
      </c>
      <c r="J40" s="39" t="s">
        <v>67</v>
      </c>
      <c r="K40" s="39" t="s">
        <v>68</v>
      </c>
      <c r="L40" s="71" t="s">
        <v>34</v>
      </c>
      <c r="M40" s="0"/>
    </row>
    <row r="41" s="28" customFormat="true" ht="28.8" hidden="false" customHeight="false" outlineLevel="0" collapsed="false">
      <c r="A41" s="26" t="s">
        <v>87</v>
      </c>
      <c r="B41" s="26" t="s">
        <v>88</v>
      </c>
      <c r="C41" s="72" t="s">
        <v>89</v>
      </c>
      <c r="D41" s="27"/>
      <c r="E41" s="27"/>
      <c r="F41" s="27"/>
      <c r="G41" s="42"/>
      <c r="H41" s="42"/>
      <c r="I41" s="41" t="n">
        <v>0.5</v>
      </c>
      <c r="J41" s="42"/>
      <c r="K41" s="42"/>
      <c r="L41" s="26" t="s">
        <v>90</v>
      </c>
    </row>
    <row r="42" customFormat="false" ht="28.8" hidden="false" customHeight="false" outlineLevel="0" collapsed="false">
      <c r="A42" s="26" t="s">
        <v>91</v>
      </c>
      <c r="B42" s="26" t="s">
        <v>92</v>
      </c>
      <c r="C42" s="26" t="s">
        <v>93</v>
      </c>
      <c r="D42" s="27"/>
      <c r="E42" s="27"/>
      <c r="F42" s="27"/>
      <c r="G42" s="42"/>
      <c r="H42" s="42"/>
      <c r="I42" s="41" t="n">
        <v>0.4</v>
      </c>
      <c r="J42" s="42"/>
      <c r="K42" s="42"/>
      <c r="L42" s="26" t="s">
        <v>94</v>
      </c>
      <c r="M42" s="0"/>
    </row>
    <row r="43" customFormat="false" ht="28.8" hidden="false" customHeight="false" outlineLevel="0" collapsed="false">
      <c r="A43" s="26" t="s">
        <v>95</v>
      </c>
      <c r="B43" s="26" t="s">
        <v>96</v>
      </c>
      <c r="C43" s="26" t="s">
        <v>93</v>
      </c>
      <c r="D43" s="27"/>
      <c r="E43" s="27"/>
      <c r="F43" s="27"/>
      <c r="G43" s="42"/>
      <c r="H43" s="42"/>
      <c r="I43" s="41" t="n">
        <v>0.3</v>
      </c>
      <c r="J43" s="42"/>
      <c r="K43" s="42"/>
      <c r="L43" s="26" t="s">
        <v>97</v>
      </c>
      <c r="M43" s="0"/>
    </row>
    <row r="44" customFormat="false" ht="28.8" hidden="false" customHeight="false" outlineLevel="0" collapsed="false">
      <c r="A44" s="26" t="s">
        <v>98</v>
      </c>
      <c r="B44" s="26" t="s">
        <v>99</v>
      </c>
      <c r="C44" s="26" t="s">
        <v>93</v>
      </c>
      <c r="D44" s="27"/>
      <c r="E44" s="27"/>
      <c r="F44" s="27"/>
      <c r="G44" s="42"/>
      <c r="H44" s="42"/>
      <c r="I44" s="41" t="n">
        <v>0.2</v>
      </c>
      <c r="J44" s="42"/>
      <c r="K44" s="42"/>
      <c r="L44" s="26" t="s">
        <v>100</v>
      </c>
      <c r="M44" s="0"/>
    </row>
    <row r="45" customFormat="false" ht="28.8" hidden="false" customHeight="false" outlineLevel="0" collapsed="false">
      <c r="A45" s="26" t="s">
        <v>101</v>
      </c>
      <c r="B45" s="26" t="s">
        <v>102</v>
      </c>
      <c r="C45" s="26" t="s">
        <v>93</v>
      </c>
      <c r="D45" s="27"/>
      <c r="E45" s="27"/>
      <c r="F45" s="27"/>
      <c r="G45" s="42"/>
      <c r="H45" s="42"/>
      <c r="I45" s="41" t="n">
        <v>0.2</v>
      </c>
      <c r="J45" s="42"/>
      <c r="K45" s="42"/>
      <c r="L45" s="26" t="s">
        <v>103</v>
      </c>
      <c r="M45" s="0"/>
    </row>
    <row r="46" customFormat="false" ht="28.8" hidden="false" customHeight="false" outlineLevel="0" collapsed="false">
      <c r="A46" s="26" t="s">
        <v>104</v>
      </c>
      <c r="B46" s="26" t="s">
        <v>105</v>
      </c>
      <c r="C46" s="26" t="s">
        <v>93</v>
      </c>
      <c r="D46" s="27"/>
      <c r="E46" s="27"/>
      <c r="F46" s="27"/>
      <c r="G46" s="42"/>
      <c r="H46" s="42"/>
      <c r="I46" s="41" t="n">
        <v>0</v>
      </c>
      <c r="J46" s="42"/>
      <c r="K46" s="42"/>
      <c r="L46" s="26" t="s">
        <v>106</v>
      </c>
      <c r="M46" s="0"/>
    </row>
    <row r="47" customFormat="false" ht="14.4" hidden="false" customHeight="false" outlineLevel="0" collapsed="false">
      <c r="D47" s="0"/>
      <c r="E47" s="0"/>
      <c r="F47" s="0"/>
      <c r="G47" s="0"/>
      <c r="H47" s="0"/>
      <c r="I47" s="0"/>
      <c r="J47" s="0"/>
      <c r="K47" s="0"/>
      <c r="L47" s="0"/>
      <c r="M47" s="0"/>
    </row>
    <row r="48" s="1" customFormat="true" ht="23.4" hidden="false" customHeight="false" outlineLevel="0" collapsed="false">
      <c r="A48" s="35" t="s">
        <v>107</v>
      </c>
      <c r="B48" s="35"/>
      <c r="C48" s="36"/>
      <c r="D48" s="37"/>
      <c r="E48" s="37"/>
      <c r="F48" s="37"/>
      <c r="G48" s="37"/>
      <c r="H48" s="37"/>
      <c r="I48" s="37"/>
      <c r="J48" s="36"/>
      <c r="K48" s="36"/>
      <c r="L48" s="36"/>
      <c r="M48" s="36"/>
      <c r="N48" s="36"/>
    </row>
    <row r="49" customFormat="false" ht="14.4" hidden="false" customHeight="false" outlineLevel="0" collapsed="false">
      <c r="D49" s="22"/>
      <c r="E49" s="22"/>
      <c r="F49" s="22"/>
      <c r="G49" s="22"/>
      <c r="H49" s="22"/>
      <c r="I49" s="22"/>
      <c r="J49" s="22"/>
      <c r="K49" s="22"/>
      <c r="L49" s="22"/>
      <c r="M49" s="22"/>
      <c r="N49" s="7"/>
    </row>
    <row r="50" customFormat="false" ht="14.4" hidden="false" customHeight="true" outlineLevel="0" collapsed="false">
      <c r="A50" s="1"/>
      <c r="B50" s="1"/>
      <c r="C50" s="1"/>
      <c r="D50" s="39" t="s">
        <v>55</v>
      </c>
      <c r="E50" s="39"/>
      <c r="F50" s="68" t="s">
        <v>58</v>
      </c>
      <c r="G50" s="68"/>
      <c r="H50" s="68"/>
      <c r="I50" s="68" t="s">
        <v>57</v>
      </c>
      <c r="J50" s="68"/>
      <c r="K50" s="68"/>
      <c r="L50" s="69" t="s">
        <v>29</v>
      </c>
      <c r="M50" s="22"/>
      <c r="N50" s="7"/>
    </row>
    <row r="51" customFormat="false" ht="34.2" hidden="false" customHeight="true" outlineLevel="0" collapsed="false">
      <c r="A51" s="38" t="s">
        <v>30</v>
      </c>
      <c r="B51" s="38" t="s">
        <v>31</v>
      </c>
      <c r="C51" s="38" t="s">
        <v>32</v>
      </c>
      <c r="D51" s="39" t="s">
        <v>5</v>
      </c>
      <c r="E51" s="39" t="s">
        <v>4</v>
      </c>
      <c r="F51" s="39" t="s">
        <v>66</v>
      </c>
      <c r="G51" s="39" t="s">
        <v>67</v>
      </c>
      <c r="H51" s="70" t="s">
        <v>68</v>
      </c>
      <c r="I51" s="39" t="s">
        <v>66</v>
      </c>
      <c r="J51" s="39" t="s">
        <v>67</v>
      </c>
      <c r="K51" s="39" t="s">
        <v>68</v>
      </c>
      <c r="L51" s="71" t="s">
        <v>34</v>
      </c>
      <c r="M51" s="0"/>
    </row>
    <row r="52" s="28" customFormat="true" ht="28.8" hidden="false" customHeight="false" outlineLevel="0" collapsed="false">
      <c r="A52" s="26" t="s">
        <v>108</v>
      </c>
      <c r="B52" s="26" t="s">
        <v>109</v>
      </c>
      <c r="C52" s="26" t="s">
        <v>50</v>
      </c>
      <c r="D52" s="73"/>
      <c r="E52" s="73"/>
      <c r="F52" s="42"/>
      <c r="G52" s="42"/>
      <c r="H52" s="42"/>
      <c r="I52" s="41" t="n">
        <v>154</v>
      </c>
      <c r="J52" s="41" t="n">
        <v>196</v>
      </c>
      <c r="K52" s="41" t="n">
        <v>159</v>
      </c>
      <c r="L52" s="26" t="s">
        <v>110</v>
      </c>
    </row>
    <row r="53" customFormat="false" ht="28.8" hidden="false" customHeight="false" outlineLevel="0" collapsed="false">
      <c r="A53" s="26" t="s">
        <v>111</v>
      </c>
      <c r="B53" s="26" t="s">
        <v>112</v>
      </c>
      <c r="C53" s="26" t="s">
        <v>113</v>
      </c>
      <c r="D53" s="42"/>
      <c r="E53" s="42"/>
      <c r="F53" s="42"/>
      <c r="G53" s="42"/>
      <c r="H53" s="42"/>
      <c r="I53" s="41" t="n">
        <v>106</v>
      </c>
      <c r="J53" s="41" t="n">
        <v>123</v>
      </c>
      <c r="K53" s="41" t="n">
        <v>193</v>
      </c>
      <c r="L53" s="26" t="s">
        <v>114</v>
      </c>
    </row>
    <row r="54" customFormat="false" ht="28.8" hidden="false" customHeight="false" outlineLevel="0" collapsed="false">
      <c r="A54" s="26" t="s">
        <v>115</v>
      </c>
      <c r="B54" s="26" t="s">
        <v>116</v>
      </c>
      <c r="C54" s="26" t="s">
        <v>113</v>
      </c>
      <c r="D54" s="42"/>
      <c r="E54" s="42"/>
      <c r="F54" s="42"/>
      <c r="G54" s="42"/>
      <c r="H54" s="42"/>
      <c r="I54" s="41" t="n">
        <v>128</v>
      </c>
      <c r="J54" s="41" t="n">
        <v>138</v>
      </c>
      <c r="K54" s="41" t="n">
        <v>161</v>
      </c>
      <c r="L54" s="26" t="s">
        <v>117</v>
      </c>
    </row>
    <row r="55" customFormat="false" ht="28.8" hidden="false" customHeight="false" outlineLevel="0" collapsed="false">
      <c r="A55" s="26" t="s">
        <v>118</v>
      </c>
      <c r="B55" s="26" t="s">
        <v>119</v>
      </c>
      <c r="C55" s="26" t="s">
        <v>50</v>
      </c>
      <c r="D55" s="42"/>
      <c r="E55" s="42"/>
      <c r="F55" s="27"/>
      <c r="G55" s="27"/>
      <c r="H55" s="27"/>
      <c r="I55" s="41" t="n">
        <v>138</v>
      </c>
      <c r="J55" s="41" t="n">
        <v>181</v>
      </c>
      <c r="K55" s="41" t="n">
        <v>139</v>
      </c>
      <c r="L55" s="26" t="s">
        <v>120</v>
      </c>
    </row>
    <row r="56" customFormat="false" ht="28.8" hidden="false" customHeight="false" outlineLevel="0" collapsed="false">
      <c r="A56" s="26" t="s">
        <v>121</v>
      </c>
      <c r="B56" s="26" t="s">
        <v>122</v>
      </c>
      <c r="C56" s="26" t="s">
        <v>50</v>
      </c>
      <c r="D56" s="42"/>
      <c r="E56" s="42"/>
      <c r="F56" s="27"/>
      <c r="G56" s="27"/>
      <c r="H56" s="27"/>
      <c r="I56" s="41" t="n">
        <v>191</v>
      </c>
      <c r="J56" s="41" t="n">
        <v>140</v>
      </c>
      <c r="K56" s="41" t="n">
        <v>134</v>
      </c>
      <c r="L56" s="26" t="s">
        <v>123</v>
      </c>
    </row>
    <row r="57" customFormat="false" ht="72" hidden="false" customHeight="false" outlineLevel="0" collapsed="false">
      <c r="A57" s="26" t="s">
        <v>124</v>
      </c>
      <c r="B57" s="26" t="s">
        <v>125</v>
      </c>
      <c r="C57" s="26" t="s">
        <v>40</v>
      </c>
      <c r="D57" s="27"/>
      <c r="E57" s="27"/>
      <c r="F57" s="27"/>
      <c r="G57" s="27"/>
      <c r="H57" s="27"/>
      <c r="I57" s="41" t="n">
        <v>112</v>
      </c>
      <c r="J57" s="41" t="n">
        <v>139</v>
      </c>
      <c r="K57" s="41" t="n">
        <v>114</v>
      </c>
      <c r="L57" s="26" t="s">
        <v>126</v>
      </c>
    </row>
    <row r="58" customFormat="false" ht="28.8" hidden="false" customHeight="false" outlineLevel="0" collapsed="false">
      <c r="A58" s="26" t="s">
        <v>131</v>
      </c>
      <c r="B58" s="26" t="s">
        <v>131</v>
      </c>
      <c r="C58" s="75" t="s">
        <v>50</v>
      </c>
      <c r="D58" s="27"/>
      <c r="E58" s="27"/>
      <c r="F58" s="27"/>
      <c r="G58" s="27"/>
      <c r="H58" s="27"/>
      <c r="I58" s="41" t="n">
        <v>152</v>
      </c>
      <c r="J58" s="41" t="n">
        <v>178</v>
      </c>
      <c r="K58" s="41" t="n">
        <v>103</v>
      </c>
      <c r="L58" s="26" t="s">
        <v>129</v>
      </c>
    </row>
  </sheetData>
  <mergeCells count="26">
    <mergeCell ref="A15:A17"/>
    <mergeCell ref="B15:B17"/>
    <mergeCell ref="C15:F15"/>
    <mergeCell ref="G15:H15"/>
    <mergeCell ref="I15:K15"/>
    <mergeCell ref="L15:N15"/>
    <mergeCell ref="O15:Q15"/>
    <mergeCell ref="C16:D16"/>
    <mergeCell ref="E16:F16"/>
    <mergeCell ref="G16:G17"/>
    <mergeCell ref="H16:H17"/>
    <mergeCell ref="I16:I17"/>
    <mergeCell ref="J16:J17"/>
    <mergeCell ref="K16:K17"/>
    <mergeCell ref="L16:L17"/>
    <mergeCell ref="M16:M17"/>
    <mergeCell ref="N16:N17"/>
    <mergeCell ref="O16:O17"/>
    <mergeCell ref="P16:P17"/>
    <mergeCell ref="Q16:Q17"/>
    <mergeCell ref="D39:E39"/>
    <mergeCell ref="F39:H39"/>
    <mergeCell ref="I39:K39"/>
    <mergeCell ref="D50:E50"/>
    <mergeCell ref="F50:H50"/>
    <mergeCell ref="I50:K50"/>
  </mergeCells>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pt-BR</dc:language>
  <cp:lastModifiedBy/>
  <dcterms:modified xsi:type="dcterms:W3CDTF">2017-11-20T18:32:16Z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