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[1]Configs!$D$2</definedName>
    <definedName function="false" hidden="false" name="AAAAAA" vbProcedure="false">[1]Configs!$C$2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<sst xmlns="http://schemas.openxmlformats.org/spreadsheetml/2006/main" count="1646" uniqueCount="134">
  <si>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</si>
  <si>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</si>
  <si>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</si>
  <si>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</si>
  <si>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</si>
  <si>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</si>
  <si>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</si>
  <si>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</si>
  <si>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</si>
  <si>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</si>
  <si>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</si>
  <si>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</si>
  <si>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</si>
  <si>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</si>
  <si>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</si>
  <si>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</si>
  <si>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</si>
  <si>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</si>
  <si>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</si>
  <si>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</si>
  <si>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</si>
  <si>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</si>
  <si>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</si>
  <si>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</si>
  <si>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</si>
  <si>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</si>
  <si>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</si>
  <si>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</si>
  <si>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</si>
  <si>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</si>
  <si>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</si>
  <si>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</si>
  <si>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</si>
  <si>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</si>
  <si>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</si>
  <si>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</si>
  <si>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</si>
  <si>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</si>
  <si>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</si>
  <si>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</si>
  <si>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</si>
  <si>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</si>
  <si>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</si>
  <si>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</si>
  <si>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</si>
  <si>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</si>
  <si>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</si>
  <si>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</si>
  <si>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</si>
  <si>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</si>
  <si>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</si>
  <si>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</si>
  <si>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</si>
  <si>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</si>
  <si>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</si>
  <si>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</si>
  <si>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</si>
  <si>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</si>
  <si>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</si>
  <si>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</si>
  <si>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</si>
  <si>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</si>
  <si>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</si>
  <si>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</si>
  <si>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</si>
  <si>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</si>
  <si>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</si>
  <si>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</si>
  <si>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</si>
  <si>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</si>
  <si>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</si>
  <si>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</si>
  <si>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</si>
  <si>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</si>
  <si>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</si>
  <si>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</si>
  <si>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</si>
  <si>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</si>
  <si>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</si>
  <si>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</si>
  <si>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</si>
  <si>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</si>
  <si>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</si>
  <si>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</si>
  <si>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</si>
  <si>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</si>
  <si>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</si>
  <si>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</si>
  <si>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</si>
  <si>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</si>
  <si>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</si>
  <si>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</si>
  <si>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</si>
  <si>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</si>
  <si>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</si>
  <si>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</si>
  <si>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</si>
  <si>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</si>
  <si>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</si>
  <si>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</si>
  <si>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</si>
  <si>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</si>
  <si>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</si>
  <si>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</si>
  <si>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</si>
  <si>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</si>
  <si>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</si>
  <si>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</si>
  <si>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</si>
  <si>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</si>
  <si>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</si>
  <si>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</si>
  <si>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</si>
  <si>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</si>
  <si>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</si>
  <si>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</si>
  <si>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</si>
  <si>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</si>
  <si>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</si>
  <si>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</si>
  <si>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</si>
  <si>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</si>
  <si>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</si>
  <si>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</si>
  <si>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</si>
  <si>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</si>
  <si>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</si>
  <si>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</si>
  <si>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</si>
  <si>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</si>
  <si>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</si>
  <si>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</si>
  <si>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</si>
  <si>
    <t xml:space="preserve">r</t>
  </si>
</sst>
</file>

<file path=xl/styles.xml><?xml version="1.0" encoding="utf-8"?>
<styleSheet xmlns="http://schemas.openxmlformats.org/spreadsheetml/2006/main">
  <numFmts count="8">
    <numFmt numFmtId="164" formatCode="General"/>
    <numFmt numFmtId="165" formatCode="@"/>
    <numFmt numFmtId="166" formatCode="0.0"/>
    <numFmt numFmtId="167" formatCode="0%"/>
    <numFmt numFmtId="168" formatCode="0.00%"/>
    <numFmt numFmtId="169" formatCode="0.0%"/>
    <numFmt numFmtId="170" formatCode="0.000"/>
    <numFmt numFmtId="171"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10">
    <fill>
      <patternFill patternType="none"/>
    </fill>
    <fill>
      <patternFill patternType="gray125"/>
    </fill>
    <fill>
      <patternFill patternType="solid">
        <fgColor rgb="FFFF7574"/>
        <bgColor rgb="FFFF99CC"/>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FF3300"/>
        <bgColor rgb="FFFF0000"/>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8" fontId="0" fillId="4" borderId="4" xfId="19" applyFont="true" applyBorder="true" applyAlignment="true" applyProtection="true">
      <alignment horizontal="center" vertical="center" textRotation="0" wrapText="true" indent="0" shrinkToFit="false"/>
      <protection locked="true" hidden="false"/>
    </xf>
    <xf numFmtId="166" fontId="0" fillId="6" borderId="4" xfId="0" applyFont="true" applyBorder="true" applyAlignment="true" applyProtection="false">
      <alignment horizontal="center" vertical="center" textRotation="0" wrapText="true" indent="0" shrinkToFit="false"/>
      <protection locked="true" hidden="false"/>
    </xf>
    <xf numFmtId="169" fontId="0" fillId="6" borderId="4" xfId="19" applyFont="true" applyBorder="true" applyAlignment="true" applyProtection="true">
      <alignment horizontal="center" vertical="center" textRotation="0" wrapText="true" indent="0" shrinkToFit="false"/>
      <protection locked="true" hidden="false"/>
    </xf>
    <xf numFmtId="170" fontId="0" fillId="6" borderId="4" xfId="0" applyFont="true" applyBorder="true" applyAlignment="true" applyProtection="false">
      <alignment horizontal="center" vertical="center" textRotation="0" wrapText="true" indent="0" shrinkToFit="false"/>
      <protection locked="true" hidden="false"/>
    </xf>
    <xf numFmtId="171" fontId="0" fillId="7" borderId="4" xfId="0" applyFont="true" applyBorder="true" applyAlignment="true" applyProtection="false">
      <alignment horizontal="center" vertical="center" textRotation="0" wrapText="true" indent="0" shrinkToFit="false"/>
      <protection locked="true" hidden="false"/>
    </xf>
    <xf numFmtId="168"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8"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0" fillId="7" borderId="0" xfId="19" applyFont="true" applyBorder="true" applyAlignment="true" applyProtection="tru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8"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9"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7"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7"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true" applyAlignment="true" applyProtection="false">
      <alignment horizontal="center" vertical="center" textRotation="0" wrapText="true" indent="0" shrinkToFit="false"/>
      <protection locked="true" hidden="false"/>
    </xf>
    <xf numFmtId="167" fontId="0" fillId="4" borderId="4" xfId="19"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33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D1" activeCellId="0" sqref="D1"/>
    </sheetView>
  </sheetViews>
  <sheetFormatPr defaultRowHeight="14.4"/>
  <cols>
    <col collapsed="false" hidden="false" max="1" min="1" style="0" width="17.280612244898"/>
    <col collapsed="false" hidden="false" max="2" min="2" style="0" width="12.4183673469388"/>
    <col collapsed="false" hidden="false" max="3" min="3" style="0" width="16.0663265306122"/>
    <col collapsed="false" hidden="false" max="4" min="4" style="0" width="12.9591836734694"/>
    <col collapsed="false" hidden="false" max="1025" min="5" style="0" width="8.50510204081633"/>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N42" activeCellId="0" sqref="N42"/>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D21" activeCellId="0" sqref="D21"/>
    </sheetView>
  </sheetViews>
  <sheetFormatPr defaultRowHeight="14.4"/>
  <cols>
    <col collapsed="false" hidden="false" max="1" min="1" style="1" width="3.91326530612245"/>
    <col collapsed="false" hidden="false" max="2" min="2" style="1" width="24.3010204081633"/>
    <col collapsed="false" hidden="false" max="3" min="3" style="1" width="23.8928571428571"/>
    <col collapsed="false" hidden="false" max="4" min="4" style="1" width="28.8877551020408"/>
    <col collapsed="false" hidden="false" max="5" min="5" style="1" width="54.6734693877551"/>
    <col collapsed="false" hidden="false" max="1025" min="6" style="1" width="7.83163265306122"/>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F8" activeCellId="0" sqref="F8"/>
    </sheetView>
  </sheetViews>
  <sheetFormatPr defaultRowHeight="14.4"/>
  <cols>
    <col collapsed="false" hidden="false" max="1" min="1" style="0" width="55.2091836734694"/>
    <col collapsed="false" hidden="false" max="2" min="2" style="0" width="58.4489795918367"/>
    <col collapsed="false" hidden="false" max="3" min="3" style="0" width="22.6785714285714"/>
    <col collapsed="false" hidden="false" max="4" min="4" style="0" width="39.280612244898"/>
    <col collapsed="false" hidden="false" max="14" min="5" style="17" width="6.88265306122449"/>
    <col collapsed="false" hidden="false" max="15" min="15" style="0" width="39.280612244898"/>
    <col collapsed="false" hidden="false" max="16" min="16" style="0" width="4.59183673469388"/>
    <col collapsed="false" hidden="false" max="17" min="17" style="0" width="19.7091836734694"/>
    <col collapsed="false" hidden="false" max="18" min="18" style="0" width="44.6836734693878"/>
    <col collapsed="false" hidden="false" max="19" min="19" style="0" width="37.2602040816326"/>
    <col collapsed="false" hidden="false" max="20" min="20" style="0" width="8.10204081632653"/>
    <col collapsed="false" hidden="false" max="1025" min="21" style="0" width="8.50510204081633"/>
  </cols>
  <sheetData>
    <row r="1" s="1" customFormat="true" ht="14.4" hidden="false" customHeight="false" outlineLevel="0" collapsed="false">
      <c r="A1" s="2"/>
      <c r="B1" s="2"/>
      <c r="C1" s="2"/>
      <c r="D1" s="18"/>
      <c r="E1" s="19"/>
      <c r="F1" s="19"/>
      <c r="G1" s="19"/>
      <c r="H1" s="19"/>
      <c r="I1" s="19"/>
      <c r="J1" s="19"/>
      <c r="K1" s="19"/>
      <c r="L1" s="19"/>
      <c r="M1" s="19"/>
      <c r="N1" s="19"/>
      <c r="O1" s="18"/>
    </row>
    <row r="2" customFormat="fals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1"/>
      <c r="B4" s="1"/>
      <c r="C4" s="1"/>
      <c r="D4" s="7"/>
      <c r="E4" s="22"/>
      <c r="F4" s="22"/>
      <c r="G4" s="22"/>
      <c r="H4" s="22"/>
      <c r="I4" s="22"/>
      <c r="J4" s="22"/>
      <c r="K4" s="22"/>
      <c r="L4" s="22"/>
      <c r="M4" s="22"/>
      <c r="N4" s="22"/>
      <c r="O4" s="7"/>
    </row>
    <row r="5" customFormat="false" ht="14.4" hidden="false" customHeight="false" outlineLevel="0" collapsed="false">
      <c r="D5" s="7"/>
      <c r="E5" s="22"/>
      <c r="F5" s="22"/>
      <c r="G5" s="22"/>
      <c r="H5" s="22"/>
      <c r="I5" s="22"/>
      <c r="J5" s="22"/>
      <c r="K5" s="22"/>
      <c r="L5" s="22"/>
      <c r="M5" s="22"/>
      <c r="N5" s="22"/>
      <c r="O5" s="7"/>
    </row>
    <row r="6" customFormat="false" ht="34.2" hidden="false" customHeight="true" outlineLevel="0" collapsed="false">
      <c r="A6" s="23" t="s">
        <v>30</v>
      </c>
      <c r="B6" s="23" t="s">
        <v>31</v>
      </c>
      <c r="C6" s="23" t="s">
        <v>32</v>
      </c>
      <c r="D6" s="24" t="s">
        <v>33</v>
      </c>
      <c r="E6" s="25" t="n">
        <f aca="true">YEAR(TODAY())+1</f>
        <v>2018</v>
      </c>
      <c r="F6" s="25" t="n">
        <f aca="false">E6+1</f>
        <v>2019</v>
      </c>
      <c r="G6" s="25" t="n">
        <f aca="false">F6+1</f>
        <v>2020</v>
      </c>
      <c r="H6" s="25" t="n">
        <f aca="false">G6+1</f>
        <v>2021</v>
      </c>
      <c r="I6" s="25" t="n">
        <f aca="false">H6+1</f>
        <v>2022</v>
      </c>
      <c r="J6" s="25" t="n">
        <f aca="false">I6+1</f>
        <v>2023</v>
      </c>
      <c r="K6" s="25" t="n">
        <f aca="false">J6+1</f>
        <v>2024</v>
      </c>
      <c r="L6" s="25" t="n">
        <f aca="false">K6+1</f>
        <v>2025</v>
      </c>
      <c r="M6" s="25" t="n">
        <f aca="false">L6+1</f>
        <v>2026</v>
      </c>
      <c r="N6" s="25" t="n">
        <f aca="false">M6+1</f>
        <v>2027</v>
      </c>
      <c r="O6" s="24" t="s">
        <v>34</v>
      </c>
    </row>
    <row r="7" s="28" customFormat="true" ht="28.8" hidden="false" customHeight="false" outlineLevel="0" collapsed="false">
      <c r="A7" s="26" t="s">
        <v>35</v>
      </c>
      <c r="B7" s="26" t="s">
        <v>36</v>
      </c>
      <c r="C7" s="26" t="s">
        <v>37</v>
      </c>
      <c r="D7" s="26"/>
      <c r="E7" s="27" t="n">
        <v>0</v>
      </c>
      <c r="F7" s="27" t="n">
        <v>1</v>
      </c>
      <c r="G7" s="27" t="n">
        <v>1</v>
      </c>
      <c r="H7" s="27" t="n">
        <v>0</v>
      </c>
      <c r="I7" s="27" t="n">
        <v>0</v>
      </c>
      <c r="J7" s="27" t="n">
        <v>0</v>
      </c>
      <c r="K7" s="27" t="n">
        <v>0</v>
      </c>
      <c r="L7" s="27" t="n">
        <v>0</v>
      </c>
      <c r="M7" s="27" t="n">
        <v>1</v>
      </c>
      <c r="N7" s="27" t="n">
        <v>1</v>
      </c>
      <c r="O7" s="26" t="s">
        <v>35</v>
      </c>
    </row>
    <row r="8" customFormat="false" ht="32.7" hidden="false" customHeight="true" outlineLevel="0" collapsed="false">
      <c r="A8" s="26" t="s">
        <v>38</v>
      </c>
      <c r="B8" s="26" t="s">
        <v>39</v>
      </c>
      <c r="C8" s="26" t="s">
        <v>40</v>
      </c>
      <c r="D8" s="26"/>
      <c r="E8" s="27" t="n">
        <v>10</v>
      </c>
      <c r="F8" s="27" t="n">
        <v>10</v>
      </c>
      <c r="G8" s="27" t="n">
        <v>10</v>
      </c>
      <c r="H8" s="27" t="n">
        <v>10</v>
      </c>
      <c r="I8" s="27" t="n">
        <v>10</v>
      </c>
      <c r="J8" s="27" t="n">
        <v>10</v>
      </c>
      <c r="K8" s="27" t="n">
        <v>10</v>
      </c>
      <c r="L8" s="27" t="n">
        <v>10</v>
      </c>
      <c r="M8" s="27" t="n">
        <v>10</v>
      </c>
      <c r="N8" s="27" t="n">
        <v>10</v>
      </c>
      <c r="O8" s="26" t="s">
        <v>41</v>
      </c>
    </row>
    <row r="9" customFormat="false" ht="14.4" hidden="false" customHeight="false" outlineLevel="0" collapsed="false">
      <c r="A9" s="29" t="s">
        <v>42</v>
      </c>
      <c r="B9" s="29" t="s">
        <v>43</v>
      </c>
      <c r="C9" s="26" t="s">
        <v>40</v>
      </c>
      <c r="D9" s="26"/>
      <c r="E9" s="27" t="n">
        <v>3</v>
      </c>
      <c r="F9" s="27" t="n">
        <v>2</v>
      </c>
      <c r="G9" s="27" t="n">
        <v>4</v>
      </c>
      <c r="H9" s="27" t="n">
        <v>5</v>
      </c>
      <c r="I9" s="27" t="n">
        <v>2</v>
      </c>
      <c r="J9" s="27" t="n">
        <v>1</v>
      </c>
      <c r="K9" s="27" t="n">
        <v>1</v>
      </c>
      <c r="L9" s="27" t="n">
        <v>1</v>
      </c>
      <c r="M9" s="27" t="n">
        <v>2</v>
      </c>
      <c r="N9" s="27" t="n">
        <v>2</v>
      </c>
      <c r="O9" s="26" t="s">
        <v>44</v>
      </c>
    </row>
    <row r="10" customFormat="false" ht="14.4" hidden="false" customHeight="false" outlineLevel="0" collapsed="false">
      <c r="A10" s="26"/>
      <c r="B10" s="26"/>
      <c r="C10" s="26"/>
      <c r="D10" s="26"/>
      <c r="E10" s="27"/>
      <c r="F10" s="27"/>
      <c r="G10" s="27"/>
      <c r="H10" s="27"/>
      <c r="I10" s="27"/>
      <c r="J10" s="27"/>
      <c r="K10" s="27"/>
      <c r="L10" s="27"/>
      <c r="M10" s="27"/>
      <c r="N10" s="27"/>
      <c r="O10" s="26"/>
    </row>
    <row r="11" customFormat="false" ht="14.4" hidden="false" customHeight="false" outlineLevel="0" collapsed="false">
      <c r="A11" s="26"/>
      <c r="B11" s="26"/>
      <c r="C11" s="26"/>
      <c r="D11" s="26"/>
      <c r="E11" s="27"/>
      <c r="F11" s="27"/>
      <c r="G11" s="27"/>
      <c r="H11" s="27"/>
      <c r="I11" s="27"/>
      <c r="J11" s="27"/>
      <c r="K11" s="27"/>
      <c r="L11" s="27"/>
      <c r="M11" s="27"/>
      <c r="N11" s="27"/>
      <c r="O11" s="26"/>
    </row>
    <row r="12" customFormat="false" ht="14.4" hidden="false" customHeight="false" outlineLevel="0" collapsed="false">
      <c r="A12" s="26"/>
      <c r="B12" s="26"/>
      <c r="C12" s="26"/>
      <c r="D12" s="26"/>
      <c r="E12" s="27"/>
      <c r="F12" s="27"/>
      <c r="G12" s="27"/>
      <c r="H12" s="27"/>
      <c r="I12" s="27"/>
      <c r="J12" s="27"/>
      <c r="K12" s="27"/>
      <c r="L12" s="27"/>
      <c r="M12" s="27"/>
      <c r="N12" s="27"/>
      <c r="O12" s="26"/>
    </row>
    <row r="13" customFormat="false" ht="14.4" hidden="false" customHeight="false" outlineLevel="0" collapsed="false">
      <c r="A13" s="26"/>
      <c r="B13" s="26"/>
      <c r="C13" s="26"/>
      <c r="D13" s="26"/>
      <c r="E13" s="27"/>
      <c r="F13" s="27"/>
      <c r="G13" s="27"/>
      <c r="H13" s="27"/>
      <c r="I13" s="27"/>
      <c r="J13" s="27"/>
      <c r="K13" s="27"/>
      <c r="L13" s="27"/>
      <c r="M13" s="27"/>
      <c r="N13" s="27"/>
      <c r="O13" s="26"/>
    </row>
    <row r="14" customFormat="false" ht="14.4" hidden="false" customHeight="false" outlineLevel="0" collapsed="false">
      <c r="A14" s="26"/>
      <c r="B14" s="26"/>
      <c r="C14" s="26"/>
      <c r="D14" s="26"/>
      <c r="E14" s="27"/>
      <c r="F14" s="27"/>
      <c r="G14" s="27"/>
      <c r="H14" s="27"/>
      <c r="I14" s="27"/>
      <c r="J14" s="27"/>
      <c r="K14" s="27"/>
      <c r="L14" s="27"/>
      <c r="M14" s="27"/>
      <c r="N14" s="27"/>
      <c r="O14" s="26"/>
    </row>
    <row r="15" customFormat="false" ht="14.4" hidden="false" customHeight="false" outlineLevel="0" collapsed="false">
      <c r="A15" s="26"/>
      <c r="B15" s="26"/>
      <c r="C15" s="26"/>
      <c r="D15" s="26"/>
      <c r="E15" s="27"/>
      <c r="F15" s="27"/>
      <c r="G15" s="27"/>
      <c r="H15" s="27"/>
      <c r="I15" s="27"/>
      <c r="J15" s="27"/>
      <c r="K15" s="27"/>
      <c r="L15" s="27"/>
      <c r="M15" s="27"/>
      <c r="N15" s="27"/>
      <c r="O15" s="26"/>
    </row>
    <row r="16" customFormat="false" ht="14.4" hidden="false" customHeight="false" outlineLevel="0" collapsed="false">
      <c r="A16" s="26"/>
      <c r="B16" s="26"/>
      <c r="C16" s="26"/>
      <c r="D16" s="26"/>
      <c r="E16" s="27"/>
      <c r="F16" s="27"/>
      <c r="G16" s="27"/>
      <c r="H16" s="27"/>
      <c r="I16" s="27"/>
      <c r="J16" s="27"/>
      <c r="K16" s="27"/>
      <c r="L16" s="27"/>
      <c r="M16" s="27"/>
      <c r="N16" s="27"/>
      <c r="O16" s="26"/>
    </row>
    <row r="17" customFormat="false" ht="14.4" hidden="false" customHeight="false" outlineLevel="0" collapsed="false">
      <c r="A17" s="26"/>
      <c r="B17" s="26"/>
      <c r="C17" s="26"/>
      <c r="D17" s="26"/>
      <c r="E17" s="27"/>
      <c r="F17" s="27"/>
      <c r="G17" s="27"/>
      <c r="H17" s="27"/>
      <c r="I17" s="27"/>
      <c r="J17" s="27"/>
      <c r="K17" s="27"/>
      <c r="L17" s="27"/>
      <c r="M17" s="27"/>
      <c r="N17" s="27"/>
      <c r="O17" s="26"/>
    </row>
    <row r="18" customFormat="false" ht="14.4" hidden="false" customHeight="false" outlineLevel="0" collapsed="false">
      <c r="A18" s="26"/>
      <c r="B18" s="26"/>
      <c r="C18" s="26"/>
      <c r="D18" s="26"/>
      <c r="E18" s="27"/>
      <c r="F18" s="27"/>
      <c r="G18" s="27"/>
      <c r="H18" s="27"/>
      <c r="I18" s="27"/>
      <c r="J18" s="27"/>
      <c r="K18" s="27"/>
      <c r="L18" s="27"/>
      <c r="M18" s="27"/>
      <c r="N18" s="27"/>
      <c r="O18" s="26"/>
    </row>
    <row r="19" customFormat="false" ht="14.4" hidden="false" customHeight="false" outlineLevel="0" collapsed="false">
      <c r="A19" s="26"/>
      <c r="B19" s="26"/>
      <c r="C19" s="26"/>
      <c r="D19" s="26"/>
      <c r="E19" s="27"/>
      <c r="F19" s="27"/>
      <c r="G19" s="27"/>
      <c r="H19" s="27"/>
      <c r="I19" s="27"/>
      <c r="J19" s="27"/>
      <c r="K19" s="27"/>
      <c r="L19" s="27"/>
      <c r="M19" s="27"/>
      <c r="N19" s="27"/>
      <c r="O19" s="2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B7" colorId="64" zoomScale="45" zoomScaleNormal="45" zoomScalePageLayoutView="100" workbookViewId="0">
      <selection pane="topLeft" activeCell="M23" activeCellId="0" sqref="M23"/>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180000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10500</v>
      </c>
      <c r="F10" s="41" t="n">
        <v>10500</v>
      </c>
      <c r="G10" s="41" t="n">
        <v>10500</v>
      </c>
      <c r="H10" s="41" t="n">
        <v>10500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c r="R16" s="17" t="s">
        <v>63</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50" t="n">
        <v>1</v>
      </c>
      <c r="E18" s="51" t="n">
        <v>0</v>
      </c>
      <c r="F18" s="51" t="n">
        <v>0.00189630066038898</v>
      </c>
      <c r="G18" s="52" t="n">
        <f aca="false">IF(I18="Média",D18,C18)</f>
        <v>1</v>
      </c>
      <c r="H18" s="53" t="n">
        <v>0</v>
      </c>
      <c r="I18" s="54" t="s">
        <v>4</v>
      </c>
      <c r="J18" s="55" t="n">
        <f aca="false">G18*H18</f>
        <v>0</v>
      </c>
      <c r="K18" s="56" t="n">
        <f aca="false">IFERROR(IF(I18="Média",(1-(J18/G18))*F18,(1-(J18/G18))*E18),0)</f>
        <v>0.00189630066038898</v>
      </c>
      <c r="L18" s="57"/>
      <c r="M18" s="57"/>
      <c r="N18" s="57"/>
      <c r="O18" s="58"/>
      <c r="P18" s="58"/>
      <c r="Q18" s="58"/>
      <c r="R18" s="0" t="n">
        <v>1</v>
      </c>
    </row>
    <row r="19" customFormat="false" ht="14.4" hidden="false" customHeight="false" outlineLevel="0" collapsed="false">
      <c r="A19" s="48" t="s">
        <v>70</v>
      </c>
      <c r="B19" s="48" t="s">
        <v>70</v>
      </c>
      <c r="C19" s="49" t="n">
        <v>0</v>
      </c>
      <c r="D19" s="50" t="n">
        <v>0</v>
      </c>
      <c r="E19" s="51" t="n">
        <v>0</v>
      </c>
      <c r="F19" s="51" t="n">
        <v>0</v>
      </c>
      <c r="G19" s="52" t="n">
        <f aca="false">IF(I19="Média",D19,C19)</f>
        <v>0</v>
      </c>
      <c r="H19" s="53" t="n">
        <v>0</v>
      </c>
      <c r="I19" s="54" t="s">
        <v>4</v>
      </c>
      <c r="J19" s="55" t="n">
        <f aca="false">G19*H19</f>
        <v>0</v>
      </c>
      <c r="K19" s="56" t="n">
        <f aca="false">IFERROR(IF(I19="Média",(1-(J19/G19))*F19,(1-(J19/G19))*E19),0)</f>
        <v>0</v>
      </c>
      <c r="L19" s="59"/>
      <c r="M19" s="59"/>
      <c r="N19" s="59"/>
      <c r="O19" s="60"/>
      <c r="P19" s="60"/>
      <c r="Q19" s="60"/>
      <c r="R19" s="0" t="n">
        <v>0</v>
      </c>
    </row>
    <row r="20" customFormat="false" ht="14.4" hidden="false" customHeight="false" outlineLevel="0" collapsed="false">
      <c r="A20" s="48" t="s">
        <v>71</v>
      </c>
      <c r="B20" s="48" t="s">
        <v>71</v>
      </c>
      <c r="C20" s="49" t="n">
        <v>2</v>
      </c>
      <c r="D20" s="50" t="n">
        <v>2</v>
      </c>
      <c r="E20" s="51" t="n">
        <v>0.0046029919447641</v>
      </c>
      <c r="F20" s="51" t="n">
        <v>0.00388800418234695</v>
      </c>
      <c r="G20" s="52" t="n">
        <f aca="false">IF(I20="Média",D20,C20)</f>
        <v>2</v>
      </c>
      <c r="H20" s="53" t="n">
        <v>0.05</v>
      </c>
      <c r="I20" s="54" t="s">
        <v>4</v>
      </c>
      <c r="J20" s="55" t="n">
        <f aca="false">G20*H20</f>
        <v>0.1</v>
      </c>
      <c r="K20" s="56" t="n">
        <f aca="false">IFERROR(IF(I20="Média",(1-(J20/G20))*F20,(1-(J20/G20))*E20),0)</f>
        <v>0.0036936039732296</v>
      </c>
      <c r="L20" s="57"/>
      <c r="M20" s="57"/>
      <c r="N20" s="57"/>
      <c r="O20" s="58"/>
      <c r="P20" s="58"/>
      <c r="Q20" s="58"/>
      <c r="R20" s="0" t="n">
        <v>2</v>
      </c>
    </row>
    <row r="21" customFormat="false" ht="14.4" hidden="false" customHeight="false" outlineLevel="0" collapsed="false">
      <c r="A21" s="48" t="s">
        <v>72</v>
      </c>
      <c r="B21" s="48" t="s">
        <v>72</v>
      </c>
      <c r="C21" s="49" t="n">
        <v>1</v>
      </c>
      <c r="D21" s="50" t="n">
        <v>0.6</v>
      </c>
      <c r="E21" s="51" t="n">
        <v>0.00230149597238205</v>
      </c>
      <c r="F21" s="51" t="n">
        <v>0.00113922422983709</v>
      </c>
      <c r="G21" s="52" t="n">
        <f aca="false">IF(I21="Média",D21,C21)</f>
        <v>1</v>
      </c>
      <c r="H21" s="53" t="n">
        <v>0</v>
      </c>
      <c r="I21" s="54" t="s">
        <v>5</v>
      </c>
      <c r="J21" s="55" t="n">
        <f aca="false">G21*H21</f>
        <v>0</v>
      </c>
      <c r="K21" s="56" t="n">
        <f aca="false">IFERROR(IF(I21="Média",(1-(J21/G21))*F21,(1-(J21/G21))*E21),0)</f>
        <v>0.00230149597238205</v>
      </c>
      <c r="L21" s="59"/>
      <c r="M21" s="59"/>
      <c r="N21" s="59"/>
      <c r="O21" s="60"/>
      <c r="P21" s="60"/>
      <c r="Q21" s="60"/>
      <c r="R21" s="0" t="n">
        <v>1</v>
      </c>
    </row>
    <row r="22" customFormat="false" ht="13.8" hidden="false" customHeight="false" outlineLevel="0" collapsed="false">
      <c r="A22" s="48" t="s">
        <v>73</v>
      </c>
      <c r="B22" s="48" t="s">
        <v>73</v>
      </c>
      <c r="C22" s="49" t="n">
        <v>0</v>
      </c>
      <c r="D22" s="50" t="n">
        <v>4.4</v>
      </c>
      <c r="E22" s="51" t="n">
        <f aca="false">2/508.25</f>
        <v>0.00393507132316773</v>
      </c>
      <c r="F22" s="51" t="n">
        <v>0.00859897593549085</v>
      </c>
      <c r="G22" s="52" t="n">
        <f aca="false">IF(I22="Média",D22,C22)</f>
        <v>4.4</v>
      </c>
      <c r="H22" s="53" t="n">
        <v>0</v>
      </c>
      <c r="I22" s="54" t="s">
        <v>4</v>
      </c>
      <c r="J22" s="55" t="n">
        <f aca="false">G22*H22</f>
        <v>0</v>
      </c>
      <c r="K22" s="56" t="n">
        <f aca="false">IFERROR(IF(I22="Média",(1-(J22/G22))*F22,(1-(J22/G22))*E22),0)</f>
        <v>0.00859897593549085</v>
      </c>
      <c r="L22" s="57" t="n">
        <v>2</v>
      </c>
      <c r="M22" s="57" t="n">
        <v>4.4</v>
      </c>
      <c r="N22" s="57" t="n">
        <v>0</v>
      </c>
      <c r="O22" s="61" t="n">
        <f aca="false">L22*(1-H22)</f>
        <v>2</v>
      </c>
      <c r="P22" s="61" t="n">
        <v>4.4</v>
      </c>
      <c r="Q22" s="61" t="n">
        <v>0</v>
      </c>
      <c r="R22" s="0" t="n">
        <v>2</v>
      </c>
    </row>
    <row r="23" customFormat="false" ht="14.4" hidden="false" customHeight="false" outlineLevel="0" collapsed="false">
      <c r="A23" s="48" t="s">
        <v>74</v>
      </c>
      <c r="B23" s="48" t="s">
        <v>74</v>
      </c>
      <c r="C23" s="49" t="n">
        <v>0</v>
      </c>
      <c r="D23" s="50" t="n">
        <v>0</v>
      </c>
      <c r="E23" s="51" t="n">
        <v>0</v>
      </c>
      <c r="F23" s="51" t="n">
        <v>0</v>
      </c>
      <c r="G23" s="52" t="n">
        <f aca="false">IF(I23="Média",D23,C23)</f>
        <v>0</v>
      </c>
      <c r="H23" s="53" t="n">
        <v>0</v>
      </c>
      <c r="I23" s="54" t="s">
        <v>4</v>
      </c>
      <c r="J23" s="55" t="n">
        <f aca="false">G23*H23</f>
        <v>0</v>
      </c>
      <c r="K23" s="56" t="n">
        <f aca="false">IFERROR(IF(I23="Média",(1-(J23/G23))*F23,(1-(J23/G23))*E23),0)</f>
        <v>0</v>
      </c>
      <c r="L23" s="59"/>
      <c r="M23" s="59"/>
      <c r="N23" s="59"/>
      <c r="O23" s="60"/>
      <c r="P23" s="60"/>
      <c r="Q23" s="60"/>
      <c r="R23" s="0" t="n">
        <v>0</v>
      </c>
    </row>
    <row r="24" customFormat="false" ht="13.8" hidden="false" customHeight="false" outlineLevel="0" collapsed="false">
      <c r="A24" s="48" t="s">
        <v>75</v>
      </c>
      <c r="B24" s="48" t="s">
        <v>75</v>
      </c>
      <c r="C24" s="49" t="n">
        <v>16</v>
      </c>
      <c r="D24" s="50" t="n">
        <v>22.6</v>
      </c>
      <c r="E24" s="51" t="n">
        <v>0.0368239355581128</v>
      </c>
      <c r="F24" s="51" t="n">
        <v>0.0440444334049392</v>
      </c>
      <c r="G24" s="52" t="n">
        <f aca="false">IF(I24="Média",D24,C24)</f>
        <v>16</v>
      </c>
      <c r="H24" s="53" t="n">
        <v>0.05</v>
      </c>
      <c r="I24" s="54" t="s">
        <v>5</v>
      </c>
      <c r="J24" s="55" t="n">
        <f aca="false">G24*H24</f>
        <v>0.8</v>
      </c>
      <c r="K24" s="56" t="n">
        <f aca="false">IFERROR(IF(I24="Média",(1-(J24/G24))*F24,(1-(J24/G24))*E24),0)</f>
        <v>0.0349827387802072</v>
      </c>
      <c r="L24" s="57"/>
      <c r="M24" s="57"/>
      <c r="N24" s="57"/>
      <c r="O24" s="58"/>
      <c r="P24" s="58"/>
      <c r="Q24" s="58"/>
      <c r="R24" s="0" t="n">
        <v>16</v>
      </c>
    </row>
    <row r="25" customFormat="false" ht="14.4" hidden="false" customHeight="false" outlineLevel="0" collapsed="false">
      <c r="A25" s="48" t="s">
        <v>76</v>
      </c>
      <c r="B25" s="48" t="s">
        <v>76</v>
      </c>
      <c r="C25" s="49" t="n">
        <v>2</v>
      </c>
      <c r="D25" s="50" t="n">
        <v>4.4</v>
      </c>
      <c r="E25" s="51" t="n">
        <v>0.0046029919447641</v>
      </c>
      <c r="F25" s="51" t="n">
        <v>0.00847028546675882</v>
      </c>
      <c r="G25" s="52" t="n">
        <f aca="false">IF(I25="Média",D25,C25)</f>
        <v>2</v>
      </c>
      <c r="H25" s="53" t="n">
        <v>0</v>
      </c>
      <c r="I25" s="54" t="s">
        <v>5</v>
      </c>
      <c r="J25" s="55" t="n">
        <f aca="false">G25*H25</f>
        <v>0</v>
      </c>
      <c r="K25" s="56" t="n">
        <f aca="false">IFERROR(IF(I25="Média",(1-(J25/G25))*F25,(1-(J25/G25))*E25),0)</f>
        <v>0.0046029919447641</v>
      </c>
      <c r="L25" s="59"/>
      <c r="M25" s="59"/>
      <c r="N25" s="59"/>
      <c r="O25" s="60"/>
      <c r="P25" s="60"/>
      <c r="Q25" s="60"/>
      <c r="R25" s="0" t="n">
        <v>2</v>
      </c>
    </row>
    <row r="26" customFormat="false" ht="14.4" hidden="false" customHeight="false" outlineLevel="0" collapsed="false">
      <c r="A26" s="48" t="s">
        <v>77</v>
      </c>
      <c r="B26" s="48" t="s">
        <v>77</v>
      </c>
      <c r="C26" s="49" t="n">
        <v>0</v>
      </c>
      <c r="D26" s="50" t="n">
        <v>0</v>
      </c>
      <c r="E26" s="51" t="n">
        <v>0</v>
      </c>
      <c r="F26" s="51" t="n">
        <v>0</v>
      </c>
      <c r="G26" s="52" t="n">
        <f aca="false">IF(I26="Média",D26,C26)</f>
        <v>0</v>
      </c>
      <c r="H26" s="53" t="n">
        <v>0</v>
      </c>
      <c r="I26" s="54" t="s">
        <v>4</v>
      </c>
      <c r="J26" s="55" t="n">
        <f aca="false">G26*H26</f>
        <v>0</v>
      </c>
      <c r="K26" s="56" t="n">
        <f aca="false">IFERROR(IF(I26="Média",(1-(J26/G26))*F26,(1-(J26/G26))*E26),0)</f>
        <v>0</v>
      </c>
      <c r="L26" s="59"/>
      <c r="M26" s="59"/>
      <c r="N26" s="59"/>
      <c r="O26" s="60"/>
      <c r="P26" s="60"/>
      <c r="Q26" s="60"/>
      <c r="R26" s="0" t="n">
        <v>0</v>
      </c>
    </row>
    <row r="27" customFormat="false" ht="14.4" hidden="false" customHeight="false" outlineLevel="0" collapsed="false">
      <c r="A27" s="48" t="s">
        <v>78</v>
      </c>
      <c r="B27" s="48" t="s">
        <v>78</v>
      </c>
      <c r="C27" s="49" t="n">
        <v>0</v>
      </c>
      <c r="D27" s="50" t="n">
        <v>0</v>
      </c>
      <c r="E27" s="51" t="n">
        <v>0</v>
      </c>
      <c r="F27" s="51" t="n">
        <v>0</v>
      </c>
      <c r="G27" s="52" t="n">
        <f aca="false">IF(I27="Média",D27,C27)</f>
        <v>0</v>
      </c>
      <c r="H27" s="53" t="n">
        <v>0</v>
      </c>
      <c r="I27" s="54" t="s">
        <v>4</v>
      </c>
      <c r="J27" s="55" t="n">
        <f aca="false">G27*H27</f>
        <v>0</v>
      </c>
      <c r="K27" s="56" t="n">
        <f aca="false">IFERROR(IF(I27="Média",(1-(J27/G27))*F27,(1-(J27/G27))*E27),0)</f>
        <v>0</v>
      </c>
      <c r="L27" s="59"/>
      <c r="M27" s="59"/>
      <c r="N27" s="59"/>
      <c r="O27" s="60"/>
      <c r="P27" s="60"/>
      <c r="Q27" s="60"/>
      <c r="R27" s="0" t="n">
        <v>0</v>
      </c>
    </row>
    <row r="28" customFormat="false" ht="13.8" hidden="false" customHeight="false" outlineLevel="0" collapsed="false">
      <c r="A28" s="48" t="s">
        <v>79</v>
      </c>
      <c r="B28" s="48" t="s">
        <v>79</v>
      </c>
      <c r="C28" s="49" t="n">
        <v>0</v>
      </c>
      <c r="D28" s="50" t="n">
        <v>0</v>
      </c>
      <c r="E28" s="51" t="n">
        <v>0</v>
      </c>
      <c r="F28" s="51" t="n">
        <v>0</v>
      </c>
      <c r="G28" s="52" t="n">
        <f aca="false">IF(I28="Média",D28,C28)</f>
        <v>0</v>
      </c>
      <c r="H28" s="53" t="n">
        <v>0.05</v>
      </c>
      <c r="I28" s="54" t="s">
        <v>4</v>
      </c>
      <c r="J28" s="55" t="n">
        <f aca="false">G28*H28</f>
        <v>0</v>
      </c>
      <c r="K28" s="56" t="n">
        <f aca="false">IFERROR(IF(I28="Média",(1-(J28/G28))*F28,(1-(J28/G28))*E28),0)</f>
        <v>0</v>
      </c>
      <c r="L28" s="57" t="n">
        <v>0.0133333333333333</v>
      </c>
      <c r="M28" s="59"/>
      <c r="N28" s="59"/>
      <c r="O28" s="61" t="n">
        <f aca="false">L28*(1-H28)</f>
        <v>0.0126666666666666</v>
      </c>
      <c r="P28" s="60"/>
      <c r="Q28" s="60"/>
      <c r="R28" s="0" t="n">
        <v>0.0133333333333333</v>
      </c>
    </row>
    <row r="29" customFormat="false" ht="13.8" hidden="false" customHeight="false" outlineLevel="0" collapsed="false">
      <c r="A29" s="48" t="s">
        <v>80</v>
      </c>
      <c r="B29" s="48" t="s">
        <v>80</v>
      </c>
      <c r="C29" s="49" t="n">
        <v>0</v>
      </c>
      <c r="D29" s="50" t="n">
        <v>0</v>
      </c>
      <c r="E29" s="51" t="n">
        <v>0</v>
      </c>
      <c r="F29" s="51" t="n">
        <v>0</v>
      </c>
      <c r="G29" s="52" t="n">
        <f aca="false">IF(I29="Média",D29,C29)</f>
        <v>0</v>
      </c>
      <c r="H29" s="53" t="n">
        <v>0</v>
      </c>
      <c r="I29" s="54" t="s">
        <v>4</v>
      </c>
      <c r="J29" s="55" t="n">
        <f aca="false">G29*H29</f>
        <v>0</v>
      </c>
      <c r="K29" s="56" t="n">
        <f aca="false">IFERROR(IF(I29="Média",(1-(J29/G29))*F29,(1-(J29/G29))*E29),0)</f>
        <v>0</v>
      </c>
      <c r="L29" s="59"/>
      <c r="M29" s="59"/>
      <c r="N29" s="59"/>
      <c r="O29" s="58"/>
      <c r="P29" s="58"/>
      <c r="Q29" s="58"/>
      <c r="R29" s="0" t="n">
        <v>0</v>
      </c>
    </row>
    <row r="30" customFormat="false" ht="14.4" hidden="false" customHeight="false" outlineLevel="0" collapsed="false">
      <c r="A30" s="48" t="s">
        <v>81</v>
      </c>
      <c r="B30" s="48" t="s">
        <v>81</v>
      </c>
      <c r="C30" s="49" t="n">
        <v>0</v>
      </c>
      <c r="D30" s="50" t="n">
        <v>4.6</v>
      </c>
      <c r="E30" s="51" t="n">
        <v>0</v>
      </c>
      <c r="F30" s="51" t="n">
        <v>0.00880460597467803</v>
      </c>
      <c r="G30" s="52" t="n">
        <f aca="false">IF(I30="Média",D30,C30)</f>
        <v>4.6</v>
      </c>
      <c r="H30" s="53" t="n">
        <v>0</v>
      </c>
      <c r="I30" s="54" t="s">
        <v>4</v>
      </c>
      <c r="J30" s="55" t="n">
        <f aca="false">G30*H30</f>
        <v>0</v>
      </c>
      <c r="K30" s="56" t="n">
        <f aca="false">IFERROR(IF(I30="Média",(1-(J30/G30))*F30,(1-(J30/G30))*E30),0)</f>
        <v>0.00880460597467803</v>
      </c>
      <c r="L30" s="59"/>
      <c r="M30" s="59"/>
      <c r="N30" s="59"/>
      <c r="O30" s="60"/>
      <c r="P30" s="60"/>
      <c r="Q30" s="60"/>
      <c r="R30" s="0" t="n">
        <v>4.6</v>
      </c>
    </row>
    <row r="31" customFormat="false" ht="14.4" hidden="false" customHeight="false" outlineLevel="0" collapsed="false">
      <c r="A31" s="48" t="s">
        <v>82</v>
      </c>
      <c r="B31" s="48" t="s">
        <v>82</v>
      </c>
      <c r="C31" s="49" t="n">
        <v>0</v>
      </c>
      <c r="D31" s="50" t="n">
        <v>0</v>
      </c>
      <c r="E31" s="51" t="n">
        <v>0</v>
      </c>
      <c r="F31" s="51" t="n">
        <v>0</v>
      </c>
      <c r="G31" s="52" t="n">
        <f aca="false">IF(I31="Média",D31,C31)</f>
        <v>0</v>
      </c>
      <c r="H31" s="53" t="n">
        <v>0</v>
      </c>
      <c r="I31" s="54" t="s">
        <v>4</v>
      </c>
      <c r="J31" s="55" t="n">
        <f aca="false">G31*H31</f>
        <v>0</v>
      </c>
      <c r="K31" s="56" t="n">
        <f aca="false">IFERROR(IF(I31="Média",(1-(J31/G31))*F31,(1-(J31/G31))*E31),0)</f>
        <v>0</v>
      </c>
      <c r="L31" s="59"/>
      <c r="M31" s="59"/>
      <c r="N31" s="59"/>
      <c r="O31" s="60"/>
      <c r="P31" s="60"/>
      <c r="Q31" s="60"/>
      <c r="R31" s="0" t="n">
        <v>0</v>
      </c>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53" t="n">
        <v>0.05</v>
      </c>
      <c r="I32" s="54" t="s">
        <v>4</v>
      </c>
      <c r="J32" s="55" t="n">
        <f aca="false">G32*H32</f>
        <v>1.04</v>
      </c>
      <c r="K32" s="56" t="n">
        <f aca="false">IFERROR(IF(I32="Média",(1-(J32/G32))*F32,(1-(J32/G32))*E32),0)</f>
        <v>0.0385207471576048</v>
      </c>
      <c r="L32" s="59"/>
      <c r="M32" s="59"/>
      <c r="N32" s="59"/>
      <c r="O32" s="60"/>
      <c r="P32" s="60"/>
      <c r="Q32" s="60"/>
      <c r="R32" s="0" t="n">
        <v>20.8</v>
      </c>
    </row>
    <row r="33" customFormat="false" ht="14.4" hidden="false" customHeight="false" outlineLevel="0" collapsed="false">
      <c r="A33" s="48" t="s">
        <v>84</v>
      </c>
      <c r="B33" s="48" t="s">
        <v>84</v>
      </c>
      <c r="C33" s="49" t="n">
        <v>0</v>
      </c>
      <c r="D33" s="50" t="n">
        <v>2</v>
      </c>
      <c r="E33" s="51" t="n">
        <v>0</v>
      </c>
      <c r="F33" s="51" t="n">
        <v>0.00384528069553313</v>
      </c>
      <c r="G33" s="52" t="n">
        <f aca="false">IF(I33="Média",D33,C33)</f>
        <v>2</v>
      </c>
      <c r="H33" s="53" t="n">
        <v>0</v>
      </c>
      <c r="I33" s="54" t="s">
        <v>4</v>
      </c>
      <c r="J33" s="55" t="n">
        <f aca="false">G33*H33</f>
        <v>0</v>
      </c>
      <c r="K33" s="56" t="n">
        <f aca="false">IFERROR(IF(I33="Média",(1-(J33/G33))*F33,(1-(J33/G33))*E33),0)</f>
        <v>0.00384528069553313</v>
      </c>
      <c r="L33" s="59"/>
      <c r="M33" s="59"/>
      <c r="N33" s="59"/>
      <c r="O33" s="60"/>
      <c r="P33" s="60"/>
      <c r="Q33" s="60"/>
      <c r="R33" s="0" t="n">
        <v>2</v>
      </c>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53" t="n">
        <v>0</v>
      </c>
      <c r="I34" s="54" t="s">
        <v>5</v>
      </c>
      <c r="J34" s="55" t="n">
        <f aca="false">G34*H34</f>
        <v>0</v>
      </c>
      <c r="K34" s="56" t="n">
        <f aca="false">IFERROR(IF(I34="Média",(1-(J34/G34))*F34,(1-(J34/G34))*E34),0)</f>
        <v>1.52948216340621</v>
      </c>
      <c r="L34" s="57"/>
      <c r="M34" s="57"/>
      <c r="N34" s="57"/>
      <c r="O34" s="58"/>
      <c r="P34" s="58"/>
      <c r="Q34" s="58"/>
      <c r="R34" s="0" t="n">
        <v>664.56</v>
      </c>
    </row>
    <row r="35" customFormat="false" ht="14.4" hidden="false" customHeight="false" outlineLevel="0" collapsed="false">
      <c r="A35" s="63"/>
      <c r="B35" s="63"/>
      <c r="C35" s="64"/>
      <c r="D35" s="64"/>
      <c r="E35" s="65"/>
      <c r="F35" s="65"/>
      <c r="G35" s="64"/>
      <c r="H35" s="66"/>
      <c r="I35" s="64"/>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0.3</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75"/>
      <c r="E55" s="75"/>
      <c r="F55" s="27" t="n">
        <v>0</v>
      </c>
      <c r="G55" s="27" t="n">
        <v>0</v>
      </c>
      <c r="H55" s="27" t="n">
        <v>0</v>
      </c>
      <c r="I55" s="41" t="n">
        <f aca="false">7000+14*12*52</f>
        <v>15736</v>
      </c>
      <c r="J55" s="41" t="n">
        <f aca="false">7000+14*24*52</f>
        <v>24472</v>
      </c>
      <c r="K55" s="41" t="n">
        <f aca="false">7000+14*6*52</f>
        <v>11368</v>
      </c>
      <c r="L55" s="26" t="s">
        <v>120</v>
      </c>
    </row>
    <row r="56" customFormat="false" ht="22.45" hidden="false" customHeight="false" outlineLevel="0" collapsed="false">
      <c r="A56" s="26" t="s">
        <v>121</v>
      </c>
      <c r="B56" s="26" t="s">
        <v>122</v>
      </c>
      <c r="C56" s="26" t="s">
        <v>50</v>
      </c>
      <c r="D56" s="75"/>
      <c r="E56" s="75"/>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127</v>
      </c>
      <c r="B58" s="26" t="s">
        <v>128</v>
      </c>
      <c r="C58" s="76" t="s">
        <v>50</v>
      </c>
      <c r="D58" s="75"/>
      <c r="E58" s="75"/>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O28" activeCellId="0" sqref="O2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130</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55000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c r="F10" s="41"/>
      <c r="G10" s="41"/>
      <c r="H10" s="41"/>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0.02</v>
      </c>
      <c r="I18" s="78" t="str">
        <f aca="false">'Iniciativa 1'!I18</f>
        <v>Média</v>
      </c>
      <c r="J18" s="78" t="n">
        <f aca="false">G18*H18</f>
        <v>0.02</v>
      </c>
      <c r="K18" s="56" t="n">
        <f aca="false">IFERROR(IF(I18="Média",(1-(J18/G18))*F18,(1-(J18/G18))*E18),0)</f>
        <v>0.0018583746471812</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0.01</v>
      </c>
      <c r="I30" s="78" t="str">
        <f aca="false">'Iniciativa 1'!I30</f>
        <v>Média</v>
      </c>
      <c r="J30" s="78" t="n">
        <f aca="false">G30*H30</f>
        <v>0.046</v>
      </c>
      <c r="K30" s="56" t="n">
        <f aca="false">IFERROR(IF(I30="Média",(1-(J30/G30))*F30,(1-(J30/G30))*E30),0)</f>
        <v>0.00871655991493125</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0.01</v>
      </c>
      <c r="I34" s="78" t="str">
        <f aca="false">'Iniciativa 1'!I34</f>
        <v>Último Ano</v>
      </c>
      <c r="J34" s="78" t="n">
        <f aca="false">G34*H34</f>
        <v>6.6456</v>
      </c>
      <c r="K34" s="56" t="n">
        <f aca="false">IFERROR(IF(I34="Média",(1-(J34/G34))*F34,(1-(J34/G34))*E34),0)</f>
        <v>1.51418734177215</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v>0</v>
      </c>
      <c r="F42" s="27" t="n">
        <v>0</v>
      </c>
      <c r="G42" s="42"/>
      <c r="H42" s="42"/>
      <c r="I42" s="41" t="n">
        <f aca="false">F42*0.7</f>
        <v>0</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2000</v>
      </c>
      <c r="J55" s="41" t="n">
        <f aca="false">I55+0.00001</f>
        <v>2000.00001</v>
      </c>
      <c r="K55" s="41" t="n">
        <f aca="false">I55-0.00001</f>
        <v>1999.99999</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5000</v>
      </c>
      <c r="J58" s="41" t="n">
        <f aca="false">I58+0.00001</f>
        <v>5000.00001</v>
      </c>
      <c r="K58" s="41" t="n">
        <f aca="false">I58-0.00001</f>
        <v>4999.99999</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true" showOutlineSymbols="true" defaultGridColor="true" view="normal" topLeftCell="A2" colorId="64" zoomScale="45" zoomScaleNormal="45" zoomScalePageLayoutView="100" workbookViewId="0">
      <selection pane="topLeft" activeCell="H36" activeCellId="0" sqref="H36"/>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132</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25000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f aca="false">D9*0.05</f>
        <v>1250</v>
      </c>
      <c r="F10" s="41" t="n">
        <v>1000</v>
      </c>
      <c r="G10" s="41" t="n">
        <v>1000</v>
      </c>
      <c r="H10" s="41" t="n">
        <v>1000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0.3</v>
      </c>
      <c r="I20" s="78" t="str">
        <f aca="false">'Iniciativa 1'!I20</f>
        <v>Média</v>
      </c>
      <c r="J20" s="78" t="n">
        <f aca="false">G20*H20</f>
        <v>0.6</v>
      </c>
      <c r="K20" s="56" t="n">
        <f aca="false">IFERROR(IF(I20="Média",(1-(J20/G20))*F20,(1-(J20/G20))*E20),0)</f>
        <v>0.00272160292764286</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3.8"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0.1</v>
      </c>
      <c r="I24" s="78" t="str">
        <f aca="false">'Iniciativa 1'!I24</f>
        <v>Último Ano</v>
      </c>
      <c r="J24" s="78" t="n">
        <f aca="false">G24*H24</f>
        <v>1.6</v>
      </c>
      <c r="K24" s="56" t="n">
        <f aca="false">IFERROR(IF(I24="Média",(1-(J24/G24))*F24,(1-(J24/G24))*E24),0)</f>
        <v>0.0331415420023015</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3.8" hidden="false" customHeight="false" outlineLevel="0" collapsed="false">
      <c r="A32" s="48" t="s">
        <v>83</v>
      </c>
      <c r="B32" s="48" t="s">
        <v>83</v>
      </c>
      <c r="C32" s="49" t="n">
        <v>12</v>
      </c>
      <c r="D32" s="49" t="n">
        <v>20.8</v>
      </c>
      <c r="E32" s="51" t="n">
        <v>0.0276179516685846</v>
      </c>
      <c r="F32" s="51" t="n">
        <v>0.0405481549027419</v>
      </c>
      <c r="G32" s="52" t="s">
        <v>133</v>
      </c>
      <c r="H32" s="77" t="n">
        <v>0.15</v>
      </c>
      <c r="I32" s="78" t="str">
        <f aca="false">'Iniciativa 1'!I32</f>
        <v>Média</v>
      </c>
      <c r="J32" s="78" t="e">
        <f aca="false">G32*H32</f>
        <v>#VALUE!</v>
      </c>
      <c r="K32" s="56" t="n">
        <f aca="false">IFERROR(IF(I32="Média",(1-(J32/G32))*F32,(1-(J32/G32))*E32),0)</f>
        <v>0</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0.6</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0</v>
      </c>
      <c r="J55" s="41" t="n">
        <v>0</v>
      </c>
      <c r="K55" s="41" t="n">
        <v>0</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2"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45" zoomScaleNormal="45" zoomScalePageLayoutView="100" workbookViewId="0">
      <selection pane="topLeft" activeCell="L28" activeCellId="0" sqref="L2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58"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2017-11-22T14:53:40Z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