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filterPrivacy="1"/>
  <bookViews>
    <workbookView xWindow="0" yWindow="0" windowWidth="20430" windowHeight="7470" tabRatio="749" xr2:uid="{00000000-000D-0000-FFFF-FFFF00000000}"/>
  </bookViews>
  <sheets>
    <sheet name="Constantes" sheetId="36" r:id="rId1"/>
    <sheet name="Parametros" sheetId="4" r:id="rId2"/>
    <sheet name="Dados_Projetados" sheetId="2" r:id="rId3"/>
    <sheet name="Verificação_Parametros" sheetId="32" r:id="rId4"/>
    <sheet name="Configs" sheetId="1" r:id="rId5"/>
    <sheet name="Modulos" sheetId="15" r:id="rId6"/>
    <sheet name="MódulosOpcionais" sheetId="35" r:id="rId7"/>
    <sheet name="ParametrosSemSeedFixa" sheetId="33" r:id="rId8"/>
    <sheet name="Cenarios" sheetId="9" r:id="rId9"/>
    <sheet name="HistoricoFAP" sheetId="14" r:id="rId10"/>
    <sheet name="Distribuições" sheetId="10" state="hidden" r:id="rId11"/>
    <sheet name="Historico" sheetId="16" state="hidden" r:id="rId12"/>
    <sheet name="Dados_Projetados_Transposto" sheetId="31" state="hidden" r:id="rId13"/>
    <sheet name="Dados_Projetados (2)" sheetId="30" state="hidden" r:id="rId14"/>
    <sheet name="Eventos_Inic" sheetId="22" state="hidden" r:id="rId15"/>
    <sheet name="Lista_de_Parâmetros" sheetId="6" state="hidden" r:id="rId16"/>
    <sheet name="Funcoes_Inputs" sheetId="11" r:id="rId17"/>
    <sheet name="Funcoes_Outputs" sheetId="12" r:id="rId18"/>
    <sheet name="Custos" sheetId="8" r:id="rId19"/>
    <sheet name="Eventos_ASIS" sheetId="21" state="hidden" r:id="rId20"/>
    <sheet name="FAP_ASIS_RG" sheetId="26" state="hidden" r:id="rId21"/>
    <sheet name="CONTRATACAO_ASIS" sheetId="27" state="hidden" r:id="rId22"/>
    <sheet name="REAJUSTE_ASIS" sheetId="28" state="hidden" r:id="rId23"/>
    <sheet name="ENGAJAMENTO_ASIS" sheetId="29" state="hidden" r:id="rId24"/>
  </sheets>
  <externalReferences>
    <externalReference r:id="rId25"/>
    <externalReference r:id="rId26"/>
    <externalReference r:id="rId27"/>
  </externalReferences>
  <definedNames>
    <definedName name="_xlnm._FilterDatabase" localSheetId="8" hidden="1">Cenarios!$A$1:$C$14</definedName>
    <definedName name="_xlnm._FilterDatabase" localSheetId="0" hidden="1">Constantes!$A$1:$C$29</definedName>
    <definedName name="_xlnm._FilterDatabase" localSheetId="18" hidden="1">Custos!$A$1:$D$18</definedName>
    <definedName name="_xlnm._FilterDatabase" localSheetId="14" hidden="1">Eventos_Inic!$A$2:$L$19</definedName>
    <definedName name="_xlnm._FilterDatabase" localSheetId="16" hidden="1">Funcoes_Inputs!$A$1:$I$250</definedName>
    <definedName name="_xlnm._FilterDatabase" localSheetId="17" hidden="1">Funcoes_Outputs!$A$1:$C$88</definedName>
    <definedName name="_xlnm._FilterDatabase" localSheetId="11" hidden="1">Historico!$A$1:$T$115</definedName>
    <definedName name="_xlnm._FilterDatabase" localSheetId="15" hidden="1">Lista_de_Parâmetros!$A$1:$E$132</definedName>
    <definedName name="_xlnm._FilterDatabase" localSheetId="5" hidden="1">Modulos!$A$1:$C$27</definedName>
    <definedName name="_xlnm._FilterDatabase" localSheetId="6" hidden="1">MódulosOpcionais!$A$1:$C$18</definedName>
    <definedName name="_xlnm._FilterDatabase" localSheetId="1" hidden="1">Parametros!$A$1:$P$135</definedName>
    <definedName name="_xlnm._FilterDatabase" localSheetId="3" hidden="1">Verificação_Parametros!$A$1:$H$110</definedName>
    <definedName name="aaaa">[1]Configs!$D$2:$D$2</definedName>
    <definedName name="AAAAAA">[1]Configs!$C$2:$C$2</definedName>
    <definedName name="Ano_Inicial" localSheetId="20">[1]Configs!$D$2:$D$2</definedName>
    <definedName name="Ano_Inicial" localSheetId="7">[2]Configs!$D$2:$D$2</definedName>
    <definedName name="Ano_Inicial" localSheetId="3">[3]Configs!$D$2:$D$2</definedName>
    <definedName name="Ano_Inicial">Configs!$C$2:$C$2</definedName>
    <definedName name="Anos_a_Serem_Simulados" localSheetId="20">[1]Configs!$A$2</definedName>
    <definedName name="Anos_a_Serem_Simulados" localSheetId="7">[2]Configs!$A$2</definedName>
    <definedName name="Anos_a_Serem_Simulados" localSheetId="3">[3]Configs!$A$2</definedName>
    <definedName name="Anos_a_Serem_Simulados">Configs!$A$2</definedName>
    <definedName name="CategoriaSAT" localSheetId="20">[1]Configs!$C$2:$C$2</definedName>
    <definedName name="CategoriaSAT" localSheetId="7">[2]Configs!$C$2:$C$2</definedName>
    <definedName name="CategoriaSAT" localSheetId="3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5" i="4" l="1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C64" i="12"/>
  <c r="C63" i="12"/>
  <c r="C62" i="12"/>
  <c r="C61" i="12"/>
  <c r="C60" i="12"/>
  <c r="E111" i="32" l="1"/>
  <c r="D111" i="32"/>
  <c r="C111" i="32"/>
  <c r="F111" i="32" l="1"/>
  <c r="G111" i="32"/>
  <c r="I211" i="11"/>
  <c r="C211" i="11"/>
  <c r="E211" i="11" s="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C88" i="11" l="1"/>
  <c r="E88" i="11" s="1"/>
  <c r="C87" i="11"/>
  <c r="E86" i="11"/>
  <c r="C86" i="11"/>
  <c r="C85" i="11"/>
  <c r="C84" i="11"/>
  <c r="E84" i="11" s="1"/>
  <c r="C83" i="11"/>
  <c r="E83" i="11" s="1"/>
  <c r="C75" i="11"/>
  <c r="B56" i="32"/>
  <c r="B45" i="4" s="1"/>
  <c r="B64" i="32"/>
  <c r="C38" i="36" s="1"/>
  <c r="B65" i="32"/>
  <c r="C39" i="36" s="1"/>
  <c r="B2" i="32"/>
  <c r="B12" i="15"/>
  <c r="C223" i="11"/>
  <c r="C222" i="11"/>
  <c r="C221" i="11"/>
  <c r="C220" i="11"/>
  <c r="C219" i="11"/>
  <c r="C218" i="11"/>
  <c r="C217" i="11"/>
  <c r="C216" i="11"/>
  <c r="C12" i="15"/>
  <c r="C25" i="15"/>
  <c r="C27" i="15"/>
  <c r="B27" i="15" s="1"/>
  <c r="C5" i="15"/>
  <c r="B5" i="15" s="1"/>
  <c r="C4" i="15"/>
  <c r="B4" i="15" s="1"/>
  <c r="D211" i="11" l="1"/>
  <c r="F211" i="11" s="1"/>
  <c r="G220" i="11"/>
  <c r="G216" i="11"/>
  <c r="G212" i="11"/>
  <c r="G218" i="11"/>
  <c r="G223" i="11"/>
  <c r="G219" i="11"/>
  <c r="G215" i="11"/>
  <c r="G211" i="11"/>
  <c r="H211" i="11" s="1"/>
  <c r="B111" i="32" s="1"/>
  <c r="C29" i="36" s="1"/>
  <c r="G222" i="11"/>
  <c r="G214" i="11"/>
  <c r="G217" i="11"/>
  <c r="H217" i="11" s="1"/>
  <c r="G213" i="11"/>
  <c r="G221" i="11"/>
  <c r="G232" i="11"/>
  <c r="G228" i="11"/>
  <c r="G224" i="11"/>
  <c r="G226" i="11"/>
  <c r="G231" i="11"/>
  <c r="G227" i="11"/>
  <c r="G230" i="11"/>
  <c r="G233" i="11"/>
  <c r="G229" i="11"/>
  <c r="G225" i="11"/>
  <c r="G7" i="11"/>
  <c r="G3" i="11"/>
  <c r="G6" i="11"/>
  <c r="G2" i="11"/>
  <c r="G9" i="11"/>
  <c r="G8" i="11"/>
  <c r="G5" i="11"/>
  <c r="G4" i="11"/>
  <c r="G119" i="11"/>
  <c r="G115" i="11"/>
  <c r="G111" i="11"/>
  <c r="G107" i="11"/>
  <c r="G117" i="11"/>
  <c r="G109" i="11"/>
  <c r="G122" i="11"/>
  <c r="G118" i="11"/>
  <c r="G114" i="11"/>
  <c r="G110" i="11"/>
  <c r="G106" i="11"/>
  <c r="G121" i="11"/>
  <c r="G113" i="11"/>
  <c r="G105" i="11"/>
  <c r="G120" i="11"/>
  <c r="G116" i="11"/>
  <c r="G112" i="11"/>
  <c r="G108" i="11"/>
  <c r="D87" i="11"/>
  <c r="F87" i="11" s="1"/>
  <c r="B25" i="15"/>
  <c r="E85" i="11"/>
  <c r="E87" i="11"/>
  <c r="B24" i="4"/>
  <c r="B66" i="4"/>
  <c r="B3" i="4"/>
  <c r="E75" i="11"/>
  <c r="H221" i="11"/>
  <c r="H220" i="11"/>
  <c r="H216" i="11"/>
  <c r="H218" i="11"/>
  <c r="H219" i="11"/>
  <c r="H222" i="11"/>
  <c r="H223" i="11"/>
  <c r="D82" i="11"/>
  <c r="F82" i="11" s="1"/>
  <c r="C82" i="11"/>
  <c r="D85" i="11" l="1"/>
  <c r="F85" i="11" s="1"/>
  <c r="G87" i="11"/>
  <c r="G83" i="11"/>
  <c r="G79" i="11"/>
  <c r="G75" i="11"/>
  <c r="G71" i="11"/>
  <c r="G81" i="11"/>
  <c r="G86" i="11"/>
  <c r="G82" i="11"/>
  <c r="H82" i="11" s="1"/>
  <c r="G78" i="11"/>
  <c r="G74" i="11"/>
  <c r="G85" i="11"/>
  <c r="H85" i="11" s="1"/>
  <c r="B48" i="32" s="1"/>
  <c r="C71" i="36" s="1"/>
  <c r="G77" i="11"/>
  <c r="G88" i="11"/>
  <c r="H88" i="11" s="1"/>
  <c r="B51" i="32" s="1"/>
  <c r="C74" i="36" s="1"/>
  <c r="G73" i="11"/>
  <c r="G84" i="11"/>
  <c r="H84" i="11" s="1"/>
  <c r="B47" i="32" s="1"/>
  <c r="C70" i="36" s="1"/>
  <c r="G72" i="11"/>
  <c r="G80" i="11"/>
  <c r="G76" i="11"/>
  <c r="D84" i="11"/>
  <c r="F84" i="11" s="1"/>
  <c r="D75" i="11"/>
  <c r="F75" i="11" s="1"/>
  <c r="D86" i="11"/>
  <c r="F86" i="11" s="1"/>
  <c r="D83" i="11"/>
  <c r="F83" i="11" s="1"/>
  <c r="D88" i="11"/>
  <c r="F88" i="11" s="1"/>
  <c r="H87" i="11"/>
  <c r="B50" i="32" s="1"/>
  <c r="C73" i="36" s="1"/>
  <c r="H83" i="11"/>
  <c r="B46" i="32" s="1"/>
  <c r="C69" i="36" s="1"/>
  <c r="H86" i="11"/>
  <c r="B49" i="32" s="1"/>
  <c r="C72" i="36" s="1"/>
  <c r="H75" i="11"/>
  <c r="B5" i="32" s="1"/>
  <c r="C4" i="36" s="1"/>
  <c r="C50" i="11"/>
  <c r="E50" i="11" l="1"/>
  <c r="D47" i="4"/>
  <c r="D68" i="4"/>
  <c r="D26" i="4"/>
  <c r="D5" i="4"/>
  <c r="G67" i="4"/>
  <c r="G46" i="4"/>
  <c r="G25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3" i="14" l="1"/>
  <c r="M2" i="14"/>
  <c r="J86" i="4" l="1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E110" i="32"/>
  <c r="D110" i="32"/>
  <c r="C110" i="32"/>
  <c r="E109" i="32"/>
  <c r="D109" i="32"/>
  <c r="C109" i="32"/>
  <c r="E108" i="32"/>
  <c r="D108" i="32"/>
  <c r="C108" i="32"/>
  <c r="E107" i="32"/>
  <c r="D107" i="32"/>
  <c r="C107" i="32"/>
  <c r="E106" i="32"/>
  <c r="D106" i="32"/>
  <c r="C106" i="32"/>
  <c r="E105" i="32"/>
  <c r="D105" i="32"/>
  <c r="C105" i="32"/>
  <c r="E104" i="32"/>
  <c r="D104" i="32"/>
  <c r="C104" i="32"/>
  <c r="E103" i="32"/>
  <c r="D103" i="32"/>
  <c r="C103" i="32"/>
  <c r="E102" i="32"/>
  <c r="D102" i="32"/>
  <c r="C102" i="32"/>
  <c r="E101" i="32"/>
  <c r="D101" i="32"/>
  <c r="C101" i="32"/>
  <c r="E100" i="32"/>
  <c r="D100" i="32"/>
  <c r="C100" i="32"/>
  <c r="E99" i="32"/>
  <c r="D99" i="32"/>
  <c r="C99" i="32"/>
  <c r="E98" i="32"/>
  <c r="D98" i="32"/>
  <c r="C98" i="32"/>
  <c r="E97" i="32"/>
  <c r="D97" i="32"/>
  <c r="C97" i="32"/>
  <c r="E96" i="32"/>
  <c r="D96" i="32"/>
  <c r="C96" i="32"/>
  <c r="E95" i="32"/>
  <c r="D95" i="32"/>
  <c r="C95" i="32"/>
  <c r="E94" i="32"/>
  <c r="D94" i="32"/>
  <c r="C94" i="32"/>
  <c r="E93" i="32"/>
  <c r="D93" i="32"/>
  <c r="C93" i="32"/>
  <c r="E92" i="32"/>
  <c r="D92" i="32"/>
  <c r="C92" i="32"/>
  <c r="E91" i="32"/>
  <c r="D91" i="32"/>
  <c r="C91" i="32"/>
  <c r="E90" i="32"/>
  <c r="D90" i="32"/>
  <c r="C90" i="32"/>
  <c r="E89" i="32"/>
  <c r="D89" i="32"/>
  <c r="C89" i="32"/>
  <c r="E88" i="32"/>
  <c r="D88" i="32"/>
  <c r="C88" i="32"/>
  <c r="E87" i="32"/>
  <c r="D87" i="32"/>
  <c r="C87" i="32"/>
  <c r="E86" i="32"/>
  <c r="D86" i="32"/>
  <c r="C86" i="32"/>
  <c r="E85" i="32"/>
  <c r="D85" i="32"/>
  <c r="C85" i="32"/>
  <c r="E84" i="32"/>
  <c r="D84" i="32"/>
  <c r="C84" i="32"/>
  <c r="E83" i="32"/>
  <c r="D83" i="32"/>
  <c r="C83" i="32"/>
  <c r="E82" i="32"/>
  <c r="D82" i="32"/>
  <c r="C82" i="32"/>
  <c r="E81" i="32"/>
  <c r="D81" i="32"/>
  <c r="C81" i="32"/>
  <c r="E80" i="32"/>
  <c r="D80" i="32"/>
  <c r="C80" i="32"/>
  <c r="E79" i="32"/>
  <c r="D79" i="32"/>
  <c r="C79" i="32"/>
  <c r="E78" i="32"/>
  <c r="D78" i="32"/>
  <c r="C78" i="32"/>
  <c r="E77" i="32"/>
  <c r="D77" i="32"/>
  <c r="C77" i="32"/>
  <c r="E76" i="32"/>
  <c r="D76" i="32"/>
  <c r="C76" i="32"/>
  <c r="E75" i="32"/>
  <c r="D75" i="32"/>
  <c r="C75" i="32"/>
  <c r="E74" i="32"/>
  <c r="D74" i="32"/>
  <c r="C74" i="32"/>
  <c r="E73" i="32"/>
  <c r="D73" i="32"/>
  <c r="C73" i="32"/>
  <c r="E72" i="32"/>
  <c r="D72" i="32"/>
  <c r="C72" i="32"/>
  <c r="E71" i="32"/>
  <c r="D71" i="32"/>
  <c r="C71" i="32"/>
  <c r="E70" i="32"/>
  <c r="D70" i="32"/>
  <c r="C70" i="32"/>
  <c r="E69" i="32"/>
  <c r="D69" i="32"/>
  <c r="C69" i="32"/>
  <c r="E68" i="32"/>
  <c r="D68" i="32"/>
  <c r="C68" i="32"/>
  <c r="E67" i="32"/>
  <c r="D67" i="32"/>
  <c r="C67" i="32"/>
  <c r="E66" i="32"/>
  <c r="D66" i="32"/>
  <c r="C66" i="32"/>
  <c r="E65" i="32"/>
  <c r="D65" i="32"/>
  <c r="C65" i="32"/>
  <c r="E64" i="32"/>
  <c r="D64" i="32"/>
  <c r="C64" i="32"/>
  <c r="E63" i="32"/>
  <c r="D63" i="32"/>
  <c r="C63" i="32"/>
  <c r="E62" i="32"/>
  <c r="D62" i="32"/>
  <c r="C62" i="32"/>
  <c r="E61" i="32"/>
  <c r="D61" i="32"/>
  <c r="C61" i="32"/>
  <c r="E60" i="32"/>
  <c r="D60" i="32"/>
  <c r="C60" i="32"/>
  <c r="E59" i="32"/>
  <c r="D59" i="32"/>
  <c r="C59" i="32"/>
  <c r="E58" i="32"/>
  <c r="D58" i="32"/>
  <c r="C58" i="32"/>
  <c r="E57" i="32"/>
  <c r="D57" i="32"/>
  <c r="C57" i="32"/>
  <c r="E56" i="32"/>
  <c r="D56" i="32"/>
  <c r="C56" i="32"/>
  <c r="E55" i="32"/>
  <c r="D55" i="32"/>
  <c r="C55" i="32"/>
  <c r="E54" i="32"/>
  <c r="D54" i="32"/>
  <c r="C54" i="32"/>
  <c r="E53" i="32"/>
  <c r="D53" i="32"/>
  <c r="C53" i="32"/>
  <c r="E52" i="32"/>
  <c r="D52" i="32"/>
  <c r="C52" i="32"/>
  <c r="E51" i="32"/>
  <c r="D51" i="32"/>
  <c r="C51" i="32"/>
  <c r="E50" i="32"/>
  <c r="D50" i="32"/>
  <c r="C50" i="32"/>
  <c r="E49" i="32"/>
  <c r="D49" i="32"/>
  <c r="C49" i="32"/>
  <c r="E48" i="32"/>
  <c r="D48" i="32"/>
  <c r="C48" i="32"/>
  <c r="E47" i="32"/>
  <c r="D47" i="32"/>
  <c r="C47" i="32"/>
  <c r="E46" i="32"/>
  <c r="D46" i="32"/>
  <c r="C46" i="32"/>
  <c r="E45" i="32"/>
  <c r="D45" i="32"/>
  <c r="C45" i="32"/>
  <c r="E44" i="32"/>
  <c r="D44" i="32"/>
  <c r="C44" i="32"/>
  <c r="E43" i="32"/>
  <c r="D43" i="32"/>
  <c r="C43" i="32"/>
  <c r="E42" i="32"/>
  <c r="D42" i="32"/>
  <c r="C42" i="32"/>
  <c r="E41" i="32"/>
  <c r="D41" i="32"/>
  <c r="C41" i="32"/>
  <c r="E40" i="32"/>
  <c r="D40" i="32"/>
  <c r="C40" i="32"/>
  <c r="E39" i="32"/>
  <c r="D39" i="32"/>
  <c r="C39" i="32"/>
  <c r="E38" i="32"/>
  <c r="D38" i="32"/>
  <c r="C38" i="32"/>
  <c r="E37" i="32"/>
  <c r="D37" i="32"/>
  <c r="C37" i="32"/>
  <c r="E36" i="32"/>
  <c r="D36" i="32"/>
  <c r="C36" i="32"/>
  <c r="E35" i="32"/>
  <c r="D35" i="32"/>
  <c r="C35" i="32"/>
  <c r="E34" i="32"/>
  <c r="D34" i="32"/>
  <c r="C34" i="32"/>
  <c r="E33" i="32"/>
  <c r="D33" i="32"/>
  <c r="C33" i="32"/>
  <c r="E32" i="32"/>
  <c r="D32" i="32"/>
  <c r="C32" i="32"/>
  <c r="E31" i="32"/>
  <c r="D31" i="32"/>
  <c r="C31" i="32"/>
  <c r="E30" i="32"/>
  <c r="D30" i="32"/>
  <c r="C30" i="32"/>
  <c r="E29" i="32"/>
  <c r="D29" i="32"/>
  <c r="C29" i="32"/>
  <c r="E28" i="32"/>
  <c r="D28" i="32"/>
  <c r="C28" i="32"/>
  <c r="E27" i="32"/>
  <c r="D27" i="32"/>
  <c r="C27" i="32"/>
  <c r="E26" i="32"/>
  <c r="D26" i="32"/>
  <c r="C26" i="32"/>
  <c r="E25" i="32"/>
  <c r="D25" i="32"/>
  <c r="C25" i="32"/>
  <c r="E24" i="32"/>
  <c r="D24" i="32"/>
  <c r="C24" i="32"/>
  <c r="E23" i="32"/>
  <c r="D23" i="32"/>
  <c r="C23" i="32"/>
  <c r="E22" i="32"/>
  <c r="D22" i="32"/>
  <c r="C22" i="32"/>
  <c r="E21" i="32"/>
  <c r="D21" i="32"/>
  <c r="C21" i="32"/>
  <c r="E20" i="32"/>
  <c r="D20" i="32"/>
  <c r="C20" i="32"/>
  <c r="E19" i="32"/>
  <c r="D19" i="32"/>
  <c r="C19" i="32"/>
  <c r="E18" i="32"/>
  <c r="D18" i="32"/>
  <c r="C18" i="32"/>
  <c r="E17" i="32"/>
  <c r="D17" i="32"/>
  <c r="C17" i="32"/>
  <c r="E16" i="32"/>
  <c r="D16" i="32"/>
  <c r="C16" i="32"/>
  <c r="E15" i="32"/>
  <c r="D15" i="32"/>
  <c r="C15" i="32"/>
  <c r="E14" i="32"/>
  <c r="D14" i="32"/>
  <c r="C14" i="32"/>
  <c r="E13" i="32"/>
  <c r="D13" i="32"/>
  <c r="C13" i="32"/>
  <c r="E12" i="32"/>
  <c r="D12" i="32"/>
  <c r="C12" i="32"/>
  <c r="E11" i="32"/>
  <c r="D11" i="32"/>
  <c r="C11" i="32"/>
  <c r="E10" i="32"/>
  <c r="D10" i="32"/>
  <c r="C10" i="32"/>
  <c r="E9" i="32"/>
  <c r="D9" i="32"/>
  <c r="C9" i="32"/>
  <c r="E8" i="32"/>
  <c r="D8" i="32"/>
  <c r="C8" i="32"/>
  <c r="E7" i="32"/>
  <c r="D7" i="32"/>
  <c r="C7" i="32"/>
  <c r="E6" i="32"/>
  <c r="D6" i="32"/>
  <c r="C6" i="32"/>
  <c r="E5" i="32"/>
  <c r="D5" i="32"/>
  <c r="C5" i="32"/>
  <c r="E4" i="32"/>
  <c r="D4" i="32"/>
  <c r="C4" i="32"/>
  <c r="E3" i="32"/>
  <c r="D3" i="32"/>
  <c r="C3" i="32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G10" i="32" l="1"/>
  <c r="G5" i="32"/>
  <c r="G13" i="32"/>
  <c r="G23" i="32"/>
  <c r="G29" i="32"/>
  <c r="G41" i="32"/>
  <c r="G49" i="32"/>
  <c r="G57" i="32"/>
  <c r="G72" i="32"/>
  <c r="G80" i="32"/>
  <c r="G85" i="32"/>
  <c r="G89" i="32"/>
  <c r="G93" i="32"/>
  <c r="G97" i="32"/>
  <c r="G101" i="32"/>
  <c r="G105" i="32"/>
  <c r="G109" i="32"/>
  <c r="G16" i="32"/>
  <c r="G20" i="32"/>
  <c r="G26" i="32"/>
  <c r="G34" i="32"/>
  <c r="G62" i="32"/>
  <c r="G69" i="32"/>
  <c r="G77" i="32"/>
  <c r="G83" i="32"/>
  <c r="F92" i="32"/>
  <c r="F100" i="32"/>
  <c r="F108" i="32"/>
  <c r="G22" i="32"/>
  <c r="F28" i="32"/>
  <c r="G32" i="32"/>
  <c r="G40" i="32"/>
  <c r="F44" i="32"/>
  <c r="G48" i="32"/>
  <c r="G56" i="32"/>
  <c r="F60" i="32"/>
  <c r="G64" i="32"/>
  <c r="G67" i="32"/>
  <c r="G71" i="32"/>
  <c r="F75" i="32"/>
  <c r="G79" i="32"/>
  <c r="G84" i="32"/>
  <c r="G88" i="32"/>
  <c r="G92" i="32"/>
  <c r="G96" i="32"/>
  <c r="G100" i="32"/>
  <c r="G104" i="32"/>
  <c r="G108" i="32"/>
  <c r="F8" i="32"/>
  <c r="G12" i="32"/>
  <c r="F18" i="32"/>
  <c r="G3" i="32"/>
  <c r="G7" i="32"/>
  <c r="G11" i="32"/>
  <c r="G17" i="32"/>
  <c r="G27" i="32"/>
  <c r="G31" i="32"/>
  <c r="F39" i="32"/>
  <c r="G43" i="32"/>
  <c r="G47" i="32"/>
  <c r="G51" i="32"/>
  <c r="G55" i="32"/>
  <c r="F59" i="32"/>
  <c r="G66" i="32"/>
  <c r="G70" i="32"/>
  <c r="G74" i="32"/>
  <c r="G82" i="32"/>
  <c r="G87" i="32"/>
  <c r="G91" i="32"/>
  <c r="G95" i="32"/>
  <c r="G99" i="32"/>
  <c r="G103" i="32"/>
  <c r="F107" i="32"/>
  <c r="F55" i="32"/>
  <c r="F32" i="32"/>
  <c r="G6" i="32"/>
  <c r="F48" i="32"/>
  <c r="F52" i="32"/>
  <c r="G59" i="32"/>
  <c r="F63" i="32"/>
  <c r="F70" i="32"/>
  <c r="F24" i="32"/>
  <c r="F56" i="32"/>
  <c r="F65" i="32"/>
  <c r="F81" i="32"/>
  <c r="F12" i="32"/>
  <c r="F37" i="32"/>
  <c r="G42" i="32"/>
  <c r="F11" i="32"/>
  <c r="F17" i="32"/>
  <c r="F36" i="32"/>
  <c r="F47" i="32"/>
  <c r="F51" i="32"/>
  <c r="F84" i="32"/>
  <c r="F14" i="32"/>
  <c r="F22" i="32"/>
  <c r="F30" i="32"/>
  <c r="F35" i="32"/>
  <c r="G39" i="32"/>
  <c r="G50" i="32"/>
  <c r="F71" i="32"/>
  <c r="F79" i="32"/>
  <c r="F86" i="32"/>
  <c r="F90" i="32"/>
  <c r="F94" i="32"/>
  <c r="F98" i="32"/>
  <c r="F102" i="32"/>
  <c r="F106" i="32"/>
  <c r="F110" i="32"/>
  <c r="F7" i="32"/>
  <c r="F9" i="32"/>
  <c r="F21" i="32"/>
  <c r="F27" i="32"/>
  <c r="G28" i="32"/>
  <c r="F43" i="32"/>
  <c r="F45" i="32"/>
  <c r="F53" i="32"/>
  <c r="G58" i="32"/>
  <c r="F64" i="32"/>
  <c r="F67" i="32"/>
  <c r="F73" i="32"/>
  <c r="G75" i="32"/>
  <c r="F78" i="32"/>
  <c r="F3" i="32"/>
  <c r="F4" i="32"/>
  <c r="F10" i="32"/>
  <c r="F13" i="32"/>
  <c r="G14" i="32"/>
  <c r="G15" i="32"/>
  <c r="F20" i="32"/>
  <c r="G24" i="32"/>
  <c r="G25" i="32"/>
  <c r="F31" i="32"/>
  <c r="F34" i="32"/>
  <c r="G36" i="32"/>
  <c r="G37" i="32"/>
  <c r="F40" i="32"/>
  <c r="G46" i="32"/>
  <c r="F49" i="32"/>
  <c r="G52" i="32"/>
  <c r="G53" i="32"/>
  <c r="F62" i="32"/>
  <c r="G65" i="32"/>
  <c r="G68" i="32"/>
  <c r="F74" i="32"/>
  <c r="F77" i="32"/>
  <c r="G81" i="32"/>
  <c r="F87" i="32"/>
  <c r="G90" i="32"/>
  <c r="F95" i="32"/>
  <c r="G98" i="32"/>
  <c r="F103" i="32"/>
  <c r="G106" i="32"/>
  <c r="G107" i="32"/>
  <c r="G35" i="32"/>
  <c r="G63" i="32"/>
  <c r="G78" i="32"/>
  <c r="G21" i="32"/>
  <c r="F5" i="32"/>
  <c r="G8" i="32"/>
  <c r="G9" i="32"/>
  <c r="F16" i="32"/>
  <c r="G18" i="32"/>
  <c r="G19" i="32"/>
  <c r="F26" i="32"/>
  <c r="G30" i="32"/>
  <c r="G33" i="32"/>
  <c r="G38" i="32"/>
  <c r="F41" i="32"/>
  <c r="G44" i="32"/>
  <c r="G45" i="32"/>
  <c r="G54" i="32"/>
  <c r="F57" i="32"/>
  <c r="G60" i="32"/>
  <c r="G61" i="32"/>
  <c r="F66" i="32"/>
  <c r="F69" i="32"/>
  <c r="G73" i="32"/>
  <c r="G76" i="32"/>
  <c r="F82" i="32"/>
  <c r="F83" i="32"/>
  <c r="G86" i="32"/>
  <c r="F88" i="32"/>
  <c r="F91" i="32"/>
  <c r="G94" i="32"/>
  <c r="F96" i="32"/>
  <c r="F99" i="32"/>
  <c r="G102" i="32"/>
  <c r="F104" i="32"/>
  <c r="G110" i="32"/>
  <c r="G4" i="32"/>
  <c r="F15" i="32"/>
  <c r="F23" i="32"/>
  <c r="F29" i="32"/>
  <c r="F61" i="32"/>
  <c r="F68" i="32"/>
  <c r="F72" i="32"/>
  <c r="F76" i="32"/>
  <c r="F80" i="32"/>
  <c r="F85" i="32"/>
  <c r="F89" i="32"/>
  <c r="F93" i="32"/>
  <c r="F97" i="32"/>
  <c r="F101" i="32"/>
  <c r="F105" i="32"/>
  <c r="F109" i="32"/>
  <c r="F19" i="32"/>
  <c r="F25" i="32"/>
  <c r="F33" i="32"/>
  <c r="F6" i="32"/>
  <c r="F38" i="32"/>
  <c r="F42" i="32"/>
  <c r="F46" i="32"/>
  <c r="F50" i="32"/>
  <c r="F54" i="32"/>
  <c r="F58" i="32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F7" i="10"/>
  <c r="F6" i="10"/>
  <c r="F5" i="10"/>
  <c r="F4" i="10"/>
  <c r="F3" i="10"/>
  <c r="F2" i="10"/>
  <c r="K5" i="4"/>
  <c r="K23" i="4"/>
  <c r="K24" i="4"/>
  <c r="K25" i="4"/>
  <c r="K26" i="4"/>
  <c r="K27" i="4"/>
  <c r="K28" i="4"/>
  <c r="K29" i="4"/>
  <c r="K31" i="4"/>
  <c r="K32" i="4"/>
  <c r="K33" i="4"/>
  <c r="K34" i="4"/>
  <c r="K35" i="4"/>
  <c r="K36" i="4"/>
  <c r="K37" i="4"/>
  <c r="K38" i="4"/>
  <c r="K39" i="4"/>
  <c r="K40" i="4"/>
  <c r="K41" i="4"/>
  <c r="K42" i="4"/>
  <c r="K44" i="4"/>
  <c r="K45" i="4"/>
  <c r="K46" i="4"/>
  <c r="K47" i="4"/>
  <c r="K48" i="4"/>
  <c r="K49" i="4"/>
  <c r="K50" i="4"/>
  <c r="K52" i="4"/>
  <c r="K53" i="4"/>
  <c r="K54" i="4"/>
  <c r="K55" i="4"/>
  <c r="K56" i="4"/>
  <c r="K57" i="4"/>
  <c r="K58" i="4"/>
  <c r="K59" i="4"/>
  <c r="K60" i="4"/>
  <c r="K61" i="4"/>
  <c r="K62" i="4"/>
  <c r="K63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82" i="4"/>
  <c r="K83" i="4"/>
  <c r="K84" i="4"/>
  <c r="E168" i="11"/>
  <c r="C82" i="12"/>
  <c r="C81" i="12"/>
  <c r="C80" i="12"/>
  <c r="C79" i="12"/>
  <c r="C7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55" i="12"/>
  <c r="C57" i="12"/>
  <c r="C56" i="12"/>
  <c r="C51" i="12"/>
  <c r="C50" i="12"/>
  <c r="C49" i="12"/>
  <c r="C48" i="12"/>
  <c r="C69" i="12"/>
  <c r="C68" i="12"/>
  <c r="C71" i="12"/>
  <c r="C70" i="12"/>
  <c r="C73" i="12"/>
  <c r="C72" i="12"/>
  <c r="C75" i="12"/>
  <c r="C74" i="12"/>
  <c r="C88" i="12"/>
  <c r="C87" i="12"/>
  <c r="E82" i="11" s="1"/>
  <c r="C18" i="12"/>
  <c r="C86" i="12"/>
  <c r="C85" i="12"/>
  <c r="C54" i="12"/>
  <c r="C53" i="12"/>
  <c r="C52" i="12"/>
  <c r="C59" i="12"/>
  <c r="C58" i="12"/>
  <c r="C77" i="12"/>
  <c r="C76" i="12"/>
  <c r="C17" i="12"/>
  <c r="C16" i="12"/>
  <c r="C67" i="12"/>
  <c r="C66" i="12"/>
  <c r="C15" i="12"/>
  <c r="C14" i="12"/>
  <c r="C13" i="12"/>
  <c r="C12" i="12"/>
  <c r="C11" i="12"/>
  <c r="C10" i="12"/>
  <c r="C9" i="12"/>
  <c r="C8" i="12"/>
  <c r="C7" i="12"/>
  <c r="C6" i="12"/>
  <c r="C5" i="12"/>
  <c r="C4" i="12"/>
  <c r="C65" i="12"/>
  <c r="C3" i="12"/>
  <c r="C2" i="12"/>
  <c r="C84" i="12"/>
  <c r="C83" i="12"/>
  <c r="C34" i="12"/>
  <c r="C33" i="12"/>
  <c r="C32" i="12"/>
  <c r="C31" i="12"/>
  <c r="C30" i="12"/>
  <c r="E219" i="11" s="1"/>
  <c r="C29" i="12"/>
  <c r="E217" i="11" s="1"/>
  <c r="C28" i="12"/>
  <c r="E223" i="11" s="1"/>
  <c r="C27" i="12"/>
  <c r="C26" i="12"/>
  <c r="C25" i="12"/>
  <c r="C24" i="12"/>
  <c r="C23" i="12"/>
  <c r="C22" i="12"/>
  <c r="E218" i="11" s="1"/>
  <c r="C21" i="12"/>
  <c r="E216" i="11" s="1"/>
  <c r="C20" i="12"/>
  <c r="E222" i="11" s="1"/>
  <c r="C19" i="12"/>
  <c r="C35" i="12"/>
  <c r="D71" i="11"/>
  <c r="D72" i="11"/>
  <c r="D73" i="11"/>
  <c r="D74" i="11"/>
  <c r="D76" i="11"/>
  <c r="D77" i="11"/>
  <c r="D78" i="11"/>
  <c r="D79" i="11"/>
  <c r="D80" i="11"/>
  <c r="D81" i="11"/>
  <c r="D212" i="11"/>
  <c r="D213" i="11"/>
  <c r="D214" i="11"/>
  <c r="D215" i="11"/>
  <c r="D216" i="11"/>
  <c r="F216" i="11" s="1"/>
  <c r="D217" i="11"/>
  <c r="F217" i="11" s="1"/>
  <c r="D218" i="11"/>
  <c r="F218" i="11" s="1"/>
  <c r="D219" i="11"/>
  <c r="F219" i="11" s="1"/>
  <c r="D220" i="11"/>
  <c r="F220" i="11" s="1"/>
  <c r="D221" i="11"/>
  <c r="F221" i="11" s="1"/>
  <c r="D222" i="11"/>
  <c r="F222" i="11" s="1"/>
  <c r="D223" i="11"/>
  <c r="F223" i="11" s="1"/>
  <c r="E221" i="11"/>
  <c r="E220" i="11"/>
  <c r="C215" i="11"/>
  <c r="C214" i="11"/>
  <c r="C213" i="11"/>
  <c r="C212" i="11"/>
  <c r="C210" i="11"/>
  <c r="C81" i="11"/>
  <c r="C80" i="11"/>
  <c r="H80" i="11" s="1"/>
  <c r="B4" i="32" s="1"/>
  <c r="C3" i="36" s="1"/>
  <c r="C79" i="11"/>
  <c r="C78" i="11"/>
  <c r="C77" i="11"/>
  <c r="C76" i="11"/>
  <c r="C74" i="11"/>
  <c r="H74" i="11" s="1"/>
  <c r="C73" i="11"/>
  <c r="C72" i="11"/>
  <c r="C71" i="11"/>
  <c r="H71" i="11" s="1"/>
  <c r="C126" i="11"/>
  <c r="C125" i="11"/>
  <c r="C124" i="11"/>
  <c r="C123" i="11"/>
  <c r="C132" i="11"/>
  <c r="C131" i="11"/>
  <c r="C130" i="11"/>
  <c r="C129" i="11"/>
  <c r="C128" i="11"/>
  <c r="C127" i="11"/>
  <c r="C176" i="11"/>
  <c r="C175" i="11"/>
  <c r="C174" i="11"/>
  <c r="C173" i="11"/>
  <c r="C172" i="11"/>
  <c r="C171" i="11"/>
  <c r="C170" i="11"/>
  <c r="C169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182" i="11"/>
  <c r="C181" i="11"/>
  <c r="C191" i="11"/>
  <c r="C190" i="11"/>
  <c r="C189" i="11"/>
  <c r="C188" i="11"/>
  <c r="C187" i="11"/>
  <c r="C186" i="11"/>
  <c r="C185" i="11"/>
  <c r="C184" i="11"/>
  <c r="C183" i="11"/>
  <c r="C197" i="11"/>
  <c r="C196" i="11"/>
  <c r="C195" i="11"/>
  <c r="C194" i="11"/>
  <c r="C193" i="11"/>
  <c r="C192" i="11"/>
  <c r="C200" i="11"/>
  <c r="C199" i="11"/>
  <c r="C198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51" i="11"/>
  <c r="C238" i="11"/>
  <c r="C237" i="11"/>
  <c r="C236" i="11"/>
  <c r="C235" i="11"/>
  <c r="C234" i="11"/>
  <c r="C122" i="11"/>
  <c r="C121" i="11"/>
  <c r="C120" i="11"/>
  <c r="C119" i="11"/>
  <c r="H119" i="11" s="1"/>
  <c r="C118" i="11"/>
  <c r="C117" i="11"/>
  <c r="C116" i="11"/>
  <c r="C115" i="11"/>
  <c r="H115" i="11" s="1"/>
  <c r="C114" i="11"/>
  <c r="C113" i="11"/>
  <c r="C112" i="11"/>
  <c r="C111" i="11"/>
  <c r="H111" i="11" s="1"/>
  <c r="C110" i="11"/>
  <c r="C109" i="11"/>
  <c r="C108" i="11"/>
  <c r="C107" i="11"/>
  <c r="H107" i="11" s="1"/>
  <c r="C106" i="11"/>
  <c r="C105" i="11"/>
  <c r="C141" i="11"/>
  <c r="C140" i="11"/>
  <c r="C139" i="11"/>
  <c r="C138" i="11"/>
  <c r="C137" i="11"/>
  <c r="C136" i="11"/>
  <c r="C135" i="11"/>
  <c r="C134" i="11"/>
  <c r="C133" i="11"/>
  <c r="C209" i="11"/>
  <c r="C208" i="11"/>
  <c r="C207" i="11"/>
  <c r="C206" i="11"/>
  <c r="C205" i="11"/>
  <c r="C204" i="11"/>
  <c r="C203" i="11"/>
  <c r="C202" i="11"/>
  <c r="C201" i="11"/>
  <c r="C49" i="11"/>
  <c r="C48" i="11"/>
  <c r="C47" i="11"/>
  <c r="C46" i="11"/>
  <c r="C45" i="11"/>
  <c r="C44" i="11"/>
  <c r="C43" i="11"/>
  <c r="C180" i="11"/>
  <c r="C179" i="11"/>
  <c r="C178" i="11"/>
  <c r="C177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H8" i="11" s="1"/>
  <c r="C7" i="11"/>
  <c r="C6" i="11"/>
  <c r="C5" i="11"/>
  <c r="C4" i="11"/>
  <c r="C3" i="11"/>
  <c r="C2" i="11"/>
  <c r="C233" i="11"/>
  <c r="C232" i="11"/>
  <c r="C231" i="11"/>
  <c r="C230" i="11"/>
  <c r="C229" i="11"/>
  <c r="C228" i="11"/>
  <c r="H228" i="11" s="1"/>
  <c r="C227" i="11"/>
  <c r="C226" i="11"/>
  <c r="C225" i="11"/>
  <c r="C224" i="11"/>
  <c r="H224" i="11" s="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70" i="11"/>
  <c r="C69" i="11"/>
  <c r="C26" i="15"/>
  <c r="B26" i="15" s="1"/>
  <c r="G210" i="11" s="1"/>
  <c r="C24" i="15"/>
  <c r="B24" i="15" s="1"/>
  <c r="C23" i="15"/>
  <c r="B23" i="15" s="1"/>
  <c r="C22" i="15"/>
  <c r="B22" i="15" s="1"/>
  <c r="C21" i="15"/>
  <c r="B21" i="15" s="1"/>
  <c r="C20" i="15"/>
  <c r="B20" i="15" s="1"/>
  <c r="C19" i="15"/>
  <c r="B19" i="15" s="1"/>
  <c r="G182" i="11" s="1"/>
  <c r="C18" i="15"/>
  <c r="B18" i="15" s="1"/>
  <c r="G181" i="11" s="1"/>
  <c r="C17" i="15"/>
  <c r="B17" i="15" s="1"/>
  <c r="C16" i="15"/>
  <c r="B16" i="15" s="1"/>
  <c r="C15" i="15"/>
  <c r="B15" i="15" s="1"/>
  <c r="C14" i="15"/>
  <c r="B14" i="15" s="1"/>
  <c r="C13" i="15"/>
  <c r="C11" i="15"/>
  <c r="B11" i="15" s="1"/>
  <c r="C10" i="15"/>
  <c r="B10" i="15" s="1"/>
  <c r="C9" i="15"/>
  <c r="B9" i="15" s="1"/>
  <c r="C8" i="15"/>
  <c r="B8" i="15" s="1"/>
  <c r="C7" i="15"/>
  <c r="B7" i="15" s="1"/>
  <c r="C6" i="15"/>
  <c r="B6" i="15" s="1"/>
  <c r="C3" i="15"/>
  <c r="B3" i="15" s="1"/>
  <c r="C2" i="15"/>
  <c r="B2" i="15" s="1"/>
  <c r="G15" i="11" l="1"/>
  <c r="G11" i="11"/>
  <c r="G14" i="11"/>
  <c r="G10" i="11"/>
  <c r="G17" i="11"/>
  <c r="G16" i="11"/>
  <c r="G13" i="11"/>
  <c r="G12" i="11"/>
  <c r="H12" i="11" s="1"/>
  <c r="G199" i="11"/>
  <c r="G198" i="11"/>
  <c r="G200" i="11"/>
  <c r="G131" i="11"/>
  <c r="G127" i="11"/>
  <c r="G130" i="11"/>
  <c r="G129" i="11"/>
  <c r="G132" i="11"/>
  <c r="G128" i="11"/>
  <c r="G70" i="11"/>
  <c r="G69" i="11"/>
  <c r="G103" i="11"/>
  <c r="G101" i="11"/>
  <c r="G102" i="11"/>
  <c r="G104" i="11"/>
  <c r="G100" i="11"/>
  <c r="G207" i="11"/>
  <c r="G203" i="11"/>
  <c r="G209" i="11"/>
  <c r="G205" i="11"/>
  <c r="G206" i="11"/>
  <c r="G202" i="11"/>
  <c r="G201" i="11"/>
  <c r="G208" i="11"/>
  <c r="G204" i="11"/>
  <c r="G39" i="11"/>
  <c r="G35" i="11"/>
  <c r="G31" i="11"/>
  <c r="G27" i="11"/>
  <c r="G23" i="11"/>
  <c r="G19" i="11"/>
  <c r="G42" i="11"/>
  <c r="G38" i="11"/>
  <c r="G34" i="11"/>
  <c r="G30" i="11"/>
  <c r="G26" i="11"/>
  <c r="G22" i="11"/>
  <c r="G18" i="11"/>
  <c r="G41" i="11"/>
  <c r="G33" i="11"/>
  <c r="G25" i="11"/>
  <c r="G40" i="11"/>
  <c r="G32" i="11"/>
  <c r="G24" i="11"/>
  <c r="G37" i="11"/>
  <c r="G29" i="11"/>
  <c r="G21" i="11"/>
  <c r="G36" i="11"/>
  <c r="G28" i="11"/>
  <c r="G20" i="11"/>
  <c r="G139" i="11"/>
  <c r="G135" i="11"/>
  <c r="G141" i="11"/>
  <c r="G133" i="11"/>
  <c r="G138" i="11"/>
  <c r="G134" i="11"/>
  <c r="G137" i="11"/>
  <c r="G136" i="11"/>
  <c r="G140" i="11"/>
  <c r="G195" i="11"/>
  <c r="G197" i="11"/>
  <c r="G194" i="11"/>
  <c r="G193" i="11"/>
  <c r="G196" i="11"/>
  <c r="G192" i="11"/>
  <c r="G99" i="11"/>
  <c r="G95" i="11"/>
  <c r="G91" i="11"/>
  <c r="G89" i="11"/>
  <c r="G98" i="11"/>
  <c r="G94" i="11"/>
  <c r="G90" i="11"/>
  <c r="G97" i="11"/>
  <c r="G93" i="11"/>
  <c r="G96" i="11"/>
  <c r="G92" i="11"/>
  <c r="G123" i="11"/>
  <c r="G125" i="11"/>
  <c r="G126" i="11"/>
  <c r="G124" i="11"/>
  <c r="G179" i="11"/>
  <c r="G178" i="11"/>
  <c r="G177" i="11"/>
  <c r="G180" i="11"/>
  <c r="G191" i="11"/>
  <c r="G187" i="11"/>
  <c r="G183" i="11"/>
  <c r="G189" i="11"/>
  <c r="G190" i="11"/>
  <c r="G186" i="11"/>
  <c r="G185" i="11"/>
  <c r="G184" i="11"/>
  <c r="G188" i="11"/>
  <c r="G67" i="11"/>
  <c r="G63" i="11"/>
  <c r="G59" i="11"/>
  <c r="G55" i="11"/>
  <c r="G66" i="11"/>
  <c r="G62" i="11"/>
  <c r="G58" i="11"/>
  <c r="G54" i="11"/>
  <c r="G65" i="11"/>
  <c r="G57" i="11"/>
  <c r="G64" i="11"/>
  <c r="G56" i="11"/>
  <c r="G61" i="11"/>
  <c r="G53" i="11"/>
  <c r="G68" i="11"/>
  <c r="G60" i="11"/>
  <c r="G52" i="11"/>
  <c r="G47" i="11"/>
  <c r="G43" i="11"/>
  <c r="G46" i="11"/>
  <c r="G49" i="11"/>
  <c r="G48" i="11"/>
  <c r="G45" i="11"/>
  <c r="G44" i="11"/>
  <c r="G248" i="11"/>
  <c r="G244" i="11"/>
  <c r="G240" i="11"/>
  <c r="G236" i="11"/>
  <c r="G250" i="11"/>
  <c r="G242" i="11"/>
  <c r="G234" i="11"/>
  <c r="G247" i="11"/>
  <c r="G243" i="11"/>
  <c r="G239" i="11"/>
  <c r="G235" i="11"/>
  <c r="G246" i="11"/>
  <c r="G238" i="11"/>
  <c r="G249" i="11"/>
  <c r="G245" i="11"/>
  <c r="G241" i="11"/>
  <c r="G237" i="11"/>
  <c r="G175" i="11"/>
  <c r="G171" i="11"/>
  <c r="H171" i="11" s="1"/>
  <c r="G167" i="11"/>
  <c r="G163" i="11"/>
  <c r="G159" i="11"/>
  <c r="G155" i="11"/>
  <c r="G151" i="11"/>
  <c r="G147" i="11"/>
  <c r="G143" i="11"/>
  <c r="G173" i="11"/>
  <c r="G165" i="11"/>
  <c r="G157" i="11"/>
  <c r="G149" i="11"/>
  <c r="G174" i="11"/>
  <c r="H174" i="11" s="1"/>
  <c r="G170" i="11"/>
  <c r="G166" i="11"/>
  <c r="G162" i="11"/>
  <c r="G158" i="11"/>
  <c r="G154" i="11"/>
  <c r="G150" i="11"/>
  <c r="G146" i="11"/>
  <c r="G142" i="11"/>
  <c r="G169" i="11"/>
  <c r="G161" i="11"/>
  <c r="G153" i="11"/>
  <c r="G145" i="11"/>
  <c r="G168" i="11"/>
  <c r="G152" i="11"/>
  <c r="G164" i="11"/>
  <c r="G148" i="11"/>
  <c r="G176" i="11"/>
  <c r="G160" i="11"/>
  <c r="G144" i="11"/>
  <c r="G172" i="11"/>
  <c r="G156" i="11"/>
  <c r="H28" i="11"/>
  <c r="D210" i="11"/>
  <c r="D125" i="11"/>
  <c r="D131" i="11"/>
  <c r="D124" i="11"/>
  <c r="F124" i="11" s="1"/>
  <c r="B13" i="15"/>
  <c r="H168" i="11"/>
  <c r="B41" i="32" s="1"/>
  <c r="C28" i="36" s="1"/>
  <c r="H151" i="11"/>
  <c r="B77" i="32" s="1"/>
  <c r="C51" i="36" s="1"/>
  <c r="H163" i="11"/>
  <c r="B36" i="32" s="1"/>
  <c r="C23" i="36" s="1"/>
  <c r="H175" i="11"/>
  <c r="H183" i="11"/>
  <c r="H187" i="11"/>
  <c r="H94" i="11"/>
  <c r="H102" i="11"/>
  <c r="H167" i="11"/>
  <c r="B40" i="32" s="1"/>
  <c r="C27" i="36" s="1"/>
  <c r="D123" i="11"/>
  <c r="F123" i="11" s="1"/>
  <c r="H32" i="11"/>
  <c r="H190" i="11"/>
  <c r="H209" i="11"/>
  <c r="H208" i="11"/>
  <c r="H205" i="11"/>
  <c r="H204" i="11"/>
  <c r="H199" i="11"/>
  <c r="B61" i="32" s="1"/>
  <c r="C35" i="36" s="1"/>
  <c r="H132" i="11"/>
  <c r="H130" i="11"/>
  <c r="H129" i="11"/>
  <c r="H46" i="11"/>
  <c r="H136" i="11"/>
  <c r="H140" i="11"/>
  <c r="H241" i="11"/>
  <c r="H245" i="11"/>
  <c r="D126" i="11"/>
  <c r="D132" i="11"/>
  <c r="F132" i="11" s="1"/>
  <c r="E69" i="11"/>
  <c r="H69" i="11"/>
  <c r="E54" i="11"/>
  <c r="H54" i="11"/>
  <c r="B86" i="32" s="1"/>
  <c r="E58" i="11"/>
  <c r="H58" i="11"/>
  <c r="B90" i="32" s="1"/>
  <c r="E62" i="11"/>
  <c r="H62" i="11"/>
  <c r="B94" i="32" s="1"/>
  <c r="E66" i="11"/>
  <c r="H66" i="11"/>
  <c r="B98" i="32" s="1"/>
  <c r="E225" i="11"/>
  <c r="H225" i="11"/>
  <c r="E229" i="11"/>
  <c r="H229" i="11"/>
  <c r="E233" i="11"/>
  <c r="H233" i="11"/>
  <c r="E5" i="11"/>
  <c r="H5" i="11"/>
  <c r="E9" i="11"/>
  <c r="H9" i="11"/>
  <c r="E13" i="11"/>
  <c r="H13" i="11"/>
  <c r="E17" i="11"/>
  <c r="H17" i="11"/>
  <c r="E21" i="11"/>
  <c r="H21" i="11"/>
  <c r="E25" i="11"/>
  <c r="H25" i="11"/>
  <c r="E29" i="11"/>
  <c r="H29" i="11"/>
  <c r="E33" i="11"/>
  <c r="H33" i="11"/>
  <c r="E37" i="11"/>
  <c r="H37" i="11"/>
  <c r="B110" i="32" s="1"/>
  <c r="C84" i="36" s="1"/>
  <c r="E41" i="11"/>
  <c r="H41" i="11"/>
  <c r="B14" i="32" s="1"/>
  <c r="C13" i="36" s="1"/>
  <c r="E179" i="11"/>
  <c r="H179" i="11"/>
  <c r="E45" i="11"/>
  <c r="H45" i="11"/>
  <c r="E49" i="11"/>
  <c r="H49" i="11"/>
  <c r="E204" i="11"/>
  <c r="E208" i="11"/>
  <c r="E135" i="11"/>
  <c r="H135" i="11"/>
  <c r="E139" i="11"/>
  <c r="H139" i="11"/>
  <c r="E106" i="11"/>
  <c r="H106" i="11"/>
  <c r="E110" i="11"/>
  <c r="H110" i="11"/>
  <c r="E114" i="11"/>
  <c r="H114" i="11"/>
  <c r="E118" i="11"/>
  <c r="H118" i="11"/>
  <c r="E122" i="11"/>
  <c r="H122" i="11"/>
  <c r="E237" i="11"/>
  <c r="H237" i="11"/>
  <c r="B18" i="32" s="1"/>
  <c r="C76" i="36" s="1"/>
  <c r="E240" i="11"/>
  <c r="H240" i="11"/>
  <c r="E244" i="11"/>
  <c r="H244" i="11"/>
  <c r="E248" i="11"/>
  <c r="H248" i="11"/>
  <c r="E53" i="11"/>
  <c r="H53" i="11"/>
  <c r="B85" i="32" s="1"/>
  <c r="E57" i="11"/>
  <c r="H57" i="11"/>
  <c r="B89" i="32" s="1"/>
  <c r="E61" i="11"/>
  <c r="H61" i="11"/>
  <c r="B93" i="32" s="1"/>
  <c r="E65" i="11"/>
  <c r="H65" i="11"/>
  <c r="B97" i="32" s="1"/>
  <c r="E232" i="11"/>
  <c r="H232" i="11"/>
  <c r="E4" i="11"/>
  <c r="H4" i="11"/>
  <c r="B54" i="32" s="1"/>
  <c r="E16" i="11"/>
  <c r="H16" i="11"/>
  <c r="E20" i="11"/>
  <c r="H20" i="11"/>
  <c r="E24" i="11"/>
  <c r="H24" i="11"/>
  <c r="E36" i="11"/>
  <c r="H36" i="11"/>
  <c r="B109" i="32" s="1"/>
  <c r="C83" i="36" s="1"/>
  <c r="E40" i="11"/>
  <c r="H40" i="11"/>
  <c r="B13" i="32" s="1"/>
  <c r="C12" i="36" s="1"/>
  <c r="E178" i="11"/>
  <c r="H178" i="11"/>
  <c r="E44" i="11"/>
  <c r="H44" i="11"/>
  <c r="E48" i="11"/>
  <c r="H48" i="11"/>
  <c r="E203" i="11"/>
  <c r="H203" i="11"/>
  <c r="E207" i="11"/>
  <c r="H207" i="11"/>
  <c r="E134" i="11"/>
  <c r="H134" i="11"/>
  <c r="E138" i="11"/>
  <c r="H138" i="11"/>
  <c r="E105" i="11"/>
  <c r="H105" i="11"/>
  <c r="E109" i="11"/>
  <c r="H109" i="11"/>
  <c r="E113" i="11"/>
  <c r="H113" i="11"/>
  <c r="E117" i="11"/>
  <c r="H117" i="11"/>
  <c r="E121" i="11"/>
  <c r="H121" i="11"/>
  <c r="E236" i="11"/>
  <c r="H236" i="11"/>
  <c r="B17" i="32" s="1"/>
  <c r="C78" i="36" s="1"/>
  <c r="E239" i="11"/>
  <c r="H239" i="11"/>
  <c r="E243" i="11"/>
  <c r="H243" i="11"/>
  <c r="E247" i="11"/>
  <c r="H247" i="11"/>
  <c r="E198" i="11"/>
  <c r="H198" i="11"/>
  <c r="E193" i="11"/>
  <c r="H193" i="11"/>
  <c r="B22" i="32" s="1"/>
  <c r="C61" i="36" s="1"/>
  <c r="E197" i="11"/>
  <c r="H197" i="11"/>
  <c r="E186" i="11"/>
  <c r="H186" i="11"/>
  <c r="E89" i="11"/>
  <c r="H89" i="11"/>
  <c r="B25" i="32" s="1"/>
  <c r="C64" i="36" s="1"/>
  <c r="E93" i="11"/>
  <c r="H93" i="11"/>
  <c r="B29" i="32" s="1"/>
  <c r="C68" i="36" s="1"/>
  <c r="E97" i="11"/>
  <c r="H97" i="11"/>
  <c r="E101" i="11"/>
  <c r="H101" i="11"/>
  <c r="B30" i="32" s="1"/>
  <c r="C17" i="36" s="1"/>
  <c r="E142" i="11"/>
  <c r="H142" i="11"/>
  <c r="B68" i="32" s="1"/>
  <c r="C42" i="36" s="1"/>
  <c r="E146" i="11"/>
  <c r="H146" i="11"/>
  <c r="B72" i="32" s="1"/>
  <c r="C46" i="36" s="1"/>
  <c r="E150" i="11"/>
  <c r="H150" i="11"/>
  <c r="B76" i="32" s="1"/>
  <c r="C50" i="36" s="1"/>
  <c r="E154" i="11"/>
  <c r="H154" i="11"/>
  <c r="B80" i="32" s="1"/>
  <c r="C54" i="36" s="1"/>
  <c r="E158" i="11"/>
  <c r="H158" i="11"/>
  <c r="E162" i="11"/>
  <c r="H162" i="11"/>
  <c r="B35" i="32" s="1"/>
  <c r="C22" i="36" s="1"/>
  <c r="E166" i="11"/>
  <c r="H166" i="11"/>
  <c r="B39" i="32" s="1"/>
  <c r="C26" i="36" s="1"/>
  <c r="E123" i="11"/>
  <c r="H123" i="11"/>
  <c r="B83" i="32" s="1"/>
  <c r="E76" i="11"/>
  <c r="H76" i="11"/>
  <c r="E213" i="11"/>
  <c r="H213" i="11"/>
  <c r="F214" i="11"/>
  <c r="F81" i="11"/>
  <c r="F77" i="11"/>
  <c r="F72" i="11"/>
  <c r="E151" i="11"/>
  <c r="E172" i="11"/>
  <c r="H172" i="11"/>
  <c r="E176" i="11"/>
  <c r="H176" i="11"/>
  <c r="E130" i="11"/>
  <c r="E124" i="11"/>
  <c r="H124" i="11"/>
  <c r="B104" i="32" s="1"/>
  <c r="E72" i="11"/>
  <c r="H72" i="11"/>
  <c r="E77" i="11"/>
  <c r="H77" i="11"/>
  <c r="E81" i="11"/>
  <c r="H81" i="11"/>
  <c r="E214" i="11"/>
  <c r="H214" i="11"/>
  <c r="F213" i="11"/>
  <c r="F80" i="11"/>
  <c r="F76" i="11"/>
  <c r="F71" i="11"/>
  <c r="E167" i="11"/>
  <c r="E163" i="11"/>
  <c r="E70" i="11"/>
  <c r="H70" i="11"/>
  <c r="B52" i="32" s="1"/>
  <c r="E63" i="11"/>
  <c r="H63" i="11"/>
  <c r="B95" i="32" s="1"/>
  <c r="E226" i="11"/>
  <c r="H226" i="11"/>
  <c r="E2" i="11"/>
  <c r="H2" i="11"/>
  <c r="E6" i="11"/>
  <c r="H6" i="11"/>
  <c r="E14" i="11"/>
  <c r="H14" i="11"/>
  <c r="E22" i="11"/>
  <c r="H22" i="11"/>
  <c r="E30" i="11"/>
  <c r="H30" i="11"/>
  <c r="E34" i="11"/>
  <c r="H34" i="11"/>
  <c r="B107" i="32" s="1"/>
  <c r="C81" i="36" s="1"/>
  <c r="E38" i="11"/>
  <c r="H38" i="11"/>
  <c r="B11" i="32" s="1"/>
  <c r="C10" i="36" s="1"/>
  <c r="E42" i="11"/>
  <c r="H42" i="11"/>
  <c r="B55" i="32" s="1"/>
  <c r="C31" i="36" s="1"/>
  <c r="E180" i="11"/>
  <c r="H180" i="11"/>
  <c r="E201" i="11"/>
  <c r="H201" i="11"/>
  <c r="B59" i="32" s="1"/>
  <c r="C33" i="36" s="1"/>
  <c r="E234" i="11"/>
  <c r="H234" i="11"/>
  <c r="B15" i="32" s="1"/>
  <c r="C75" i="36" s="1"/>
  <c r="E238" i="11"/>
  <c r="H238" i="11"/>
  <c r="B19" i="32" s="1"/>
  <c r="C14" i="36" s="1"/>
  <c r="E249" i="11"/>
  <c r="H249" i="11"/>
  <c r="B20" i="32" s="1"/>
  <c r="C15" i="36" s="1"/>
  <c r="E200" i="11"/>
  <c r="H200" i="11"/>
  <c r="B62" i="32" s="1"/>
  <c r="C36" i="36" s="1"/>
  <c r="E195" i="11"/>
  <c r="H195" i="11"/>
  <c r="B24" i="32" s="1"/>
  <c r="C63" i="36" s="1"/>
  <c r="E184" i="11"/>
  <c r="H184" i="11"/>
  <c r="E188" i="11"/>
  <c r="H188" i="11"/>
  <c r="E181" i="11"/>
  <c r="H181" i="11"/>
  <c r="B101" i="32" s="1"/>
  <c r="C80" i="36" s="1"/>
  <c r="E91" i="11"/>
  <c r="H91" i="11"/>
  <c r="B27" i="32" s="1"/>
  <c r="C67" i="36" s="1"/>
  <c r="E95" i="11"/>
  <c r="H95" i="11"/>
  <c r="E99" i="11"/>
  <c r="H99" i="11"/>
  <c r="E103" i="11"/>
  <c r="H103" i="11"/>
  <c r="B31" i="32" s="1"/>
  <c r="C18" i="36" s="1"/>
  <c r="E144" i="11"/>
  <c r="H144" i="11"/>
  <c r="B70" i="32" s="1"/>
  <c r="C44" i="36" s="1"/>
  <c r="E148" i="11"/>
  <c r="H148" i="11"/>
  <c r="B74" i="32" s="1"/>
  <c r="C48" i="36" s="1"/>
  <c r="E152" i="11"/>
  <c r="H152" i="11"/>
  <c r="B78" i="32" s="1"/>
  <c r="C52" i="36" s="1"/>
  <c r="E156" i="11"/>
  <c r="H156" i="11"/>
  <c r="B82" i="32" s="1"/>
  <c r="C56" i="36" s="1"/>
  <c r="E160" i="11"/>
  <c r="H160" i="11"/>
  <c r="B33" i="32" s="1"/>
  <c r="C20" i="36" s="1"/>
  <c r="E164" i="11"/>
  <c r="H164" i="11"/>
  <c r="B37" i="32" s="1"/>
  <c r="C24" i="36" s="1"/>
  <c r="E169" i="11"/>
  <c r="H169" i="11"/>
  <c r="E173" i="11"/>
  <c r="H173" i="11"/>
  <c r="E127" i="11"/>
  <c r="H127" i="11"/>
  <c r="B102" i="32" s="1"/>
  <c r="E131" i="11"/>
  <c r="H131" i="11"/>
  <c r="E125" i="11"/>
  <c r="H125" i="11"/>
  <c r="E73" i="11"/>
  <c r="H73" i="11"/>
  <c r="E78" i="11"/>
  <c r="H78" i="11"/>
  <c r="E210" i="11"/>
  <c r="H210" i="11"/>
  <c r="B105" i="32" s="1"/>
  <c r="E215" i="11"/>
  <c r="H215" i="11"/>
  <c r="B7" i="32" s="1"/>
  <c r="C5" i="36" s="1"/>
  <c r="F212" i="11"/>
  <c r="F79" i="11"/>
  <c r="F74" i="11"/>
  <c r="F126" i="11"/>
  <c r="E175" i="11"/>
  <c r="E71" i="11"/>
  <c r="E199" i="11"/>
  <c r="E194" i="11"/>
  <c r="H194" i="11"/>
  <c r="B23" i="32" s="1"/>
  <c r="C62" i="36" s="1"/>
  <c r="E191" i="11"/>
  <c r="H191" i="11"/>
  <c r="B63" i="32" s="1"/>
  <c r="C37" i="36" s="1"/>
  <c r="E90" i="11"/>
  <c r="H90" i="11"/>
  <c r="B26" i="32" s="1"/>
  <c r="C66" i="36" s="1"/>
  <c r="E98" i="11"/>
  <c r="H98" i="11"/>
  <c r="B66" i="32" s="1"/>
  <c r="C40" i="36" s="1"/>
  <c r="E143" i="11"/>
  <c r="H143" i="11"/>
  <c r="B69" i="32" s="1"/>
  <c r="C43" i="36" s="1"/>
  <c r="E147" i="11"/>
  <c r="H147" i="11"/>
  <c r="B73" i="32" s="1"/>
  <c r="C47" i="36" s="1"/>
  <c r="E155" i="11"/>
  <c r="H155" i="11"/>
  <c r="B81" i="32" s="1"/>
  <c r="C55" i="36" s="1"/>
  <c r="E159" i="11"/>
  <c r="H159" i="11"/>
  <c r="B32" i="32" s="1"/>
  <c r="C19" i="36" s="1"/>
  <c r="E55" i="11"/>
  <c r="H55" i="11"/>
  <c r="B87" i="32" s="1"/>
  <c r="E59" i="11"/>
  <c r="H59" i="11"/>
  <c r="B91" i="32" s="1"/>
  <c r="E67" i="11"/>
  <c r="H67" i="11"/>
  <c r="B99" i="32" s="1"/>
  <c r="E230" i="11"/>
  <c r="H230" i="11"/>
  <c r="E10" i="11"/>
  <c r="H10" i="11"/>
  <c r="E18" i="11"/>
  <c r="H18" i="11"/>
  <c r="E26" i="11"/>
  <c r="H26" i="11"/>
  <c r="E52" i="11"/>
  <c r="H52" i="11"/>
  <c r="B84" i="32" s="1"/>
  <c r="E56" i="11"/>
  <c r="H56" i="11"/>
  <c r="B88" i="32" s="1"/>
  <c r="E60" i="11"/>
  <c r="H60" i="11"/>
  <c r="B92" i="32" s="1"/>
  <c r="E64" i="11"/>
  <c r="H64" i="11"/>
  <c r="B96" i="32" s="1"/>
  <c r="E68" i="11"/>
  <c r="H68" i="11"/>
  <c r="E227" i="11"/>
  <c r="H227" i="11"/>
  <c r="E231" i="11"/>
  <c r="H231" i="11"/>
  <c r="E3" i="11"/>
  <c r="H3" i="11"/>
  <c r="E7" i="11"/>
  <c r="H7" i="11"/>
  <c r="E11" i="11"/>
  <c r="H11" i="11"/>
  <c r="E15" i="11"/>
  <c r="H15" i="11"/>
  <c r="E19" i="11"/>
  <c r="H19" i="11"/>
  <c r="E23" i="11"/>
  <c r="H23" i="11"/>
  <c r="E27" i="11"/>
  <c r="H27" i="11"/>
  <c r="E31" i="11"/>
  <c r="H31" i="11"/>
  <c r="E35" i="11"/>
  <c r="H35" i="11"/>
  <c r="B108" i="32" s="1"/>
  <c r="C82" i="36" s="1"/>
  <c r="E39" i="11"/>
  <c r="H39" i="11"/>
  <c r="B12" i="32" s="1"/>
  <c r="C11" i="36" s="1"/>
  <c r="E177" i="11"/>
  <c r="H177" i="11"/>
  <c r="B57" i="32" s="1"/>
  <c r="C32" i="36" s="1"/>
  <c r="E43" i="11"/>
  <c r="H43" i="11"/>
  <c r="B58" i="32" s="1"/>
  <c r="E47" i="11"/>
  <c r="H47" i="11"/>
  <c r="E202" i="11"/>
  <c r="H202" i="11"/>
  <c r="E206" i="11"/>
  <c r="H206" i="11"/>
  <c r="E133" i="11"/>
  <c r="H133" i="11"/>
  <c r="B60" i="32" s="1"/>
  <c r="C34" i="36" s="1"/>
  <c r="E137" i="11"/>
  <c r="H137" i="11"/>
  <c r="E141" i="11"/>
  <c r="H141" i="11"/>
  <c r="E108" i="11"/>
  <c r="H108" i="11"/>
  <c r="E112" i="11"/>
  <c r="H112" i="11"/>
  <c r="E116" i="11"/>
  <c r="H116" i="11"/>
  <c r="E120" i="11"/>
  <c r="H120" i="11"/>
  <c r="E235" i="11"/>
  <c r="H235" i="11"/>
  <c r="B16" i="32" s="1"/>
  <c r="C77" i="36" s="1"/>
  <c r="E51" i="11"/>
  <c r="E242" i="11"/>
  <c r="H242" i="11"/>
  <c r="E246" i="11"/>
  <c r="H246" i="11"/>
  <c r="E250" i="11"/>
  <c r="H250" i="11"/>
  <c r="E192" i="11"/>
  <c r="H192" i="11"/>
  <c r="B21" i="32" s="1"/>
  <c r="C16" i="36" s="1"/>
  <c r="E196" i="11"/>
  <c r="H196" i="11"/>
  <c r="E185" i="11"/>
  <c r="H185" i="11"/>
  <c r="E189" i="11"/>
  <c r="H189" i="11"/>
  <c r="E182" i="11"/>
  <c r="H182" i="11"/>
  <c r="B100" i="32" s="1"/>
  <c r="C79" i="36" s="1"/>
  <c r="E92" i="11"/>
  <c r="H92" i="11"/>
  <c r="B28" i="32" s="1"/>
  <c r="C65" i="36" s="1"/>
  <c r="E96" i="11"/>
  <c r="H96" i="11"/>
  <c r="E100" i="11"/>
  <c r="H100" i="11"/>
  <c r="E104" i="11"/>
  <c r="H104" i="11"/>
  <c r="B67" i="32" s="1"/>
  <c r="C41" i="36" s="1"/>
  <c r="E145" i="11"/>
  <c r="H145" i="11"/>
  <c r="B71" i="32" s="1"/>
  <c r="C45" i="36" s="1"/>
  <c r="E149" i="11"/>
  <c r="H149" i="11"/>
  <c r="B75" i="32" s="1"/>
  <c r="C49" i="36" s="1"/>
  <c r="E153" i="11"/>
  <c r="H153" i="11"/>
  <c r="B79" i="32" s="1"/>
  <c r="C53" i="36" s="1"/>
  <c r="E157" i="11"/>
  <c r="H157" i="11"/>
  <c r="E161" i="11"/>
  <c r="H161" i="11"/>
  <c r="B34" i="32" s="1"/>
  <c r="C21" i="36" s="1"/>
  <c r="E165" i="11"/>
  <c r="H165" i="11"/>
  <c r="B38" i="32" s="1"/>
  <c r="C25" i="36" s="1"/>
  <c r="E170" i="11"/>
  <c r="H170" i="11"/>
  <c r="E128" i="11"/>
  <c r="H128" i="11"/>
  <c r="B103" i="32" s="1"/>
  <c r="E126" i="11"/>
  <c r="H126" i="11"/>
  <c r="E79" i="11"/>
  <c r="H79" i="11"/>
  <c r="E212" i="11"/>
  <c r="H212" i="11"/>
  <c r="B106" i="32" s="1"/>
  <c r="F215" i="11"/>
  <c r="F210" i="11"/>
  <c r="F78" i="11"/>
  <c r="F73" i="11"/>
  <c r="F125" i="11"/>
  <c r="F131" i="11"/>
  <c r="E94" i="11"/>
  <c r="E80" i="11"/>
  <c r="E119" i="11"/>
  <c r="E12" i="11"/>
  <c r="E129" i="11"/>
  <c r="E107" i="11"/>
  <c r="E209" i="11"/>
  <c r="E245" i="11"/>
  <c r="E111" i="11"/>
  <c r="E205" i="11"/>
  <c r="E46" i="11"/>
  <c r="E115" i="11"/>
  <c r="E8" i="11"/>
  <c r="E102" i="11"/>
  <c r="E174" i="11"/>
  <c r="E132" i="11"/>
  <c r="E74" i="11"/>
  <c r="E228" i="11"/>
  <c r="E28" i="11"/>
  <c r="E187" i="11"/>
  <c r="E190" i="11"/>
  <c r="E32" i="11"/>
  <c r="E136" i="11"/>
  <c r="E241" i="11"/>
  <c r="E171" i="11"/>
  <c r="E224" i="11"/>
  <c r="E140" i="11"/>
  <c r="E183" i="11"/>
  <c r="D30" i="4"/>
  <c r="K30" i="4" s="1"/>
  <c r="D72" i="4"/>
  <c r="K72" i="4" s="1"/>
  <c r="D51" i="4"/>
  <c r="K51" i="4" s="1"/>
  <c r="D9" i="4"/>
  <c r="K9" i="4" s="1"/>
  <c r="D50" i="11" l="1"/>
  <c r="F50" i="11" s="1"/>
  <c r="G51" i="11"/>
  <c r="G50" i="11"/>
  <c r="B42" i="32"/>
  <c r="C57" i="36" s="1"/>
  <c r="B6" i="32"/>
  <c r="C6" i="36" s="1"/>
  <c r="B10" i="32"/>
  <c r="C9" i="36" s="1"/>
  <c r="H50" i="11"/>
  <c r="H51" i="11"/>
  <c r="B53" i="32" s="1"/>
  <c r="C30" i="36" s="1"/>
  <c r="B67" i="4"/>
  <c r="B25" i="4"/>
  <c r="B46" i="4"/>
  <c r="B4" i="4"/>
  <c r="B71" i="4"/>
  <c r="B29" i="4"/>
  <c r="B50" i="4"/>
  <c r="B8" i="4"/>
  <c r="B43" i="32"/>
  <c r="C58" i="36" s="1"/>
  <c r="B65" i="4"/>
  <c r="B23" i="4"/>
  <c r="B44" i="4"/>
  <c r="B2" i="4"/>
  <c r="B55" i="4"/>
  <c r="B13" i="4"/>
  <c r="B76" i="4"/>
  <c r="B34" i="4"/>
  <c r="B79" i="4"/>
  <c r="B37" i="4"/>
  <c r="B58" i="4"/>
  <c r="B16" i="4"/>
  <c r="B48" i="4"/>
  <c r="B6" i="4"/>
  <c r="B69" i="4"/>
  <c r="B27" i="4"/>
  <c r="B63" i="4"/>
  <c r="B21" i="4"/>
  <c r="B84" i="4"/>
  <c r="B42" i="4"/>
  <c r="B101" i="4"/>
  <c r="B96" i="4"/>
  <c r="B91" i="4"/>
  <c r="B86" i="4"/>
  <c r="B60" i="4"/>
  <c r="B18" i="4"/>
  <c r="B81" i="4"/>
  <c r="B39" i="4"/>
  <c r="B93" i="4"/>
  <c r="B88" i="4"/>
  <c r="B103" i="4"/>
  <c r="B98" i="4"/>
  <c r="B74" i="4"/>
  <c r="B32" i="4"/>
  <c r="B53" i="4"/>
  <c r="B11" i="4"/>
  <c r="B56" i="4"/>
  <c r="B14" i="4"/>
  <c r="B77" i="4"/>
  <c r="B35" i="4"/>
  <c r="B89" i="4"/>
  <c r="B104" i="4"/>
  <c r="B99" i="4"/>
  <c r="B94" i="4"/>
  <c r="B70" i="4"/>
  <c r="B28" i="4"/>
  <c r="B49" i="4"/>
  <c r="B7" i="4"/>
  <c r="B82" i="4"/>
  <c r="B40" i="4"/>
  <c r="B61" i="4"/>
  <c r="B19" i="4"/>
  <c r="B105" i="4"/>
  <c r="B100" i="4"/>
  <c r="B95" i="4"/>
  <c r="B90" i="4"/>
  <c r="B64" i="4"/>
  <c r="B22" i="4"/>
  <c r="B85" i="4"/>
  <c r="B43" i="4"/>
  <c r="B75" i="4"/>
  <c r="B33" i="4"/>
  <c r="B54" i="4"/>
  <c r="B12" i="4"/>
  <c r="B59" i="4"/>
  <c r="B17" i="4"/>
  <c r="B80" i="4"/>
  <c r="B38" i="4"/>
  <c r="B97" i="4"/>
  <c r="B92" i="4"/>
  <c r="B87" i="4"/>
  <c r="B102" i="4"/>
  <c r="B51" i="4"/>
  <c r="B9" i="4"/>
  <c r="B72" i="4"/>
  <c r="B30" i="4"/>
  <c r="B83" i="4"/>
  <c r="B41" i="4"/>
  <c r="B62" i="4"/>
  <c r="B20" i="4"/>
  <c r="B47" i="4"/>
  <c r="B5" i="4"/>
  <c r="B68" i="4"/>
  <c r="B26" i="4"/>
  <c r="B52" i="4"/>
  <c r="B10" i="4"/>
  <c r="B73" i="4"/>
  <c r="B31" i="4"/>
  <c r="B78" i="4"/>
  <c r="B36" i="4"/>
  <c r="B57" i="4"/>
  <c r="B15" i="4"/>
  <c r="B45" i="32"/>
  <c r="C60" i="36" s="1"/>
  <c r="B8" i="32"/>
  <c r="C7" i="36" s="1"/>
  <c r="B44" i="32"/>
  <c r="C59" i="36" s="1"/>
  <c r="B9" i="32"/>
  <c r="C8" i="36" s="1"/>
  <c r="B3" i="32"/>
  <c r="C2" i="36" s="1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N93" i="16" l="1"/>
  <c r="O93" i="16" s="1"/>
  <c r="P93" i="16" s="1"/>
  <c r="Q93" i="16" s="1"/>
  <c r="R93" i="16" s="1"/>
  <c r="M93" i="16"/>
  <c r="B5" i="9" l="1"/>
  <c r="B4" i="9"/>
  <c r="G85" i="4" l="1"/>
  <c r="K85" i="4" s="1"/>
  <c r="G64" i="4"/>
  <c r="K64" i="4" s="1"/>
  <c r="G43" i="4"/>
  <c r="K43" i="4" s="1"/>
  <c r="C17" i="8" l="1"/>
  <c r="C12" i="8"/>
  <c r="C7" i="8"/>
  <c r="A3" i="2" l="1"/>
  <c r="A4" i="2" s="1"/>
  <c r="A5" i="2" s="1"/>
  <c r="A6" i="2" s="1"/>
  <c r="E2" i="32" l="1"/>
  <c r="D2" i="32"/>
  <c r="F2" i="32" l="1"/>
  <c r="G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K35" i="16"/>
  <c r="L35" i="16"/>
  <c r="J35" i="16"/>
  <c r="E4" i="4" s="1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K2" i="4"/>
  <c r="K3" i="4"/>
  <c r="C21" i="31"/>
  <c r="P97" i="16"/>
  <c r="C9" i="31"/>
  <c r="B21" i="27"/>
  <c r="G22" i="29"/>
  <c r="B18" i="26"/>
  <c r="B14" i="26"/>
  <c r="D21" i="29"/>
  <c r="B21" i="29"/>
  <c r="F21" i="27"/>
  <c r="D21" i="27"/>
  <c r="B22" i="27"/>
  <c r="D4" i="4"/>
  <c r="B22" i="29"/>
  <c r="B15" i="26"/>
  <c r="G21" i="28"/>
  <c r="C21" i="27"/>
  <c r="C22" i="27"/>
  <c r="E22" i="27"/>
  <c r="B16" i="26"/>
  <c r="D22" i="29"/>
  <c r="F22" i="27"/>
  <c r="B19" i="26"/>
  <c r="D21" i="28"/>
  <c r="B20" i="28"/>
  <c r="F21" i="28"/>
  <c r="D20" i="28"/>
  <c r="F21" i="29"/>
  <c r="F22" i="29"/>
  <c r="D22" i="27"/>
  <c r="B21" i="28"/>
  <c r="F20" i="28"/>
  <c r="C21" i="29"/>
  <c r="B17" i="26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G4" i="4" l="1"/>
  <c r="K4" i="4" s="1"/>
  <c r="D21" i="3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E12" i="4" s="1"/>
  <c r="C4" i="21"/>
  <c r="C5" i="22" s="1"/>
  <c r="C17" i="21"/>
  <c r="C9" i="21"/>
  <c r="C7" i="21"/>
  <c r="E11" i="4" s="1"/>
  <c r="C2" i="21"/>
  <c r="E6" i="4" s="1"/>
  <c r="C12" i="21"/>
  <c r="E16" i="4" s="1"/>
  <c r="C6" i="21"/>
  <c r="E10" i="4" s="1"/>
  <c r="C3" i="21"/>
  <c r="E7" i="4" s="1"/>
  <c r="C5" i="21"/>
  <c r="C18" i="21"/>
  <c r="E19" i="22" s="1"/>
  <c r="D12" i="4"/>
  <c r="B9" i="22"/>
  <c r="D8" i="4"/>
  <c r="B5" i="22"/>
  <c r="C7" i="22"/>
  <c r="E7" i="22"/>
  <c r="D7" i="4"/>
  <c r="B4" i="22"/>
  <c r="D20" i="4"/>
  <c r="B17" i="22"/>
  <c r="E13" i="22"/>
  <c r="B16" i="22"/>
  <c r="D19" i="4"/>
  <c r="D17" i="4"/>
  <c r="B14" i="22"/>
  <c r="D13" i="4"/>
  <c r="B10" i="22"/>
  <c r="D11" i="4"/>
  <c r="B8" i="22"/>
  <c r="B6" i="22"/>
  <c r="C4" i="22"/>
  <c r="E4" i="22"/>
  <c r="E20" i="4"/>
  <c r="C17" i="22"/>
  <c r="E17" i="22"/>
  <c r="E17" i="4"/>
  <c r="C14" i="22"/>
  <c r="E14" i="22"/>
  <c r="E13" i="4"/>
  <c r="C10" i="22"/>
  <c r="E10" i="22"/>
  <c r="C9" i="22"/>
  <c r="E9" i="22"/>
  <c r="E8" i="22"/>
  <c r="E8" i="4"/>
  <c r="E21" i="4"/>
  <c r="C18" i="22"/>
  <c r="E18" i="22"/>
  <c r="D21" i="4"/>
  <c r="K21" i="4" s="1"/>
  <c r="B18" i="22"/>
  <c r="D10" i="4"/>
  <c r="K10" i="4" s="1"/>
  <c r="B7" i="22"/>
  <c r="G17" i="22"/>
  <c r="I17" i="22" s="1"/>
  <c r="D17" i="22" s="1"/>
  <c r="G13" i="22"/>
  <c r="I13" i="22" s="1"/>
  <c r="D13" i="22" s="1"/>
  <c r="C15" i="21"/>
  <c r="E19" i="4" s="1"/>
  <c r="C14" i="21"/>
  <c r="E18" i="4" s="1"/>
  <c r="B11" i="22"/>
  <c r="D14" i="4"/>
  <c r="D16" i="4"/>
  <c r="K16" i="4" s="1"/>
  <c r="B13" i="22"/>
  <c r="D22" i="4"/>
  <c r="B19" i="22"/>
  <c r="G15" i="22"/>
  <c r="I15" i="22" s="1"/>
  <c r="K15" i="22" s="1"/>
  <c r="G11" i="22"/>
  <c r="I11" i="22" s="1"/>
  <c r="D11" i="22" s="1"/>
  <c r="B12" i="22"/>
  <c r="D15" i="4"/>
  <c r="D6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K20" i="4" l="1"/>
  <c r="K6" i="4"/>
  <c r="C8" i="22"/>
  <c r="E15" i="22"/>
  <c r="K7" i="4"/>
  <c r="K8" i="4"/>
  <c r="K11" i="4"/>
  <c r="K17" i="4"/>
  <c r="C2" i="32"/>
  <c r="K19" i="4"/>
  <c r="K12" i="4"/>
  <c r="K13" i="4"/>
  <c r="E6" i="22"/>
  <c r="E5" i="22"/>
  <c r="E3" i="22"/>
  <c r="E16" i="22"/>
  <c r="C13" i="22"/>
  <c r="C6" i="22"/>
  <c r="C3" i="22"/>
  <c r="C19" i="22"/>
  <c r="E22" i="4"/>
  <c r="G22" i="4" s="1"/>
  <c r="C12" i="22"/>
  <c r="E15" i="4"/>
  <c r="K15" i="4" s="1"/>
  <c r="I3" i="22"/>
  <c r="C11" i="22"/>
  <c r="E14" i="4"/>
  <c r="K14" i="4" s="1"/>
  <c r="J15" i="22"/>
  <c r="B15" i="22"/>
  <c r="D18" i="4"/>
  <c r="K18" i="4" s="1"/>
  <c r="D15" i="22"/>
  <c r="E11" i="22"/>
  <c r="E12" i="22"/>
  <c r="D12" i="16"/>
  <c r="K22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40" i="11" l="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130" i="11"/>
  <c r="F130" i="11" s="1"/>
  <c r="D172" i="11"/>
  <c r="F172" i="11" s="1"/>
  <c r="D168" i="11"/>
  <c r="F168" i="11" s="1"/>
  <c r="D103" i="11"/>
  <c r="F103" i="11" s="1"/>
  <c r="D99" i="11"/>
  <c r="F99" i="11" s="1"/>
  <c r="D181" i="11"/>
  <c r="F181" i="11" s="1"/>
  <c r="D190" i="11"/>
  <c r="F190" i="11" s="1"/>
  <c r="D188" i="11"/>
  <c r="F188" i="11" s="1"/>
  <c r="D200" i="11"/>
  <c r="F200" i="11" s="1"/>
  <c r="D249" i="11"/>
  <c r="F249" i="11" s="1"/>
  <c r="D236" i="11"/>
  <c r="F236" i="11" s="1"/>
  <c r="D117" i="11"/>
  <c r="F117" i="11" s="1"/>
  <c r="D134" i="11"/>
  <c r="F134" i="11" s="1"/>
  <c r="D203" i="11"/>
  <c r="F203" i="11" s="1"/>
  <c r="D44" i="11"/>
  <c r="F44" i="11" s="1"/>
  <c r="D6" i="11"/>
  <c r="F6" i="11" s="1"/>
  <c r="D246" i="11"/>
  <c r="F246" i="11" s="1"/>
  <c r="D230" i="11"/>
  <c r="F230" i="11" s="1"/>
  <c r="D68" i="11"/>
  <c r="F68" i="11" s="1"/>
  <c r="D70" i="11"/>
  <c r="F70" i="11" s="1"/>
  <c r="D5" i="11" l="1"/>
  <c r="F5" i="11" s="1"/>
  <c r="D69" i="11"/>
  <c r="F69" i="11" s="1"/>
  <c r="D229" i="11"/>
  <c r="F229" i="11" s="1"/>
  <c r="D225" i="11"/>
  <c r="F225" i="11" s="1"/>
  <c r="D233" i="11"/>
  <c r="F233" i="11" s="1"/>
  <c r="D227" i="11"/>
  <c r="F227" i="11" s="1"/>
  <c r="D231" i="11"/>
  <c r="F231" i="11" s="1"/>
  <c r="D3" i="11"/>
  <c r="F3" i="11" s="1"/>
  <c r="D7" i="11"/>
  <c r="F7" i="11" s="1"/>
  <c r="D179" i="11"/>
  <c r="F179" i="11" s="1"/>
  <c r="D45" i="11"/>
  <c r="F45" i="11" s="1"/>
  <c r="D49" i="11"/>
  <c r="F49" i="11" s="1"/>
  <c r="D204" i="11"/>
  <c r="F204" i="11" s="1"/>
  <c r="D208" i="11"/>
  <c r="F208" i="11" s="1"/>
  <c r="D135" i="11"/>
  <c r="F135" i="11" s="1"/>
  <c r="D139" i="11"/>
  <c r="F139" i="11" s="1"/>
  <c r="D106" i="11"/>
  <c r="F106" i="11" s="1"/>
  <c r="D110" i="11"/>
  <c r="F110" i="11" s="1"/>
  <c r="D114" i="11"/>
  <c r="F114" i="11" s="1"/>
  <c r="D118" i="11"/>
  <c r="F118" i="11" s="1"/>
  <c r="D122" i="11"/>
  <c r="F122" i="11" s="1"/>
  <c r="D237" i="11"/>
  <c r="F237" i="11" s="1"/>
  <c r="D240" i="11"/>
  <c r="F240" i="11" s="1"/>
  <c r="D243" i="11"/>
  <c r="F243" i="11" s="1"/>
  <c r="D247" i="11"/>
  <c r="F247" i="11" s="1"/>
  <c r="D250" i="11"/>
  <c r="F250" i="11" s="1"/>
  <c r="D192" i="11"/>
  <c r="F192" i="11" s="1"/>
  <c r="D196" i="11"/>
  <c r="F196" i="11" s="1"/>
  <c r="D185" i="11"/>
  <c r="F185" i="11" s="1"/>
  <c r="D189" i="11"/>
  <c r="F189" i="11" s="1"/>
  <c r="D182" i="11"/>
  <c r="F182" i="11" s="1"/>
  <c r="D92" i="11"/>
  <c r="F92" i="11" s="1"/>
  <c r="D96" i="11"/>
  <c r="F96" i="11" s="1"/>
  <c r="D100" i="11"/>
  <c r="F100" i="11" s="1"/>
  <c r="D104" i="11"/>
  <c r="F104" i="11" s="1"/>
  <c r="D145" i="11"/>
  <c r="F145" i="11" s="1"/>
  <c r="D149" i="11"/>
  <c r="F149" i="11" s="1"/>
  <c r="D153" i="11"/>
  <c r="F153" i="11" s="1"/>
  <c r="D157" i="11"/>
  <c r="F157" i="11" s="1"/>
  <c r="D161" i="11"/>
  <c r="F161" i="11" s="1"/>
  <c r="D165" i="11"/>
  <c r="F165" i="11" s="1"/>
  <c r="D169" i="11"/>
  <c r="F169" i="11" s="1"/>
  <c r="D173" i="11"/>
  <c r="F173" i="11" s="1"/>
  <c r="D127" i="11"/>
  <c r="F127" i="11" s="1"/>
  <c r="D66" i="11"/>
  <c r="F66" i="11" s="1"/>
  <c r="D62" i="11"/>
  <c r="F62" i="11" s="1"/>
  <c r="D58" i="11"/>
  <c r="F58" i="11" s="1"/>
  <c r="D65" i="11"/>
  <c r="F65" i="11" s="1"/>
  <c r="D61" i="11"/>
  <c r="F61" i="11" s="1"/>
  <c r="D57" i="11"/>
  <c r="F57" i="11" s="1"/>
  <c r="D53" i="11"/>
  <c r="F53" i="11" s="1"/>
  <c r="D52" i="11"/>
  <c r="F52" i="11" s="1"/>
  <c r="D64" i="11"/>
  <c r="F64" i="11" s="1"/>
  <c r="D60" i="11"/>
  <c r="F60" i="11" s="1"/>
  <c r="D56" i="11"/>
  <c r="F56" i="11" s="1"/>
  <c r="D67" i="11"/>
  <c r="F67" i="11" s="1"/>
  <c r="D63" i="11"/>
  <c r="F63" i="11" s="1"/>
  <c r="D59" i="11"/>
  <c r="F59" i="11" s="1"/>
  <c r="D55" i="11"/>
  <c r="F55" i="11" s="1"/>
  <c r="D54" i="11"/>
  <c r="F54" i="11" s="1"/>
  <c r="D224" i="11"/>
  <c r="F224" i="11" s="1"/>
  <c r="D228" i="11"/>
  <c r="F228" i="11" s="1"/>
  <c r="D232" i="11"/>
  <c r="F232" i="11" s="1"/>
  <c r="D4" i="11"/>
  <c r="F4" i="11" s="1"/>
  <c r="D8" i="11"/>
  <c r="F8" i="11" s="1"/>
  <c r="D42" i="11"/>
  <c r="F42" i="11" s="1"/>
  <c r="D180" i="11"/>
  <c r="F180" i="11" s="1"/>
  <c r="D46" i="11"/>
  <c r="F46" i="11" s="1"/>
  <c r="D201" i="11"/>
  <c r="F201" i="11" s="1"/>
  <c r="D205" i="11"/>
  <c r="F205" i="11" s="1"/>
  <c r="D209" i="11"/>
  <c r="F209" i="11" s="1"/>
  <c r="D136" i="11"/>
  <c r="F136" i="11" s="1"/>
  <c r="D140" i="11"/>
  <c r="F140" i="11" s="1"/>
  <c r="D107" i="11"/>
  <c r="F107" i="11" s="1"/>
  <c r="D111" i="11"/>
  <c r="F111" i="11" s="1"/>
  <c r="D115" i="11"/>
  <c r="F115" i="11" s="1"/>
  <c r="D119" i="11"/>
  <c r="F119" i="11" s="1"/>
  <c r="D234" i="11"/>
  <c r="F234" i="11" s="1"/>
  <c r="D238" i="11"/>
  <c r="F238" i="11" s="1"/>
  <c r="D244" i="11"/>
  <c r="F244" i="11" s="1"/>
  <c r="D248" i="11"/>
  <c r="F248" i="11" s="1"/>
  <c r="D198" i="11"/>
  <c r="F198" i="11" s="1"/>
  <c r="D193" i="11"/>
  <c r="F193" i="11" s="1"/>
  <c r="D197" i="11"/>
  <c r="F197" i="11" s="1"/>
  <c r="D186" i="11"/>
  <c r="F186" i="11" s="1"/>
  <c r="D89" i="11"/>
  <c r="F89" i="11" s="1"/>
  <c r="D93" i="11"/>
  <c r="F93" i="11" s="1"/>
  <c r="D97" i="11"/>
  <c r="F97" i="11" s="1"/>
  <c r="D101" i="11"/>
  <c r="F101" i="11" s="1"/>
  <c r="D142" i="11"/>
  <c r="F142" i="11" s="1"/>
  <c r="D146" i="11"/>
  <c r="F146" i="11" s="1"/>
  <c r="D150" i="11"/>
  <c r="F150" i="11" s="1"/>
  <c r="D154" i="11"/>
  <c r="F154" i="11" s="1"/>
  <c r="D158" i="11"/>
  <c r="F158" i="11" s="1"/>
  <c r="D162" i="11"/>
  <c r="F162" i="11" s="1"/>
  <c r="D166" i="11"/>
  <c r="F166" i="11" s="1"/>
  <c r="D170" i="11"/>
  <c r="F170" i="11" s="1"/>
  <c r="D174" i="11"/>
  <c r="F174" i="11" s="1"/>
  <c r="D128" i="11"/>
  <c r="F128" i="11" s="1"/>
  <c r="D9" i="11"/>
  <c r="F9" i="11" s="1"/>
  <c r="D41" i="11"/>
  <c r="F41" i="11" s="1"/>
  <c r="D177" i="11"/>
  <c r="F177" i="11" s="1"/>
  <c r="D43" i="11"/>
  <c r="F43" i="11" s="1"/>
  <c r="D47" i="11"/>
  <c r="F47" i="11" s="1"/>
  <c r="D202" i="11"/>
  <c r="F202" i="11" s="1"/>
  <c r="D206" i="11"/>
  <c r="F206" i="11" s="1"/>
  <c r="D133" i="11"/>
  <c r="F133" i="11" s="1"/>
  <c r="D137" i="11"/>
  <c r="F137" i="11" s="1"/>
  <c r="D141" i="11"/>
  <c r="F141" i="11" s="1"/>
  <c r="D108" i="11"/>
  <c r="F108" i="11" s="1"/>
  <c r="D112" i="11"/>
  <c r="F112" i="11" s="1"/>
  <c r="D116" i="11"/>
  <c r="F116" i="11" s="1"/>
  <c r="D120" i="11"/>
  <c r="F120" i="11" s="1"/>
  <c r="D235" i="11"/>
  <c r="F235" i="11" s="1"/>
  <c r="D51" i="11"/>
  <c r="F51" i="11" s="1"/>
  <c r="D241" i="11"/>
  <c r="F241" i="11" s="1"/>
  <c r="D245" i="11"/>
  <c r="F245" i="11" s="1"/>
  <c r="D199" i="11"/>
  <c r="F199" i="11" s="1"/>
  <c r="D194" i="11"/>
  <c r="F194" i="11" s="1"/>
  <c r="D183" i="11"/>
  <c r="F183" i="11" s="1"/>
  <c r="D187" i="11"/>
  <c r="F187" i="11" s="1"/>
  <c r="D191" i="11"/>
  <c r="F191" i="11" s="1"/>
  <c r="D90" i="11"/>
  <c r="F90" i="11" s="1"/>
  <c r="D94" i="11"/>
  <c r="F94" i="11" s="1"/>
  <c r="D98" i="11"/>
  <c r="F98" i="11" s="1"/>
  <c r="D102" i="11"/>
  <c r="F102" i="11" s="1"/>
  <c r="D143" i="11"/>
  <c r="F143" i="11" s="1"/>
  <c r="D147" i="11"/>
  <c r="F147" i="11" s="1"/>
  <c r="D151" i="11"/>
  <c r="F151" i="11" s="1"/>
  <c r="D155" i="11"/>
  <c r="F155" i="11" s="1"/>
  <c r="D159" i="11"/>
  <c r="F159" i="11" s="1"/>
  <c r="D163" i="11"/>
  <c r="F163" i="11" s="1"/>
  <c r="D167" i="11"/>
  <c r="F167" i="11" s="1"/>
  <c r="D171" i="11"/>
  <c r="F171" i="11" s="1"/>
  <c r="D175" i="11"/>
  <c r="F175" i="11" s="1"/>
  <c r="D129" i="11"/>
  <c r="F129" i="11" s="1"/>
  <c r="D226" i="11"/>
  <c r="F226" i="11" s="1"/>
  <c r="D2" i="11"/>
  <c r="F2" i="11" s="1"/>
  <c r="D178" i="11"/>
  <c r="F178" i="11" s="1"/>
  <c r="D48" i="11"/>
  <c r="F48" i="11" s="1"/>
  <c r="D207" i="11"/>
  <c r="F207" i="11" s="1"/>
  <c r="D138" i="11"/>
  <c r="F138" i="11" s="1"/>
  <c r="D105" i="11"/>
  <c r="F105" i="11" s="1"/>
  <c r="D109" i="11"/>
  <c r="F109" i="11" s="1"/>
  <c r="D113" i="11"/>
  <c r="F113" i="11" s="1"/>
  <c r="D121" i="11"/>
  <c r="F121" i="11" s="1"/>
  <c r="D239" i="11"/>
  <c r="F239" i="11" s="1"/>
  <c r="D242" i="11"/>
  <c r="F242" i="11" s="1"/>
  <c r="D195" i="11"/>
  <c r="F195" i="11" s="1"/>
  <c r="D184" i="11"/>
  <c r="F184" i="11" s="1"/>
  <c r="D91" i="11"/>
  <c r="F91" i="11" s="1"/>
  <c r="D95" i="11"/>
  <c r="F95" i="11" s="1"/>
  <c r="D144" i="11"/>
  <c r="F144" i="11" s="1"/>
  <c r="D148" i="11"/>
  <c r="F148" i="11" s="1"/>
  <c r="D152" i="11"/>
  <c r="F152" i="11" s="1"/>
  <c r="D156" i="11"/>
  <c r="F156" i="11" s="1"/>
  <c r="D160" i="11"/>
  <c r="F160" i="11" s="1"/>
  <c r="D164" i="11"/>
  <c r="F164" i="11" s="1"/>
  <c r="D176" i="11"/>
  <c r="F176" i="11" s="1"/>
  <c r="L1" i="14" l="1"/>
  <c r="K1" i="14"/>
  <c r="J1" i="14"/>
  <c r="I1" i="14"/>
  <c r="A3" i="14" l="1"/>
  <c r="A2" i="14" s="1"/>
  <c r="B13" i="9" l="1"/>
  <c r="B6" i="9" l="1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<sst xmlns="http://schemas.openxmlformats.org/spreadsheetml/2006/main" count="2889" uniqueCount="552">
  <si>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</si>
  <si>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</si>
  <si>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</si>
  <si>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</si>
  <si>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</si>
  <si>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</si>
  <si>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</si>
  <si>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</si>
  <si>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</si>
  <si>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</si>
  <si>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</si>
  <si>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</si>
  <si>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</si>
  <si>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</si>
  <si>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</si>
  <si>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</si>
  <si>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</si>
  <si>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</si>
  <si>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</si>
  <si>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</si>
  <si>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</si>
  <si>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</si>
  <si>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</si>
  <si>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</si>
  <si>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</si>
  <si>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</si>
  <si>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</si>
  <si>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</si>
  <si>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</si>
  <si>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</si>
  <si>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</si>
  <si>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</si>
  <si>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</si>
  <si>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</si>
  <si>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</si>
  <si>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</si>
  <si>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</si>
  <si>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</si>
  <si>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</si>
  <si>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</si>
  <si>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</si>
  <si>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</si>
  <si>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</si>
  <si>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</si>
  <si>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</si>
  <si>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</si>
  <si>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</si>
  <si>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</si>
  <si>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</si>
  <si>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</si>
  <si>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</si>
  <si>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</si>
  <si>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</si>
  <si>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</si>
  <si>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</si>
  <si>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</si>
  <si>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</si>
  <si>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</si>
  <si>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</si>
  <si>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</si>
  <si>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</si>
  <si>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</si>
  <si>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</si>
  <si>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</si>
  <si>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</si>
  <si>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</si>
  <si>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</si>
  <si>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</si>
  <si>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</si>
  <si>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</si>
  <si>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</si>
  <si>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</si>
  <si>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</si>
  <si>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</si>
  <si>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</si>
  <si>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</si>
  <si>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</si>
  <si>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</si>
  <si>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</si>
  <si>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</si>
  <si>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</si>
  <si>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</si>
  <si>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</si>
  <si>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</si>
  <si>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</si>
  <si>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</si>
  <si>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</si>
  <si>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</si>
  <si>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</si>
  <si>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</si>
  <si>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</si>
  <si>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</si>
  <si>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</si>
  <si>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</si>
  <si>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</si>
  <si>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</si>
  <si>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</si>
  <si>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</si>
  <si>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</si>
  <si>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</si>
  <si>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</si>
  <si>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</si>
  <si>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</si>
  <si>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</si>
  <si>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</si>
  <si>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</si>
  <si>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</si>
  <si>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</si>
  <si>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</si>
  <si>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</si>
  <si>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</si>
  <si>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</si>
  <si>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</si>
  <si>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</si>
  <si>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</si>
  <si>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</si>
  <si>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</si>
  <si>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</si>
  <si>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</si>
  <si>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</si>
  <si>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</si>
  <si>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</si>
  <si>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</si>
  <si>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</si>
  <si>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</si>
  <si>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</si>
  <si>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</si>
  <si>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</si>
  <si>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</si>
  <si>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</si>
  <si>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</si>
  <si>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</si>
  <si>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</si>
  <si>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</si>
  <si>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</si>
  <si>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</si>
  <si>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</si>
  <si>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</si>
  <si>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</si>
  <si>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</si>
  <si>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</si>
  <si>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</si>
  <si>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</si>
  <si>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</si>
  <si>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</si>
  <si>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</si>
  <si>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</si>
  <si>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</si>
  <si>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</si>
  <si>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</si>
  <si>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</si>
  <si>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</si>
  <si>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</si>
  <si>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</si>
  <si>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</si>
  <si>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</si>
  <si>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</si>
  <si>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</si>
  <si>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</si>
  <si>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</si>
  <si>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</si>
  <si>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</si>
  <si>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</si>
  <si>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</si>
  <si>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</si>
  <si>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</si>
  <si>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</si>
  <si>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</si>
  <si>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</si>
  <si>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</si>
  <si>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</si>
  <si>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</si>
  <si>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</si>
  <si>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</si>
  <si>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</si>
  <si>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</si>
  <si>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</si>
  <si>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</si>
  <si>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</si>
  <si>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</si>
  <si>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</si>
  <si>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</si>
  <si>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</si>
  <si>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</si>
  <si>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</si>
  <si>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</si>
  <si>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</si>
  <si>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</si>
  <si>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</si>
  <si>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</si>
  <si>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</si>
  <si>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</si>
  <si>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</si>
  <si>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</si>
  <si>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</si>
  <si>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</si>
  <si>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</si>
  <si>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</si>
  <si>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</si>
  <si>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</si>
  <si>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</si>
  <si>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</si>
  <si>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</si>
  <si>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</si>
  <si>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</si>
  <si>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</si>
  <si>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</si>
  <si>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</si>
  <si>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</si>
  <si>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</si>
  <si>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</si>
  <si>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</si>
  <si>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</si>
  <si>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</si>
  <si>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</si>
  <si>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</si>
  <si>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</si>
  <si>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</si>
  <si>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</si>
  <si>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</si>
  <si>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</si>
  <si>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</si>
  <si>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</si>
  <si>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</si>
  <si>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</si>
  <si>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</si>
  <si>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</si>
  <si>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</si>
  <si>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</si>
  <si>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</si>
  <si>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</si>
  <si>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</si>
  <si>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</si>
  <si>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</si>
  <si>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</si>
  <si>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</si>
  <si>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</si>
  <si>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</si>
  <si>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</si>
  <si>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</si>
  <si>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</si>
  <si>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</si>
  <si>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</si>
  <si>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</si>
  <si>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</si>
  <si>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</si>
  <si>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</si>
  <si>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</si>
  <si>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</si>
  <si>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</si>
  <si>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</si>
  <si>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</si>
  <si>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</si>
  <si>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</si>
  <si>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</si>
  <si>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</si>
  <si>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</si>
  <si>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</si>
  <si>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</si>
  <si>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</si>
  <si>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</si>
  <si>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</si>
  <si>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</si>
  <si>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</si>
  <si>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</si>
  <si>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</si>
  <si>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</si>
  <si>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</si>
  <si>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</si>
  <si>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</si>
  <si>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</si>
  <si>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</si>
  <si>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</si>
  <si>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</si>
  <si>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</si>
  <si>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</si>
  <si>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</si>
  <si>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</si>
  <si>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</si>
  <si>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</si>
  <si>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</si>
  <si>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</si>
  <si>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</si>
  <si>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</si>
  <si>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</si>
  <si>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</si>
  <si>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</si>
  <si>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</si>
  <si>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</si>
  <si>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</si>
  <si>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</si>
  <si>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</si>
  <si>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</si>
  <si>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</si>
  <si>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</si>
  <si>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</si>
  <si>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</si>
  <si>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</si>
  <si>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</si>
  <si>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</si>
  <si>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</si>
  <si>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</si>
  <si>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</si>
  <si>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</si>
  <si>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</si>
  <si>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</si>
  <si>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</si>
  <si>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</si>
  <si>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</si>
  <si>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</si>
  <si>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</si>
  <si>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</si>
  <si>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</si>
  <si>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</si>
  <si>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</si>
  <si>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</si>
  <si>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</si>
  <si>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</si>
  <si>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</si>
  <si>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</si>
  <si>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</si>
  <si>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</si>
  <si>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</si>
  <si>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</si>
  <si>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</si>
  <si>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</si>
  <si>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</si>
  <si>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</si>
  <si>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</si>
  <si>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</si>
  <si>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</si>
  <si>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</si>
  <si>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</si>
  <si>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</si>
  <si>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</si>
  <si>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</si>
  <si>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</si>
  <si>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</si>
  <si>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</si>
  <si>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</si>
  <si>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</si>
  <si>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</si>
  <si>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</si>
  <si>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</si>
  <si>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</si>
  <si>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</si>
  <si>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</si>
  <si>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</si>
  <si>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</si>
  <si>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</si>
  <si>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</si>
  <si>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</si>
  <si>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</si>
  <si>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</si>
  <si>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</si>
  <si>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</si>
  <si>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</si>
  <si>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</si>
  <si>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</si>
  <si>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</si>
  <si>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</si>
  <si>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</si>
  <si>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</si>
  <si>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</si>
  <si>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</si>
  <si>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</si>
  <si>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</si>
  <si>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</si>
  <si>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</si>
  <si>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</si>
  <si>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</si>
  <si>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</si>
  <si>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</si>
  <si>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</si>
  <si>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</si>
  <si>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</si>
  <si>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</si>
  <si>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</si>
  <si>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</si>
  <si>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</si>
  <si>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</si>
  <si>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</si>
  <si>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</si>
  <si>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</si>
  <si>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</si>
  <si>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</si>
  <si>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</si>
  <si>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</si>
  <si>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</si>
  <si>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</si>
  <si>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</si>
  <si>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</si>
  <si>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</si>
  <si>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</si>
  <si>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</si>
  <si>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</si>
  <si>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</si>
  <si>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</si>
  <si>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</si>
  <si>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</si>
  <si>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</si>
  <si>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</si>
  <si>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</si>
  <si>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</si>
  <si>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</si>
  <si>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</si>
  <si>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</si>
  <si>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</si>
  <si>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</si>
  <si>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</si>
  <si>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</si>
  <si>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</si>
  <si>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</si>
  <si>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</si>
  <si>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</si>
  <si>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</si>
  <si>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</si>
  <si>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</si>
  <si>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</si>
  <si>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</si>
  <si>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</si>
  <si>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</si>
  <si>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</si>
  <si>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</si>
  <si>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</si>
  <si>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</si>
  <si>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</si>
  <si>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</si>
  <si>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</si>
  <si>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</si>
  <si>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</si>
  <si>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</si>
  <si>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</si>
  <si>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</si>
  <si>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</si>
  <si>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</si>
  <si>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</si>
  <si>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</si>
  <si>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</si>
  <si>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</si>
  <si>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</si>
  <si>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</si>
  <si>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</si>
  <si>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</si>
  <si>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</si>
  <si>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</si>
  <si>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</si>
  <si>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</si>
  <si>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</si>
  <si>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</si>
  <si>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</si>
  <si>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</si>
  <si>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</si>
  <si>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</si>
  <si>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</si>
  <si>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</si>
  <si>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</si>
  <si>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</si>
  <si>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</si>
  <si>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</si>
  <si>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</si>
  <si>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</si>
  <si>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</si>
  <si>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</si>
  <si>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</si>
  <si>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</si>
  <si>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</si>
  <si>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</si>
  <si>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</si>
  <si>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</si>
  <si>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</si>
  <si>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</si>
  <si>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</si>
  <si>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</si>
  <si>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</si>
  <si>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</si>
  <si>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</si>
  <si>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</si>
  <si>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</si>
  <si>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</si>
  <si>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</si>
  <si>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</si>
  <si>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</si>
  <si>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</si>
  <si>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</si>
  <si>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</si>
  <si>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</si>
  <si>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</si>
  <si>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</si>
  <si>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</si>
  <si>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</si>
  <si>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</si>
  <si>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</si>
  <si>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</si>
  <si>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</si>
  <si>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</si>
  <si>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</si>
  <si>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</si>
  <si>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</si>
  <si>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</si>
  <si>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</si>
  <si>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</si>
  <si>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</si>
  <si>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</si>
  <si>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</si>
  <si>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</si>
  <si>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</si>
  <si>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</si>
  <si>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</si>
  <si>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</si>
  <si>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</si>
  <si>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</si>
  <si>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</si>
  <si>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Triangular: 1;1,8;14</t>
  </si>
  <si>
    <t>Módulo Obrigatório?</t>
  </si>
  <si>
    <t>Parâmetros Módulo Básico?</t>
  </si>
  <si>
    <t>Calcular</t>
  </si>
  <si>
    <t>Modulo</t>
  </si>
  <si>
    <t>Nome Amigável</t>
  </si>
  <si>
    <t>Ações Regressivas INSS</t>
  </si>
  <si>
    <t>Presenteísmo</t>
  </si>
  <si>
    <t>Despesas Médicas</t>
  </si>
  <si>
    <t>Refugo e Retrabalho</t>
  </si>
  <si>
    <t>Matéria Prima e Insumos</t>
  </si>
  <si>
    <t>Reclamatórias Trabalhistas</t>
  </si>
  <si>
    <t>Reajustes do Plano de Saúde</t>
  </si>
  <si>
    <t>Reabilitação</t>
  </si>
  <si>
    <t>Produtividade</t>
  </si>
  <si>
    <t>Qualidade</t>
  </si>
  <si>
    <t>Engajamento e Clima (Desligamentos Voluntários)</t>
  </si>
  <si>
    <t>Imagem (Aumento do Tempo de Contratação)</t>
  </si>
  <si>
    <t>Imagem (Aumento de Receita por Novos Contratos)</t>
  </si>
  <si>
    <t>Multas</t>
  </si>
  <si>
    <t>Interrupção Operacional por Acidentes</t>
  </si>
  <si>
    <t>Interdições por Fiscalização</t>
  </si>
  <si>
    <t>Seguro Patrimonial</t>
  </si>
  <si>
    <t>Calcular?</t>
  </si>
  <si>
    <t>Coletar?</t>
  </si>
  <si>
    <t>CalcularMódulo?</t>
  </si>
  <si>
    <t>Estimar Variável?</t>
  </si>
  <si>
    <t>Variavel</t>
  </si>
  <si>
    <t>Valor</t>
  </si>
  <si>
    <t>Estimar?</t>
  </si>
  <si>
    <t>Repete?</t>
  </si>
  <si>
    <t>FatorAjusteExposicaoAoRisco</t>
  </si>
  <si>
    <t>NumeroMultas_Lei1</t>
  </si>
  <si>
    <t>NumeroMultas_Lei2</t>
  </si>
  <si>
    <t>NumeroMultas_Lei3</t>
  </si>
  <si>
    <t>NumeroMultas_Lei4</t>
  </si>
  <si>
    <t>NumeroMultas_Lei5</t>
  </si>
  <si>
    <t>Em Constantes?</t>
  </si>
  <si>
    <t>AnosDelay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</si>
</sst>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0" xfId="0" applyFont="1" applyFill="1"/>
    <xf numFmtId="164" fontId="6" fillId="4" borderId="0" xfId="0" applyNumberFormat="1" applyFont="1" applyFill="1"/>
    <xf numFmtId="0" fontId="6" fillId="4" borderId="0" xfId="0" applyFont="1" applyFill="1"/>
    <xf numFmtId="10" fontId="7" fillId="4" borderId="0" xfId="2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 applyFill="1"/>
    <xf numFmtId="0" fontId="28" fillId="0" borderId="0" xfId="0" applyFont="1" applyFill="1"/>
    <xf numFmtId="2" fontId="28" fillId="0" borderId="0" xfId="0" applyNumberFormat="1" applyFont="1" applyFill="1"/>
    <xf numFmtId="10" fontId="28" fillId="0" borderId="0" xfId="0" applyNumberFormat="1" applyFont="1" applyFill="1"/>
    <xf numFmtId="0" fontId="27" fillId="0" borderId="0" xfId="0" applyFont="1"/>
    <xf numFmtId="10" fontId="28" fillId="0" borderId="0" xfId="2" applyNumberFormat="1" applyFont="1" applyFill="1"/>
    <xf numFmtId="43" fontId="28" fillId="0" borderId="0" xfId="3" applyFont="1" applyFill="1"/>
    <xf numFmtId="2" fontId="27" fillId="0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D282-F75C-4952-B6E5-FA904FFBD51F}">
  <dimension ref="A1:D84"/>
  <sheetViews>
    <sheetView tabSelected="1" workbookViewId="0"/>
  </sheetViews>
  <sheetFormatPr defaultRowHeight="15" x14ac:dyDescent="0.25"/>
  <cols>
    <col min="1" max="1" width="33.42578125" style="83" customWidth="1"/>
    <col min="2" max="2" width="17.140625" style="83" customWidth="1"/>
    <col min="3" max="3" width="12.85546875" style="83" customWidth="1"/>
    <col min="4" max="16384" width="9.140625" style="83"/>
  </cols>
  <sheetData>
    <row r="1" spans="1:4" x14ac:dyDescent="0.25">
      <c r="A1" s="82" t="s">
        <v>540</v>
      </c>
      <c r="B1" s="82" t="s">
        <v>541</v>
      </c>
      <c r="C1" s="82" t="s">
        <v>542</v>
      </c>
      <c r="D1" s="82"/>
    </row>
    <row r="2" spans="1:4" x14ac:dyDescent="0.25">
      <c r="A2" s="83" t="s">
        <v>1</v>
      </c>
      <c r="B2" s="83">
        <v>1857</v>
      </c>
      <c r="C2" s="83" t="str">
        <f>IF(VLOOKUP(A2,Verificação_Parametros!$A:$B,2,FALSE),"Sim","Não")</f>
        <v>Sim</v>
      </c>
    </row>
    <row r="3" spans="1:4" x14ac:dyDescent="0.25">
      <c r="A3" s="83" t="s">
        <v>2</v>
      </c>
      <c r="B3" s="83">
        <v>65678114.100000001</v>
      </c>
      <c r="C3" s="83" t="str">
        <f>IF(VLOOKUP(A3,Verificação_Parametros!$A:$B,2,FALSE),"Sim","Não")</f>
        <v>Sim</v>
      </c>
    </row>
    <row r="4" spans="1:4" x14ac:dyDescent="0.25">
      <c r="A4" s="83" t="s">
        <v>212</v>
      </c>
      <c r="B4" s="83">
        <v>0.03</v>
      </c>
      <c r="C4" s="83" t="str">
        <f>IF(VLOOKUP(A4,Verificação_Parametros!$A:$B,2,FALSE),"Sim","Não")</f>
        <v>Sim</v>
      </c>
    </row>
    <row r="5" spans="1:4" x14ac:dyDescent="0.25">
      <c r="A5" s="83" t="s">
        <v>478</v>
      </c>
      <c r="B5" s="83">
        <v>261</v>
      </c>
      <c r="C5" s="83" t="str">
        <f>IF(VLOOKUP(A5,Verificação_Parametros!$A:$B,2,FALSE),"Sim","Não")</f>
        <v>Sim</v>
      </c>
    </row>
    <row r="6" spans="1:4" x14ac:dyDescent="0.25">
      <c r="A6" s="83" t="s">
        <v>13</v>
      </c>
      <c r="B6" s="83">
        <v>8.8000000000000007</v>
      </c>
      <c r="C6" s="83" t="str">
        <f>IF(VLOOKUP(A6,Verificação_Parametros!$A:$B,2,FALSE),"Sim","Não")</f>
        <v>Sim</v>
      </c>
    </row>
    <row r="7" spans="1:4" x14ac:dyDescent="0.25">
      <c r="A7" s="83" t="s">
        <v>14</v>
      </c>
      <c r="B7" s="83">
        <v>22.8</v>
      </c>
      <c r="C7" s="83" t="str">
        <f>IF(VLOOKUP(A7,Verificação_Parametros!$A:$B,2,FALSE),"Sim","Não")</f>
        <v>Sim</v>
      </c>
    </row>
    <row r="8" spans="1:4" x14ac:dyDescent="0.25">
      <c r="A8" s="83" t="s">
        <v>82</v>
      </c>
      <c r="B8" s="83">
        <v>0</v>
      </c>
      <c r="C8" s="83" t="str">
        <f>IF(VLOOKUP(A8,Verificação_Parametros!$A:$B,2,FALSE),"Sim","Não")</f>
        <v>Sim</v>
      </c>
    </row>
    <row r="9" spans="1:4" x14ac:dyDescent="0.25">
      <c r="A9" s="83" t="s">
        <v>83</v>
      </c>
      <c r="B9" s="83">
        <v>0.1</v>
      </c>
      <c r="C9" s="83" t="str">
        <f>IF(VLOOKUP(A9,Verificação_Parametros!$A:$B,2,FALSE),"Sim","Não")</f>
        <v>Sim</v>
      </c>
    </row>
    <row r="10" spans="1:4" x14ac:dyDescent="0.25">
      <c r="A10" s="83" t="s">
        <v>95</v>
      </c>
      <c r="B10" s="83">
        <v>0</v>
      </c>
      <c r="C10" s="83" t="str">
        <f>IF(VLOOKUP(A10,Verificação_Parametros!$A:$B,2,FALSE),"Sim","Não")</f>
        <v>Sim</v>
      </c>
    </row>
    <row r="11" spans="1:4" x14ac:dyDescent="0.25">
      <c r="A11" s="83" t="s">
        <v>96</v>
      </c>
      <c r="B11" s="83">
        <v>0</v>
      </c>
      <c r="C11" s="83" t="str">
        <f>IF(VLOOKUP(A11,Verificação_Parametros!$A:$B,2,FALSE),"Sim","Não")</f>
        <v>Sim</v>
      </c>
    </row>
    <row r="12" spans="1:4" x14ac:dyDescent="0.25">
      <c r="A12" s="83" t="s">
        <v>97</v>
      </c>
      <c r="B12" s="83">
        <v>0</v>
      </c>
      <c r="C12" s="83" t="str">
        <f>IF(VLOOKUP(A12,Verificação_Parametros!$A:$B,2,FALSE),"Sim","Não")</f>
        <v>Sim</v>
      </c>
    </row>
    <row r="13" spans="1:4" x14ac:dyDescent="0.25">
      <c r="A13" s="83" t="s">
        <v>98</v>
      </c>
      <c r="B13" s="83">
        <v>0</v>
      </c>
      <c r="C13" s="83" t="str">
        <f>IF(VLOOKUP(A13,Verificação_Parametros!$A:$B,2,FALSE),"Sim","Não")</f>
        <v>Sim</v>
      </c>
    </row>
    <row r="14" spans="1:4" x14ac:dyDescent="0.25">
      <c r="A14" s="83" t="s">
        <v>129</v>
      </c>
      <c r="B14" s="83">
        <v>0.01</v>
      </c>
      <c r="C14" s="83" t="str">
        <f>IF(VLOOKUP(A14,Verificação_Parametros!$A:$B,2,FALSE),"Sim","Não")</f>
        <v>Sim</v>
      </c>
    </row>
    <row r="15" spans="1:4" x14ac:dyDescent="0.25">
      <c r="A15" s="83" t="s">
        <v>135</v>
      </c>
      <c r="B15" s="83">
        <v>300</v>
      </c>
      <c r="C15" s="83" t="str">
        <f>IF(VLOOKUP(A15,Verificação_Parametros!$A:$B,2,FALSE),"Sim","Não")</f>
        <v>Sim</v>
      </c>
    </row>
    <row r="16" spans="1:4" x14ac:dyDescent="0.25">
      <c r="A16" s="83" t="s">
        <v>145</v>
      </c>
      <c r="B16" s="83">
        <v>2522743.88</v>
      </c>
      <c r="C16" s="83" t="str">
        <f>IF(VLOOKUP(A16,Verificação_Parametros!$A:$B,2,FALSE),"Sim","Não")</f>
        <v>Sim</v>
      </c>
    </row>
    <row r="17" spans="1:3" x14ac:dyDescent="0.25">
      <c r="A17" s="83" t="s">
        <v>470</v>
      </c>
      <c r="B17" s="83">
        <v>10000</v>
      </c>
      <c r="C17" s="83" t="str">
        <f>IF(VLOOKUP(A17,Verificação_Parametros!$A:$B,2,FALSE),"Sim","Não")</f>
        <v>Sim</v>
      </c>
    </row>
    <row r="18" spans="1:3" x14ac:dyDescent="0.25">
      <c r="A18" s="83" t="s">
        <v>472</v>
      </c>
      <c r="B18" s="83">
        <v>10000</v>
      </c>
      <c r="C18" s="83" t="str">
        <f>IF(VLOOKUP(A18,Verificação_Parametros!$A:$B,2,FALSE),"Sim","Não")</f>
        <v>Sim</v>
      </c>
    </row>
    <row r="19" spans="1:3" x14ac:dyDescent="0.25">
      <c r="A19" s="83" t="s">
        <v>191</v>
      </c>
      <c r="B19" s="83">
        <v>0</v>
      </c>
      <c r="C19" s="83" t="str">
        <f>IF(VLOOKUP(A19,Verificação_Parametros!$A:$B,2,FALSE),"Sim","Não")</f>
        <v>Sim</v>
      </c>
    </row>
    <row r="20" spans="1:3" x14ac:dyDescent="0.25">
      <c r="A20" s="83" t="s">
        <v>192</v>
      </c>
      <c r="B20" s="83">
        <v>0</v>
      </c>
      <c r="C20" s="83" t="str">
        <f>IF(VLOOKUP(A20,Verificação_Parametros!$A:$B,2,FALSE),"Sim","Não")</f>
        <v>Sim</v>
      </c>
    </row>
    <row r="21" spans="1:3" x14ac:dyDescent="0.25">
      <c r="A21" s="83" t="s">
        <v>193</v>
      </c>
      <c r="B21" s="83">
        <v>0</v>
      </c>
      <c r="C21" s="83" t="str">
        <f>IF(VLOOKUP(A21,Verificação_Parametros!$A:$B,2,FALSE),"Sim","Não")</f>
        <v>Sim</v>
      </c>
    </row>
    <row r="22" spans="1:3" x14ac:dyDescent="0.25">
      <c r="A22" s="83" t="s">
        <v>194</v>
      </c>
      <c r="B22" s="83">
        <v>0</v>
      </c>
      <c r="C22" s="83" t="str">
        <f>IF(VLOOKUP(A22,Verificação_Parametros!$A:$B,2,FALSE),"Sim","Não")</f>
        <v>Sim</v>
      </c>
    </row>
    <row r="23" spans="1:3" x14ac:dyDescent="0.25">
      <c r="A23" s="83" t="s">
        <v>195</v>
      </c>
      <c r="B23" s="83">
        <v>0</v>
      </c>
      <c r="C23" s="83" t="str">
        <f>IF(VLOOKUP(A23,Verificação_Parametros!$A:$B,2,FALSE),"Sim","Não")</f>
        <v>Sim</v>
      </c>
    </row>
    <row r="24" spans="1:3" x14ac:dyDescent="0.25">
      <c r="A24" s="83" t="s">
        <v>196</v>
      </c>
      <c r="B24" s="83">
        <v>0</v>
      </c>
      <c r="C24" s="83" t="str">
        <f>IF(VLOOKUP(A24,Verificação_Parametros!$A:$B,2,FALSE),"Sim","Não")</f>
        <v>Sim</v>
      </c>
    </row>
    <row r="25" spans="1:3" x14ac:dyDescent="0.25">
      <c r="A25" s="83" t="s">
        <v>197</v>
      </c>
      <c r="B25" s="83">
        <v>0</v>
      </c>
      <c r="C25" s="83" t="str">
        <f>IF(VLOOKUP(A25,Verificação_Parametros!$A:$B,2,FALSE),"Sim","Não")</f>
        <v>Sim</v>
      </c>
    </row>
    <row r="26" spans="1:3" x14ac:dyDescent="0.25">
      <c r="A26" s="83" t="s">
        <v>198</v>
      </c>
      <c r="B26" s="83">
        <v>0</v>
      </c>
      <c r="C26" s="83" t="str">
        <f>IF(VLOOKUP(A26,Verificação_Parametros!$A:$B,2,FALSE),"Sim","Não")</f>
        <v>Sim</v>
      </c>
    </row>
    <row r="27" spans="1:3" x14ac:dyDescent="0.25">
      <c r="A27" s="83" t="s">
        <v>199</v>
      </c>
      <c r="B27" s="83">
        <v>0</v>
      </c>
      <c r="C27" s="83" t="str">
        <f>IF(VLOOKUP(A27,Verificação_Parametros!$A:$B,2,FALSE),"Sim","Não")</f>
        <v>Sim</v>
      </c>
    </row>
    <row r="28" spans="1:3" x14ac:dyDescent="0.25">
      <c r="A28" s="83" t="s">
        <v>200</v>
      </c>
      <c r="B28" s="83">
        <v>0</v>
      </c>
      <c r="C28" s="83" t="str">
        <f>IF(VLOOKUP(A28,Verificação_Parametros!$A:$B,2,FALSE),"Sim","Não")</f>
        <v>Sim</v>
      </c>
    </row>
    <row r="29" spans="1:3" x14ac:dyDescent="0.25">
      <c r="A29" s="83" t="s">
        <v>544</v>
      </c>
      <c r="B29" s="83">
        <v>1</v>
      </c>
      <c r="C29" s="83" t="str">
        <f>IF(VLOOKUP(A29,Verificação_Parametros!$A:$B,2,FALSE),"Sim","Não")</f>
        <v>Sim</v>
      </c>
    </row>
    <row r="30" spans="1:3" x14ac:dyDescent="0.25">
      <c r="A30" s="83" t="s">
        <v>72</v>
      </c>
      <c r="B30" s="83">
        <v>6475</v>
      </c>
      <c r="C30" s="83" t="str">
        <f>IF(VLOOKUP(A30,Verificação_Parametros!$A:$B,2,FALSE),"Sim","Não")</f>
        <v>Sim</v>
      </c>
    </row>
    <row r="31" spans="1:3" x14ac:dyDescent="0.25">
      <c r="A31" s="83" t="s">
        <v>89</v>
      </c>
      <c r="B31" s="83">
        <v>2.976190476190476E-3</v>
      </c>
      <c r="C31" s="83" t="str">
        <f>IF(VLOOKUP(A31,Verificação_Parametros!$A:$B,2,FALSE),"Sim","Não")</f>
        <v>Sim</v>
      </c>
    </row>
    <row r="32" spans="1:3" x14ac:dyDescent="0.25">
      <c r="A32" s="83" t="s">
        <v>106</v>
      </c>
      <c r="B32" s="83">
        <v>0</v>
      </c>
      <c r="C32" s="83" t="str">
        <f>IF(VLOOKUP(A32,Verificação_Parametros!$A:$B,2,FALSE),"Sim","Não")</f>
        <v>Sim</v>
      </c>
    </row>
    <row r="33" spans="1:3" x14ac:dyDescent="0.25">
      <c r="A33" s="83" t="s">
        <v>113</v>
      </c>
      <c r="B33" s="83">
        <v>0</v>
      </c>
      <c r="C33" s="83" t="str">
        <f>IF(VLOOKUP(A33,Verificação_Parametros!$A:$B,2,FALSE),"Sim","Não")</f>
        <v>Sim</v>
      </c>
    </row>
    <row r="34" spans="1:3" x14ac:dyDescent="0.25">
      <c r="A34" s="83" t="s">
        <v>118</v>
      </c>
      <c r="B34" s="83">
        <v>0</v>
      </c>
      <c r="C34" s="83" t="str">
        <f>IF(VLOOKUP(A34,Verificação_Parametros!$A:$B,2,FALSE),"Sim","Não")</f>
        <v>Sim</v>
      </c>
    </row>
    <row r="35" spans="1:3" x14ac:dyDescent="0.25">
      <c r="A35" s="83" t="s">
        <v>140</v>
      </c>
      <c r="B35" s="83">
        <v>2.8854037747524753E-2</v>
      </c>
      <c r="C35" s="83" t="str">
        <f>IF(VLOOKUP(A35,Verificação_Parametros!$A:$B,2,FALSE),"Sim","Não")</f>
        <v>Sim</v>
      </c>
    </row>
    <row r="36" spans="1:3" x14ac:dyDescent="0.25">
      <c r="A36" s="83" t="s">
        <v>141</v>
      </c>
      <c r="B36" s="83">
        <v>6000</v>
      </c>
      <c r="C36" s="83" t="str">
        <f>IF(VLOOKUP(A36,Verificação_Parametros!$A:$B,2,FALSE),"Sim","Não")</f>
        <v>Sim</v>
      </c>
    </row>
    <row r="37" spans="1:3" x14ac:dyDescent="0.25">
      <c r="A37" s="83" t="s">
        <v>154</v>
      </c>
      <c r="B37" s="83">
        <v>0</v>
      </c>
      <c r="C37" s="83" t="str">
        <f>IF(VLOOKUP(A37,Verificação_Parametros!$A:$B,2,FALSE),"Sim","Não")</f>
        <v>Sim</v>
      </c>
    </row>
    <row r="38" spans="1:3" x14ac:dyDescent="0.25">
      <c r="A38" s="83" t="s">
        <v>155</v>
      </c>
      <c r="B38" s="83">
        <v>0</v>
      </c>
      <c r="C38" s="83" t="str">
        <f>IF(VLOOKUP(A38,Verificação_Parametros!$A:$B,2,FALSE),"Sim","Não")</f>
        <v>Não</v>
      </c>
    </row>
    <row r="39" spans="1:3" x14ac:dyDescent="0.25">
      <c r="A39" s="83" t="s">
        <v>161</v>
      </c>
      <c r="B39" s="83">
        <v>0</v>
      </c>
      <c r="C39" s="83" t="str">
        <f>IF(VLOOKUP(A39,Verificação_Parametros!$A:$B,2,FALSE),"Sim","Não")</f>
        <v>Não</v>
      </c>
    </row>
    <row r="40" spans="1:3" x14ac:dyDescent="0.25">
      <c r="A40" s="83" t="s">
        <v>171</v>
      </c>
      <c r="B40" s="83">
        <v>23.90625</v>
      </c>
      <c r="C40" s="83" t="str">
        <f>IF(VLOOKUP(A40,Verificação_Parametros!$A:$B,2,FALSE),"Sim","Não")</f>
        <v>Sim</v>
      </c>
    </row>
    <row r="41" spans="1:3" x14ac:dyDescent="0.25">
      <c r="A41" s="83" t="s">
        <v>175</v>
      </c>
      <c r="B41" s="83">
        <v>0</v>
      </c>
      <c r="C41" s="83" t="str">
        <f>IF(VLOOKUP(A41,Verificação_Parametros!$A:$B,2,FALSE),"Sim","Não")</f>
        <v>Sim</v>
      </c>
    </row>
    <row r="42" spans="1:3" x14ac:dyDescent="0.25">
      <c r="A42" s="83" t="s">
        <v>84</v>
      </c>
      <c r="B42" s="83">
        <v>0</v>
      </c>
      <c r="C42" s="83" t="str">
        <f>IF(VLOOKUP(A42,Verificação_Parametros!$A:$B,2,FALSE),"Sim","Não")</f>
        <v>Sim</v>
      </c>
    </row>
    <row r="43" spans="1:3" x14ac:dyDescent="0.25">
      <c r="A43" s="83" t="s">
        <v>187</v>
      </c>
      <c r="B43" s="83">
        <v>0</v>
      </c>
      <c r="C43" s="83" t="str">
        <f>IF(VLOOKUP(A43,Verificação_Parametros!$A:$B,2,FALSE),"Sim","Não")</f>
        <v>Sim</v>
      </c>
    </row>
    <row r="44" spans="1:3" x14ac:dyDescent="0.25">
      <c r="A44" s="83" t="s">
        <v>188</v>
      </c>
      <c r="B44" s="83">
        <v>0</v>
      </c>
      <c r="C44" s="83" t="str">
        <f>IF(VLOOKUP(A44,Verificação_Parametros!$A:$B,2,FALSE),"Sim","Não")</f>
        <v>Sim</v>
      </c>
    </row>
    <row r="45" spans="1:3" x14ac:dyDescent="0.25">
      <c r="A45" s="83" t="s">
        <v>189</v>
      </c>
      <c r="B45" s="83">
        <v>0</v>
      </c>
      <c r="C45" s="83" t="str">
        <f>IF(VLOOKUP(A45,Verificação_Parametros!$A:$B,2,FALSE),"Sim","Não")</f>
        <v>Sim</v>
      </c>
    </row>
    <row r="46" spans="1:3" x14ac:dyDescent="0.25">
      <c r="A46" s="83" t="s">
        <v>190</v>
      </c>
      <c r="B46" s="83">
        <v>0</v>
      </c>
      <c r="C46" s="83" t="str">
        <f>IF(VLOOKUP(A46,Verificação_Parametros!$A:$B,2,FALSE),"Sim","Não")</f>
        <v>Sim</v>
      </c>
    </row>
    <row r="47" spans="1:3" x14ac:dyDescent="0.25">
      <c r="A47" s="83" t="s">
        <v>178</v>
      </c>
      <c r="B47" s="83">
        <v>0</v>
      </c>
      <c r="C47" s="83" t="str">
        <f>IF(VLOOKUP(A47,Verificação_Parametros!$A:$B,2,FALSE),"Sim","Não")</f>
        <v>Sim</v>
      </c>
    </row>
    <row r="48" spans="1:3" x14ac:dyDescent="0.25">
      <c r="A48" s="83" t="s">
        <v>183</v>
      </c>
      <c r="B48" s="83">
        <v>0</v>
      </c>
      <c r="C48" s="83" t="str">
        <f>IF(VLOOKUP(A48,Verificação_Parametros!$A:$B,2,FALSE),"Sim","Não")</f>
        <v>Sim</v>
      </c>
    </row>
    <row r="49" spans="1:3" x14ac:dyDescent="0.25">
      <c r="A49" s="83" t="s">
        <v>184</v>
      </c>
      <c r="B49" s="83">
        <v>0</v>
      </c>
      <c r="C49" s="83" t="str">
        <f>IF(VLOOKUP(A49,Verificação_Parametros!$A:$B,2,FALSE),"Sim","Não")</f>
        <v>Sim</v>
      </c>
    </row>
    <row r="50" spans="1:3" x14ac:dyDescent="0.25">
      <c r="A50" s="83" t="s">
        <v>185</v>
      </c>
      <c r="B50" s="83">
        <v>0</v>
      </c>
      <c r="C50" s="83" t="str">
        <f>IF(VLOOKUP(A50,Verificação_Parametros!$A:$B,2,FALSE),"Sim","Não")</f>
        <v>Sim</v>
      </c>
    </row>
    <row r="51" spans="1:3" x14ac:dyDescent="0.25">
      <c r="A51" s="83" t="s">
        <v>186</v>
      </c>
      <c r="B51" s="83">
        <v>0</v>
      </c>
      <c r="C51" s="83" t="str">
        <f>IF(VLOOKUP(A51,Verificação_Parametros!$A:$B,2,FALSE),"Sim","Não")</f>
        <v>Sim</v>
      </c>
    </row>
    <row r="52" spans="1:3" x14ac:dyDescent="0.25">
      <c r="A52" s="83" t="s">
        <v>81</v>
      </c>
      <c r="B52" s="83">
        <v>0</v>
      </c>
      <c r="C52" s="83" t="str">
        <f>IF(VLOOKUP(A52,Verificação_Parametros!$A:$B,2,FALSE),"Sim","Não")</f>
        <v>Sim</v>
      </c>
    </row>
    <row r="53" spans="1:3" x14ac:dyDescent="0.25">
      <c r="A53" s="83" t="s">
        <v>179</v>
      </c>
      <c r="B53" s="83">
        <v>0</v>
      </c>
      <c r="C53" s="83" t="str">
        <f>IF(VLOOKUP(A53,Verificação_Parametros!$A:$B,2,FALSE),"Sim","Não")</f>
        <v>Sim</v>
      </c>
    </row>
    <row r="54" spans="1:3" x14ac:dyDescent="0.25">
      <c r="A54" s="83" t="s">
        <v>180</v>
      </c>
      <c r="B54" s="83">
        <v>0</v>
      </c>
      <c r="C54" s="83" t="str">
        <f>IF(VLOOKUP(A54,Verificação_Parametros!$A:$B,2,FALSE),"Sim","Não")</f>
        <v>Sim</v>
      </c>
    </row>
    <row r="55" spans="1:3" x14ac:dyDescent="0.25">
      <c r="A55" s="83" t="s">
        <v>181</v>
      </c>
      <c r="B55" s="83">
        <v>0</v>
      </c>
      <c r="C55" s="83" t="str">
        <f>IF(VLOOKUP(A55,Verificação_Parametros!$A:$B,2,FALSE),"Sim","Não")</f>
        <v>Sim</v>
      </c>
    </row>
    <row r="56" spans="1:3" x14ac:dyDescent="0.25">
      <c r="A56" s="83" t="s">
        <v>182</v>
      </c>
      <c r="B56" s="83">
        <v>0</v>
      </c>
      <c r="C56" s="83" t="str">
        <f>IF(VLOOKUP(A56,Verificação_Parametros!$A:$B,2,FALSE),"Sim","Não")</f>
        <v>Sim</v>
      </c>
    </row>
    <row r="57" spans="1:3" x14ac:dyDescent="0.25">
      <c r="A57" s="83" t="s">
        <v>202</v>
      </c>
      <c r="B57" s="83">
        <v>2289.12</v>
      </c>
      <c r="C57" s="83" t="str">
        <f>IF(VLOOKUP(A57,Verificação_Parametros!$A:$B,2,FALSE),"Sim","Não")</f>
        <v>Sim</v>
      </c>
    </row>
    <row r="58" spans="1:3" x14ac:dyDescent="0.25">
      <c r="A58" s="83" t="s">
        <v>203</v>
      </c>
      <c r="B58" s="83">
        <v>419405.11</v>
      </c>
      <c r="C58" s="83" t="str">
        <f>IF(VLOOKUP(A58,Verificação_Parametros!$A:$B,2,FALSE),"Sim","Não")</f>
        <v>Sim</v>
      </c>
    </row>
    <row r="59" spans="1:3" x14ac:dyDescent="0.25">
      <c r="A59" s="83" t="s">
        <v>204</v>
      </c>
      <c r="B59" s="83">
        <v>178766</v>
      </c>
      <c r="C59" s="83" t="str">
        <f>IF(VLOOKUP(A59,Verificação_Parametros!$A:$B,2,FALSE),"Sim","Não")</f>
        <v>Sim</v>
      </c>
    </row>
    <row r="60" spans="1:3" x14ac:dyDescent="0.25">
      <c r="A60" s="83" t="s">
        <v>205</v>
      </c>
      <c r="B60" s="83">
        <v>277966.82127272728</v>
      </c>
      <c r="C60" s="83" t="str">
        <f>IF(VLOOKUP(A60,Verificação_Parametros!$A:$B,2,FALSE),"Sim","Não")</f>
        <v>Sim</v>
      </c>
    </row>
    <row r="61" spans="1:3" x14ac:dyDescent="0.25">
      <c r="A61" s="83" t="s">
        <v>146</v>
      </c>
      <c r="B61" s="83">
        <v>0.2044537027147259</v>
      </c>
      <c r="C61" s="83" t="str">
        <f>IF(VLOOKUP(A61,Verificação_Parametros!$A:$B,2,FALSE),"Sim","Não")</f>
        <v>Sim</v>
      </c>
    </row>
    <row r="62" spans="1:3" x14ac:dyDescent="0.25">
      <c r="A62" s="83" t="s">
        <v>147</v>
      </c>
      <c r="B62" s="83">
        <v>1.5491573940793143E-3</v>
      </c>
      <c r="C62" s="83" t="str">
        <f>IF(VLOOKUP(A62,Verificação_Parametros!$A:$B,2,FALSE),"Sim","Não")</f>
        <v>Sim</v>
      </c>
    </row>
    <row r="63" spans="1:3" x14ac:dyDescent="0.25">
      <c r="A63" s="83" t="s">
        <v>148</v>
      </c>
      <c r="B63" s="83">
        <v>-4.399566149642267E-3</v>
      </c>
      <c r="C63" s="83" t="str">
        <f>IF(VLOOKUP(A63,Verificação_Parametros!$A:$B,2,FALSE),"Sim","Não")</f>
        <v>Sim</v>
      </c>
    </row>
    <row r="64" spans="1:3" x14ac:dyDescent="0.25">
      <c r="A64" s="83" t="s">
        <v>163</v>
      </c>
      <c r="B64" s="83">
        <v>0</v>
      </c>
      <c r="C64" s="83" t="str">
        <f>IF(VLOOKUP(A64,Verificação_Parametros!$A:$B,2,FALSE),"Sim","Não")</f>
        <v>Sim</v>
      </c>
    </row>
    <row r="65" spans="1:3" x14ac:dyDescent="0.25">
      <c r="A65" s="83" t="s">
        <v>166</v>
      </c>
      <c r="B65" s="83">
        <v>0</v>
      </c>
      <c r="C65" s="83" t="str">
        <f>IF(VLOOKUP(A65,Verificação_Parametros!$A:$B,2,FALSE),"Sim","Não")</f>
        <v>Sim</v>
      </c>
    </row>
    <row r="66" spans="1:3" x14ac:dyDescent="0.25">
      <c r="A66" s="83" t="s">
        <v>164</v>
      </c>
      <c r="B66" s="83">
        <v>0</v>
      </c>
      <c r="C66" s="83" t="str">
        <f>IF(VLOOKUP(A66,Verificação_Parametros!$A:$B,2,FALSE),"Sim","Não")</f>
        <v>Sim</v>
      </c>
    </row>
    <row r="67" spans="1:3" x14ac:dyDescent="0.25">
      <c r="A67" s="83" t="s">
        <v>165</v>
      </c>
      <c r="B67" s="83">
        <v>0</v>
      </c>
      <c r="C67" s="83" t="str">
        <f>IF(VLOOKUP(A67,Verificação_Parametros!$A:$B,2,FALSE),"Sim","Não")</f>
        <v>Sim</v>
      </c>
    </row>
    <row r="68" spans="1:3" x14ac:dyDescent="0.25">
      <c r="A68" s="83" t="s">
        <v>167</v>
      </c>
      <c r="B68" s="83">
        <v>32</v>
      </c>
      <c r="C68" s="83" t="str">
        <f>IF(VLOOKUP(A68,Verificação_Parametros!$A:$B,2,FALSE),"Sim","Não")</f>
        <v>Sim</v>
      </c>
    </row>
    <row r="69" spans="1:3" x14ac:dyDescent="0.25">
      <c r="A69" s="83" t="s">
        <v>207</v>
      </c>
      <c r="B69" s="83">
        <v>7.8975872998198113</v>
      </c>
      <c r="C69" s="83" t="str">
        <f>IF(VLOOKUP(A69,Verificação_Parametros!$A:$B,2,FALSE),"Sim","Não")</f>
        <v>Sim</v>
      </c>
    </row>
    <row r="70" spans="1:3" x14ac:dyDescent="0.25">
      <c r="A70" s="83" t="s">
        <v>211</v>
      </c>
      <c r="B70" s="83">
        <v>0.62289934258889479</v>
      </c>
      <c r="C70" s="83" t="str">
        <f>IF(VLOOKUP(A70,Verificação_Parametros!$A:$B,2,FALSE),"Sim","Não")</f>
        <v>Sim</v>
      </c>
    </row>
    <row r="71" spans="1:3" x14ac:dyDescent="0.25">
      <c r="A71" s="83" t="s">
        <v>206</v>
      </c>
      <c r="B71" s="83">
        <v>9.0134963707211782</v>
      </c>
      <c r="C71" s="83" t="str">
        <f>IF(VLOOKUP(A71,Verificação_Parametros!$A:$B,2,FALSE),"Sim","Não")</f>
        <v>Sim</v>
      </c>
    </row>
    <row r="72" spans="1:3" x14ac:dyDescent="0.25">
      <c r="A72" s="83" t="s">
        <v>208</v>
      </c>
      <c r="B72" s="83">
        <v>11.225658326292109</v>
      </c>
      <c r="C72" s="83" t="str">
        <f>IF(VLOOKUP(A72,Verificação_Parametros!$A:$B,2,FALSE),"Sim","Não")</f>
        <v>Sim</v>
      </c>
    </row>
    <row r="73" spans="1:3" x14ac:dyDescent="0.25">
      <c r="A73" s="83" t="s">
        <v>209</v>
      </c>
      <c r="B73" s="83">
        <v>16.96052253162523</v>
      </c>
      <c r="C73" s="83" t="str">
        <f>IF(VLOOKUP(A73,Verificação_Parametros!$A:$B,2,FALSE),"Sim","Não")</f>
        <v>Sim</v>
      </c>
    </row>
    <row r="74" spans="1:3" x14ac:dyDescent="0.25">
      <c r="A74" s="83" t="s">
        <v>210</v>
      </c>
      <c r="B74" s="83">
        <v>7.038585793358461</v>
      </c>
      <c r="C74" s="83" t="str">
        <f>IF(VLOOKUP(A74,Verificação_Parametros!$A:$B,2,FALSE),"Sim","Não")</f>
        <v>Sim</v>
      </c>
    </row>
    <row r="75" spans="1:3" x14ac:dyDescent="0.25">
      <c r="A75" s="83" t="s">
        <v>125</v>
      </c>
      <c r="B75" s="83">
        <v>0</v>
      </c>
      <c r="C75" s="83" t="str">
        <f>IF(VLOOKUP(A75,Verificação_Parametros!$A:$B,2,FALSE),"Sim","Não")</f>
        <v>Sim</v>
      </c>
    </row>
    <row r="76" spans="1:3" x14ac:dyDescent="0.25">
      <c r="A76" s="83" t="s">
        <v>128</v>
      </c>
      <c r="B76" s="83">
        <v>0</v>
      </c>
      <c r="C76" s="83" t="str">
        <f>IF(VLOOKUP(A76,Verificação_Parametros!$A:$B,2,FALSE),"Sim","Não")</f>
        <v>Sim</v>
      </c>
    </row>
    <row r="77" spans="1:3" x14ac:dyDescent="0.25">
      <c r="A77" s="83" t="s">
        <v>126</v>
      </c>
      <c r="B77" s="83">
        <v>0</v>
      </c>
      <c r="C77" s="83" t="str">
        <f>IF(VLOOKUP(A77,Verificação_Parametros!$A:$B,2,FALSE),"Sim","Não")</f>
        <v>Sim</v>
      </c>
    </row>
    <row r="78" spans="1:3" x14ac:dyDescent="0.25">
      <c r="A78" s="83" t="s">
        <v>127</v>
      </c>
      <c r="B78" s="83">
        <v>0</v>
      </c>
      <c r="C78" s="83" t="str">
        <f>IF(VLOOKUP(A78,Verificação_Parametros!$A:$B,2,FALSE),"Sim","Não")</f>
        <v>Sim</v>
      </c>
    </row>
    <row r="79" spans="1:3" x14ac:dyDescent="0.25">
      <c r="A79" s="83" t="s">
        <v>226</v>
      </c>
      <c r="B79" s="83">
        <v>0</v>
      </c>
      <c r="C79" s="83" t="str">
        <f>IF(VLOOKUP(A79,Verificação_Parametros!$A:$B,2,FALSE),"Sim","Não")</f>
        <v>Sim</v>
      </c>
    </row>
    <row r="80" spans="1:3" x14ac:dyDescent="0.25">
      <c r="A80" s="83" t="s">
        <v>157</v>
      </c>
      <c r="B80" s="83">
        <v>0</v>
      </c>
      <c r="C80" s="83" t="str">
        <f>IF(VLOOKUP(A80,Verificação_Parametros!$A:$B,2,FALSE),"Sim","Não")</f>
        <v>Sim</v>
      </c>
    </row>
    <row r="81" spans="1:3" x14ac:dyDescent="0.25">
      <c r="A81" s="83" t="s">
        <v>465</v>
      </c>
      <c r="B81" s="83">
        <v>2.2111111111111108</v>
      </c>
      <c r="C81" s="83" t="str">
        <f>IF(VLOOKUP(A81,Verificação_Parametros!$A:$B,2,FALSE),"Sim","Não")</f>
        <v>Sim</v>
      </c>
    </row>
    <row r="82" spans="1:3" x14ac:dyDescent="0.25">
      <c r="A82" s="83" t="s">
        <v>466</v>
      </c>
      <c r="B82" s="83">
        <v>5.5555555555555558E-3</v>
      </c>
      <c r="C82" s="83" t="str">
        <f>IF(VLOOKUP(A82,Verificação_Parametros!$A:$B,2,FALSE),"Sim","Não")</f>
        <v>Sim</v>
      </c>
    </row>
    <row r="83" spans="1:3" x14ac:dyDescent="0.25">
      <c r="A83" s="83" t="s">
        <v>467</v>
      </c>
      <c r="B83" s="83">
        <v>1</v>
      </c>
      <c r="C83" s="83" t="str">
        <f>IF(VLOOKUP(A83,Verificação_Parametros!$A:$B,2,FALSE),"Sim","Não")</f>
        <v>Sim</v>
      </c>
    </row>
    <row r="84" spans="1:3" x14ac:dyDescent="0.25">
      <c r="A84" s="83" t="s">
        <v>468</v>
      </c>
      <c r="B84" s="83">
        <v>7.2222222222222229E-2</v>
      </c>
      <c r="C84" s="83" t="str">
        <f>IF(VLOOKUP(A84,Verificação_Parametros!$A:$B,2,FALSE),"Sim","Não")</f>
        <v>Sim</v>
      </c>
    </row>
  </sheetData>
  <autoFilter ref="A1:C29" xr:uid="{E72623EE-AF76-4665-8E1C-61480EAE2A8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>
      <selection activeCell="F18" sqref="F18"/>
    </sheetView>
  </sheetViews>
  <sheetFormatPr defaultRowHeight="15" x14ac:dyDescent="0.25"/>
  <cols>
    <col min="1" max="5" width="9.140625" style="57"/>
    <col min="6" max="6" width="12.28515625" style="57" bestFit="1" customWidth="1"/>
    <col min="7" max="7" width="18.42578125" style="57" bestFit="1" customWidth="1"/>
    <col min="8" max="8" width="14" style="57" customWidth="1"/>
    <col min="9" max="12" width="18.5703125" style="57" bestFit="1" customWidth="1"/>
    <col min="13" max="13" width="23.5703125" style="57" bestFit="1" customWidth="1"/>
    <col min="14" max="14" width="12.28515625" style="57" bestFit="1" customWidth="1"/>
    <col min="15" max="16384" width="9.140625" style="57"/>
  </cols>
  <sheetData>
    <row r="1" spans="1:14" x14ac:dyDescent="0.25">
      <c r="A1" s="57" t="s">
        <v>0</v>
      </c>
      <c r="B1" s="57" t="s">
        <v>91</v>
      </c>
      <c r="C1" s="57" t="s">
        <v>92</v>
      </c>
      <c r="D1" s="57" t="s">
        <v>93</v>
      </c>
      <c r="E1" s="57" t="s">
        <v>94</v>
      </c>
      <c r="F1" s="57" t="s">
        <v>1</v>
      </c>
      <c r="G1" s="58" t="s">
        <v>2</v>
      </c>
      <c r="H1" s="57" t="s">
        <v>137</v>
      </c>
      <c r="I1" s="57" t="str">
        <f>"CustoMedio_"&amp;B1</f>
        <v>CustoMedio_NB_91</v>
      </c>
      <c r="J1" s="57" t="str">
        <f t="shared" ref="J1:L1" si="0">"CustoMedio_"&amp;C1</f>
        <v>CustoMedio_NB_92</v>
      </c>
      <c r="K1" s="57" t="str">
        <f t="shared" si="0"/>
        <v>CustoMedio_NB_93</v>
      </c>
      <c r="L1" s="57" t="str">
        <f t="shared" si="0"/>
        <v>CustoMedio_NB_94</v>
      </c>
      <c r="M1" s="57" t="s">
        <v>201</v>
      </c>
      <c r="N1" s="57" t="s">
        <v>213</v>
      </c>
    </row>
    <row r="2" spans="1:14" x14ac:dyDescent="0.25">
      <c r="A2" s="57">
        <f>A3-1</f>
        <v>2015</v>
      </c>
      <c r="B2" s="59">
        <v>62</v>
      </c>
      <c r="C2" s="59">
        <v>0</v>
      </c>
      <c r="D2" s="59">
        <v>0</v>
      </c>
      <c r="E2" s="59">
        <v>2</v>
      </c>
      <c r="F2" s="60">
        <v>2283</v>
      </c>
      <c r="G2" s="60">
        <v>55790923.509999998</v>
      </c>
      <c r="H2" s="61">
        <v>0.26788299999999998</v>
      </c>
      <c r="I2" s="62">
        <v>2289.12</v>
      </c>
      <c r="J2" s="62">
        <v>419405.11</v>
      </c>
      <c r="K2" s="62">
        <v>178766</v>
      </c>
      <c r="L2" s="62">
        <v>277966.82127272728</v>
      </c>
      <c r="M2" s="59">
        <f>1073956.63/2</f>
        <v>536978.31499999994</v>
      </c>
      <c r="N2" s="63">
        <v>3.4355999999999998E-2</v>
      </c>
    </row>
    <row r="3" spans="1:14" x14ac:dyDescent="0.25">
      <c r="A3" s="57">
        <f>Ano_Inicial-1</f>
        <v>2016</v>
      </c>
      <c r="B3" s="59">
        <v>36</v>
      </c>
      <c r="C3" s="59">
        <v>0</v>
      </c>
      <c r="D3" s="59">
        <v>0</v>
      </c>
      <c r="E3" s="59">
        <v>2</v>
      </c>
      <c r="F3" s="60">
        <v>1771</v>
      </c>
      <c r="G3" s="60">
        <v>65678114.100000001</v>
      </c>
      <c r="H3" s="61">
        <v>0.13125400000000001</v>
      </c>
      <c r="I3" s="62">
        <v>2289.12</v>
      </c>
      <c r="J3" s="62">
        <v>419405.11</v>
      </c>
      <c r="K3" s="62">
        <v>178766</v>
      </c>
      <c r="L3" s="62">
        <v>277966.82127272728</v>
      </c>
      <c r="M3" s="59">
        <f>1235775.84/2</f>
        <v>617887.92000000004</v>
      </c>
      <c r="N3" s="63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40</v>
      </c>
      <c r="B1" t="s">
        <v>496</v>
      </c>
      <c r="C1" t="s">
        <v>497</v>
      </c>
      <c r="D1" t="s">
        <v>498</v>
      </c>
      <c r="E1" t="s">
        <v>499</v>
      </c>
      <c r="F1" t="s">
        <v>501</v>
      </c>
    </row>
    <row r="2" spans="1:6" x14ac:dyDescent="0.25">
      <c r="A2" s="37" t="s">
        <v>38</v>
      </c>
      <c r="B2" s="37" t="s">
        <v>42</v>
      </c>
      <c r="C2" s="37" t="s">
        <v>43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41</v>
      </c>
      <c r="B3" s="37" t="s">
        <v>44</v>
      </c>
      <c r="C3" s="37" t="s">
        <v>45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39</v>
      </c>
      <c r="B4" s="37" t="s">
        <v>44</v>
      </c>
      <c r="C4" s="37" t="s">
        <v>46</v>
      </c>
      <c r="D4" s="37" t="s">
        <v>45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457</v>
      </c>
      <c r="B5" s="37" t="s">
        <v>42</v>
      </c>
      <c r="C5" s="37" t="s">
        <v>43</v>
      </c>
      <c r="D5" s="37" t="s">
        <v>44</v>
      </c>
      <c r="E5" s="37" t="s">
        <v>45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460</v>
      </c>
      <c r="B6" s="37" t="s">
        <v>500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495</v>
      </c>
      <c r="B7" s="37" t="s">
        <v>500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424</v>
      </c>
      <c r="B1" s="6" t="s">
        <v>340</v>
      </c>
      <c r="C1" s="6" t="s">
        <v>405</v>
      </c>
      <c r="D1" s="6" t="s">
        <v>15</v>
      </c>
      <c r="E1" s="6" t="s">
        <v>31</v>
      </c>
      <c r="F1" s="6" t="s">
        <v>406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370</v>
      </c>
      <c r="T1" s="6" t="s">
        <v>369</v>
      </c>
      <c r="U1" t="s">
        <v>256</v>
      </c>
      <c r="V1" t="s">
        <v>505</v>
      </c>
    </row>
    <row r="2" spans="1:22" s="25" customFormat="1" x14ac:dyDescent="0.25">
      <c r="A2" s="25" t="s">
        <v>425</v>
      </c>
      <c r="B2" s="25" t="s">
        <v>54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407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371</v>
      </c>
    </row>
    <row r="3" spans="1:22" s="25" customFormat="1" x14ac:dyDescent="0.25">
      <c r="A3" s="38" t="s">
        <v>425</v>
      </c>
      <c r="B3" s="25" t="s">
        <v>55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407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371</v>
      </c>
    </row>
    <row r="4" spans="1:22" s="25" customFormat="1" x14ac:dyDescent="0.25">
      <c r="A4" s="38" t="s">
        <v>425</v>
      </c>
      <c r="B4" s="25" t="s">
        <v>56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407</v>
      </c>
      <c r="K4" s="25">
        <v>55</v>
      </c>
      <c r="L4" s="25">
        <v>46</v>
      </c>
      <c r="M4" s="25">
        <v>36</v>
      </c>
      <c r="Q4" s="38"/>
      <c r="R4" s="38"/>
      <c r="S4" s="25" t="s">
        <v>371</v>
      </c>
    </row>
    <row r="5" spans="1:22" s="25" customFormat="1" x14ac:dyDescent="0.25">
      <c r="A5" s="38" t="s">
        <v>425</v>
      </c>
      <c r="B5" s="25" t="s">
        <v>57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407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371</v>
      </c>
    </row>
    <row r="6" spans="1:22" s="25" customFormat="1" x14ac:dyDescent="0.25">
      <c r="A6" s="38" t="s">
        <v>425</v>
      </c>
      <c r="B6" s="25" t="s">
        <v>58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407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371</v>
      </c>
    </row>
    <row r="7" spans="1:22" s="25" customFormat="1" x14ac:dyDescent="0.25">
      <c r="A7" s="38" t="s">
        <v>425</v>
      </c>
      <c r="B7" s="25" t="s">
        <v>59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407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371</v>
      </c>
    </row>
    <row r="8" spans="1:22" s="25" customFormat="1" x14ac:dyDescent="0.25">
      <c r="A8" s="38" t="s">
        <v>425</v>
      </c>
      <c r="B8" s="25" t="s">
        <v>60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407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371</v>
      </c>
    </row>
    <row r="9" spans="1:22" s="25" customFormat="1" x14ac:dyDescent="0.25">
      <c r="A9" s="38" t="s">
        <v>425</v>
      </c>
      <c r="B9" s="25" t="s">
        <v>61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407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371</v>
      </c>
    </row>
    <row r="10" spans="1:22" s="25" customFormat="1" x14ac:dyDescent="0.25">
      <c r="A10" s="38" t="s">
        <v>425</v>
      </c>
      <c r="B10" s="25" t="s">
        <v>62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407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371</v>
      </c>
    </row>
    <row r="11" spans="1:22" s="25" customFormat="1" x14ac:dyDescent="0.25">
      <c r="A11" s="38" t="s">
        <v>425</v>
      </c>
      <c r="B11" s="25" t="s">
        <v>63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407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371</v>
      </c>
    </row>
    <row r="12" spans="1:22" s="25" customFormat="1" x14ac:dyDescent="0.25">
      <c r="A12" s="38" t="s">
        <v>425</v>
      </c>
      <c r="B12" s="25" t="s">
        <v>64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407</v>
      </c>
      <c r="J12" s="25">
        <v>0</v>
      </c>
      <c r="K12" s="25">
        <v>0</v>
      </c>
      <c r="L12" s="25">
        <v>0</v>
      </c>
      <c r="Q12" s="38"/>
      <c r="R12" s="38"/>
      <c r="S12" s="25" t="s">
        <v>371</v>
      </c>
    </row>
    <row r="13" spans="1:22" s="25" customFormat="1" x14ac:dyDescent="0.25">
      <c r="A13" s="38" t="s">
        <v>425</v>
      </c>
      <c r="B13" s="25" t="s">
        <v>65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407</v>
      </c>
      <c r="J13" s="25">
        <v>0</v>
      </c>
      <c r="K13" s="25">
        <v>0</v>
      </c>
      <c r="L13" s="25">
        <v>0</v>
      </c>
      <c r="Q13" s="38"/>
      <c r="R13" s="38"/>
      <c r="S13" s="25" t="s">
        <v>371</v>
      </c>
    </row>
    <row r="14" spans="1:22" s="25" customFormat="1" x14ac:dyDescent="0.25">
      <c r="A14" s="38" t="s">
        <v>425</v>
      </c>
      <c r="B14" s="25" t="s">
        <v>66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407</v>
      </c>
      <c r="J14" s="39">
        <v>807</v>
      </c>
      <c r="K14" s="39">
        <v>312</v>
      </c>
      <c r="L14" s="39">
        <v>365</v>
      </c>
      <c r="Q14" s="38"/>
      <c r="R14" s="38"/>
      <c r="S14" s="25" t="s">
        <v>371</v>
      </c>
    </row>
    <row r="15" spans="1:22" s="25" customFormat="1" x14ac:dyDescent="0.25">
      <c r="A15" s="38" t="s">
        <v>425</v>
      </c>
      <c r="B15" s="25" t="s">
        <v>67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407</v>
      </c>
      <c r="J15" s="39">
        <v>66</v>
      </c>
      <c r="K15" s="39">
        <v>28</v>
      </c>
      <c r="L15" s="39">
        <v>39</v>
      </c>
      <c r="Q15" s="38"/>
      <c r="R15" s="38"/>
      <c r="S15" s="25" t="s">
        <v>371</v>
      </c>
    </row>
    <row r="16" spans="1:22" s="25" customFormat="1" x14ac:dyDescent="0.25">
      <c r="A16" s="38" t="s">
        <v>425</v>
      </c>
      <c r="B16" s="25" t="s">
        <v>68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407</v>
      </c>
      <c r="J16" s="25">
        <v>0</v>
      </c>
      <c r="K16" s="25">
        <v>0</v>
      </c>
      <c r="L16" s="25">
        <v>0</v>
      </c>
      <c r="Q16" s="38"/>
      <c r="R16" s="38"/>
      <c r="S16" s="25" t="s">
        <v>371</v>
      </c>
    </row>
    <row r="17" spans="1:19" s="25" customFormat="1" x14ac:dyDescent="0.25">
      <c r="A17" s="38" t="s">
        <v>425</v>
      </c>
      <c r="B17" s="25" t="s">
        <v>69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407</v>
      </c>
      <c r="J17" s="25">
        <v>0</v>
      </c>
      <c r="K17" s="25">
        <v>0</v>
      </c>
      <c r="L17" s="25">
        <v>0</v>
      </c>
      <c r="Q17" s="38"/>
      <c r="R17" s="38"/>
      <c r="S17" s="25" t="s">
        <v>371</v>
      </c>
    </row>
    <row r="18" spans="1:19" s="18" customFormat="1" x14ac:dyDescent="0.25">
      <c r="A18" s="18" t="s">
        <v>425</v>
      </c>
      <c r="B18" s="25" t="s">
        <v>95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407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371</v>
      </c>
    </row>
    <row r="19" spans="1:19" s="18" customFormat="1" x14ac:dyDescent="0.25">
      <c r="A19" s="18" t="s">
        <v>425</v>
      </c>
      <c r="B19" s="25" t="s">
        <v>96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407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371</v>
      </c>
    </row>
    <row r="20" spans="1:19" s="25" customFormat="1" x14ac:dyDescent="0.25">
      <c r="A20" s="25" t="s">
        <v>425</v>
      </c>
      <c r="B20" s="25" t="s">
        <v>97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407</v>
      </c>
      <c r="M20" s="38">
        <f t="shared" si="0"/>
        <v>1</v>
      </c>
      <c r="Q20" s="38"/>
      <c r="R20" s="38"/>
      <c r="S20" s="25" t="s">
        <v>371</v>
      </c>
    </row>
    <row r="21" spans="1:19" s="25" customFormat="1" x14ac:dyDescent="0.25">
      <c r="A21" s="25" t="s">
        <v>425</v>
      </c>
      <c r="B21" s="25" t="s">
        <v>98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407</v>
      </c>
      <c r="M21" s="38">
        <f t="shared" si="0"/>
        <v>13</v>
      </c>
      <c r="Q21" s="38"/>
      <c r="R21" s="38"/>
      <c r="S21" s="25" t="s">
        <v>371</v>
      </c>
    </row>
    <row r="22" spans="1:19" s="25" customFormat="1" x14ac:dyDescent="0.25">
      <c r="A22" s="25" t="s">
        <v>432</v>
      </c>
      <c r="B22" s="25" t="s">
        <v>99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407</v>
      </c>
      <c r="Q22" s="38"/>
      <c r="R22" s="38"/>
      <c r="S22" s="25" t="s">
        <v>371</v>
      </c>
    </row>
    <row r="23" spans="1:19" s="25" customFormat="1" x14ac:dyDescent="0.25">
      <c r="A23" s="25" t="s">
        <v>432</v>
      </c>
      <c r="B23" s="25" t="s">
        <v>100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407</v>
      </c>
      <c r="Q23" s="38"/>
      <c r="R23" s="38"/>
      <c r="S23" s="25" t="s">
        <v>371</v>
      </c>
    </row>
    <row r="24" spans="1:19" s="25" customFormat="1" x14ac:dyDescent="0.25">
      <c r="A24" s="25" t="s">
        <v>430</v>
      </c>
      <c r="B24" s="25" t="s">
        <v>245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407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371</v>
      </c>
    </row>
    <row r="25" spans="1:19" s="25" customFormat="1" x14ac:dyDescent="0.25">
      <c r="A25" s="25" t="s">
        <v>430</v>
      </c>
      <c r="B25" s="25" t="s">
        <v>246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407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371</v>
      </c>
    </row>
    <row r="26" spans="1:19" s="25" customFormat="1" x14ac:dyDescent="0.25">
      <c r="A26" s="25" t="s">
        <v>430</v>
      </c>
      <c r="B26" s="25" t="s">
        <v>247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407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371</v>
      </c>
    </row>
    <row r="27" spans="1:19" s="25" customFormat="1" x14ac:dyDescent="0.25">
      <c r="A27" s="25" t="s">
        <v>430</v>
      </c>
      <c r="B27" s="25" t="s">
        <v>248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407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371</v>
      </c>
    </row>
    <row r="28" spans="1:19" s="25" customFormat="1" x14ac:dyDescent="0.25">
      <c r="A28" s="25" t="s">
        <v>430</v>
      </c>
      <c r="B28" s="25" t="s">
        <v>249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407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371</v>
      </c>
    </row>
    <row r="29" spans="1:19" s="25" customFormat="1" x14ac:dyDescent="0.25">
      <c r="A29" s="25" t="s">
        <v>430</v>
      </c>
      <c r="B29" s="25" t="s">
        <v>250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407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371</v>
      </c>
    </row>
    <row r="30" spans="1:19" s="25" customFormat="1" x14ac:dyDescent="0.25">
      <c r="A30" s="25" t="s">
        <v>430</v>
      </c>
      <c r="B30" s="34" t="s">
        <v>431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425</v>
      </c>
      <c r="B31" s="25" t="s">
        <v>76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408</v>
      </c>
      <c r="M31" s="25" t="s">
        <v>438</v>
      </c>
      <c r="N31" s="25">
        <v>1</v>
      </c>
      <c r="O31" s="25">
        <v>1.8</v>
      </c>
      <c r="P31" s="25">
        <v>14</v>
      </c>
      <c r="Q31" s="38"/>
      <c r="R31" s="38"/>
      <c r="S31" s="25" t="s">
        <v>368</v>
      </c>
    </row>
    <row r="32" spans="1:19" s="25" customFormat="1" x14ac:dyDescent="0.25">
      <c r="A32" s="25" t="s">
        <v>425</v>
      </c>
      <c r="B32" s="25" t="s">
        <v>89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408</v>
      </c>
      <c r="O32" s="25" t="s">
        <v>437</v>
      </c>
      <c r="P32" s="25">
        <f>SUM(G64:L64)/(SUM(G3:L3)+SUM(G7:L7)+SUM(G11:L11))</f>
        <v>2.976190476190476E-3</v>
      </c>
      <c r="Q32" s="38"/>
      <c r="R32" s="38"/>
      <c r="S32" s="25" t="s">
        <v>368</v>
      </c>
    </row>
    <row r="33" spans="1:19" x14ac:dyDescent="0.25">
      <c r="A33" s="38" t="s">
        <v>425</v>
      </c>
      <c r="B33" s="25" t="s">
        <v>86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408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368</v>
      </c>
    </row>
    <row r="34" spans="1:19" s="37" customFormat="1" x14ac:dyDescent="0.25">
      <c r="A34" s="38" t="s">
        <v>425</v>
      </c>
      <c r="B34" s="27" t="s">
        <v>448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425</v>
      </c>
      <c r="B35" s="27" t="s">
        <v>111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408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368</v>
      </c>
    </row>
    <row r="36" spans="1:19" s="18" customFormat="1" x14ac:dyDescent="0.25">
      <c r="A36" s="18" t="s">
        <v>432</v>
      </c>
      <c r="B36" s="27" t="s">
        <v>436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425</v>
      </c>
      <c r="B37" s="25" t="s">
        <v>140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408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437</v>
      </c>
      <c r="P37" s="25">
        <f>AVERAGE(K37:L37)*0.1</f>
        <v>2.8854037747524753E-2</v>
      </c>
      <c r="Q37" s="38"/>
      <c r="R37" s="38"/>
      <c r="S37" s="25" t="s">
        <v>368</v>
      </c>
    </row>
    <row r="38" spans="1:19" s="25" customFormat="1" x14ac:dyDescent="0.25">
      <c r="A38" s="25" t="s">
        <v>425</v>
      </c>
      <c r="B38" s="25" t="s">
        <v>141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408</v>
      </c>
      <c r="P38" s="25">
        <v>6000</v>
      </c>
      <c r="Q38" s="38"/>
      <c r="R38" s="38"/>
      <c r="S38" s="25" t="s">
        <v>368</v>
      </c>
    </row>
    <row r="39" spans="1:19" s="25" customFormat="1" x14ac:dyDescent="0.25">
      <c r="A39" s="25" t="s">
        <v>432</v>
      </c>
      <c r="B39" s="25" t="s">
        <v>84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408</v>
      </c>
      <c r="Q39" s="38"/>
      <c r="R39" s="38"/>
      <c r="S39" s="25" t="s">
        <v>368</v>
      </c>
    </row>
    <row r="40" spans="1:19" s="25" customFormat="1" x14ac:dyDescent="0.25">
      <c r="A40" s="25" t="s">
        <v>432</v>
      </c>
      <c r="B40" s="25" t="s">
        <v>187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408</v>
      </c>
      <c r="Q40" s="38"/>
      <c r="R40" s="38"/>
      <c r="S40" s="25" t="s">
        <v>368</v>
      </c>
    </row>
    <row r="41" spans="1:19" s="26" customFormat="1" x14ac:dyDescent="0.25">
      <c r="A41" s="26" t="s">
        <v>432</v>
      </c>
      <c r="B41" s="25" t="s">
        <v>188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408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368</v>
      </c>
    </row>
    <row r="42" spans="1:19" s="25" customFormat="1" x14ac:dyDescent="0.25">
      <c r="A42" s="25" t="s">
        <v>432</v>
      </c>
      <c r="B42" s="25" t="s">
        <v>189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408</v>
      </c>
      <c r="Q42" s="38"/>
      <c r="R42" s="38"/>
      <c r="S42" s="25" t="s">
        <v>368</v>
      </c>
    </row>
    <row r="43" spans="1:19" s="28" customFormat="1" x14ac:dyDescent="0.25">
      <c r="A43" s="28" t="s">
        <v>432</v>
      </c>
      <c r="B43" s="25" t="s">
        <v>190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408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368</v>
      </c>
    </row>
    <row r="44" spans="1:19" s="28" customFormat="1" x14ac:dyDescent="0.25">
      <c r="A44" s="28" t="s">
        <v>432</v>
      </c>
      <c r="B44" s="25" t="s">
        <v>178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408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368</v>
      </c>
    </row>
    <row r="45" spans="1:19" s="25" customFormat="1" x14ac:dyDescent="0.25">
      <c r="A45" s="25" t="s">
        <v>432</v>
      </c>
      <c r="B45" s="25" t="s">
        <v>183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408</v>
      </c>
      <c r="Q45" s="38"/>
      <c r="R45" s="38"/>
      <c r="S45" s="25" t="s">
        <v>368</v>
      </c>
    </row>
    <row r="46" spans="1:19" s="25" customFormat="1" x14ac:dyDescent="0.25">
      <c r="A46" s="25" t="s">
        <v>432</v>
      </c>
      <c r="B46" s="25" t="s">
        <v>184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408</v>
      </c>
      <c r="Q46" s="38"/>
      <c r="R46" s="38"/>
      <c r="S46" s="25" t="s">
        <v>368</v>
      </c>
    </row>
    <row r="47" spans="1:19" s="28" customFormat="1" x14ac:dyDescent="0.25">
      <c r="A47" s="28" t="s">
        <v>432</v>
      </c>
      <c r="B47" s="25" t="s">
        <v>185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408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368</v>
      </c>
    </row>
    <row r="48" spans="1:19" s="28" customFormat="1" x14ac:dyDescent="0.25">
      <c r="A48" s="28" t="s">
        <v>432</v>
      </c>
      <c r="B48" s="25" t="s">
        <v>186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408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368</v>
      </c>
    </row>
    <row r="49" spans="1:19" s="29" customFormat="1" x14ac:dyDescent="0.25">
      <c r="A49" s="29" t="s">
        <v>432</v>
      </c>
      <c r="B49" s="25" t="s">
        <v>81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408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368</v>
      </c>
    </row>
    <row r="50" spans="1:19" s="29" customFormat="1" x14ac:dyDescent="0.25">
      <c r="A50" s="29" t="s">
        <v>432</v>
      </c>
      <c r="B50" s="25" t="s">
        <v>179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408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368</v>
      </c>
    </row>
    <row r="51" spans="1:19" s="18" customFormat="1" x14ac:dyDescent="0.25">
      <c r="A51" s="18" t="s">
        <v>432</v>
      </c>
      <c r="B51" s="25" t="s">
        <v>180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408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368</v>
      </c>
    </row>
    <row r="52" spans="1:19" s="29" customFormat="1" x14ac:dyDescent="0.25">
      <c r="A52" s="29" t="s">
        <v>432</v>
      </c>
      <c r="B52" s="25" t="s">
        <v>181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408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368</v>
      </c>
    </row>
    <row r="53" spans="1:19" s="25" customFormat="1" x14ac:dyDescent="0.25">
      <c r="A53" s="25" t="s">
        <v>432</v>
      </c>
      <c r="B53" s="25" t="s">
        <v>182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408</v>
      </c>
      <c r="Q53" s="38"/>
      <c r="R53" s="38"/>
      <c r="S53" s="25" t="s">
        <v>368</v>
      </c>
    </row>
    <row r="54" spans="1:19" s="25" customFormat="1" x14ac:dyDescent="0.25">
      <c r="A54" s="38" t="s">
        <v>425</v>
      </c>
      <c r="B54" s="25" t="s">
        <v>218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408</v>
      </c>
      <c r="N54" s="25">
        <v>0</v>
      </c>
      <c r="O54" s="25">
        <v>0.2</v>
      </c>
      <c r="P54" s="25">
        <v>1</v>
      </c>
      <c r="Q54" s="38"/>
      <c r="R54" s="38"/>
      <c r="S54" s="25" t="s">
        <v>368</v>
      </c>
    </row>
    <row r="55" spans="1:19" s="25" customFormat="1" x14ac:dyDescent="0.25">
      <c r="A55" s="38" t="s">
        <v>425</v>
      </c>
      <c r="B55" s="25" t="s">
        <v>219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408</v>
      </c>
      <c r="P55" s="45">
        <f>284920903.74/252</f>
        <v>1130638.506904762</v>
      </c>
      <c r="Q55" s="45"/>
      <c r="R55" s="45"/>
      <c r="S55" s="25" t="s">
        <v>368</v>
      </c>
    </row>
    <row r="56" spans="1:19" s="25" customFormat="1" x14ac:dyDescent="0.25">
      <c r="A56" s="38" t="s">
        <v>425</v>
      </c>
      <c r="B56" s="25" t="s">
        <v>222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408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368</v>
      </c>
    </row>
    <row r="57" spans="1:19" s="25" customFormat="1" x14ac:dyDescent="0.25">
      <c r="A57" s="38" t="s">
        <v>425</v>
      </c>
      <c r="B57" s="25" t="s">
        <v>223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408</v>
      </c>
      <c r="N57" s="25">
        <v>0</v>
      </c>
      <c r="O57" s="25">
        <v>0</v>
      </c>
      <c r="P57" s="25">
        <v>0</v>
      </c>
      <c r="Q57" s="38"/>
      <c r="R57" s="38"/>
      <c r="S57" s="25" t="s">
        <v>368</v>
      </c>
    </row>
    <row r="58" spans="1:19" s="25" customFormat="1" x14ac:dyDescent="0.25">
      <c r="A58" s="38" t="s">
        <v>425</v>
      </c>
      <c r="B58" s="25" t="s">
        <v>212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409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367</v>
      </c>
    </row>
    <row r="59" spans="1:19" s="25" customFormat="1" x14ac:dyDescent="0.25">
      <c r="A59" s="38" t="s">
        <v>425</v>
      </c>
      <c r="B59" s="25" t="s">
        <v>202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409</v>
      </c>
      <c r="O59" s="25">
        <v>2289.12</v>
      </c>
      <c r="P59" s="25">
        <v>2744.82</v>
      </c>
      <c r="Q59" s="38"/>
      <c r="R59" s="38"/>
      <c r="S59" s="25" t="s">
        <v>367</v>
      </c>
    </row>
    <row r="60" spans="1:19" s="25" customFormat="1" x14ac:dyDescent="0.25">
      <c r="A60" s="38" t="s">
        <v>425</v>
      </c>
      <c r="B60" s="25" t="s">
        <v>203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409</v>
      </c>
      <c r="O60" s="25">
        <v>419405.11</v>
      </c>
      <c r="P60" s="25">
        <v>0</v>
      </c>
      <c r="Q60" s="38"/>
      <c r="R60" s="38"/>
      <c r="S60" s="25" t="s">
        <v>367</v>
      </c>
    </row>
    <row r="61" spans="1:19" s="25" customFormat="1" x14ac:dyDescent="0.25">
      <c r="A61" s="38" t="s">
        <v>425</v>
      </c>
      <c r="B61" s="25" t="s">
        <v>204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409</v>
      </c>
      <c r="O61" s="25">
        <v>178766</v>
      </c>
      <c r="P61" s="25">
        <v>0</v>
      </c>
      <c r="Q61" s="38"/>
      <c r="R61" s="38"/>
      <c r="S61" s="25" t="s">
        <v>367</v>
      </c>
    </row>
    <row r="62" spans="1:19" x14ac:dyDescent="0.25">
      <c r="A62" s="38" t="s">
        <v>425</v>
      </c>
      <c r="B62" s="25" t="s">
        <v>205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409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367</v>
      </c>
    </row>
    <row r="63" spans="1:19" s="25" customFormat="1" x14ac:dyDescent="0.25">
      <c r="A63" s="25" t="s">
        <v>425</v>
      </c>
      <c r="B63" s="25" t="s">
        <v>91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409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418</v>
      </c>
    </row>
    <row r="64" spans="1:19" s="25" customFormat="1" x14ac:dyDescent="0.25">
      <c r="A64" s="25" t="s">
        <v>425</v>
      </c>
      <c r="B64" s="25" t="s">
        <v>92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409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418</v>
      </c>
    </row>
    <row r="65" spans="1:22" s="25" customFormat="1" x14ac:dyDescent="0.25">
      <c r="A65" s="36" t="s">
        <v>425</v>
      </c>
      <c r="B65" s="25" t="s">
        <v>93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409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418</v>
      </c>
    </row>
    <row r="66" spans="1:22" s="25" customFormat="1" x14ac:dyDescent="0.25">
      <c r="A66" s="36" t="s">
        <v>425</v>
      </c>
      <c r="B66" s="25" t="s">
        <v>94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409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418</v>
      </c>
    </row>
    <row r="67" spans="1:22" s="38" customFormat="1" x14ac:dyDescent="0.25">
      <c r="A67" s="36" t="s">
        <v>504</v>
      </c>
      <c r="B67" s="38" t="s">
        <v>503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504</v>
      </c>
      <c r="B68" s="37" t="s">
        <v>465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504</v>
      </c>
      <c r="B69" s="37" t="s">
        <v>466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504</v>
      </c>
      <c r="B70" s="37" t="s">
        <v>467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504</v>
      </c>
      <c r="B71" s="37" t="s">
        <v>468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425</v>
      </c>
      <c r="B72" s="25" t="s">
        <v>435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423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418</v>
      </c>
    </row>
    <row r="73" spans="1:22" s="18" customFormat="1" x14ac:dyDescent="0.25">
      <c r="A73" s="36" t="s">
        <v>425</v>
      </c>
      <c r="B73" s="25" t="s">
        <v>458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423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418</v>
      </c>
    </row>
    <row r="74" spans="1:22" s="25" customFormat="1" x14ac:dyDescent="0.25">
      <c r="A74" s="36" t="s">
        <v>425</v>
      </c>
      <c r="B74" s="25" t="s">
        <v>137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423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418</v>
      </c>
    </row>
    <row r="75" spans="1:22" s="25" customFormat="1" x14ac:dyDescent="0.25">
      <c r="A75" s="36" t="s">
        <v>425</v>
      </c>
      <c r="B75" s="25" t="s">
        <v>201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423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418</v>
      </c>
    </row>
    <row r="76" spans="1:22" s="25" customFormat="1" x14ac:dyDescent="0.25">
      <c r="A76" s="36" t="s">
        <v>425</v>
      </c>
      <c r="B76" s="25" t="s">
        <v>213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423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418</v>
      </c>
    </row>
    <row r="77" spans="1:22" s="25" customFormat="1" x14ac:dyDescent="0.25">
      <c r="A77" s="36" t="s">
        <v>425</v>
      </c>
      <c r="B77" s="18" t="s">
        <v>53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407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371</v>
      </c>
    </row>
    <row r="78" spans="1:22" s="38" customFormat="1" x14ac:dyDescent="0.25">
      <c r="A78" s="36" t="s">
        <v>425</v>
      </c>
      <c r="B78" s="18" t="s">
        <v>52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425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407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371</v>
      </c>
    </row>
    <row r="80" spans="1:22" s="25" customFormat="1" x14ac:dyDescent="0.25">
      <c r="A80" s="31" t="s">
        <v>425</v>
      </c>
      <c r="B80" t="s">
        <v>129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427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371</v>
      </c>
    </row>
    <row r="81" spans="1:19" s="25" customFormat="1" x14ac:dyDescent="0.25">
      <c r="A81" s="36" t="s">
        <v>432</v>
      </c>
      <c r="B81" s="18" t="s">
        <v>167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407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371</v>
      </c>
    </row>
    <row r="82" spans="1:19" x14ac:dyDescent="0.25">
      <c r="A82" s="36" t="s">
        <v>425</v>
      </c>
      <c r="B82" s="18" t="s">
        <v>72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408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368</v>
      </c>
    </row>
    <row r="83" spans="1:19" s="23" customFormat="1" x14ac:dyDescent="0.25">
      <c r="A83" s="31" t="s">
        <v>432</v>
      </c>
      <c r="B83" s="22" t="s">
        <v>106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408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368</v>
      </c>
    </row>
    <row r="84" spans="1:19" s="18" customFormat="1" x14ac:dyDescent="0.25">
      <c r="A84" s="31" t="s">
        <v>432</v>
      </c>
      <c r="B84" s="32" t="s">
        <v>113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408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368</v>
      </c>
    </row>
    <row r="85" spans="1:19" s="18" customFormat="1" x14ac:dyDescent="0.25">
      <c r="A85" s="31" t="s">
        <v>432</v>
      </c>
      <c r="B85" s="33" t="s">
        <v>118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408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368</v>
      </c>
    </row>
    <row r="86" spans="1:19" s="30" customFormat="1" x14ac:dyDescent="0.25">
      <c r="A86" s="31" t="s">
        <v>432</v>
      </c>
      <c r="B86" s="33" t="s">
        <v>154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408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368</v>
      </c>
    </row>
    <row r="87" spans="1:19" s="30" customFormat="1" x14ac:dyDescent="0.25">
      <c r="A87" s="31" t="s">
        <v>432</v>
      </c>
      <c r="B87" s="33" t="s">
        <v>155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408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368</v>
      </c>
    </row>
    <row r="88" spans="1:19" s="29" customFormat="1" x14ac:dyDescent="0.25">
      <c r="A88" s="31" t="s">
        <v>434</v>
      </c>
      <c r="B88" s="29" t="s">
        <v>158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408</v>
      </c>
      <c r="S88" s="29" t="s">
        <v>368</v>
      </c>
    </row>
    <row r="89" spans="1:19" s="29" customFormat="1" x14ac:dyDescent="0.25">
      <c r="A89" s="31" t="s">
        <v>434</v>
      </c>
      <c r="B89" s="29" t="s">
        <v>161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408</v>
      </c>
      <c r="S89" s="29" t="s">
        <v>368</v>
      </c>
    </row>
    <row r="90" spans="1:19" x14ac:dyDescent="0.25">
      <c r="A90" s="31" t="s">
        <v>425</v>
      </c>
      <c r="B90" s="18" t="s">
        <v>171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408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368</v>
      </c>
    </row>
    <row r="91" spans="1:19" x14ac:dyDescent="0.25">
      <c r="A91" s="31" t="s">
        <v>434</v>
      </c>
      <c r="B91" s="29" t="s">
        <v>175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408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368</v>
      </c>
    </row>
    <row r="92" spans="1:19" x14ac:dyDescent="0.25">
      <c r="A92" s="31" t="s">
        <v>425</v>
      </c>
      <c r="B92" t="s">
        <v>217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408</v>
      </c>
      <c r="M92" t="s">
        <v>426</v>
      </c>
      <c r="N92">
        <v>1</v>
      </c>
      <c r="O92">
        <v>7</v>
      </c>
      <c r="P92">
        <v>30</v>
      </c>
      <c r="S92" t="s">
        <v>368</v>
      </c>
    </row>
    <row r="93" spans="1:19" x14ac:dyDescent="0.25">
      <c r="A93" s="31" t="s">
        <v>425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409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367</v>
      </c>
    </row>
    <row r="94" spans="1:19" x14ac:dyDescent="0.25">
      <c r="A94" s="31" t="s">
        <v>425</v>
      </c>
      <c r="B94" s="18" t="s">
        <v>13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409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367</v>
      </c>
    </row>
    <row r="95" spans="1:19" x14ac:dyDescent="0.25">
      <c r="A95" s="31" t="s">
        <v>425</v>
      </c>
      <c r="B95" s="18" t="s">
        <v>14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409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367</v>
      </c>
    </row>
    <row r="96" spans="1:19" x14ac:dyDescent="0.25">
      <c r="A96" s="31" t="s">
        <v>425</v>
      </c>
      <c r="B96" s="29" t="s">
        <v>82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409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367</v>
      </c>
    </row>
    <row r="97" spans="1:19" x14ac:dyDescent="0.25">
      <c r="A97" s="31" t="s">
        <v>425</v>
      </c>
      <c r="B97" s="29" t="s">
        <v>83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409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367</v>
      </c>
    </row>
    <row r="98" spans="1:19" s="25" customFormat="1" x14ac:dyDescent="0.25">
      <c r="A98" s="31" t="s">
        <v>425</v>
      </c>
      <c r="B98" s="18" t="s">
        <v>135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409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367</v>
      </c>
    </row>
    <row r="99" spans="1:19" s="25" customFormat="1" x14ac:dyDescent="0.25">
      <c r="A99" s="31" t="s">
        <v>432</v>
      </c>
      <c r="B99" s="18" t="s">
        <v>136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409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367</v>
      </c>
    </row>
    <row r="100" spans="1:19" s="25" customFormat="1" x14ac:dyDescent="0.25">
      <c r="A100" s="31" t="s">
        <v>425</v>
      </c>
      <c r="B100" s="18" t="s">
        <v>145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409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367</v>
      </c>
    </row>
    <row r="101" spans="1:19" s="25" customFormat="1" x14ac:dyDescent="0.25">
      <c r="A101" s="31" t="s">
        <v>434</v>
      </c>
      <c r="B101" s="30" t="s">
        <v>159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409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367</v>
      </c>
    </row>
    <row r="102" spans="1:19" x14ac:dyDescent="0.25">
      <c r="A102" s="31" t="s">
        <v>434</v>
      </c>
      <c r="B102" s="30" t="s">
        <v>162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409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367</v>
      </c>
    </row>
    <row r="103" spans="1:19" s="25" customFormat="1" x14ac:dyDescent="0.25">
      <c r="A103" s="31" t="s">
        <v>434</v>
      </c>
      <c r="B103" s="29" t="s">
        <v>173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409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367</v>
      </c>
    </row>
    <row r="104" spans="1:19" s="25" customFormat="1" x14ac:dyDescent="0.25">
      <c r="A104" s="31" t="s">
        <v>434</v>
      </c>
      <c r="B104" s="29" t="s">
        <v>174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409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367</v>
      </c>
    </row>
    <row r="105" spans="1:19" s="25" customFormat="1" x14ac:dyDescent="0.25">
      <c r="A105" s="31" t="s">
        <v>425</v>
      </c>
      <c r="B105" t="s">
        <v>12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409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417</v>
      </c>
    </row>
    <row r="106" spans="1:19" s="38" customFormat="1" x14ac:dyDescent="0.25">
      <c r="A106" s="31" t="s">
        <v>434</v>
      </c>
      <c r="B106" s="37" t="s">
        <v>149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409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417</v>
      </c>
    </row>
    <row r="108" spans="1:19" x14ac:dyDescent="0.25">
      <c r="B108" s="31">
        <f>COUNTIF(A2:A105,"OK")</f>
        <v>67</v>
      </c>
      <c r="C108" t="s">
        <v>425</v>
      </c>
    </row>
    <row r="109" spans="1:19" x14ac:dyDescent="0.25">
      <c r="B109" s="31">
        <f>COUNTIF(A2:A105,"NA")</f>
        <v>25</v>
      </c>
      <c r="C109" t="s">
        <v>432</v>
      </c>
    </row>
    <row r="110" spans="1:19" s="37" customFormat="1" x14ac:dyDescent="0.25">
      <c r="A110" s="31"/>
      <c r="B110" s="31">
        <f>COUNTIF(A2:A105,"NOK")</f>
        <v>7</v>
      </c>
      <c r="C110" s="37" t="s">
        <v>434</v>
      </c>
    </row>
    <row r="111" spans="1:19" x14ac:dyDescent="0.25">
      <c r="C111" t="s">
        <v>433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K21" sqref="K21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2">
        <f>Ano_Inicial</f>
        <v>2017</v>
      </c>
      <c r="C2" s="52">
        <f>IFERROR(IF(B2+1&lt;=Anos_a_Serem_Simulados+Ano_Inicial-1,B2+1,""),"")</f>
        <v>2018</v>
      </c>
      <c r="D2" s="52">
        <f>IFERROR(IF(C2+1&lt;=Anos_a_Serem_Simulados+Ano_Inicial-1,C2+1,""),"")</f>
        <v>2019</v>
      </c>
      <c r="E2" s="52">
        <f>IFERROR(IF(D2+1&lt;=Anos_a_Serem_Simulados+Ano_Inicial-1,D2+1,""),"")</f>
        <v>2020</v>
      </c>
      <c r="F2" s="52">
        <f>IFERROR(IF(E2+1&lt;=Anos_a_Serem_Simulados+Ano_Inicial-1,E2+1,""),"")</f>
        <v>2021</v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212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13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14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82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83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95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96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97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98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99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100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129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135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136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145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159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162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173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174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191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192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196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197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198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199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200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212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13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14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82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83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95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96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97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98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99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100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129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135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136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145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159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162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173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174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191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192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193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194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195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196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197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198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199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200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Z11" sqref="Z11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212</v>
      </c>
      <c r="E1" s="37" t="s">
        <v>13</v>
      </c>
      <c r="F1" s="37" t="s">
        <v>14</v>
      </c>
      <c r="G1" s="37" t="s">
        <v>82</v>
      </c>
      <c r="H1" s="37" t="s">
        <v>83</v>
      </c>
      <c r="I1" s="37" t="s">
        <v>95</v>
      </c>
      <c r="J1" s="37" t="s">
        <v>96</v>
      </c>
      <c r="K1" s="37" t="s">
        <v>97</v>
      </c>
      <c r="L1" s="37" t="s">
        <v>98</v>
      </c>
      <c r="M1" s="37" t="s">
        <v>99</v>
      </c>
      <c r="N1" s="37" t="s">
        <v>100</v>
      </c>
      <c r="O1" s="37" t="s">
        <v>129</v>
      </c>
      <c r="P1" s="37" t="s">
        <v>135</v>
      </c>
      <c r="Q1" s="37" t="s">
        <v>136</v>
      </c>
      <c r="R1" s="37" t="s">
        <v>145</v>
      </c>
      <c r="S1" s="37" t="s">
        <v>159</v>
      </c>
      <c r="T1" s="37" t="s">
        <v>162</v>
      </c>
      <c r="U1" s="37" t="s">
        <v>173</v>
      </c>
      <c r="V1" s="37" t="s">
        <v>174</v>
      </c>
      <c r="W1" s="37" t="s">
        <v>191</v>
      </c>
      <c r="X1" s="37" t="s">
        <v>192</v>
      </c>
      <c r="Y1" s="37" t="s">
        <v>193</v>
      </c>
      <c r="Z1" s="37" t="s">
        <v>194</v>
      </c>
      <c r="AA1" s="37" t="s">
        <v>195</v>
      </c>
      <c r="AB1" s="37" t="s">
        <v>196</v>
      </c>
      <c r="AC1" s="37" t="s">
        <v>197</v>
      </c>
      <c r="AD1" s="37" t="s">
        <v>198</v>
      </c>
      <c r="AE1" s="37" t="s">
        <v>199</v>
      </c>
      <c r="AF1" s="37" t="s">
        <v>200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94" t="s">
        <v>255</v>
      </c>
      <c r="B1" s="93" t="s">
        <v>441</v>
      </c>
      <c r="C1" s="93"/>
      <c r="D1" s="93" t="s">
        <v>442</v>
      </c>
      <c r="E1" s="93"/>
      <c r="F1" s="93" t="s">
        <v>443</v>
      </c>
      <c r="G1" s="93"/>
      <c r="H1" s="93"/>
      <c r="I1" s="93"/>
      <c r="J1" s="1"/>
      <c r="K1" s="1"/>
    </row>
    <row r="2" spans="1:12" ht="30" customHeight="1" x14ac:dyDescent="0.25">
      <c r="A2" s="94"/>
      <c r="B2" s="55" t="s">
        <v>439</v>
      </c>
      <c r="C2" s="55" t="s">
        <v>440</v>
      </c>
      <c r="D2" s="55" t="s">
        <v>256</v>
      </c>
      <c r="E2" s="55" t="s">
        <v>257</v>
      </c>
      <c r="F2" s="55" t="s">
        <v>444</v>
      </c>
      <c r="G2" s="55" t="s">
        <v>428</v>
      </c>
      <c r="H2" s="55" t="s">
        <v>447</v>
      </c>
      <c r="I2" s="55" t="s">
        <v>429</v>
      </c>
      <c r="J2" s="6" t="s">
        <v>446</v>
      </c>
      <c r="K2" s="6" t="s">
        <v>445</v>
      </c>
      <c r="L2" s="6" t="s">
        <v>258</v>
      </c>
    </row>
    <row r="3" spans="1:12" x14ac:dyDescent="0.25">
      <c r="A3" t="s">
        <v>236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1">
        <f>F3</f>
        <v>45</v>
      </c>
      <c r="H3" s="50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10</v>
      </c>
    </row>
    <row r="4" spans="1:12" x14ac:dyDescent="0.25">
      <c r="A4" t="s">
        <v>240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1">
        <f t="shared" ref="G4:G19" si="0">F4</f>
        <v>27</v>
      </c>
      <c r="H4" s="50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10</v>
      </c>
    </row>
    <row r="5" spans="1:12" x14ac:dyDescent="0.25">
      <c r="A5" t="s">
        <v>228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1">
        <f t="shared" si="0"/>
        <v>46</v>
      </c>
      <c r="H5" s="50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10</v>
      </c>
    </row>
    <row r="6" spans="1:12" x14ac:dyDescent="0.25">
      <c r="A6" t="s">
        <v>232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1">
        <f t="shared" si="0"/>
        <v>0</v>
      </c>
      <c r="H6" s="50"/>
      <c r="I6" s="10"/>
      <c r="J6" s="10"/>
      <c r="K6" s="10"/>
      <c r="L6" t="s">
        <v>10</v>
      </c>
    </row>
    <row r="7" spans="1:12" x14ac:dyDescent="0.25">
      <c r="A7" t="s">
        <v>237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1">
        <f t="shared" si="0"/>
        <v>3</v>
      </c>
      <c r="H7" s="50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10</v>
      </c>
    </row>
    <row r="8" spans="1:12" x14ac:dyDescent="0.25">
      <c r="A8" t="s">
        <v>241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1">
        <f t="shared" si="0"/>
        <v>1</v>
      </c>
      <c r="H8" s="50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10</v>
      </c>
    </row>
    <row r="9" spans="1:12" x14ac:dyDescent="0.25">
      <c r="A9" t="s">
        <v>229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1">
        <f t="shared" si="0"/>
        <v>3</v>
      </c>
      <c r="H9" s="50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10</v>
      </c>
    </row>
    <row r="10" spans="1:12" x14ac:dyDescent="0.25">
      <c r="A10" t="s">
        <v>233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1">
        <f t="shared" si="0"/>
        <v>0</v>
      </c>
      <c r="H10" s="50"/>
      <c r="I10" s="10">
        <f t="shared" si="1"/>
        <v>0</v>
      </c>
      <c r="J10" s="10"/>
      <c r="K10" s="10"/>
      <c r="L10" t="s">
        <v>10</v>
      </c>
    </row>
    <row r="11" spans="1:12" x14ac:dyDescent="0.25">
      <c r="A11" t="s">
        <v>238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1">
        <f t="shared" si="0"/>
        <v>0</v>
      </c>
      <c r="H11" s="50"/>
      <c r="I11" s="10">
        <f t="shared" si="1"/>
        <v>0</v>
      </c>
      <c r="J11" s="10"/>
      <c r="K11" s="10"/>
      <c r="L11" t="s">
        <v>10</v>
      </c>
    </row>
    <row r="12" spans="1:12" x14ac:dyDescent="0.25">
      <c r="A12" t="s">
        <v>242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1">
        <f t="shared" si="0"/>
        <v>9</v>
      </c>
      <c r="H12" s="50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10</v>
      </c>
    </row>
    <row r="13" spans="1:12" x14ac:dyDescent="0.25">
      <c r="A13" t="s">
        <v>230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1">
        <f t="shared" si="0"/>
        <v>0</v>
      </c>
      <c r="H13" s="50"/>
      <c r="I13" s="10">
        <f t="shared" si="1"/>
        <v>0</v>
      </c>
      <c r="J13" s="10"/>
      <c r="K13" s="10"/>
      <c r="L13" t="s">
        <v>10</v>
      </c>
    </row>
    <row r="14" spans="1:12" x14ac:dyDescent="0.25">
      <c r="A14" t="s">
        <v>234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1">
        <f t="shared" si="0"/>
        <v>0</v>
      </c>
      <c r="H14" s="50"/>
      <c r="I14" s="10">
        <f t="shared" si="1"/>
        <v>0</v>
      </c>
      <c r="J14" s="10"/>
      <c r="K14" s="10"/>
      <c r="L14" t="s">
        <v>10</v>
      </c>
    </row>
    <row r="15" spans="1:12" x14ac:dyDescent="0.25">
      <c r="A15" t="s">
        <v>239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1">
        <f t="shared" si="0"/>
        <v>365</v>
      </c>
      <c r="H15" s="50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10</v>
      </c>
    </row>
    <row r="16" spans="1:12" x14ac:dyDescent="0.25">
      <c r="A16" t="s">
        <v>243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1">
        <f t="shared" si="0"/>
        <v>39</v>
      </c>
      <c r="H16" s="50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10</v>
      </c>
    </row>
    <row r="17" spans="1:12" x14ac:dyDescent="0.25">
      <c r="A17" t="s">
        <v>231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1">
        <f t="shared" si="0"/>
        <v>0</v>
      </c>
      <c r="H17" s="50"/>
      <c r="I17" s="10">
        <f t="shared" si="1"/>
        <v>0</v>
      </c>
      <c r="J17" s="10"/>
      <c r="K17" s="10"/>
      <c r="L17" t="s">
        <v>10</v>
      </c>
    </row>
    <row r="18" spans="1:12" x14ac:dyDescent="0.25">
      <c r="A18" t="s">
        <v>235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1">
        <f t="shared" si="0"/>
        <v>0</v>
      </c>
      <c r="H18" s="50"/>
      <c r="I18" s="10">
        <f t="shared" si="1"/>
        <v>0</v>
      </c>
      <c r="J18" s="10"/>
      <c r="K18" s="10"/>
      <c r="L18" t="s">
        <v>10</v>
      </c>
    </row>
    <row r="19" spans="1:12" x14ac:dyDescent="0.25">
      <c r="A19" t="s">
        <v>52</v>
      </c>
      <c r="B19" s="10">
        <f>Eventos_ASIS!B18</f>
        <v>4.2021940000000004</v>
      </c>
      <c r="C19" s="10">
        <f>Eventos_ASIS!C18</f>
        <v>1.4172802723165652</v>
      </c>
      <c r="D19" s="49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1">
        <f t="shared" si="0"/>
        <v>4.2021940000000004</v>
      </c>
      <c r="H19" s="50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10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17</v>
      </c>
      <c r="B1" s="6" t="s">
        <v>260</v>
      </c>
      <c r="C1" s="6" t="s">
        <v>16</v>
      </c>
      <c r="D1" s="6" t="s">
        <v>15</v>
      </c>
      <c r="E1" s="6" t="s">
        <v>31</v>
      </c>
    </row>
    <row r="2" spans="1:5" x14ac:dyDescent="0.25">
      <c r="A2" t="s">
        <v>81</v>
      </c>
      <c r="B2" t="s">
        <v>261</v>
      </c>
      <c r="C2" t="s">
        <v>262</v>
      </c>
      <c r="D2" t="s">
        <v>274</v>
      </c>
      <c r="E2" t="s">
        <v>414</v>
      </c>
    </row>
    <row r="3" spans="1:5" x14ac:dyDescent="0.25">
      <c r="A3" t="s">
        <v>179</v>
      </c>
      <c r="B3" t="s">
        <v>261</v>
      </c>
      <c r="C3" t="s">
        <v>262</v>
      </c>
      <c r="D3" t="s">
        <v>275</v>
      </c>
      <c r="E3" t="s">
        <v>414</v>
      </c>
    </row>
    <row r="4" spans="1:5" x14ac:dyDescent="0.25">
      <c r="A4" t="s">
        <v>180</v>
      </c>
      <c r="B4" t="s">
        <v>261</v>
      </c>
      <c r="C4" t="s">
        <v>262</v>
      </c>
      <c r="D4" t="s">
        <v>276</v>
      </c>
      <c r="E4" t="s">
        <v>414</v>
      </c>
    </row>
    <row r="5" spans="1:5" x14ac:dyDescent="0.25">
      <c r="A5" t="s">
        <v>181</v>
      </c>
      <c r="B5" t="s">
        <v>261</v>
      </c>
      <c r="C5" t="s">
        <v>262</v>
      </c>
      <c r="D5" t="s">
        <v>277</v>
      </c>
      <c r="E5" t="s">
        <v>414</v>
      </c>
    </row>
    <row r="6" spans="1:5" x14ac:dyDescent="0.25">
      <c r="A6" t="s">
        <v>182</v>
      </c>
      <c r="B6" t="s">
        <v>261</v>
      </c>
      <c r="C6" t="s">
        <v>262</v>
      </c>
      <c r="D6" t="s">
        <v>278</v>
      </c>
      <c r="E6" t="s">
        <v>414</v>
      </c>
    </row>
    <row r="7" spans="1:5" x14ac:dyDescent="0.25">
      <c r="A7" t="s">
        <v>125</v>
      </c>
      <c r="B7" t="s">
        <v>261</v>
      </c>
      <c r="C7" t="s">
        <v>263</v>
      </c>
      <c r="D7" t="s">
        <v>379</v>
      </c>
      <c r="E7" t="s">
        <v>414</v>
      </c>
    </row>
    <row r="8" spans="1:5" x14ac:dyDescent="0.25">
      <c r="A8" t="s">
        <v>209</v>
      </c>
      <c r="B8" t="s">
        <v>261</v>
      </c>
      <c r="C8" t="s">
        <v>395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414</v>
      </c>
    </row>
    <row r="9" spans="1:5" x14ac:dyDescent="0.25">
      <c r="A9" t="s">
        <v>207</v>
      </c>
      <c r="B9" t="s">
        <v>261</v>
      </c>
      <c r="C9" t="s">
        <v>264</v>
      </c>
      <c r="D9" t="str">
        <f t="shared" si="0"/>
        <v>Parâmetro calculado para a Regressão da Variável IFrequenciaFAP</v>
      </c>
      <c r="E9" t="s">
        <v>414</v>
      </c>
    </row>
    <row r="10" spans="1:5" x14ac:dyDescent="0.25">
      <c r="A10" t="s">
        <v>206</v>
      </c>
      <c r="B10" t="s">
        <v>261</v>
      </c>
      <c r="C10" t="s">
        <v>265</v>
      </c>
      <c r="D10" t="str">
        <f t="shared" si="0"/>
        <v>Parâmetro calculado para a Regressão da Variável IGravidadeFAP</v>
      </c>
      <c r="E10" t="s">
        <v>414</v>
      </c>
    </row>
    <row r="11" spans="1:5" x14ac:dyDescent="0.25">
      <c r="A11" t="s">
        <v>191</v>
      </c>
      <c r="B11" t="s">
        <v>259</v>
      </c>
      <c r="C11" t="s">
        <v>266</v>
      </c>
      <c r="D11" t="str">
        <f t="shared" si="0"/>
        <v>Parâmetro calculado para a Regressão da Variável Multa1</v>
      </c>
      <c r="E11" t="s">
        <v>414</v>
      </c>
    </row>
    <row r="12" spans="1:5" x14ac:dyDescent="0.25">
      <c r="A12" t="s">
        <v>192</v>
      </c>
      <c r="B12" t="s">
        <v>259</v>
      </c>
      <c r="C12" t="s">
        <v>266</v>
      </c>
      <c r="D12" t="str">
        <f t="shared" si="0"/>
        <v>Parâmetro calculado para a Regressão da Variável Multa2</v>
      </c>
      <c r="E12" t="s">
        <v>414</v>
      </c>
    </row>
    <row r="13" spans="1:5" x14ac:dyDescent="0.25">
      <c r="A13" t="s">
        <v>193</v>
      </c>
      <c r="B13" t="s">
        <v>259</v>
      </c>
      <c r="C13" t="s">
        <v>266</v>
      </c>
      <c r="D13" t="str">
        <f t="shared" si="0"/>
        <v>Parâmetro calculado para a Regressão da Variável Multa3</v>
      </c>
      <c r="E13" t="s">
        <v>414</v>
      </c>
    </row>
    <row r="14" spans="1:5" x14ac:dyDescent="0.25">
      <c r="A14" t="s">
        <v>194</v>
      </c>
      <c r="B14" t="s">
        <v>259</v>
      </c>
      <c r="C14" t="s">
        <v>266</v>
      </c>
      <c r="D14" t="str">
        <f t="shared" si="0"/>
        <v>Parâmetro calculado para a Regressão da Variável Multa4</v>
      </c>
      <c r="E14" t="s">
        <v>414</v>
      </c>
    </row>
    <row r="15" spans="1:5" x14ac:dyDescent="0.25">
      <c r="A15" t="s">
        <v>195</v>
      </c>
      <c r="B15" t="s">
        <v>259</v>
      </c>
      <c r="C15" t="s">
        <v>266</v>
      </c>
      <c r="D15" t="str">
        <f t="shared" si="0"/>
        <v>Parâmetro calculado para a Regressão da Variável Multa5</v>
      </c>
      <c r="E15" t="s">
        <v>414</v>
      </c>
    </row>
    <row r="16" spans="1:5" x14ac:dyDescent="0.25">
      <c r="A16" t="s">
        <v>146</v>
      </c>
      <c r="B16" t="s">
        <v>261</v>
      </c>
      <c r="C16" t="s">
        <v>267</v>
      </c>
      <c r="D16" t="str">
        <f t="shared" si="0"/>
        <v>Parâmetro calculado para a Regressão da Variável ReajustePlano</v>
      </c>
      <c r="E16" t="s">
        <v>414</v>
      </c>
    </row>
    <row r="17" spans="1:5" x14ac:dyDescent="0.25">
      <c r="A17" t="s">
        <v>163</v>
      </c>
      <c r="B17" t="s">
        <v>261</v>
      </c>
      <c r="C17" t="s">
        <v>19</v>
      </c>
      <c r="D17" t="str">
        <f t="shared" si="0"/>
        <v>Parâmetro calculado para a Regressão da Variável TempoContratacao</v>
      </c>
      <c r="E17" t="s">
        <v>414</v>
      </c>
    </row>
    <row r="18" spans="1:5" x14ac:dyDescent="0.25">
      <c r="A18" t="s">
        <v>210</v>
      </c>
      <c r="B18" t="s">
        <v>261</v>
      </c>
      <c r="C18" t="s">
        <v>395</v>
      </c>
      <c r="D18" t="str">
        <f t="shared" si="0"/>
        <v>Parâmetro calculado para a Regressão da Variável ICustoFAP</v>
      </c>
      <c r="E18" t="s">
        <v>414</v>
      </c>
    </row>
    <row r="19" spans="1:5" x14ac:dyDescent="0.25">
      <c r="A19" t="s">
        <v>211</v>
      </c>
      <c r="B19" t="s">
        <v>261</v>
      </c>
      <c r="C19" t="s">
        <v>264</v>
      </c>
      <c r="D19" t="str">
        <f t="shared" si="0"/>
        <v>Parâmetro calculado para a Regressão da Variável IFrequenciaFAP</v>
      </c>
      <c r="E19" t="s">
        <v>414</v>
      </c>
    </row>
    <row r="20" spans="1:5" x14ac:dyDescent="0.25">
      <c r="A20" t="s">
        <v>208</v>
      </c>
      <c r="B20" t="s">
        <v>261</v>
      </c>
      <c r="C20" t="s">
        <v>265</v>
      </c>
      <c r="D20" t="str">
        <f t="shared" si="0"/>
        <v>Parâmetro calculado para a Regressão da Variável IGravidadeFAP</v>
      </c>
      <c r="E20" t="s">
        <v>414</v>
      </c>
    </row>
    <row r="21" spans="1:5" x14ac:dyDescent="0.25">
      <c r="A21" t="s">
        <v>196</v>
      </c>
      <c r="B21" t="s">
        <v>259</v>
      </c>
      <c r="C21" t="s">
        <v>403</v>
      </c>
      <c r="D21" t="str">
        <f t="shared" si="0"/>
        <v>Parâmetro calculado para a Regressão da Variável Multa1</v>
      </c>
      <c r="E21" t="s">
        <v>414</v>
      </c>
    </row>
    <row r="22" spans="1:5" x14ac:dyDescent="0.25">
      <c r="A22" t="s">
        <v>197</v>
      </c>
      <c r="B22" t="s">
        <v>259</v>
      </c>
      <c r="C22" t="s">
        <v>403</v>
      </c>
      <c r="D22" t="str">
        <f t="shared" si="0"/>
        <v>Parâmetro calculado para a Regressão da Variável Multa2</v>
      </c>
      <c r="E22" t="s">
        <v>414</v>
      </c>
    </row>
    <row r="23" spans="1:5" x14ac:dyDescent="0.25">
      <c r="A23" t="s">
        <v>198</v>
      </c>
      <c r="B23" t="s">
        <v>259</v>
      </c>
      <c r="C23" t="s">
        <v>403</v>
      </c>
      <c r="D23" t="str">
        <f t="shared" si="0"/>
        <v>Parâmetro calculado para a Regressão da Variável Multa3</v>
      </c>
      <c r="E23" t="s">
        <v>414</v>
      </c>
    </row>
    <row r="24" spans="1:5" x14ac:dyDescent="0.25">
      <c r="A24" t="s">
        <v>199</v>
      </c>
      <c r="B24" t="s">
        <v>259</v>
      </c>
      <c r="C24" t="s">
        <v>403</v>
      </c>
      <c r="D24" t="str">
        <f t="shared" si="0"/>
        <v>Parâmetro calculado para a Regressão da Variável Multa4</v>
      </c>
      <c r="E24" t="s">
        <v>414</v>
      </c>
    </row>
    <row r="25" spans="1:5" x14ac:dyDescent="0.25">
      <c r="A25" t="s">
        <v>200</v>
      </c>
      <c r="B25" t="s">
        <v>259</v>
      </c>
      <c r="C25" t="s">
        <v>403</v>
      </c>
      <c r="D25" t="str">
        <f t="shared" si="0"/>
        <v>Parâmetro calculado para a Regressão da Variável Multa5</v>
      </c>
      <c r="E25" t="s">
        <v>414</v>
      </c>
    </row>
    <row r="26" spans="1:5" x14ac:dyDescent="0.25">
      <c r="A26" t="s">
        <v>126</v>
      </c>
      <c r="B26" t="s">
        <v>261</v>
      </c>
      <c r="C26" t="s">
        <v>404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414</v>
      </c>
    </row>
    <row r="27" spans="1:5" x14ac:dyDescent="0.25">
      <c r="A27" t="s">
        <v>147</v>
      </c>
      <c r="B27" t="s">
        <v>261</v>
      </c>
      <c r="C27" t="s">
        <v>402</v>
      </c>
      <c r="D27" t="str">
        <f t="shared" si="1"/>
        <v>Parâmetro calculado para a Regressão da Variável ReajustePlano</v>
      </c>
      <c r="E27" t="s">
        <v>414</v>
      </c>
    </row>
    <row r="28" spans="1:5" x14ac:dyDescent="0.25">
      <c r="A28" t="s">
        <v>164</v>
      </c>
      <c r="B28" t="s">
        <v>261</v>
      </c>
      <c r="C28" t="s">
        <v>401</v>
      </c>
      <c r="D28" t="str">
        <f t="shared" si="1"/>
        <v>Parâmetro calculado para a Regressão da Variável TempoContratacao</v>
      </c>
      <c r="E28" t="s">
        <v>414</v>
      </c>
    </row>
    <row r="29" spans="1:5" x14ac:dyDescent="0.25">
      <c r="A29" t="s">
        <v>127</v>
      </c>
      <c r="B29" t="s">
        <v>261</v>
      </c>
      <c r="C29" t="s">
        <v>400</v>
      </c>
      <c r="D29" t="str">
        <f t="shared" si="1"/>
        <v>Parâmetro calculado para a Regressão da Variável DesligVoluntarios</v>
      </c>
      <c r="E29" t="s">
        <v>414</v>
      </c>
    </row>
    <row r="30" spans="1:5" x14ac:dyDescent="0.25">
      <c r="A30" t="s">
        <v>148</v>
      </c>
      <c r="B30" t="s">
        <v>261</v>
      </c>
      <c r="C30" t="s">
        <v>399</v>
      </c>
      <c r="D30" t="str">
        <f t="shared" si="1"/>
        <v>Parâmetro calculado para a Regressão da Variável ReajustePlano</v>
      </c>
      <c r="E30" t="s">
        <v>414</v>
      </c>
    </row>
    <row r="31" spans="1:5" x14ac:dyDescent="0.25">
      <c r="A31" t="s">
        <v>165</v>
      </c>
      <c r="B31" t="s">
        <v>261</v>
      </c>
      <c r="C31" t="s">
        <v>398</v>
      </c>
      <c r="D31" t="str">
        <f t="shared" si="1"/>
        <v>Parâmetro calculado para a Regressão da Variável TempoContratacao</v>
      </c>
      <c r="E31" t="s">
        <v>414</v>
      </c>
    </row>
    <row r="32" spans="1:5" x14ac:dyDescent="0.25">
      <c r="A32" t="s">
        <v>128</v>
      </c>
      <c r="B32" t="s">
        <v>261</v>
      </c>
      <c r="C32" t="s">
        <v>396</v>
      </c>
      <c r="D32" t="str">
        <f>"Parâmetro calculado para a Regressão da Variável "&amp;RIGHT(A32,LEN(A32)-7)</f>
        <v>Parâmetro calculado para a Regressão da Variável DesigVoluntarios</v>
      </c>
      <c r="E32" t="s">
        <v>414</v>
      </c>
    </row>
    <row r="33" spans="1:5" x14ac:dyDescent="0.25">
      <c r="A33" t="s">
        <v>166</v>
      </c>
      <c r="B33" t="s">
        <v>261</v>
      </c>
      <c r="C33" t="s">
        <v>397</v>
      </c>
      <c r="D33" t="str">
        <f>"Parâmetro calculado para a Regressão da Variável "&amp;RIGHT(A33,LEN(A33)-7)</f>
        <v>Parâmetro calculado para a Regressão da Variável TempoContratacao</v>
      </c>
      <c r="E33" t="s">
        <v>414</v>
      </c>
    </row>
    <row r="34" spans="1:5" x14ac:dyDescent="0.25">
      <c r="A34" t="s">
        <v>82</v>
      </c>
      <c r="B34" t="s">
        <v>259</v>
      </c>
      <c r="C34" t="s">
        <v>262</v>
      </c>
      <c r="D34" t="s">
        <v>339</v>
      </c>
      <c r="E34" t="s">
        <v>410</v>
      </c>
    </row>
    <row r="35" spans="1:5" x14ac:dyDescent="0.25">
      <c r="A35" t="s">
        <v>14</v>
      </c>
      <c r="B35" t="s">
        <v>259</v>
      </c>
      <c r="C35" t="s">
        <v>268</v>
      </c>
      <c r="D35" t="s">
        <v>279</v>
      </c>
      <c r="E35" t="s">
        <v>411</v>
      </c>
    </row>
    <row r="36" spans="1:5" x14ac:dyDescent="0.25">
      <c r="A36" t="s">
        <v>202</v>
      </c>
      <c r="B36" t="s">
        <v>259</v>
      </c>
      <c r="C36" t="s">
        <v>268</v>
      </c>
      <c r="D36" t="s">
        <v>280</v>
      </c>
      <c r="E36" t="s">
        <v>411</v>
      </c>
    </row>
    <row r="37" spans="1:5" x14ac:dyDescent="0.25">
      <c r="A37" t="s">
        <v>203</v>
      </c>
      <c r="B37" t="s">
        <v>259</v>
      </c>
      <c r="C37" t="s">
        <v>268</v>
      </c>
      <c r="D37" t="s">
        <v>281</v>
      </c>
      <c r="E37" t="s">
        <v>411</v>
      </c>
    </row>
    <row r="38" spans="1:5" x14ac:dyDescent="0.25">
      <c r="A38" t="s">
        <v>204</v>
      </c>
      <c r="B38" t="s">
        <v>259</v>
      </c>
      <c r="C38" t="s">
        <v>268</v>
      </c>
      <c r="D38" t="s">
        <v>282</v>
      </c>
      <c r="E38" t="s">
        <v>411</v>
      </c>
    </row>
    <row r="39" spans="1:5" x14ac:dyDescent="0.25">
      <c r="A39" t="s">
        <v>205</v>
      </c>
      <c r="B39" t="s">
        <v>259</v>
      </c>
      <c r="C39" t="s">
        <v>268</v>
      </c>
      <c r="D39" t="s">
        <v>283</v>
      </c>
      <c r="E39" t="s">
        <v>411</v>
      </c>
    </row>
    <row r="40" spans="1:5" x14ac:dyDescent="0.25">
      <c r="A40" t="s">
        <v>118</v>
      </c>
      <c r="B40" t="s">
        <v>261</v>
      </c>
      <c r="C40" t="s">
        <v>268</v>
      </c>
      <c r="D40" t="s">
        <v>292</v>
      </c>
      <c r="E40" t="s">
        <v>411</v>
      </c>
    </row>
    <row r="41" spans="1:5" x14ac:dyDescent="0.25">
      <c r="A41" t="s">
        <v>178</v>
      </c>
      <c r="B41" t="s">
        <v>261</v>
      </c>
      <c r="C41" t="s">
        <v>268</v>
      </c>
      <c r="D41" t="s">
        <v>284</v>
      </c>
      <c r="E41" t="s">
        <v>411</v>
      </c>
    </row>
    <row r="42" spans="1:5" x14ac:dyDescent="0.25">
      <c r="A42" t="s">
        <v>183</v>
      </c>
      <c r="B42" t="s">
        <v>261</v>
      </c>
      <c r="C42" t="s">
        <v>268</v>
      </c>
      <c r="D42" t="s">
        <v>285</v>
      </c>
      <c r="E42" t="s">
        <v>411</v>
      </c>
    </row>
    <row r="43" spans="1:5" x14ac:dyDescent="0.25">
      <c r="A43" t="s">
        <v>184</v>
      </c>
      <c r="B43" t="s">
        <v>261</v>
      </c>
      <c r="C43" t="s">
        <v>268</v>
      </c>
      <c r="D43" t="s">
        <v>286</v>
      </c>
      <c r="E43" t="s">
        <v>411</v>
      </c>
    </row>
    <row r="44" spans="1:5" x14ac:dyDescent="0.25">
      <c r="A44" t="s">
        <v>185</v>
      </c>
      <c r="B44" t="s">
        <v>261</v>
      </c>
      <c r="C44" t="s">
        <v>268</v>
      </c>
      <c r="D44" t="s">
        <v>287</v>
      </c>
      <c r="E44" t="s">
        <v>411</v>
      </c>
    </row>
    <row r="45" spans="1:5" x14ac:dyDescent="0.25">
      <c r="A45" t="s">
        <v>186</v>
      </c>
      <c r="B45" t="s">
        <v>261</v>
      </c>
      <c r="C45" t="s">
        <v>268</v>
      </c>
      <c r="D45" t="s">
        <v>288</v>
      </c>
      <c r="E45" t="s">
        <v>411</v>
      </c>
    </row>
    <row r="46" spans="1:5" x14ac:dyDescent="0.25">
      <c r="A46" t="s">
        <v>155</v>
      </c>
      <c r="B46" t="s">
        <v>261</v>
      </c>
      <c r="C46" t="s">
        <v>268</v>
      </c>
      <c r="D46" t="s">
        <v>289</v>
      </c>
      <c r="E46" t="s">
        <v>411</v>
      </c>
    </row>
    <row r="47" spans="1:5" x14ac:dyDescent="0.25">
      <c r="A47" t="s">
        <v>141</v>
      </c>
      <c r="B47" t="s">
        <v>261</v>
      </c>
      <c r="C47" t="s">
        <v>268</v>
      </c>
      <c r="D47" t="s">
        <v>290</v>
      </c>
      <c r="E47" t="s">
        <v>411</v>
      </c>
    </row>
    <row r="48" spans="1:5" x14ac:dyDescent="0.25">
      <c r="A48" t="s">
        <v>113</v>
      </c>
      <c r="B48" t="s">
        <v>261</v>
      </c>
      <c r="C48" t="s">
        <v>268</v>
      </c>
      <c r="D48" t="s">
        <v>293</v>
      </c>
      <c r="E48" t="s">
        <v>411</v>
      </c>
    </row>
    <row r="49" spans="1:5" x14ac:dyDescent="0.25">
      <c r="A49" t="s">
        <v>72</v>
      </c>
      <c r="B49" t="s">
        <v>261</v>
      </c>
      <c r="C49" t="s">
        <v>268</v>
      </c>
      <c r="D49" t="s">
        <v>291</v>
      </c>
      <c r="E49" t="s">
        <v>411</v>
      </c>
    </row>
    <row r="50" spans="1:5" x14ac:dyDescent="0.25">
      <c r="A50" t="s">
        <v>171</v>
      </c>
      <c r="B50" t="s">
        <v>261</v>
      </c>
      <c r="C50" t="s">
        <v>381</v>
      </c>
      <c r="D50" t="s">
        <v>382</v>
      </c>
      <c r="E50" t="s">
        <v>411</v>
      </c>
    </row>
    <row r="51" spans="1:5" x14ac:dyDescent="0.25">
      <c r="A51" t="s">
        <v>135</v>
      </c>
      <c r="B51" t="s">
        <v>259</v>
      </c>
      <c r="C51" t="s">
        <v>383</v>
      </c>
      <c r="D51" t="s">
        <v>384</v>
      </c>
      <c r="E51" t="s">
        <v>414</v>
      </c>
    </row>
    <row r="52" spans="1:5" x14ac:dyDescent="0.25">
      <c r="A52" t="s">
        <v>111</v>
      </c>
      <c r="B52" t="s">
        <v>261</v>
      </c>
      <c r="C52" t="s">
        <v>268</v>
      </c>
      <c r="D52" t="s">
        <v>295</v>
      </c>
      <c r="E52" t="s">
        <v>411</v>
      </c>
    </row>
    <row r="53" spans="1:5" x14ac:dyDescent="0.25">
      <c r="A53" t="s">
        <v>145</v>
      </c>
      <c r="B53" t="s">
        <v>259</v>
      </c>
      <c r="C53" t="s">
        <v>268</v>
      </c>
      <c r="D53" t="s">
        <v>294</v>
      </c>
      <c r="E53" t="s">
        <v>411</v>
      </c>
    </row>
    <row r="54" spans="1:5" x14ac:dyDescent="0.25">
      <c r="A54" t="s">
        <v>223</v>
      </c>
      <c r="B54" t="s">
        <v>261</v>
      </c>
      <c r="C54" t="s">
        <v>19</v>
      </c>
      <c r="D54" t="s">
        <v>296</v>
      </c>
      <c r="E54" t="s">
        <v>413</v>
      </c>
    </row>
    <row r="55" spans="1:5" x14ac:dyDescent="0.25">
      <c r="A55" t="s">
        <v>217</v>
      </c>
      <c r="B55" t="s">
        <v>261</v>
      </c>
      <c r="C55" t="s">
        <v>19</v>
      </c>
      <c r="D55" t="s">
        <v>297</v>
      </c>
      <c r="E55" t="s">
        <v>414</v>
      </c>
    </row>
    <row r="56" spans="1:5" x14ac:dyDescent="0.25">
      <c r="A56" t="s">
        <v>218</v>
      </c>
      <c r="B56" t="s">
        <v>261</v>
      </c>
      <c r="C56" t="s">
        <v>19</v>
      </c>
      <c r="D56" t="s">
        <v>298</v>
      </c>
      <c r="E56" t="s">
        <v>414</v>
      </c>
    </row>
    <row r="57" spans="1:5" x14ac:dyDescent="0.25">
      <c r="A57" t="s">
        <v>76</v>
      </c>
      <c r="B57" t="s">
        <v>261</v>
      </c>
      <c r="C57" t="s">
        <v>19</v>
      </c>
      <c r="D57" t="s">
        <v>299</v>
      </c>
      <c r="E57" t="s">
        <v>414</v>
      </c>
    </row>
    <row r="58" spans="1:5" x14ac:dyDescent="0.25">
      <c r="A58" t="s">
        <v>222</v>
      </c>
      <c r="B58" t="s">
        <v>261</v>
      </c>
      <c r="C58" t="s">
        <v>394</v>
      </c>
      <c r="D58" t="s">
        <v>393</v>
      </c>
      <c r="E58" t="s">
        <v>413</v>
      </c>
    </row>
    <row r="59" spans="1:5" x14ac:dyDescent="0.25">
      <c r="A59" t="s">
        <v>83</v>
      </c>
      <c r="B59" t="s">
        <v>259</v>
      </c>
      <c r="C59" t="s">
        <v>20</v>
      </c>
      <c r="D59" t="s">
        <v>300</v>
      </c>
      <c r="E59" t="s">
        <v>410</v>
      </c>
    </row>
    <row r="60" spans="1:5" x14ac:dyDescent="0.25">
      <c r="A60" t="s">
        <v>83</v>
      </c>
      <c r="B60" t="s">
        <v>259</v>
      </c>
      <c r="C60" t="s">
        <v>268</v>
      </c>
      <c r="D60" t="s">
        <v>301</v>
      </c>
      <c r="E60" t="s">
        <v>414</v>
      </c>
    </row>
    <row r="61" spans="1:5" x14ac:dyDescent="0.25">
      <c r="A61" t="s">
        <v>136</v>
      </c>
      <c r="B61" t="s">
        <v>259</v>
      </c>
      <c r="C61" t="s">
        <v>271</v>
      </c>
      <c r="D61" t="s">
        <v>302</v>
      </c>
      <c r="E61" t="s">
        <v>414</v>
      </c>
    </row>
    <row r="62" spans="1:5" x14ac:dyDescent="0.25">
      <c r="A62" t="s">
        <v>1</v>
      </c>
      <c r="B62" t="s">
        <v>259</v>
      </c>
      <c r="C62" t="s">
        <v>270</v>
      </c>
      <c r="D62" t="s">
        <v>303</v>
      </c>
      <c r="E62" t="s">
        <v>414</v>
      </c>
    </row>
    <row r="63" spans="1:5" x14ac:dyDescent="0.25">
      <c r="A63" t="s">
        <v>175</v>
      </c>
      <c r="B63" t="s">
        <v>261</v>
      </c>
      <c r="C63" t="s">
        <v>268</v>
      </c>
      <c r="D63" t="s">
        <v>385</v>
      </c>
      <c r="E63" t="s">
        <v>414</v>
      </c>
    </row>
    <row r="64" spans="1:5" x14ac:dyDescent="0.25">
      <c r="A64" t="s">
        <v>13</v>
      </c>
      <c r="B64" t="s">
        <v>259</v>
      </c>
      <c r="C64" t="s">
        <v>272</v>
      </c>
      <c r="D64" t="s">
        <v>304</v>
      </c>
      <c r="E64" t="s">
        <v>414</v>
      </c>
    </row>
    <row r="65" spans="1:5" x14ac:dyDescent="0.25">
      <c r="A65" t="s">
        <v>173</v>
      </c>
      <c r="B65" t="s">
        <v>259</v>
      </c>
      <c r="C65" t="s">
        <v>374</v>
      </c>
      <c r="D65" t="s">
        <v>386</v>
      </c>
      <c r="E65" t="s">
        <v>414</v>
      </c>
    </row>
    <row r="66" spans="1:5" x14ac:dyDescent="0.25">
      <c r="A66" t="s">
        <v>174</v>
      </c>
      <c r="B66" t="s">
        <v>259</v>
      </c>
      <c r="C66" t="s">
        <v>374</v>
      </c>
      <c r="D66" t="s">
        <v>387</v>
      </c>
      <c r="E66" t="s">
        <v>414</v>
      </c>
    </row>
    <row r="67" spans="1:5" x14ac:dyDescent="0.25">
      <c r="A67" s="18" t="s">
        <v>247</v>
      </c>
      <c r="B67" t="s">
        <v>390</v>
      </c>
      <c r="C67" t="s">
        <v>365</v>
      </c>
      <c r="D67" t="s">
        <v>361</v>
      </c>
      <c r="E67" t="s">
        <v>414</v>
      </c>
    </row>
    <row r="68" spans="1:5" x14ac:dyDescent="0.25">
      <c r="A68" s="18" t="s">
        <v>245</v>
      </c>
      <c r="B68" t="s">
        <v>390</v>
      </c>
      <c r="C68" t="s">
        <v>365</v>
      </c>
      <c r="D68" t="s">
        <v>359</v>
      </c>
      <c r="E68" t="s">
        <v>414</v>
      </c>
    </row>
    <row r="69" spans="1:5" x14ac:dyDescent="0.25">
      <c r="A69" s="18" t="s">
        <v>246</v>
      </c>
      <c r="B69" t="s">
        <v>390</v>
      </c>
      <c r="C69" t="s">
        <v>365</v>
      </c>
      <c r="D69" t="s">
        <v>360</v>
      </c>
      <c r="E69" t="s">
        <v>414</v>
      </c>
    </row>
    <row r="70" spans="1:5" x14ac:dyDescent="0.25">
      <c r="A70" t="s">
        <v>219</v>
      </c>
      <c r="B70" t="s">
        <v>261</v>
      </c>
      <c r="C70" t="s">
        <v>268</v>
      </c>
      <c r="D70" t="s">
        <v>305</v>
      </c>
      <c r="E70" t="s">
        <v>414</v>
      </c>
    </row>
    <row r="71" spans="1:5" x14ac:dyDescent="0.25">
      <c r="A71" t="s">
        <v>162</v>
      </c>
      <c r="B71" t="s">
        <v>259</v>
      </c>
      <c r="C71" t="s">
        <v>268</v>
      </c>
      <c r="D71" t="s">
        <v>306</v>
      </c>
      <c r="E71" t="s">
        <v>414</v>
      </c>
    </row>
    <row r="72" spans="1:5" x14ac:dyDescent="0.25">
      <c r="A72" t="s">
        <v>99</v>
      </c>
      <c r="B72" t="s">
        <v>259</v>
      </c>
      <c r="C72" t="s">
        <v>392</v>
      </c>
      <c r="D72" t="s">
        <v>307</v>
      </c>
      <c r="E72" t="s">
        <v>412</v>
      </c>
    </row>
    <row r="73" spans="1:5" x14ac:dyDescent="0.25">
      <c r="A73" t="s">
        <v>100</v>
      </c>
      <c r="B73" t="s">
        <v>259</v>
      </c>
      <c r="C73" t="s">
        <v>392</v>
      </c>
      <c r="D73" t="s">
        <v>308</v>
      </c>
      <c r="E73" t="s">
        <v>412</v>
      </c>
    </row>
    <row r="74" spans="1:5" x14ac:dyDescent="0.25">
      <c r="A74" t="s">
        <v>95</v>
      </c>
      <c r="B74" t="s">
        <v>259</v>
      </c>
      <c r="C74" t="s">
        <v>392</v>
      </c>
      <c r="D74" t="s">
        <v>309</v>
      </c>
      <c r="E74" t="s">
        <v>412</v>
      </c>
    </row>
    <row r="75" spans="1:5" x14ac:dyDescent="0.25">
      <c r="A75" t="s">
        <v>96</v>
      </c>
      <c r="B75" t="s">
        <v>259</v>
      </c>
      <c r="C75" t="s">
        <v>392</v>
      </c>
      <c r="D75" t="s">
        <v>310</v>
      </c>
      <c r="E75" t="s">
        <v>412</v>
      </c>
    </row>
    <row r="76" spans="1:5" x14ac:dyDescent="0.25">
      <c r="A76" t="s">
        <v>97</v>
      </c>
      <c r="B76" t="s">
        <v>259</v>
      </c>
      <c r="C76" t="s">
        <v>392</v>
      </c>
      <c r="D76" t="s">
        <v>311</v>
      </c>
      <c r="E76" t="s">
        <v>412</v>
      </c>
    </row>
    <row r="77" spans="1:5" x14ac:dyDescent="0.25">
      <c r="A77" t="s">
        <v>98</v>
      </c>
      <c r="B77" t="s">
        <v>259</v>
      </c>
      <c r="C77" t="s">
        <v>392</v>
      </c>
      <c r="D77" t="s">
        <v>312</v>
      </c>
      <c r="E77" t="s">
        <v>412</v>
      </c>
    </row>
    <row r="78" spans="1:5" x14ac:dyDescent="0.25">
      <c r="A78" t="s">
        <v>18</v>
      </c>
      <c r="B78" t="s">
        <v>261</v>
      </c>
      <c r="C78" t="s">
        <v>19</v>
      </c>
      <c r="D78" t="s">
        <v>313</v>
      </c>
      <c r="E78" t="s">
        <v>412</v>
      </c>
    </row>
    <row r="79" spans="1:5" x14ac:dyDescent="0.25">
      <c r="A79" t="s">
        <v>63</v>
      </c>
      <c r="B79" t="s">
        <v>390</v>
      </c>
      <c r="C79" t="s">
        <v>391</v>
      </c>
      <c r="D79" t="s">
        <v>341</v>
      </c>
      <c r="E79" t="s">
        <v>412</v>
      </c>
    </row>
    <row r="80" spans="1:5" x14ac:dyDescent="0.25">
      <c r="A80" t="s">
        <v>67</v>
      </c>
      <c r="B80" t="s">
        <v>390</v>
      </c>
      <c r="C80" t="s">
        <v>391</v>
      </c>
      <c r="D80" t="s">
        <v>342</v>
      </c>
      <c r="E80" t="s">
        <v>412</v>
      </c>
    </row>
    <row r="81" spans="1:5" x14ac:dyDescent="0.25">
      <c r="A81" t="s">
        <v>55</v>
      </c>
      <c r="B81" t="s">
        <v>390</v>
      </c>
      <c r="C81" t="s">
        <v>391</v>
      </c>
      <c r="D81" t="s">
        <v>343</v>
      </c>
      <c r="E81" t="s">
        <v>412</v>
      </c>
    </row>
    <row r="82" spans="1:5" x14ac:dyDescent="0.25">
      <c r="A82" t="s">
        <v>59</v>
      </c>
      <c r="B82" t="s">
        <v>390</v>
      </c>
      <c r="C82" t="s">
        <v>391</v>
      </c>
      <c r="D82" t="s">
        <v>344</v>
      </c>
      <c r="E82" t="s">
        <v>412</v>
      </c>
    </row>
    <row r="83" spans="1:5" x14ac:dyDescent="0.25">
      <c r="A83" t="s">
        <v>62</v>
      </c>
      <c r="B83" t="s">
        <v>390</v>
      </c>
      <c r="C83" t="s">
        <v>391</v>
      </c>
      <c r="D83" t="s">
        <v>345</v>
      </c>
      <c r="E83" t="s">
        <v>412</v>
      </c>
    </row>
    <row r="84" spans="1:5" x14ac:dyDescent="0.25">
      <c r="A84" t="s">
        <v>66</v>
      </c>
      <c r="B84" t="s">
        <v>390</v>
      </c>
      <c r="C84" t="s">
        <v>391</v>
      </c>
      <c r="D84" t="s">
        <v>346</v>
      </c>
      <c r="E84" t="s">
        <v>412</v>
      </c>
    </row>
    <row r="85" spans="1:5" x14ac:dyDescent="0.25">
      <c r="A85" t="s">
        <v>54</v>
      </c>
      <c r="B85" t="s">
        <v>390</v>
      </c>
      <c r="C85" t="s">
        <v>391</v>
      </c>
      <c r="D85" t="s">
        <v>347</v>
      </c>
      <c r="E85" t="s">
        <v>412</v>
      </c>
    </row>
    <row r="86" spans="1:5" x14ac:dyDescent="0.25">
      <c r="A86" t="s">
        <v>58</v>
      </c>
      <c r="B86" t="s">
        <v>390</v>
      </c>
      <c r="C86" t="s">
        <v>391</v>
      </c>
      <c r="D86" t="s">
        <v>348</v>
      </c>
      <c r="E86" t="s">
        <v>412</v>
      </c>
    </row>
    <row r="87" spans="1:5" x14ac:dyDescent="0.25">
      <c r="A87" t="s">
        <v>65</v>
      </c>
      <c r="B87" t="s">
        <v>390</v>
      </c>
      <c r="C87" t="s">
        <v>391</v>
      </c>
      <c r="D87" t="s">
        <v>349</v>
      </c>
      <c r="E87" t="s">
        <v>412</v>
      </c>
    </row>
    <row r="88" spans="1:5" x14ac:dyDescent="0.25">
      <c r="A88" t="s">
        <v>69</v>
      </c>
      <c r="B88" t="s">
        <v>390</v>
      </c>
      <c r="C88" t="s">
        <v>391</v>
      </c>
      <c r="D88" t="s">
        <v>350</v>
      </c>
      <c r="E88" t="s">
        <v>412</v>
      </c>
    </row>
    <row r="89" spans="1:5" x14ac:dyDescent="0.25">
      <c r="A89" t="s">
        <v>57</v>
      </c>
      <c r="B89" t="s">
        <v>390</v>
      </c>
      <c r="C89" t="s">
        <v>391</v>
      </c>
      <c r="D89" t="s">
        <v>351</v>
      </c>
      <c r="E89" t="s">
        <v>412</v>
      </c>
    </row>
    <row r="90" spans="1:5" x14ac:dyDescent="0.25">
      <c r="A90" t="s">
        <v>61</v>
      </c>
      <c r="B90" t="s">
        <v>390</v>
      </c>
      <c r="C90" t="s">
        <v>391</v>
      </c>
      <c r="D90" t="s">
        <v>352</v>
      </c>
      <c r="E90" t="s">
        <v>412</v>
      </c>
    </row>
    <row r="91" spans="1:5" x14ac:dyDescent="0.25">
      <c r="A91" t="s">
        <v>64</v>
      </c>
      <c r="B91" t="s">
        <v>390</v>
      </c>
      <c r="C91" t="s">
        <v>391</v>
      </c>
      <c r="D91" t="s">
        <v>353</v>
      </c>
      <c r="E91" t="s">
        <v>412</v>
      </c>
    </row>
    <row r="92" spans="1:5" x14ac:dyDescent="0.25">
      <c r="A92" t="s">
        <v>68</v>
      </c>
      <c r="B92" t="s">
        <v>390</v>
      </c>
      <c r="C92" t="s">
        <v>391</v>
      </c>
      <c r="D92" t="s">
        <v>354</v>
      </c>
      <c r="E92" t="s">
        <v>412</v>
      </c>
    </row>
    <row r="93" spans="1:5" x14ac:dyDescent="0.25">
      <c r="A93" t="s">
        <v>56</v>
      </c>
      <c r="B93" t="s">
        <v>390</v>
      </c>
      <c r="C93" t="s">
        <v>391</v>
      </c>
      <c r="D93" t="s">
        <v>355</v>
      </c>
      <c r="E93" t="s">
        <v>412</v>
      </c>
    </row>
    <row r="94" spans="1:5" x14ac:dyDescent="0.25">
      <c r="A94" t="s">
        <v>60</v>
      </c>
      <c r="B94" t="s">
        <v>390</v>
      </c>
      <c r="C94" t="s">
        <v>391</v>
      </c>
      <c r="D94" t="s">
        <v>356</v>
      </c>
      <c r="E94" t="s">
        <v>412</v>
      </c>
    </row>
    <row r="95" spans="1:5" x14ac:dyDescent="0.25">
      <c r="A95" t="s">
        <v>53</v>
      </c>
      <c r="B95" t="s">
        <v>390</v>
      </c>
      <c r="C95" t="s">
        <v>358</v>
      </c>
      <c r="D95" t="s">
        <v>357</v>
      </c>
      <c r="E95" t="s">
        <v>412</v>
      </c>
    </row>
    <row r="96" spans="1:5" x14ac:dyDescent="0.25">
      <c r="A96" t="s">
        <v>84</v>
      </c>
      <c r="B96" t="s">
        <v>261</v>
      </c>
      <c r="C96" t="s">
        <v>269</v>
      </c>
      <c r="D96" t="s">
        <v>314</v>
      </c>
      <c r="E96" t="s">
        <v>414</v>
      </c>
    </row>
    <row r="97" spans="1:5" x14ac:dyDescent="0.25">
      <c r="A97" t="s">
        <v>187</v>
      </c>
      <c r="B97" t="s">
        <v>261</v>
      </c>
      <c r="C97" t="s">
        <v>269</v>
      </c>
      <c r="D97" t="s">
        <v>315</v>
      </c>
      <c r="E97" t="s">
        <v>414</v>
      </c>
    </row>
    <row r="98" spans="1:5" x14ac:dyDescent="0.25">
      <c r="A98" t="s">
        <v>188</v>
      </c>
      <c r="B98" t="s">
        <v>261</v>
      </c>
      <c r="C98" t="s">
        <v>269</v>
      </c>
      <c r="D98" t="s">
        <v>316</v>
      </c>
      <c r="E98" t="s">
        <v>414</v>
      </c>
    </row>
    <row r="99" spans="1:5" x14ac:dyDescent="0.25">
      <c r="A99" t="s">
        <v>189</v>
      </c>
      <c r="B99" t="s">
        <v>261</v>
      </c>
      <c r="C99" t="s">
        <v>269</v>
      </c>
      <c r="D99" t="s">
        <v>317</v>
      </c>
      <c r="E99" t="s">
        <v>414</v>
      </c>
    </row>
    <row r="100" spans="1:5" x14ac:dyDescent="0.25">
      <c r="A100" t="s">
        <v>190</v>
      </c>
      <c r="B100" t="s">
        <v>261</v>
      </c>
      <c r="C100" t="s">
        <v>269</v>
      </c>
      <c r="D100" t="s">
        <v>318</v>
      </c>
      <c r="E100" t="s">
        <v>414</v>
      </c>
    </row>
    <row r="101" spans="1:5" x14ac:dyDescent="0.25">
      <c r="A101" t="s">
        <v>86</v>
      </c>
      <c r="B101" t="s">
        <v>261</v>
      </c>
      <c r="C101" t="s">
        <v>20</v>
      </c>
      <c r="D101" t="s">
        <v>388</v>
      </c>
      <c r="E101" t="s">
        <v>413</v>
      </c>
    </row>
    <row r="102" spans="1:5" x14ac:dyDescent="0.25">
      <c r="A102" s="18" t="s">
        <v>250</v>
      </c>
      <c r="B102" t="s">
        <v>390</v>
      </c>
      <c r="C102" t="s">
        <v>366</v>
      </c>
      <c r="D102" t="s">
        <v>364</v>
      </c>
      <c r="E102" t="s">
        <v>414</v>
      </c>
    </row>
    <row r="103" spans="1:5" x14ac:dyDescent="0.25">
      <c r="A103" s="18" t="s">
        <v>248</v>
      </c>
      <c r="B103" t="s">
        <v>390</v>
      </c>
      <c r="C103" t="s">
        <v>366</v>
      </c>
      <c r="D103" t="s">
        <v>362</v>
      </c>
      <c r="E103" t="s">
        <v>414</v>
      </c>
    </row>
    <row r="104" spans="1:5" x14ac:dyDescent="0.25">
      <c r="A104" s="18" t="s">
        <v>249</v>
      </c>
      <c r="B104" t="s">
        <v>390</v>
      </c>
      <c r="C104" t="s">
        <v>366</v>
      </c>
      <c r="D104" t="s">
        <v>363</v>
      </c>
      <c r="E104" t="s">
        <v>414</v>
      </c>
    </row>
    <row r="105" spans="1:5" x14ac:dyDescent="0.25">
      <c r="A105" t="s">
        <v>154</v>
      </c>
      <c r="B105" t="s">
        <v>261</v>
      </c>
      <c r="C105" t="s">
        <v>20</v>
      </c>
      <c r="D105" t="s">
        <v>389</v>
      </c>
      <c r="E105" t="s">
        <v>413</v>
      </c>
    </row>
    <row r="106" spans="1:5" x14ac:dyDescent="0.25">
      <c r="A106" t="s">
        <v>106</v>
      </c>
      <c r="B106" t="s">
        <v>261</v>
      </c>
      <c r="C106" t="s">
        <v>20</v>
      </c>
      <c r="D106" t="s">
        <v>336</v>
      </c>
      <c r="E106" t="s">
        <v>414</v>
      </c>
    </row>
    <row r="107" spans="1:5" x14ac:dyDescent="0.25">
      <c r="A107" t="s">
        <v>242</v>
      </c>
      <c r="B107" t="s">
        <v>261</v>
      </c>
      <c r="C107" t="s">
        <v>20</v>
      </c>
      <c r="D107" t="s">
        <v>319</v>
      </c>
      <c r="E107" t="s">
        <v>412</v>
      </c>
    </row>
    <row r="108" spans="1:5" x14ac:dyDescent="0.25">
      <c r="A108" t="s">
        <v>243</v>
      </c>
      <c r="B108" t="s">
        <v>261</v>
      </c>
      <c r="C108" t="s">
        <v>20</v>
      </c>
      <c r="D108" t="s">
        <v>320</v>
      </c>
      <c r="E108" t="s">
        <v>412</v>
      </c>
    </row>
    <row r="109" spans="1:5" x14ac:dyDescent="0.25">
      <c r="A109" t="s">
        <v>240</v>
      </c>
      <c r="B109" t="s">
        <v>261</v>
      </c>
      <c r="C109" t="s">
        <v>20</v>
      </c>
      <c r="D109" t="s">
        <v>322</v>
      </c>
      <c r="E109" t="s">
        <v>412</v>
      </c>
    </row>
    <row r="110" spans="1:5" x14ac:dyDescent="0.25">
      <c r="A110" t="s">
        <v>241</v>
      </c>
      <c r="B110" t="s">
        <v>261</v>
      </c>
      <c r="C110" t="s">
        <v>20</v>
      </c>
      <c r="D110" t="s">
        <v>321</v>
      </c>
      <c r="E110" t="s">
        <v>412</v>
      </c>
    </row>
    <row r="111" spans="1:5" x14ac:dyDescent="0.25">
      <c r="A111" t="s">
        <v>238</v>
      </c>
      <c r="B111" t="s">
        <v>261</v>
      </c>
      <c r="C111" t="s">
        <v>20</v>
      </c>
      <c r="D111" t="s">
        <v>323</v>
      </c>
      <c r="E111" t="s">
        <v>412</v>
      </c>
    </row>
    <row r="112" spans="1:5" x14ac:dyDescent="0.25">
      <c r="A112" t="s">
        <v>239</v>
      </c>
      <c r="B112" t="s">
        <v>261</v>
      </c>
      <c r="C112" t="s">
        <v>20</v>
      </c>
      <c r="D112" t="s">
        <v>324</v>
      </c>
      <c r="E112" t="s">
        <v>412</v>
      </c>
    </row>
    <row r="113" spans="1:5" x14ac:dyDescent="0.25">
      <c r="A113" t="s">
        <v>236</v>
      </c>
      <c r="B113" t="s">
        <v>261</v>
      </c>
      <c r="C113" t="s">
        <v>20</v>
      </c>
      <c r="D113" t="s">
        <v>325</v>
      </c>
      <c r="E113" t="s">
        <v>412</v>
      </c>
    </row>
    <row r="114" spans="1:5" x14ac:dyDescent="0.25">
      <c r="A114" t="s">
        <v>237</v>
      </c>
      <c r="B114" t="s">
        <v>261</v>
      </c>
      <c r="C114" t="s">
        <v>20</v>
      </c>
      <c r="D114" t="s">
        <v>326</v>
      </c>
      <c r="E114" t="s">
        <v>412</v>
      </c>
    </row>
    <row r="115" spans="1:5" x14ac:dyDescent="0.25">
      <c r="A115" t="s">
        <v>234</v>
      </c>
      <c r="B115" t="s">
        <v>261</v>
      </c>
      <c r="C115" t="s">
        <v>20</v>
      </c>
      <c r="D115" t="s">
        <v>327</v>
      </c>
      <c r="E115" t="s">
        <v>412</v>
      </c>
    </row>
    <row r="116" spans="1:5" x14ac:dyDescent="0.25">
      <c r="A116" t="s">
        <v>235</v>
      </c>
      <c r="B116" t="s">
        <v>261</v>
      </c>
      <c r="C116" t="s">
        <v>20</v>
      </c>
      <c r="D116" t="s">
        <v>328</v>
      </c>
      <c r="E116" t="s">
        <v>412</v>
      </c>
    </row>
    <row r="117" spans="1:5" x14ac:dyDescent="0.25">
      <c r="A117" t="s">
        <v>232</v>
      </c>
      <c r="B117" t="s">
        <v>261</v>
      </c>
      <c r="C117" t="s">
        <v>20</v>
      </c>
      <c r="D117" t="s">
        <v>329</v>
      </c>
      <c r="E117" t="s">
        <v>412</v>
      </c>
    </row>
    <row r="118" spans="1:5" x14ac:dyDescent="0.25">
      <c r="A118" t="s">
        <v>233</v>
      </c>
      <c r="B118" t="s">
        <v>261</v>
      </c>
      <c r="C118" t="s">
        <v>20</v>
      </c>
      <c r="D118" t="s">
        <v>330</v>
      </c>
      <c r="E118" t="s">
        <v>412</v>
      </c>
    </row>
    <row r="119" spans="1:5" x14ac:dyDescent="0.25">
      <c r="A119" t="s">
        <v>230</v>
      </c>
      <c r="B119" t="s">
        <v>261</v>
      </c>
      <c r="C119" t="s">
        <v>20</v>
      </c>
      <c r="D119" t="s">
        <v>331</v>
      </c>
      <c r="E119" t="s">
        <v>412</v>
      </c>
    </row>
    <row r="120" spans="1:5" x14ac:dyDescent="0.25">
      <c r="A120" t="s">
        <v>231</v>
      </c>
      <c r="B120" t="s">
        <v>261</v>
      </c>
      <c r="C120" t="s">
        <v>20</v>
      </c>
      <c r="D120" t="s">
        <v>332</v>
      </c>
      <c r="E120" t="s">
        <v>412</v>
      </c>
    </row>
    <row r="121" spans="1:5" x14ac:dyDescent="0.25">
      <c r="A121" t="s">
        <v>228</v>
      </c>
      <c r="B121" t="s">
        <v>261</v>
      </c>
      <c r="C121" t="s">
        <v>20</v>
      </c>
      <c r="D121" t="s">
        <v>333</v>
      </c>
      <c r="E121" t="s">
        <v>412</v>
      </c>
    </row>
    <row r="122" spans="1:5" x14ac:dyDescent="0.25">
      <c r="A122" t="s">
        <v>229</v>
      </c>
      <c r="B122" t="s">
        <v>261</v>
      </c>
      <c r="C122" t="s">
        <v>20</v>
      </c>
      <c r="D122" t="s">
        <v>334</v>
      </c>
      <c r="E122" t="s">
        <v>412</v>
      </c>
    </row>
    <row r="123" spans="1:5" x14ac:dyDescent="0.25">
      <c r="A123" t="s">
        <v>89</v>
      </c>
      <c r="B123" t="s">
        <v>261</v>
      </c>
      <c r="C123" t="s">
        <v>20</v>
      </c>
      <c r="D123" t="s">
        <v>335</v>
      </c>
      <c r="E123" t="s">
        <v>410</v>
      </c>
    </row>
    <row r="124" spans="1:5" x14ac:dyDescent="0.25">
      <c r="A124" t="s">
        <v>140</v>
      </c>
      <c r="B124" t="s">
        <v>261</v>
      </c>
      <c r="C124" t="s">
        <v>20</v>
      </c>
      <c r="D124" t="s">
        <v>337</v>
      </c>
      <c r="E124" t="s">
        <v>413</v>
      </c>
    </row>
    <row r="125" spans="1:5" x14ac:dyDescent="0.25">
      <c r="A125" t="s">
        <v>159</v>
      </c>
      <c r="B125" t="s">
        <v>259</v>
      </c>
      <c r="C125" t="s">
        <v>273</v>
      </c>
      <c r="D125" t="s">
        <v>338</v>
      </c>
      <c r="E125" t="s">
        <v>414</v>
      </c>
    </row>
    <row r="126" spans="1:5" x14ac:dyDescent="0.25">
      <c r="A126" t="s">
        <v>212</v>
      </c>
      <c r="B126" t="s">
        <v>259</v>
      </c>
      <c r="C126" t="s">
        <v>374</v>
      </c>
      <c r="D126" t="s">
        <v>373</v>
      </c>
      <c r="E126" t="s">
        <v>414</v>
      </c>
    </row>
    <row r="127" spans="1:5" x14ac:dyDescent="0.25">
      <c r="A127" t="s">
        <v>158</v>
      </c>
      <c r="B127" t="s">
        <v>261</v>
      </c>
      <c r="C127" t="s">
        <v>268</v>
      </c>
      <c r="D127" t="s">
        <v>376</v>
      </c>
      <c r="E127" t="s">
        <v>414</v>
      </c>
    </row>
    <row r="128" spans="1:5" x14ac:dyDescent="0.25">
      <c r="A128" t="s">
        <v>52</v>
      </c>
      <c r="B128" t="s">
        <v>261</v>
      </c>
      <c r="C128" t="s">
        <v>375</v>
      </c>
      <c r="D128" t="s">
        <v>380</v>
      </c>
      <c r="E128" t="s">
        <v>412</v>
      </c>
    </row>
    <row r="129" spans="1:5" x14ac:dyDescent="0.25">
      <c r="A129" t="s">
        <v>167</v>
      </c>
      <c r="B129" t="s">
        <v>261</v>
      </c>
      <c r="C129" t="s">
        <v>19</v>
      </c>
      <c r="D129" t="s">
        <v>377</v>
      </c>
      <c r="E129" t="s">
        <v>414</v>
      </c>
    </row>
    <row r="130" spans="1:5" x14ac:dyDescent="0.25">
      <c r="A130" t="s">
        <v>129</v>
      </c>
      <c r="B130" t="s">
        <v>259</v>
      </c>
      <c r="C130" t="s">
        <v>20</v>
      </c>
      <c r="D130" t="s">
        <v>372</v>
      </c>
      <c r="E130" t="s">
        <v>410</v>
      </c>
    </row>
    <row r="131" spans="1:5" x14ac:dyDescent="0.25">
      <c r="A131" t="s">
        <v>161</v>
      </c>
      <c r="B131" t="s">
        <v>261</v>
      </c>
      <c r="C131" t="s">
        <v>20</v>
      </c>
      <c r="D131" t="s">
        <v>378</v>
      </c>
      <c r="E131" t="s">
        <v>414</v>
      </c>
    </row>
    <row r="132" spans="1:5" x14ac:dyDescent="0.25">
      <c r="A132" t="s">
        <v>12</v>
      </c>
      <c r="B132" t="s">
        <v>415</v>
      </c>
      <c r="C132" t="s">
        <v>20</v>
      </c>
      <c r="D132" t="s">
        <v>416</v>
      </c>
      <c r="E132" t="s">
        <v>410</v>
      </c>
    </row>
    <row r="133" spans="1:5" x14ac:dyDescent="0.25">
      <c r="A133" t="s">
        <v>91</v>
      </c>
      <c r="B133" t="s">
        <v>418</v>
      </c>
      <c r="C133" t="s">
        <v>392</v>
      </c>
      <c r="D133" t="s">
        <v>309</v>
      </c>
      <c r="E133" t="s">
        <v>414</v>
      </c>
    </row>
    <row r="134" spans="1:5" x14ac:dyDescent="0.25">
      <c r="A134" t="s">
        <v>92</v>
      </c>
      <c r="B134" t="s">
        <v>418</v>
      </c>
      <c r="C134" t="s">
        <v>392</v>
      </c>
      <c r="D134" t="s">
        <v>310</v>
      </c>
      <c r="E134" t="s">
        <v>414</v>
      </c>
    </row>
    <row r="135" spans="1:5" x14ac:dyDescent="0.25">
      <c r="A135" t="s">
        <v>93</v>
      </c>
      <c r="B135" t="s">
        <v>418</v>
      </c>
      <c r="C135" t="s">
        <v>392</v>
      </c>
      <c r="D135" t="s">
        <v>311</v>
      </c>
      <c r="E135" t="s">
        <v>414</v>
      </c>
    </row>
    <row r="136" spans="1:5" x14ac:dyDescent="0.25">
      <c r="A136" t="s">
        <v>94</v>
      </c>
      <c r="B136" t="s">
        <v>418</v>
      </c>
      <c r="C136" t="s">
        <v>392</v>
      </c>
      <c r="D136" t="s">
        <v>312</v>
      </c>
      <c r="E136" t="s">
        <v>414</v>
      </c>
    </row>
    <row r="137" spans="1:5" x14ac:dyDescent="0.25">
      <c r="A137" t="s">
        <v>137</v>
      </c>
      <c r="B137" t="s">
        <v>418</v>
      </c>
      <c r="C137" t="s">
        <v>20</v>
      </c>
      <c r="D137" t="s">
        <v>422</v>
      </c>
      <c r="E137" t="s">
        <v>414</v>
      </c>
    </row>
    <row r="138" spans="1:5" x14ac:dyDescent="0.25">
      <c r="A138" t="s">
        <v>201</v>
      </c>
      <c r="B138" t="s">
        <v>418</v>
      </c>
      <c r="C138" t="s">
        <v>268</v>
      </c>
      <c r="D138" t="s">
        <v>421</v>
      </c>
      <c r="E138" t="s">
        <v>414</v>
      </c>
    </row>
    <row r="139" spans="1:5" x14ac:dyDescent="0.25">
      <c r="A139" t="s">
        <v>213</v>
      </c>
      <c r="B139" t="s">
        <v>418</v>
      </c>
      <c r="C139" t="s">
        <v>419</v>
      </c>
      <c r="D139" t="s">
        <v>420</v>
      </c>
      <c r="E139" t="s">
        <v>414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50"/>
  <sheetViews>
    <sheetView zoomScale="85" zoomScaleNormal="85" workbookViewId="0">
      <selection activeCell="A18" sqref="A18"/>
    </sheetView>
  </sheetViews>
  <sheetFormatPr defaultRowHeight="15" x14ac:dyDescent="0.25"/>
  <cols>
    <col min="1" max="1" width="34" style="67" customWidth="1"/>
    <col min="2" max="2" width="35.5703125" style="67" customWidth="1"/>
    <col min="3" max="3" width="17" style="67" customWidth="1"/>
    <col min="4" max="4" width="22.140625" style="67" bestFit="1" customWidth="1"/>
    <col min="5" max="5" width="28.28515625" style="67" customWidth="1"/>
    <col min="6" max="6" width="26.140625" style="67" bestFit="1" customWidth="1"/>
    <col min="7" max="7" width="20.7109375" style="67" bestFit="1" customWidth="1"/>
    <col min="8" max="8" width="17.7109375" style="67" customWidth="1"/>
    <col min="9" max="9" width="12.5703125" style="67" bestFit="1" customWidth="1"/>
    <col min="10" max="16384" width="9.140625" style="67"/>
  </cols>
  <sheetData>
    <row r="1" spans="1:9" x14ac:dyDescent="0.25">
      <c r="A1" s="66" t="s">
        <v>47</v>
      </c>
      <c r="B1" s="66" t="s">
        <v>49</v>
      </c>
      <c r="C1" s="66" t="s">
        <v>48</v>
      </c>
      <c r="D1" s="6" t="s">
        <v>514</v>
      </c>
      <c r="E1" s="66" t="s">
        <v>493</v>
      </c>
      <c r="F1" s="6" t="s">
        <v>515</v>
      </c>
      <c r="G1" s="6" t="s">
        <v>538</v>
      </c>
      <c r="H1" s="6" t="s">
        <v>539</v>
      </c>
      <c r="I1" s="6" t="s">
        <v>543</v>
      </c>
    </row>
    <row r="2" spans="1:9" x14ac:dyDescent="0.25">
      <c r="A2" s="67" t="s">
        <v>75</v>
      </c>
      <c r="B2" s="67" t="s">
        <v>13</v>
      </c>
      <c r="C2" s="67" t="b">
        <f>TRUE</f>
        <v>1</v>
      </c>
      <c r="D2" s="67" t="b">
        <f>VLOOKUP(A2,Modulos!A:C,2,FALSE)</f>
        <v>1</v>
      </c>
      <c r="E2" s="67" t="str">
        <f>IF(C2,"Nenhuma",VLOOKUP(B2,Funcoes_Outputs!B:C,2,FALSE))</f>
        <v>Nenhuma</v>
      </c>
      <c r="F2" s="67" t="b">
        <f>AND(C2,D2)</f>
        <v>1</v>
      </c>
      <c r="G2" s="67" t="b">
        <f>VLOOKUP(A2,Modulos!$A:$C,2,FALSE)</f>
        <v>1</v>
      </c>
      <c r="H2" s="67" t="b">
        <f>AND(G2,C2)</f>
        <v>1</v>
      </c>
      <c r="I2" s="67">
        <f t="shared" ref="I2:I65" si="0">COUNTIF($B:$B,B2)</f>
        <v>3</v>
      </c>
    </row>
    <row r="3" spans="1:9" x14ac:dyDescent="0.25">
      <c r="A3" s="67" t="s">
        <v>75</v>
      </c>
      <c r="B3" s="67" t="s">
        <v>14</v>
      </c>
      <c r="C3" s="67" t="b">
        <f>TRUE</f>
        <v>1</v>
      </c>
      <c r="D3" s="67" t="b">
        <f>VLOOKUP(A3,Modulos!A:C,2,FALSE)</f>
        <v>1</v>
      </c>
      <c r="E3" s="67" t="str">
        <f>IF(C3,"Nenhuma",VLOOKUP(B3,Funcoes_Outputs!B:C,2,FALSE))</f>
        <v>Nenhuma</v>
      </c>
      <c r="F3" s="67" t="b">
        <f t="shared" ref="F3:F64" si="1">AND(C3,D3)</f>
        <v>1</v>
      </c>
      <c r="G3" s="67" t="b">
        <f>VLOOKUP(A3,Modulos!$A:$C,2,FALSE)</f>
        <v>1</v>
      </c>
      <c r="H3" s="67" t="b">
        <f t="shared" ref="H3:H64" si="2">AND(G3,C3)</f>
        <v>1</v>
      </c>
      <c r="I3" s="67">
        <f t="shared" si="0"/>
        <v>2</v>
      </c>
    </row>
    <row r="4" spans="1:9" x14ac:dyDescent="0.25">
      <c r="A4" s="67" t="s">
        <v>75</v>
      </c>
      <c r="B4" s="67" t="s">
        <v>76</v>
      </c>
      <c r="C4" s="67" t="b">
        <f>TRUE</f>
        <v>1</v>
      </c>
      <c r="D4" s="67" t="b">
        <f>VLOOKUP(A4,Modulos!A:C,2,FALSE)</f>
        <v>1</v>
      </c>
      <c r="E4" s="67" t="str">
        <f>IF(C4,"Nenhuma",VLOOKUP(B4,Funcoes_Outputs!B:C,2,FALSE))</f>
        <v>Nenhuma</v>
      </c>
      <c r="F4" s="67" t="b">
        <f t="shared" si="1"/>
        <v>1</v>
      </c>
      <c r="G4" s="67" t="b">
        <f>VLOOKUP(A4,Modulos!$A:$C,2,FALSE)</f>
        <v>1</v>
      </c>
      <c r="H4" s="67" t="b">
        <f t="shared" si="2"/>
        <v>1</v>
      </c>
      <c r="I4" s="67">
        <f t="shared" si="0"/>
        <v>1</v>
      </c>
    </row>
    <row r="5" spans="1:9" x14ac:dyDescent="0.25">
      <c r="A5" s="67" t="s">
        <v>75</v>
      </c>
      <c r="B5" s="67" t="s">
        <v>53</v>
      </c>
      <c r="C5" s="67" t="b">
        <f>FALSE</f>
        <v>0</v>
      </c>
      <c r="D5" s="67" t="b">
        <f>VLOOKUP(A5,Modulos!A:C,2,FALSE)</f>
        <v>1</v>
      </c>
      <c r="E5" s="67" t="str">
        <f>IF(C5,"Nenhuma",VLOOKUP(B5,Funcoes_Outputs!B:C,2,FALSE))</f>
        <v>calcular_faltas</v>
      </c>
      <c r="F5" s="67" t="b">
        <f t="shared" si="1"/>
        <v>0</v>
      </c>
      <c r="G5" s="67" t="b">
        <f>VLOOKUP(A5,Modulos!$A:$C,2,FALSE)</f>
        <v>1</v>
      </c>
      <c r="H5" s="67" t="b">
        <f t="shared" si="2"/>
        <v>0</v>
      </c>
      <c r="I5" s="67">
        <f t="shared" si="0"/>
        <v>2</v>
      </c>
    </row>
    <row r="6" spans="1:9" x14ac:dyDescent="0.25">
      <c r="A6" s="67" t="s">
        <v>75</v>
      </c>
      <c r="B6" s="67" t="s">
        <v>54</v>
      </c>
      <c r="C6" s="67" t="b">
        <f>FALSE</f>
        <v>0</v>
      </c>
      <c r="D6" s="67" t="b">
        <f>VLOOKUP(A6,Modulos!A:C,2,FALSE)</f>
        <v>1</v>
      </c>
      <c r="E6" s="67" t="str">
        <f>IF(C6,"Nenhuma",VLOOKUP(B6,Funcoes_Outputs!B:C,2,FALSE))</f>
        <v>calcular_eventos</v>
      </c>
      <c r="F6" s="67" t="b">
        <f t="shared" si="1"/>
        <v>0</v>
      </c>
      <c r="G6" s="67" t="b">
        <f>VLOOKUP(A6,Modulos!$A:$C,2,FALSE)</f>
        <v>1</v>
      </c>
      <c r="H6" s="67" t="b">
        <f t="shared" si="2"/>
        <v>0</v>
      </c>
      <c r="I6" s="67">
        <f t="shared" si="0"/>
        <v>10</v>
      </c>
    </row>
    <row r="7" spans="1:9" x14ac:dyDescent="0.25">
      <c r="A7" s="67" t="s">
        <v>75</v>
      </c>
      <c r="B7" s="67" t="s">
        <v>58</v>
      </c>
      <c r="C7" s="67" t="b">
        <f>FALSE</f>
        <v>0</v>
      </c>
      <c r="D7" s="67" t="b">
        <f>VLOOKUP(A7,Modulos!A:C,2,FALSE)</f>
        <v>1</v>
      </c>
      <c r="E7" s="67" t="str">
        <f>IF(C7,"Nenhuma",VLOOKUP(B7,Funcoes_Outputs!B:C,2,FALSE))</f>
        <v>calcular_eventos</v>
      </c>
      <c r="F7" s="67" t="b">
        <f t="shared" si="1"/>
        <v>0</v>
      </c>
      <c r="G7" s="67" t="b">
        <f>VLOOKUP(A7,Modulos!$A:$C,2,FALSE)</f>
        <v>1</v>
      </c>
      <c r="H7" s="67" t="b">
        <f t="shared" si="2"/>
        <v>0</v>
      </c>
      <c r="I7" s="67">
        <f t="shared" si="0"/>
        <v>4</v>
      </c>
    </row>
    <row r="8" spans="1:9" x14ac:dyDescent="0.25">
      <c r="A8" s="67" t="s">
        <v>75</v>
      </c>
      <c r="B8" s="67" t="s">
        <v>62</v>
      </c>
      <c r="C8" s="67" t="b">
        <f>FALSE</f>
        <v>0</v>
      </c>
      <c r="D8" s="67" t="b">
        <f>VLOOKUP(A8,Modulos!A:C,2,FALSE)</f>
        <v>1</v>
      </c>
      <c r="E8" s="67" t="str">
        <f>IF(C8,"Nenhuma",VLOOKUP(B8,Funcoes_Outputs!B:C,2,FALSE))</f>
        <v>calcular_eventos</v>
      </c>
      <c r="F8" s="67" t="b">
        <f t="shared" si="1"/>
        <v>0</v>
      </c>
      <c r="G8" s="67" t="b">
        <f>VLOOKUP(A8,Modulos!$A:$C,2,FALSE)</f>
        <v>1</v>
      </c>
      <c r="H8" s="67" t="b">
        <f t="shared" si="2"/>
        <v>0</v>
      </c>
      <c r="I8" s="67">
        <f t="shared" si="0"/>
        <v>9</v>
      </c>
    </row>
    <row r="9" spans="1:9" x14ac:dyDescent="0.25">
      <c r="A9" s="67" t="s">
        <v>75</v>
      </c>
      <c r="B9" s="67" t="s">
        <v>66</v>
      </c>
      <c r="C9" s="67" t="b">
        <f>FALSE</f>
        <v>0</v>
      </c>
      <c r="D9" s="67" t="b">
        <f>VLOOKUP(A9,Modulos!A:C,2,FALSE)</f>
        <v>1</v>
      </c>
      <c r="E9" s="67" t="str">
        <f>IF(C9,"Nenhuma",VLOOKUP(B9,Funcoes_Outputs!B:C,2,FALSE))</f>
        <v>calcular_eventos</v>
      </c>
      <c r="F9" s="67" t="b">
        <f t="shared" si="1"/>
        <v>0</v>
      </c>
      <c r="G9" s="67" t="b">
        <f>VLOOKUP(A9,Modulos!$A:$C,2,FALSE)</f>
        <v>1</v>
      </c>
      <c r="H9" s="67" t="b">
        <f t="shared" si="2"/>
        <v>0</v>
      </c>
      <c r="I9" s="67">
        <f t="shared" si="0"/>
        <v>4</v>
      </c>
    </row>
    <row r="10" spans="1:9" x14ac:dyDescent="0.25">
      <c r="A10" s="67" t="s">
        <v>85</v>
      </c>
      <c r="B10" s="67" t="s">
        <v>101</v>
      </c>
      <c r="C10" s="67" t="b">
        <f>FALSE</f>
        <v>0</v>
      </c>
      <c r="D10" s="67" t="b">
        <f>VLOOKUP(A10,Modulos!A:C,2,FALSE)</f>
        <v>1</v>
      </c>
      <c r="E10" s="67" t="str">
        <f>IF(C10,"Nenhuma",VLOOKUP(B10,Funcoes_Outputs!B:C,2,FALSE))</f>
        <v>calcular_beneficios_inss</v>
      </c>
      <c r="F10" s="67" t="b">
        <f t="shared" si="1"/>
        <v>0</v>
      </c>
      <c r="G10" s="67" t="b">
        <f>VLOOKUP(A10,Modulos!$A:$C,2,FALSE)</f>
        <v>1</v>
      </c>
      <c r="H10" s="67" t="b">
        <f t="shared" si="2"/>
        <v>0</v>
      </c>
      <c r="I10" s="67">
        <f t="shared" si="0"/>
        <v>1</v>
      </c>
    </row>
    <row r="11" spans="1:9" x14ac:dyDescent="0.25">
      <c r="A11" s="67" t="s">
        <v>85</v>
      </c>
      <c r="B11" s="67" t="s">
        <v>102</v>
      </c>
      <c r="C11" s="67" t="b">
        <f>FALSE</f>
        <v>0</v>
      </c>
      <c r="D11" s="67" t="b">
        <f>VLOOKUP(A11,Modulos!A:C,2,FALSE)</f>
        <v>1</v>
      </c>
      <c r="E11" s="67" t="str">
        <f>IF(C11,"Nenhuma",VLOOKUP(B11,Funcoes_Outputs!B:C,2,FALSE))</f>
        <v>calcular_beneficios_inss</v>
      </c>
      <c r="F11" s="67" t="b">
        <f t="shared" si="1"/>
        <v>0</v>
      </c>
      <c r="G11" s="67" t="b">
        <f>VLOOKUP(A11,Modulos!$A:$C,2,FALSE)</f>
        <v>1</v>
      </c>
      <c r="H11" s="67" t="b">
        <f t="shared" si="2"/>
        <v>0</v>
      </c>
      <c r="I11" s="67">
        <f t="shared" si="0"/>
        <v>1</v>
      </c>
    </row>
    <row r="12" spans="1:9" x14ac:dyDescent="0.25">
      <c r="A12" s="67" t="s">
        <v>85</v>
      </c>
      <c r="B12" s="67" t="s">
        <v>103</v>
      </c>
      <c r="C12" s="67" t="b">
        <f>FALSE</f>
        <v>0</v>
      </c>
      <c r="D12" s="67" t="b">
        <f>VLOOKUP(A12,Modulos!A:C,2,FALSE)</f>
        <v>1</v>
      </c>
      <c r="E12" s="67" t="str">
        <f>IF(C12,"Nenhuma",VLOOKUP(B12,Funcoes_Outputs!B:C,2,FALSE))</f>
        <v>calcular_beneficios_inss</v>
      </c>
      <c r="F12" s="67" t="b">
        <f t="shared" si="1"/>
        <v>0</v>
      </c>
      <c r="G12" s="67" t="b">
        <f>VLOOKUP(A12,Modulos!$A:$C,2,FALSE)</f>
        <v>1</v>
      </c>
      <c r="H12" s="67" t="b">
        <f t="shared" si="2"/>
        <v>0</v>
      </c>
      <c r="I12" s="67">
        <f t="shared" si="0"/>
        <v>1</v>
      </c>
    </row>
    <row r="13" spans="1:9" x14ac:dyDescent="0.25">
      <c r="A13" s="67" t="s">
        <v>85</v>
      </c>
      <c r="B13" s="67" t="s">
        <v>104</v>
      </c>
      <c r="C13" s="67" t="b">
        <f>FALSE</f>
        <v>0</v>
      </c>
      <c r="D13" s="67" t="b">
        <f>VLOOKUP(A13,Modulos!A:C,2,FALSE)</f>
        <v>1</v>
      </c>
      <c r="E13" s="67" t="str">
        <f>IF(C13,"Nenhuma",VLOOKUP(B13,Funcoes_Outputs!B:C,2,FALSE))</f>
        <v>calcular_beneficios_inss</v>
      </c>
      <c r="F13" s="67" t="b">
        <f t="shared" si="1"/>
        <v>0</v>
      </c>
      <c r="G13" s="67" t="b">
        <f>VLOOKUP(A13,Modulos!$A:$C,2,FALSE)</f>
        <v>1</v>
      </c>
      <c r="H13" s="67" t="b">
        <f t="shared" si="2"/>
        <v>0</v>
      </c>
      <c r="I13" s="67">
        <f t="shared" si="0"/>
        <v>1</v>
      </c>
    </row>
    <row r="14" spans="1:9" x14ac:dyDescent="0.25">
      <c r="A14" s="67" t="s">
        <v>85</v>
      </c>
      <c r="B14" s="67" t="s">
        <v>202</v>
      </c>
      <c r="C14" s="67" t="b">
        <f>TRUE</f>
        <v>1</v>
      </c>
      <c r="D14" s="67" t="b">
        <f>VLOOKUP(A14,Modulos!A:C,2,FALSE)</f>
        <v>1</v>
      </c>
      <c r="E14" s="67" t="str">
        <f>IF(C14,"Nenhuma",VLOOKUP(B14,Funcoes_Outputs!B:C,2,FALSE))</f>
        <v>Nenhuma</v>
      </c>
      <c r="F14" s="67" t="b">
        <f t="shared" si="1"/>
        <v>1</v>
      </c>
      <c r="G14" s="67" t="b">
        <f>VLOOKUP(A14,Modulos!$A:$C,2,FALSE)</f>
        <v>1</v>
      </c>
      <c r="H14" s="67" t="b">
        <f t="shared" si="2"/>
        <v>1</v>
      </c>
      <c r="I14" s="67">
        <f t="shared" si="0"/>
        <v>2</v>
      </c>
    </row>
    <row r="15" spans="1:9" x14ac:dyDescent="0.25">
      <c r="A15" s="67" t="s">
        <v>85</v>
      </c>
      <c r="B15" s="67" t="s">
        <v>203</v>
      </c>
      <c r="C15" s="67" t="b">
        <f>TRUE</f>
        <v>1</v>
      </c>
      <c r="D15" s="67" t="b">
        <f>VLOOKUP(A15,Modulos!A:C,2,FALSE)</f>
        <v>1</v>
      </c>
      <c r="E15" s="67" t="str">
        <f>IF(C15,"Nenhuma",VLOOKUP(B15,Funcoes_Outputs!B:C,2,FALSE))</f>
        <v>Nenhuma</v>
      </c>
      <c r="F15" s="67" t="b">
        <f t="shared" si="1"/>
        <v>1</v>
      </c>
      <c r="G15" s="67" t="b">
        <f>VLOOKUP(A15,Modulos!$A:$C,2,FALSE)</f>
        <v>1</v>
      </c>
      <c r="H15" s="67" t="b">
        <f t="shared" si="2"/>
        <v>1</v>
      </c>
      <c r="I15" s="67">
        <f t="shared" si="0"/>
        <v>2</v>
      </c>
    </row>
    <row r="16" spans="1:9" x14ac:dyDescent="0.25">
      <c r="A16" s="67" t="s">
        <v>85</v>
      </c>
      <c r="B16" s="67" t="s">
        <v>204</v>
      </c>
      <c r="C16" s="67" t="b">
        <f>TRUE</f>
        <v>1</v>
      </c>
      <c r="D16" s="67" t="b">
        <f>VLOOKUP(A16,Modulos!A:C,2,FALSE)</f>
        <v>1</v>
      </c>
      <c r="E16" s="67" t="str">
        <f>IF(C16,"Nenhuma",VLOOKUP(B16,Funcoes_Outputs!B:C,2,FALSE))</f>
        <v>Nenhuma</v>
      </c>
      <c r="F16" s="67" t="b">
        <f t="shared" si="1"/>
        <v>1</v>
      </c>
      <c r="G16" s="67" t="b">
        <f>VLOOKUP(A16,Modulos!$A:$C,2,FALSE)</f>
        <v>1</v>
      </c>
      <c r="H16" s="67" t="b">
        <f t="shared" si="2"/>
        <v>1</v>
      </c>
      <c r="I16" s="67">
        <f t="shared" si="0"/>
        <v>2</v>
      </c>
    </row>
    <row r="17" spans="1:9" x14ac:dyDescent="0.25">
      <c r="A17" s="67" t="s">
        <v>85</v>
      </c>
      <c r="B17" s="67" t="s">
        <v>205</v>
      </c>
      <c r="C17" s="67" t="b">
        <f>TRUE</f>
        <v>1</v>
      </c>
      <c r="D17" s="67" t="b">
        <f>VLOOKUP(A17,Modulos!A:C,2,FALSE)</f>
        <v>1</v>
      </c>
      <c r="E17" s="67" t="str">
        <f>IF(C17,"Nenhuma",VLOOKUP(B17,Funcoes_Outputs!B:C,2,FALSE))</f>
        <v>Nenhuma</v>
      </c>
      <c r="F17" s="67" t="b">
        <f t="shared" si="1"/>
        <v>1</v>
      </c>
      <c r="G17" s="67" t="b">
        <f>VLOOKUP(A17,Modulos!$A:$C,2,FALSE)</f>
        <v>1</v>
      </c>
      <c r="H17" s="67" t="b">
        <f t="shared" si="2"/>
        <v>1</v>
      </c>
      <c r="I17" s="67">
        <f t="shared" si="0"/>
        <v>2</v>
      </c>
    </row>
    <row r="18" spans="1:9" x14ac:dyDescent="0.25">
      <c r="A18" s="67" t="s">
        <v>90</v>
      </c>
      <c r="B18" s="67" t="s">
        <v>56</v>
      </c>
      <c r="C18" s="67" t="b">
        <f>FALSE</f>
        <v>0</v>
      </c>
      <c r="D18" s="67" t="b">
        <f>VLOOKUP(A18,Modulos!A:C,2,FALSE)</f>
        <v>1</v>
      </c>
      <c r="E18" s="67" t="str">
        <f>IF(C18,"Nenhuma",VLOOKUP(B18,Funcoes_Outputs!B:C,2,FALSE))</f>
        <v>calcular_eventos</v>
      </c>
      <c r="F18" s="67" t="b">
        <f t="shared" si="1"/>
        <v>0</v>
      </c>
      <c r="G18" s="67" t="b">
        <f>VLOOKUP(A18,Modulos!$A:$C,2,FALSE)</f>
        <v>1</v>
      </c>
      <c r="H18" s="67" t="b">
        <f t="shared" si="2"/>
        <v>0</v>
      </c>
      <c r="I18" s="67">
        <f t="shared" si="0"/>
        <v>8</v>
      </c>
    </row>
    <row r="19" spans="1:9" x14ac:dyDescent="0.25">
      <c r="A19" s="67" t="s">
        <v>90</v>
      </c>
      <c r="B19" s="67" t="s">
        <v>60</v>
      </c>
      <c r="C19" s="67" t="b">
        <f>FALSE</f>
        <v>0</v>
      </c>
      <c r="D19" s="67" t="b">
        <f>VLOOKUP(A19,Modulos!A:C,2,FALSE)</f>
        <v>1</v>
      </c>
      <c r="E19" s="67" t="str">
        <f>IF(C19,"Nenhuma",VLOOKUP(B19,Funcoes_Outputs!B:C,2,FALSE))</f>
        <v>calcular_eventos</v>
      </c>
      <c r="F19" s="67" t="b">
        <f t="shared" si="1"/>
        <v>0</v>
      </c>
      <c r="G19" s="67" t="b">
        <f>VLOOKUP(A19,Modulos!$A:$C,2,FALSE)</f>
        <v>1</v>
      </c>
      <c r="H19" s="67" t="b">
        <f t="shared" si="2"/>
        <v>0</v>
      </c>
      <c r="I19" s="67">
        <f t="shared" si="0"/>
        <v>2</v>
      </c>
    </row>
    <row r="20" spans="1:9" x14ac:dyDescent="0.25">
      <c r="A20" s="67" t="s">
        <v>90</v>
      </c>
      <c r="B20" s="67" t="s">
        <v>64</v>
      </c>
      <c r="C20" s="67" t="b">
        <f>FALSE</f>
        <v>0</v>
      </c>
      <c r="D20" s="67" t="b">
        <f>VLOOKUP(A20,Modulos!A:C,2,FALSE)</f>
        <v>1</v>
      </c>
      <c r="E20" s="67" t="str">
        <f>IF(C20,"Nenhuma",VLOOKUP(B20,Funcoes_Outputs!B:C,2,FALSE))</f>
        <v>calcular_eventos</v>
      </c>
      <c r="F20" s="67" t="b">
        <f t="shared" si="1"/>
        <v>0</v>
      </c>
      <c r="G20" s="67" t="b">
        <f>VLOOKUP(A20,Modulos!$A:$C,2,FALSE)</f>
        <v>1</v>
      </c>
      <c r="H20" s="67" t="b">
        <f t="shared" si="2"/>
        <v>0</v>
      </c>
      <c r="I20" s="67">
        <f t="shared" si="0"/>
        <v>7</v>
      </c>
    </row>
    <row r="21" spans="1:9" x14ac:dyDescent="0.25">
      <c r="A21" s="67" t="s">
        <v>90</v>
      </c>
      <c r="B21" s="67" t="s">
        <v>68</v>
      </c>
      <c r="C21" s="67" t="b">
        <f>FALSE</f>
        <v>0</v>
      </c>
      <c r="D21" s="67" t="b">
        <f>VLOOKUP(A21,Modulos!A:C,2,FALSE)</f>
        <v>1</v>
      </c>
      <c r="E21" s="67" t="str">
        <f>IF(C21,"Nenhuma",VLOOKUP(B21,Funcoes_Outputs!B:C,2,FALSE))</f>
        <v>calcular_eventos</v>
      </c>
      <c r="F21" s="67" t="b">
        <f t="shared" si="1"/>
        <v>0</v>
      </c>
      <c r="G21" s="67" t="b">
        <f>VLOOKUP(A21,Modulos!$A:$C,2,FALSE)</f>
        <v>1</v>
      </c>
      <c r="H21" s="67" t="b">
        <f t="shared" si="2"/>
        <v>0</v>
      </c>
      <c r="I21" s="67">
        <f t="shared" si="0"/>
        <v>2</v>
      </c>
    </row>
    <row r="22" spans="1:9" x14ac:dyDescent="0.25">
      <c r="A22" s="67" t="s">
        <v>90</v>
      </c>
      <c r="B22" s="67" t="s">
        <v>57</v>
      </c>
      <c r="C22" s="67" t="b">
        <f>FALSE</f>
        <v>0</v>
      </c>
      <c r="D22" s="67" t="b">
        <f>VLOOKUP(A22,Modulos!A:C,2,FALSE)</f>
        <v>1</v>
      </c>
      <c r="E22" s="67" t="str">
        <f>IF(C22,"Nenhuma",VLOOKUP(B22,Funcoes_Outputs!B:C,2,FALSE))</f>
        <v>calcular_eventos</v>
      </c>
      <c r="F22" s="67" t="b">
        <f t="shared" si="1"/>
        <v>0</v>
      </c>
      <c r="G22" s="67" t="b">
        <f>VLOOKUP(A22,Modulos!$A:$C,2,FALSE)</f>
        <v>1</v>
      </c>
      <c r="H22" s="67" t="b">
        <f t="shared" si="2"/>
        <v>0</v>
      </c>
      <c r="I22" s="67">
        <f t="shared" si="0"/>
        <v>9</v>
      </c>
    </row>
    <row r="23" spans="1:9" x14ac:dyDescent="0.25">
      <c r="A23" s="67" t="s">
        <v>90</v>
      </c>
      <c r="B23" s="67" t="s">
        <v>61</v>
      </c>
      <c r="C23" s="67" t="b">
        <f>FALSE</f>
        <v>0</v>
      </c>
      <c r="D23" s="67" t="b">
        <f>VLOOKUP(A23,Modulos!A:C,2,FALSE)</f>
        <v>1</v>
      </c>
      <c r="E23" s="67" t="str">
        <f>IF(C23,"Nenhuma",VLOOKUP(B23,Funcoes_Outputs!B:C,2,FALSE))</f>
        <v>calcular_eventos</v>
      </c>
      <c r="F23" s="67" t="b">
        <f t="shared" si="1"/>
        <v>0</v>
      </c>
      <c r="G23" s="67" t="b">
        <f>VLOOKUP(A23,Modulos!$A:$C,2,FALSE)</f>
        <v>1</v>
      </c>
      <c r="H23" s="67" t="b">
        <f t="shared" si="2"/>
        <v>0</v>
      </c>
      <c r="I23" s="67">
        <f t="shared" si="0"/>
        <v>4</v>
      </c>
    </row>
    <row r="24" spans="1:9" x14ac:dyDescent="0.25">
      <c r="A24" s="67" t="s">
        <v>90</v>
      </c>
      <c r="B24" s="67" t="s">
        <v>65</v>
      </c>
      <c r="C24" s="67" t="b">
        <f>FALSE</f>
        <v>0</v>
      </c>
      <c r="D24" s="67" t="b">
        <f>VLOOKUP(A24,Modulos!A:C,2,FALSE)</f>
        <v>1</v>
      </c>
      <c r="E24" s="67" t="str">
        <f>IF(C24,"Nenhuma",VLOOKUP(B24,Funcoes_Outputs!B:C,2,FALSE))</f>
        <v>calcular_eventos</v>
      </c>
      <c r="F24" s="67" t="b">
        <f t="shared" si="1"/>
        <v>0</v>
      </c>
      <c r="G24" s="67" t="b">
        <f>VLOOKUP(A24,Modulos!$A:$C,2,FALSE)</f>
        <v>1</v>
      </c>
      <c r="H24" s="67" t="b">
        <f t="shared" si="2"/>
        <v>0</v>
      </c>
      <c r="I24" s="67">
        <f t="shared" si="0"/>
        <v>8</v>
      </c>
    </row>
    <row r="25" spans="1:9" x14ac:dyDescent="0.25">
      <c r="A25" s="67" t="s">
        <v>90</v>
      </c>
      <c r="B25" s="67" t="s">
        <v>69</v>
      </c>
      <c r="C25" s="67" t="b">
        <f>FALSE</f>
        <v>0</v>
      </c>
      <c r="D25" s="67" t="b">
        <f>VLOOKUP(A25,Modulos!A:C,2,FALSE)</f>
        <v>1</v>
      </c>
      <c r="E25" s="67" t="str">
        <f>IF(C25,"Nenhuma",VLOOKUP(B25,Funcoes_Outputs!B:C,2,FALSE))</f>
        <v>calcular_eventos</v>
      </c>
      <c r="F25" s="67" t="b">
        <f t="shared" si="1"/>
        <v>0</v>
      </c>
      <c r="G25" s="67" t="b">
        <f>VLOOKUP(A25,Modulos!$A:$C,2,FALSE)</f>
        <v>1</v>
      </c>
      <c r="H25" s="67" t="b">
        <f t="shared" si="2"/>
        <v>0</v>
      </c>
      <c r="I25" s="67">
        <f t="shared" si="0"/>
        <v>4</v>
      </c>
    </row>
    <row r="26" spans="1:9" x14ac:dyDescent="0.25">
      <c r="A26" s="67" t="s">
        <v>90</v>
      </c>
      <c r="B26" s="67" t="s">
        <v>54</v>
      </c>
      <c r="C26" s="67" t="b">
        <f>FALSE</f>
        <v>0</v>
      </c>
      <c r="D26" s="67" t="b">
        <f>VLOOKUP(A26,Modulos!A:C,2,FALSE)</f>
        <v>1</v>
      </c>
      <c r="E26" s="67" t="str">
        <f>IF(C26,"Nenhuma",VLOOKUP(B26,Funcoes_Outputs!B:C,2,FALSE))</f>
        <v>calcular_eventos</v>
      </c>
      <c r="F26" s="67" t="b">
        <f t="shared" si="1"/>
        <v>0</v>
      </c>
      <c r="G26" s="67" t="b">
        <f>VLOOKUP(A26,Modulos!$A:$C,2,FALSE)</f>
        <v>1</v>
      </c>
      <c r="H26" s="67" t="b">
        <f t="shared" si="2"/>
        <v>0</v>
      </c>
      <c r="I26" s="67">
        <f t="shared" si="0"/>
        <v>10</v>
      </c>
    </row>
    <row r="27" spans="1:9" x14ac:dyDescent="0.25">
      <c r="A27" s="67" t="s">
        <v>90</v>
      </c>
      <c r="B27" s="67" t="s">
        <v>58</v>
      </c>
      <c r="C27" s="67" t="b">
        <f>FALSE</f>
        <v>0</v>
      </c>
      <c r="D27" s="67" t="b">
        <f>VLOOKUP(A27,Modulos!A:C,2,FALSE)</f>
        <v>1</v>
      </c>
      <c r="E27" s="67" t="str">
        <f>IF(C27,"Nenhuma",VLOOKUP(B27,Funcoes_Outputs!B:C,2,FALSE))</f>
        <v>calcular_eventos</v>
      </c>
      <c r="F27" s="67" t="b">
        <f t="shared" si="1"/>
        <v>0</v>
      </c>
      <c r="G27" s="67" t="b">
        <f>VLOOKUP(A27,Modulos!$A:$C,2,FALSE)</f>
        <v>1</v>
      </c>
      <c r="H27" s="67" t="b">
        <f t="shared" si="2"/>
        <v>0</v>
      </c>
      <c r="I27" s="67">
        <f t="shared" si="0"/>
        <v>4</v>
      </c>
    </row>
    <row r="28" spans="1:9" x14ac:dyDescent="0.25">
      <c r="A28" s="67" t="s">
        <v>90</v>
      </c>
      <c r="B28" s="67" t="s">
        <v>62</v>
      </c>
      <c r="C28" s="67" t="b">
        <f>FALSE</f>
        <v>0</v>
      </c>
      <c r="D28" s="67" t="b">
        <f>VLOOKUP(A28,Modulos!A:C,2,FALSE)</f>
        <v>1</v>
      </c>
      <c r="E28" s="67" t="str">
        <f>IF(C28,"Nenhuma",VLOOKUP(B28,Funcoes_Outputs!B:C,2,FALSE))</f>
        <v>calcular_eventos</v>
      </c>
      <c r="F28" s="67" t="b">
        <f t="shared" si="1"/>
        <v>0</v>
      </c>
      <c r="G28" s="67" t="b">
        <f>VLOOKUP(A28,Modulos!$A:$C,2,FALSE)</f>
        <v>1</v>
      </c>
      <c r="H28" s="67" t="b">
        <f t="shared" si="2"/>
        <v>0</v>
      </c>
      <c r="I28" s="67">
        <f t="shared" si="0"/>
        <v>9</v>
      </c>
    </row>
    <row r="29" spans="1:9" x14ac:dyDescent="0.25">
      <c r="A29" s="67" t="s">
        <v>90</v>
      </c>
      <c r="B29" s="67" t="s">
        <v>66</v>
      </c>
      <c r="C29" s="67" t="b">
        <f>FALSE</f>
        <v>0</v>
      </c>
      <c r="D29" s="67" t="b">
        <f>VLOOKUP(A29,Modulos!A:C,2,FALSE)</f>
        <v>1</v>
      </c>
      <c r="E29" s="67" t="str">
        <f>IF(C29,"Nenhuma",VLOOKUP(B29,Funcoes_Outputs!B:C,2,FALSE))</f>
        <v>calcular_eventos</v>
      </c>
      <c r="F29" s="67" t="b">
        <f t="shared" si="1"/>
        <v>0</v>
      </c>
      <c r="G29" s="67" t="b">
        <f>VLOOKUP(A29,Modulos!$A:$C,2,FALSE)</f>
        <v>1</v>
      </c>
      <c r="H29" s="67" t="b">
        <f t="shared" si="2"/>
        <v>0</v>
      </c>
      <c r="I29" s="67">
        <f t="shared" si="0"/>
        <v>4</v>
      </c>
    </row>
    <row r="30" spans="1:9" x14ac:dyDescent="0.25">
      <c r="A30" s="67" t="s">
        <v>90</v>
      </c>
      <c r="B30" s="67" t="s">
        <v>55</v>
      </c>
      <c r="C30" s="67" t="b">
        <f>FALSE</f>
        <v>0</v>
      </c>
      <c r="D30" s="67" t="b">
        <f>VLOOKUP(A30,Modulos!A:C,2,FALSE)</f>
        <v>1</v>
      </c>
      <c r="E30" s="67" t="str">
        <f>IF(C30,"Nenhuma",VLOOKUP(B30,Funcoes_Outputs!B:C,2,FALSE))</f>
        <v>calcular_eventos</v>
      </c>
      <c r="F30" s="67" t="b">
        <f t="shared" si="1"/>
        <v>0</v>
      </c>
      <c r="G30" s="67" t="b">
        <f>VLOOKUP(A30,Modulos!$A:$C,2,FALSE)</f>
        <v>1</v>
      </c>
      <c r="H30" s="67" t="b">
        <f t="shared" si="2"/>
        <v>0</v>
      </c>
      <c r="I30" s="67">
        <f t="shared" si="0"/>
        <v>11</v>
      </c>
    </row>
    <row r="31" spans="1:9" x14ac:dyDescent="0.25">
      <c r="A31" s="67" t="s">
        <v>90</v>
      </c>
      <c r="B31" s="67" t="s">
        <v>59</v>
      </c>
      <c r="C31" s="67" t="b">
        <f>FALSE</f>
        <v>0</v>
      </c>
      <c r="D31" s="67" t="b">
        <f>VLOOKUP(A31,Modulos!A:C,2,FALSE)</f>
        <v>1</v>
      </c>
      <c r="E31" s="67" t="str">
        <f>IF(C31,"Nenhuma",VLOOKUP(B31,Funcoes_Outputs!B:C,2,FALSE))</f>
        <v>calcular_eventos</v>
      </c>
      <c r="F31" s="67" t="b">
        <f t="shared" si="1"/>
        <v>0</v>
      </c>
      <c r="G31" s="67" t="b">
        <f>VLOOKUP(A31,Modulos!$A:$C,2,FALSE)</f>
        <v>1</v>
      </c>
      <c r="H31" s="67" t="b">
        <f t="shared" si="2"/>
        <v>0</v>
      </c>
      <c r="I31" s="67">
        <f t="shared" si="0"/>
        <v>5</v>
      </c>
    </row>
    <row r="32" spans="1:9" x14ac:dyDescent="0.25">
      <c r="A32" s="67" t="s">
        <v>90</v>
      </c>
      <c r="B32" s="67" t="s">
        <v>63</v>
      </c>
      <c r="C32" s="67" t="b">
        <f>FALSE</f>
        <v>0</v>
      </c>
      <c r="D32" s="67" t="b">
        <f>VLOOKUP(A32,Modulos!A:C,2,FALSE)</f>
        <v>1</v>
      </c>
      <c r="E32" s="67" t="str">
        <f>IF(C32,"Nenhuma",VLOOKUP(B32,Funcoes_Outputs!B:C,2,FALSE))</f>
        <v>calcular_eventos</v>
      </c>
      <c r="F32" s="67" t="b">
        <f t="shared" si="1"/>
        <v>0</v>
      </c>
      <c r="G32" s="67" t="b">
        <f>VLOOKUP(A32,Modulos!$A:$C,2,FALSE)</f>
        <v>1</v>
      </c>
      <c r="H32" s="67" t="b">
        <f t="shared" si="2"/>
        <v>0</v>
      </c>
      <c r="I32" s="67">
        <f t="shared" si="0"/>
        <v>10</v>
      </c>
    </row>
    <row r="33" spans="1:9" x14ac:dyDescent="0.25">
      <c r="A33" s="67" t="s">
        <v>90</v>
      </c>
      <c r="B33" s="67" t="s">
        <v>67</v>
      </c>
      <c r="C33" s="67" t="b">
        <f>FALSE</f>
        <v>0</v>
      </c>
      <c r="D33" s="67" t="b">
        <f>VLOOKUP(A33,Modulos!A:C,2,FALSE)</f>
        <v>1</v>
      </c>
      <c r="E33" s="67" t="str">
        <f>IF(C33,"Nenhuma",VLOOKUP(B33,Funcoes_Outputs!B:C,2,FALSE))</f>
        <v>calcular_eventos</v>
      </c>
      <c r="F33" s="67" t="b">
        <f t="shared" si="1"/>
        <v>0</v>
      </c>
      <c r="G33" s="67" t="b">
        <f>VLOOKUP(A33,Modulos!$A:$C,2,FALSE)</f>
        <v>1</v>
      </c>
      <c r="H33" s="67" t="b">
        <f t="shared" si="2"/>
        <v>0</v>
      </c>
      <c r="I33" s="67">
        <f t="shared" si="0"/>
        <v>5</v>
      </c>
    </row>
    <row r="34" spans="1:9" x14ac:dyDescent="0.25">
      <c r="A34" s="67" t="s">
        <v>90</v>
      </c>
      <c r="B34" s="67" t="s">
        <v>465</v>
      </c>
      <c r="C34" s="67" t="b">
        <f>TRUE</f>
        <v>1</v>
      </c>
      <c r="D34" s="67" t="b">
        <f>VLOOKUP(A34,Modulos!A:C,2,FALSE)</f>
        <v>1</v>
      </c>
      <c r="E34" s="67" t="str">
        <f>IF(C34,"Nenhuma",VLOOKUP(B34,Funcoes_Outputs!B:C,2,FALSE))</f>
        <v>Nenhuma</v>
      </c>
      <c r="F34" s="67" t="b">
        <f t="shared" si="1"/>
        <v>1</v>
      </c>
      <c r="G34" s="67" t="b">
        <f>VLOOKUP(A34,Modulos!$A:$C,2,FALSE)</f>
        <v>1</v>
      </c>
      <c r="H34" s="67" t="b">
        <f t="shared" si="2"/>
        <v>1</v>
      </c>
      <c r="I34" s="67">
        <f t="shared" si="0"/>
        <v>1</v>
      </c>
    </row>
    <row r="35" spans="1:9" x14ac:dyDescent="0.25">
      <c r="A35" s="67" t="s">
        <v>90</v>
      </c>
      <c r="B35" s="67" t="s">
        <v>466</v>
      </c>
      <c r="C35" s="67" t="b">
        <f>TRUE</f>
        <v>1</v>
      </c>
      <c r="D35" s="67" t="b">
        <f>VLOOKUP(A35,Modulos!A:C,2,FALSE)</f>
        <v>1</v>
      </c>
      <c r="E35" s="67" t="str">
        <f>IF(C35,"Nenhuma",VLOOKUP(B35,Funcoes_Outputs!B:C,2,FALSE))</f>
        <v>Nenhuma</v>
      </c>
      <c r="F35" s="67" t="b">
        <f t="shared" si="1"/>
        <v>1</v>
      </c>
      <c r="G35" s="67" t="b">
        <f>VLOOKUP(A35,Modulos!$A:$C,2,FALSE)</f>
        <v>1</v>
      </c>
      <c r="H35" s="67" t="b">
        <f t="shared" si="2"/>
        <v>1</v>
      </c>
      <c r="I35" s="67">
        <f t="shared" si="0"/>
        <v>1</v>
      </c>
    </row>
    <row r="36" spans="1:9" x14ac:dyDescent="0.25">
      <c r="A36" s="67" t="s">
        <v>90</v>
      </c>
      <c r="B36" s="67" t="s">
        <v>467</v>
      </c>
      <c r="C36" s="67" t="b">
        <f>TRUE</f>
        <v>1</v>
      </c>
      <c r="D36" s="67" t="b">
        <f>VLOOKUP(A36,Modulos!A:C,2,FALSE)</f>
        <v>1</v>
      </c>
      <c r="E36" s="67" t="str">
        <f>IF(C36,"Nenhuma",VLOOKUP(B36,Funcoes_Outputs!B:C,2,FALSE))</f>
        <v>Nenhuma</v>
      </c>
      <c r="F36" s="67" t="b">
        <f t="shared" si="1"/>
        <v>1</v>
      </c>
      <c r="G36" s="67" t="b">
        <f>VLOOKUP(A36,Modulos!$A:$C,2,FALSE)</f>
        <v>1</v>
      </c>
      <c r="H36" s="67" t="b">
        <f t="shared" si="2"/>
        <v>1</v>
      </c>
      <c r="I36" s="67">
        <f t="shared" si="0"/>
        <v>1</v>
      </c>
    </row>
    <row r="37" spans="1:9" x14ac:dyDescent="0.25">
      <c r="A37" s="67" t="s">
        <v>90</v>
      </c>
      <c r="B37" s="67" t="s">
        <v>468</v>
      </c>
      <c r="C37" s="67" t="b">
        <f>TRUE</f>
        <v>1</v>
      </c>
      <c r="D37" s="67" t="b">
        <f>VLOOKUP(A37,Modulos!A:C,2,FALSE)</f>
        <v>1</v>
      </c>
      <c r="E37" s="67" t="str">
        <f>IF(C37,"Nenhuma",VLOOKUP(B37,Funcoes_Outputs!B:C,2,FALSE))</f>
        <v>Nenhuma</v>
      </c>
      <c r="F37" s="67" t="b">
        <f t="shared" si="1"/>
        <v>1</v>
      </c>
      <c r="G37" s="67" t="b">
        <f>VLOOKUP(A37,Modulos!$A:$C,2,FALSE)</f>
        <v>1</v>
      </c>
      <c r="H37" s="67" t="b">
        <f t="shared" si="2"/>
        <v>1</v>
      </c>
      <c r="I37" s="67">
        <f t="shared" si="0"/>
        <v>1</v>
      </c>
    </row>
    <row r="38" spans="1:9" x14ac:dyDescent="0.25">
      <c r="A38" s="67" t="s">
        <v>90</v>
      </c>
      <c r="B38" s="67" t="s">
        <v>95</v>
      </c>
      <c r="C38" s="67" t="b">
        <f>TRUE</f>
        <v>1</v>
      </c>
      <c r="D38" s="67" t="b">
        <f>VLOOKUP(A38,Modulos!A:C,2,FALSE)</f>
        <v>1</v>
      </c>
      <c r="E38" s="67" t="str">
        <f>IF(C38,"Nenhuma",VLOOKUP(B38,Funcoes_Outputs!B:C,2,FALSE))</f>
        <v>Nenhuma</v>
      </c>
      <c r="F38" s="67" t="b">
        <f t="shared" si="1"/>
        <v>1</v>
      </c>
      <c r="G38" s="67" t="b">
        <f>VLOOKUP(A38,Modulos!$A:$C,2,FALSE)</f>
        <v>1</v>
      </c>
      <c r="H38" s="67" t="b">
        <f t="shared" si="2"/>
        <v>1</v>
      </c>
      <c r="I38" s="67">
        <f t="shared" si="0"/>
        <v>1</v>
      </c>
    </row>
    <row r="39" spans="1:9" x14ac:dyDescent="0.25">
      <c r="A39" s="67" t="s">
        <v>90</v>
      </c>
      <c r="B39" s="67" t="s">
        <v>96</v>
      </c>
      <c r="C39" s="67" t="b">
        <f>TRUE</f>
        <v>1</v>
      </c>
      <c r="D39" s="67" t="b">
        <f>VLOOKUP(A39,Modulos!A:C,2,FALSE)</f>
        <v>1</v>
      </c>
      <c r="E39" s="67" t="str">
        <f>IF(C39,"Nenhuma",VLOOKUP(B39,Funcoes_Outputs!B:C,2,FALSE))</f>
        <v>Nenhuma</v>
      </c>
      <c r="F39" s="67" t="b">
        <f t="shared" si="1"/>
        <v>1</v>
      </c>
      <c r="G39" s="67" t="b">
        <f>VLOOKUP(A39,Modulos!$A:$C,2,FALSE)</f>
        <v>1</v>
      </c>
      <c r="H39" s="67" t="b">
        <f t="shared" si="2"/>
        <v>1</v>
      </c>
      <c r="I39" s="67">
        <f t="shared" si="0"/>
        <v>1</v>
      </c>
    </row>
    <row r="40" spans="1:9" x14ac:dyDescent="0.25">
      <c r="A40" s="67" t="s">
        <v>90</v>
      </c>
      <c r="B40" s="67" t="s">
        <v>97</v>
      </c>
      <c r="C40" s="67" t="b">
        <f>TRUE</f>
        <v>1</v>
      </c>
      <c r="D40" s="67" t="b">
        <f>VLOOKUP(A40,Modulos!A:C,2,FALSE)</f>
        <v>1</v>
      </c>
      <c r="E40" s="67" t="str">
        <f>IF(C40,"Nenhuma",VLOOKUP(B40,Funcoes_Outputs!B:C,2,FALSE))</f>
        <v>Nenhuma</v>
      </c>
      <c r="F40" s="67" t="b">
        <f t="shared" si="1"/>
        <v>1</v>
      </c>
      <c r="G40" s="67" t="b">
        <f>VLOOKUP(A40,Modulos!$A:$C,2,FALSE)</f>
        <v>1</v>
      </c>
      <c r="H40" s="67" t="b">
        <f t="shared" si="2"/>
        <v>1</v>
      </c>
      <c r="I40" s="67">
        <f t="shared" si="0"/>
        <v>1</v>
      </c>
    </row>
    <row r="41" spans="1:9" x14ac:dyDescent="0.25">
      <c r="A41" s="67" t="s">
        <v>90</v>
      </c>
      <c r="B41" s="67" t="s">
        <v>98</v>
      </c>
      <c r="C41" s="67" t="b">
        <f>TRUE</f>
        <v>1</v>
      </c>
      <c r="D41" s="67" t="b">
        <f>VLOOKUP(A41,Modulos!A:C,2,FALSE)</f>
        <v>1</v>
      </c>
      <c r="E41" s="67" t="str">
        <f>IF(C41,"Nenhuma",VLOOKUP(B41,Funcoes_Outputs!B:C,2,FALSE))</f>
        <v>Nenhuma</v>
      </c>
      <c r="F41" s="67" t="b">
        <f t="shared" si="1"/>
        <v>1</v>
      </c>
      <c r="G41" s="67" t="b">
        <f>VLOOKUP(A41,Modulos!$A:$C,2,FALSE)</f>
        <v>1</v>
      </c>
      <c r="H41" s="67" t="b">
        <f t="shared" si="2"/>
        <v>1</v>
      </c>
      <c r="I41" s="67">
        <f t="shared" si="0"/>
        <v>1</v>
      </c>
    </row>
    <row r="42" spans="1:9" x14ac:dyDescent="0.25">
      <c r="A42" s="67" t="s">
        <v>90</v>
      </c>
      <c r="B42" s="67" t="s">
        <v>89</v>
      </c>
      <c r="C42" s="67" t="b">
        <f>TRUE</f>
        <v>1</v>
      </c>
      <c r="D42" s="67" t="b">
        <f>VLOOKUP(A42,Modulos!A:C,2,FALSE)</f>
        <v>1</v>
      </c>
      <c r="E42" s="67" t="str">
        <f>IF(C42,"Nenhuma",VLOOKUP(B42,Funcoes_Outputs!B:C,2,FALSE))</f>
        <v>Nenhuma</v>
      </c>
      <c r="F42" s="67" t="b">
        <f t="shared" si="1"/>
        <v>1</v>
      </c>
      <c r="G42" s="67" t="b">
        <f>VLOOKUP(A42,Modulos!$A:$C,2,FALSE)</f>
        <v>1</v>
      </c>
      <c r="H42" s="67" t="b">
        <f t="shared" si="2"/>
        <v>1</v>
      </c>
      <c r="I42" s="67">
        <f t="shared" si="0"/>
        <v>1</v>
      </c>
    </row>
    <row r="43" spans="1:9" x14ac:dyDescent="0.25">
      <c r="A43" s="37" t="s">
        <v>109</v>
      </c>
      <c r="B43" s="67" t="s">
        <v>111</v>
      </c>
      <c r="C43" s="67" t="b">
        <f>TRUE</f>
        <v>1</v>
      </c>
      <c r="D43" s="67" t="b">
        <f>VLOOKUP(A43,Modulos!A:C,2,FALSE)</f>
        <v>1</v>
      </c>
      <c r="E43" s="67" t="str">
        <f>IF(C43,"Nenhuma",VLOOKUP(B43,Funcoes_Outputs!B:C,2,FALSE))</f>
        <v>Nenhuma</v>
      </c>
      <c r="F43" s="67" t="b">
        <f t="shared" si="1"/>
        <v>1</v>
      </c>
      <c r="G43" s="67" t="b">
        <f>VLOOKUP(A43,Modulos!$A:$C,2,FALSE)</f>
        <v>1</v>
      </c>
      <c r="H43" s="67" t="b">
        <f t="shared" si="2"/>
        <v>1</v>
      </c>
      <c r="I43" s="67">
        <f t="shared" si="0"/>
        <v>1</v>
      </c>
    </row>
    <row r="44" spans="1:9" x14ac:dyDescent="0.25">
      <c r="A44" s="67" t="s">
        <v>109</v>
      </c>
      <c r="B44" s="67" t="s">
        <v>56</v>
      </c>
      <c r="C44" s="67" t="b">
        <f>FALSE</f>
        <v>0</v>
      </c>
      <c r="D44" s="67" t="b">
        <f>VLOOKUP(A44,Modulos!A:C,2,FALSE)</f>
        <v>1</v>
      </c>
      <c r="E44" s="67" t="str">
        <f>IF(C44,"Nenhuma",VLOOKUP(B44,Funcoes_Outputs!B:C,2,FALSE))</f>
        <v>calcular_eventos</v>
      </c>
      <c r="F44" s="67" t="b">
        <f t="shared" si="1"/>
        <v>0</v>
      </c>
      <c r="G44" s="67" t="b">
        <f>VLOOKUP(A44,Modulos!$A:$C,2,FALSE)</f>
        <v>1</v>
      </c>
      <c r="H44" s="67" t="b">
        <f t="shared" si="2"/>
        <v>0</v>
      </c>
      <c r="I44" s="67">
        <f t="shared" si="0"/>
        <v>8</v>
      </c>
    </row>
    <row r="45" spans="1:9" x14ac:dyDescent="0.25">
      <c r="A45" s="67" t="s">
        <v>109</v>
      </c>
      <c r="B45" s="67" t="s">
        <v>64</v>
      </c>
      <c r="C45" s="67" t="b">
        <f>FALSE</f>
        <v>0</v>
      </c>
      <c r="D45" s="67" t="b">
        <f>VLOOKUP(A45,Modulos!A:C,2,FALSE)</f>
        <v>1</v>
      </c>
      <c r="E45" s="67" t="str">
        <f>IF(C45,"Nenhuma",VLOOKUP(B45,Funcoes_Outputs!B:C,2,FALSE))</f>
        <v>calcular_eventos</v>
      </c>
      <c r="F45" s="67" t="b">
        <f t="shared" si="1"/>
        <v>0</v>
      </c>
      <c r="G45" s="67" t="b">
        <f>VLOOKUP(A45,Modulos!$A:$C,2,FALSE)</f>
        <v>1</v>
      </c>
      <c r="H45" s="67" t="b">
        <f t="shared" si="2"/>
        <v>0</v>
      </c>
      <c r="I45" s="67">
        <f t="shared" si="0"/>
        <v>7</v>
      </c>
    </row>
    <row r="46" spans="1:9" x14ac:dyDescent="0.25">
      <c r="A46" s="67" t="s">
        <v>109</v>
      </c>
      <c r="B46" s="67" t="s">
        <v>54</v>
      </c>
      <c r="C46" s="67" t="b">
        <f>FALSE</f>
        <v>0</v>
      </c>
      <c r="D46" s="67" t="b">
        <f>VLOOKUP(A46,Modulos!A:C,2,FALSE)</f>
        <v>1</v>
      </c>
      <c r="E46" s="67" t="str">
        <f>IF(C46,"Nenhuma",VLOOKUP(B46,Funcoes_Outputs!B:C,2,FALSE))</f>
        <v>calcular_eventos</v>
      </c>
      <c r="F46" s="67" t="b">
        <f t="shared" si="1"/>
        <v>0</v>
      </c>
      <c r="G46" s="67" t="b">
        <f>VLOOKUP(A46,Modulos!$A:$C,2,FALSE)</f>
        <v>1</v>
      </c>
      <c r="H46" s="67" t="b">
        <f t="shared" si="2"/>
        <v>0</v>
      </c>
      <c r="I46" s="67">
        <f t="shared" si="0"/>
        <v>10</v>
      </c>
    </row>
    <row r="47" spans="1:9" x14ac:dyDescent="0.25">
      <c r="A47" s="67" t="s">
        <v>109</v>
      </c>
      <c r="B47" s="67" t="s">
        <v>62</v>
      </c>
      <c r="C47" s="67" t="b">
        <f>FALSE</f>
        <v>0</v>
      </c>
      <c r="D47" s="67" t="b">
        <f>VLOOKUP(A47,Modulos!A:C,2,FALSE)</f>
        <v>1</v>
      </c>
      <c r="E47" s="67" t="str">
        <f>IF(C47,"Nenhuma",VLOOKUP(B47,Funcoes_Outputs!B:C,2,FALSE))</f>
        <v>calcular_eventos</v>
      </c>
      <c r="F47" s="67" t="b">
        <f t="shared" si="1"/>
        <v>0</v>
      </c>
      <c r="G47" s="67" t="b">
        <f>VLOOKUP(A47,Modulos!$A:$C,2,FALSE)</f>
        <v>1</v>
      </c>
      <c r="H47" s="67" t="b">
        <f t="shared" si="2"/>
        <v>0</v>
      </c>
      <c r="I47" s="67">
        <f t="shared" si="0"/>
        <v>9</v>
      </c>
    </row>
    <row r="48" spans="1:9" x14ac:dyDescent="0.25">
      <c r="A48" s="67" t="s">
        <v>109</v>
      </c>
      <c r="B48" s="67" t="s">
        <v>55</v>
      </c>
      <c r="C48" s="67" t="b">
        <f>FALSE</f>
        <v>0</v>
      </c>
      <c r="D48" s="67" t="b">
        <f>VLOOKUP(A48,Modulos!A:C,2,FALSE)</f>
        <v>1</v>
      </c>
      <c r="E48" s="67" t="str">
        <f>IF(C48,"Nenhuma",VLOOKUP(B48,Funcoes_Outputs!B:C,2,FALSE))</f>
        <v>calcular_eventos</v>
      </c>
      <c r="F48" s="67" t="b">
        <f t="shared" si="1"/>
        <v>0</v>
      </c>
      <c r="G48" s="67" t="b">
        <f>VLOOKUP(A48,Modulos!$A:$C,2,FALSE)</f>
        <v>1</v>
      </c>
      <c r="H48" s="67" t="b">
        <f t="shared" si="2"/>
        <v>0</v>
      </c>
      <c r="I48" s="67">
        <f t="shared" si="0"/>
        <v>11</v>
      </c>
    </row>
    <row r="49" spans="1:9" x14ac:dyDescent="0.25">
      <c r="A49" s="67" t="s">
        <v>109</v>
      </c>
      <c r="B49" s="67" t="s">
        <v>63</v>
      </c>
      <c r="C49" s="67" t="b">
        <f>FALSE</f>
        <v>0</v>
      </c>
      <c r="D49" s="67" t="b">
        <f>VLOOKUP(A49,Modulos!A:C,2,FALSE)</f>
        <v>1</v>
      </c>
      <c r="E49" s="67" t="str">
        <f>IF(C49,"Nenhuma",VLOOKUP(B49,Funcoes_Outputs!B:C,2,FALSE))</f>
        <v>calcular_eventos</v>
      </c>
      <c r="F49" s="67" t="b">
        <f t="shared" si="1"/>
        <v>0</v>
      </c>
      <c r="G49" s="67" t="b">
        <f>VLOOKUP(A49,Modulos!$A:$C,2,FALSE)</f>
        <v>1</v>
      </c>
      <c r="H49" s="67" t="b">
        <f t="shared" si="2"/>
        <v>0</v>
      </c>
      <c r="I49" s="67">
        <f t="shared" si="0"/>
        <v>10</v>
      </c>
    </row>
    <row r="50" spans="1:9" x14ac:dyDescent="0.25">
      <c r="A50" s="67" t="s">
        <v>130</v>
      </c>
      <c r="B50" s="67" t="s">
        <v>132</v>
      </c>
      <c r="C50" s="67" t="b">
        <f>TRUE</f>
        <v>1</v>
      </c>
      <c r="D50" s="67" t="b">
        <f>VLOOKUP(A50,Modulos!A:C,2,FALSE)</f>
        <v>1</v>
      </c>
      <c r="E50" s="67" t="str">
        <f>IF(C50,"Nenhuma",VLOOKUP(B50,Funcoes_Outputs!B:C,2,FALSE))</f>
        <v>Nenhuma</v>
      </c>
      <c r="F50" s="67" t="b">
        <f t="shared" si="1"/>
        <v>1</v>
      </c>
      <c r="G50" s="67" t="b">
        <f>VLOOKUP(A50,Modulos!$A:$C,2,FALSE)</f>
        <v>1</v>
      </c>
      <c r="H50" s="67" t="b">
        <f t="shared" si="2"/>
        <v>1</v>
      </c>
      <c r="I50" s="67">
        <f t="shared" si="0"/>
        <v>1</v>
      </c>
    </row>
    <row r="51" spans="1:9" x14ac:dyDescent="0.25">
      <c r="A51" s="67" t="s">
        <v>130</v>
      </c>
      <c r="B51" s="67" t="s">
        <v>72</v>
      </c>
      <c r="C51" s="67" t="b">
        <f>TRUE</f>
        <v>1</v>
      </c>
      <c r="D51" s="67" t="b">
        <f>VLOOKUP(A51,Modulos!A:C,2,FALSE)</f>
        <v>1</v>
      </c>
      <c r="E51" s="67" t="str">
        <f>IF(C51,"Nenhuma",VLOOKUP(B51,Funcoes_Outputs!B:C,2,FALSE))</f>
        <v>Nenhuma</v>
      </c>
      <c r="F51" s="67" t="b">
        <f t="shared" si="1"/>
        <v>1</v>
      </c>
      <c r="G51" s="67" t="b">
        <f>VLOOKUP(A51,Modulos!$A:$C,2,FALSE)</f>
        <v>1</v>
      </c>
      <c r="H51" s="67" t="b">
        <f t="shared" si="2"/>
        <v>1</v>
      </c>
      <c r="I51" s="67">
        <f t="shared" si="0"/>
        <v>2</v>
      </c>
    </row>
    <row r="52" spans="1:9" x14ac:dyDescent="0.25">
      <c r="A52" s="67" t="s">
        <v>70</v>
      </c>
      <c r="B52" s="67" t="s">
        <v>228</v>
      </c>
      <c r="C52" s="67" t="b">
        <f>TRUE</f>
        <v>1</v>
      </c>
      <c r="D52" s="67" t="b">
        <f>VLOOKUP(A52,Modulos!A:C,2,FALSE)</f>
        <v>1</v>
      </c>
      <c r="E52" s="67" t="str">
        <f>IF(C52,"Nenhuma",VLOOKUP(B52,Funcoes_Outputs!B:C,2,FALSE))</f>
        <v>Nenhuma</v>
      </c>
      <c r="F52" s="67" t="b">
        <f t="shared" si="1"/>
        <v>1</v>
      </c>
      <c r="G52" s="67" t="b">
        <f>VLOOKUP(A52,Modulos!$A:$C,2,FALSE)</f>
        <v>1</v>
      </c>
      <c r="H52" s="67" t="b">
        <f t="shared" si="2"/>
        <v>1</v>
      </c>
      <c r="I52" s="67">
        <f t="shared" si="0"/>
        <v>1</v>
      </c>
    </row>
    <row r="53" spans="1:9" x14ac:dyDescent="0.25">
      <c r="A53" s="67" t="s">
        <v>70</v>
      </c>
      <c r="B53" s="67" t="s">
        <v>229</v>
      </c>
      <c r="C53" s="67" t="b">
        <f>TRUE</f>
        <v>1</v>
      </c>
      <c r="D53" s="67" t="b">
        <f>VLOOKUP(A53,Modulos!A:C,2,FALSE)</f>
        <v>1</v>
      </c>
      <c r="E53" s="67" t="str">
        <f>IF(C53,"Nenhuma",VLOOKUP(B53,Funcoes_Outputs!B:C,2,FALSE))</f>
        <v>Nenhuma</v>
      </c>
      <c r="F53" s="67" t="b">
        <f t="shared" si="1"/>
        <v>1</v>
      </c>
      <c r="G53" s="67" t="b">
        <f>VLOOKUP(A53,Modulos!$A:$C,2,FALSE)</f>
        <v>1</v>
      </c>
      <c r="H53" s="67" t="b">
        <f t="shared" si="2"/>
        <v>1</v>
      </c>
      <c r="I53" s="67">
        <f t="shared" si="0"/>
        <v>1</v>
      </c>
    </row>
    <row r="54" spans="1:9" x14ac:dyDescent="0.25">
      <c r="A54" s="67" t="s">
        <v>70</v>
      </c>
      <c r="B54" s="67" t="s">
        <v>230</v>
      </c>
      <c r="C54" s="67" t="b">
        <f>TRUE</f>
        <v>1</v>
      </c>
      <c r="D54" s="67" t="b">
        <f>VLOOKUP(A54,Modulos!A:C,2,FALSE)</f>
        <v>1</v>
      </c>
      <c r="E54" s="67" t="str">
        <f>IF(C54,"Nenhuma",VLOOKUP(B54,Funcoes_Outputs!B:C,2,FALSE))</f>
        <v>Nenhuma</v>
      </c>
      <c r="F54" s="67" t="b">
        <f t="shared" si="1"/>
        <v>1</v>
      </c>
      <c r="G54" s="67" t="b">
        <f>VLOOKUP(A54,Modulos!$A:$C,2,FALSE)</f>
        <v>1</v>
      </c>
      <c r="H54" s="67" t="b">
        <f t="shared" si="2"/>
        <v>1</v>
      </c>
      <c r="I54" s="67">
        <f t="shared" si="0"/>
        <v>1</v>
      </c>
    </row>
    <row r="55" spans="1:9" x14ac:dyDescent="0.25">
      <c r="A55" s="67" t="s">
        <v>70</v>
      </c>
      <c r="B55" s="67" t="s">
        <v>231</v>
      </c>
      <c r="C55" s="67" t="b">
        <f>TRUE</f>
        <v>1</v>
      </c>
      <c r="D55" s="67" t="b">
        <f>VLOOKUP(A55,Modulos!A:C,2,FALSE)</f>
        <v>1</v>
      </c>
      <c r="E55" s="67" t="str">
        <f>IF(C55,"Nenhuma",VLOOKUP(B55,Funcoes_Outputs!B:C,2,FALSE))</f>
        <v>Nenhuma</v>
      </c>
      <c r="F55" s="67" t="b">
        <f t="shared" si="1"/>
        <v>1</v>
      </c>
      <c r="G55" s="67" t="b">
        <f>VLOOKUP(A55,Modulos!$A:$C,2,FALSE)</f>
        <v>1</v>
      </c>
      <c r="H55" s="67" t="b">
        <f t="shared" si="2"/>
        <v>1</v>
      </c>
      <c r="I55" s="67">
        <f t="shared" si="0"/>
        <v>1</v>
      </c>
    </row>
    <row r="56" spans="1:9" x14ac:dyDescent="0.25">
      <c r="A56" s="67" t="s">
        <v>70</v>
      </c>
      <c r="B56" s="67" t="s">
        <v>232</v>
      </c>
      <c r="C56" s="67" t="b">
        <f>TRUE</f>
        <v>1</v>
      </c>
      <c r="D56" s="67" t="b">
        <f>VLOOKUP(A56,Modulos!A:C,2,FALSE)</f>
        <v>1</v>
      </c>
      <c r="E56" s="67" t="str">
        <f>IF(C56,"Nenhuma",VLOOKUP(B56,Funcoes_Outputs!B:C,2,FALSE))</f>
        <v>Nenhuma</v>
      </c>
      <c r="F56" s="67" t="b">
        <f t="shared" si="1"/>
        <v>1</v>
      </c>
      <c r="G56" s="67" t="b">
        <f>VLOOKUP(A56,Modulos!$A:$C,2,FALSE)</f>
        <v>1</v>
      </c>
      <c r="H56" s="67" t="b">
        <f t="shared" si="2"/>
        <v>1</v>
      </c>
      <c r="I56" s="67">
        <f t="shared" si="0"/>
        <v>1</v>
      </c>
    </row>
    <row r="57" spans="1:9" x14ac:dyDescent="0.25">
      <c r="A57" s="67" t="s">
        <v>70</v>
      </c>
      <c r="B57" s="67" t="s">
        <v>233</v>
      </c>
      <c r="C57" s="67" t="b">
        <f>TRUE</f>
        <v>1</v>
      </c>
      <c r="D57" s="67" t="b">
        <f>VLOOKUP(A57,Modulos!A:C,2,FALSE)</f>
        <v>1</v>
      </c>
      <c r="E57" s="67" t="str">
        <f>IF(C57,"Nenhuma",VLOOKUP(B57,Funcoes_Outputs!B:C,2,FALSE))</f>
        <v>Nenhuma</v>
      </c>
      <c r="F57" s="67" t="b">
        <f t="shared" si="1"/>
        <v>1</v>
      </c>
      <c r="G57" s="67" t="b">
        <f>VLOOKUP(A57,Modulos!$A:$C,2,FALSE)</f>
        <v>1</v>
      </c>
      <c r="H57" s="67" t="b">
        <f t="shared" si="2"/>
        <v>1</v>
      </c>
      <c r="I57" s="67">
        <f t="shared" si="0"/>
        <v>1</v>
      </c>
    </row>
    <row r="58" spans="1:9" x14ac:dyDescent="0.25">
      <c r="A58" s="67" t="s">
        <v>70</v>
      </c>
      <c r="B58" s="67" t="s">
        <v>234</v>
      </c>
      <c r="C58" s="67" t="b">
        <f>TRUE</f>
        <v>1</v>
      </c>
      <c r="D58" s="67" t="b">
        <f>VLOOKUP(A58,Modulos!A:C,2,FALSE)</f>
        <v>1</v>
      </c>
      <c r="E58" s="67" t="str">
        <f>IF(C58,"Nenhuma",VLOOKUP(B58,Funcoes_Outputs!B:C,2,FALSE))</f>
        <v>Nenhuma</v>
      </c>
      <c r="F58" s="67" t="b">
        <f t="shared" si="1"/>
        <v>1</v>
      </c>
      <c r="G58" s="67" t="b">
        <f>VLOOKUP(A58,Modulos!$A:$C,2,FALSE)</f>
        <v>1</v>
      </c>
      <c r="H58" s="67" t="b">
        <f t="shared" si="2"/>
        <v>1</v>
      </c>
      <c r="I58" s="67">
        <f t="shared" si="0"/>
        <v>1</v>
      </c>
    </row>
    <row r="59" spans="1:9" x14ac:dyDescent="0.25">
      <c r="A59" s="67" t="s">
        <v>70</v>
      </c>
      <c r="B59" s="67" t="s">
        <v>235</v>
      </c>
      <c r="C59" s="67" t="b">
        <f>TRUE</f>
        <v>1</v>
      </c>
      <c r="D59" s="67" t="b">
        <f>VLOOKUP(A59,Modulos!A:C,2,FALSE)</f>
        <v>1</v>
      </c>
      <c r="E59" s="67" t="str">
        <f>IF(C59,"Nenhuma",VLOOKUP(B59,Funcoes_Outputs!B:C,2,FALSE))</f>
        <v>Nenhuma</v>
      </c>
      <c r="F59" s="67" t="b">
        <f t="shared" si="1"/>
        <v>1</v>
      </c>
      <c r="G59" s="67" t="b">
        <f>VLOOKUP(A59,Modulos!$A:$C,2,FALSE)</f>
        <v>1</v>
      </c>
      <c r="H59" s="67" t="b">
        <f t="shared" si="2"/>
        <v>1</v>
      </c>
      <c r="I59" s="67">
        <f t="shared" si="0"/>
        <v>1</v>
      </c>
    </row>
    <row r="60" spans="1:9" x14ac:dyDescent="0.25">
      <c r="A60" s="67" t="s">
        <v>70</v>
      </c>
      <c r="B60" s="67" t="s">
        <v>236</v>
      </c>
      <c r="C60" s="67" t="b">
        <f>TRUE</f>
        <v>1</v>
      </c>
      <c r="D60" s="67" t="b">
        <f>VLOOKUP(A60,Modulos!A:C,2,FALSE)</f>
        <v>1</v>
      </c>
      <c r="E60" s="67" t="str">
        <f>IF(C60,"Nenhuma",VLOOKUP(B60,Funcoes_Outputs!B:C,2,FALSE))</f>
        <v>Nenhuma</v>
      </c>
      <c r="F60" s="67" t="b">
        <f t="shared" si="1"/>
        <v>1</v>
      </c>
      <c r="G60" s="67" t="b">
        <f>VLOOKUP(A60,Modulos!$A:$C,2,FALSE)</f>
        <v>1</v>
      </c>
      <c r="H60" s="67" t="b">
        <f t="shared" si="2"/>
        <v>1</v>
      </c>
      <c r="I60" s="67">
        <f t="shared" si="0"/>
        <v>1</v>
      </c>
    </row>
    <row r="61" spans="1:9" x14ac:dyDescent="0.25">
      <c r="A61" s="67" t="s">
        <v>70</v>
      </c>
      <c r="B61" s="67" t="s">
        <v>237</v>
      </c>
      <c r="C61" s="67" t="b">
        <f>TRUE</f>
        <v>1</v>
      </c>
      <c r="D61" s="67" t="b">
        <f>VLOOKUP(A61,Modulos!A:C,2,FALSE)</f>
        <v>1</v>
      </c>
      <c r="E61" s="67" t="str">
        <f>IF(C61,"Nenhuma",VLOOKUP(B61,Funcoes_Outputs!B:C,2,FALSE))</f>
        <v>Nenhuma</v>
      </c>
      <c r="F61" s="67" t="b">
        <f t="shared" si="1"/>
        <v>1</v>
      </c>
      <c r="G61" s="67" t="b">
        <f>VLOOKUP(A61,Modulos!$A:$C,2,FALSE)</f>
        <v>1</v>
      </c>
      <c r="H61" s="67" t="b">
        <f t="shared" si="2"/>
        <v>1</v>
      </c>
      <c r="I61" s="67">
        <f t="shared" si="0"/>
        <v>1</v>
      </c>
    </row>
    <row r="62" spans="1:9" x14ac:dyDescent="0.25">
      <c r="A62" s="67" t="s">
        <v>70</v>
      </c>
      <c r="B62" s="67" t="s">
        <v>238</v>
      </c>
      <c r="C62" s="67" t="b">
        <f>TRUE</f>
        <v>1</v>
      </c>
      <c r="D62" s="67" t="b">
        <f>VLOOKUP(A62,Modulos!A:C,2,FALSE)</f>
        <v>1</v>
      </c>
      <c r="E62" s="67" t="str">
        <f>IF(C62,"Nenhuma",VLOOKUP(B62,Funcoes_Outputs!B:C,2,FALSE))</f>
        <v>Nenhuma</v>
      </c>
      <c r="F62" s="67" t="b">
        <f t="shared" si="1"/>
        <v>1</v>
      </c>
      <c r="G62" s="67" t="b">
        <f>VLOOKUP(A62,Modulos!$A:$C,2,FALSE)</f>
        <v>1</v>
      </c>
      <c r="H62" s="67" t="b">
        <f t="shared" si="2"/>
        <v>1</v>
      </c>
      <c r="I62" s="67">
        <f t="shared" si="0"/>
        <v>1</v>
      </c>
    </row>
    <row r="63" spans="1:9" x14ac:dyDescent="0.25">
      <c r="A63" s="67" t="s">
        <v>70</v>
      </c>
      <c r="B63" s="67" t="s">
        <v>239</v>
      </c>
      <c r="C63" s="67" t="b">
        <f>TRUE</f>
        <v>1</v>
      </c>
      <c r="D63" s="67" t="b">
        <f>VLOOKUP(A63,Modulos!A:C,2,FALSE)</f>
        <v>1</v>
      </c>
      <c r="E63" s="67" t="str">
        <f>IF(C63,"Nenhuma",VLOOKUP(B63,Funcoes_Outputs!B:C,2,FALSE))</f>
        <v>Nenhuma</v>
      </c>
      <c r="F63" s="67" t="b">
        <f t="shared" si="1"/>
        <v>1</v>
      </c>
      <c r="G63" s="67" t="b">
        <f>VLOOKUP(A63,Modulos!$A:$C,2,FALSE)</f>
        <v>1</v>
      </c>
      <c r="H63" s="67" t="b">
        <f t="shared" si="2"/>
        <v>1</v>
      </c>
      <c r="I63" s="67">
        <f t="shared" si="0"/>
        <v>1</v>
      </c>
    </row>
    <row r="64" spans="1:9" x14ac:dyDescent="0.25">
      <c r="A64" s="67" t="s">
        <v>70</v>
      </c>
      <c r="B64" s="67" t="s">
        <v>240</v>
      </c>
      <c r="C64" s="67" t="b">
        <f>TRUE</f>
        <v>1</v>
      </c>
      <c r="D64" s="67" t="b">
        <f>VLOOKUP(A64,Modulos!A:C,2,FALSE)</f>
        <v>1</v>
      </c>
      <c r="E64" s="67" t="str">
        <f>IF(C64,"Nenhuma",VLOOKUP(B64,Funcoes_Outputs!B:C,2,FALSE))</f>
        <v>Nenhuma</v>
      </c>
      <c r="F64" s="67" t="b">
        <f t="shared" si="1"/>
        <v>1</v>
      </c>
      <c r="G64" s="67" t="b">
        <f>VLOOKUP(A64,Modulos!$A:$C,2,FALSE)</f>
        <v>1</v>
      </c>
      <c r="H64" s="67" t="b">
        <f t="shared" si="2"/>
        <v>1</v>
      </c>
      <c r="I64" s="67">
        <f t="shared" si="0"/>
        <v>1</v>
      </c>
    </row>
    <row r="65" spans="1:9" x14ac:dyDescent="0.25">
      <c r="A65" s="67" t="s">
        <v>70</v>
      </c>
      <c r="B65" s="67" t="s">
        <v>241</v>
      </c>
      <c r="C65" s="67" t="b">
        <f>TRUE</f>
        <v>1</v>
      </c>
      <c r="D65" s="67" t="b">
        <f>VLOOKUP(A65,Modulos!A:C,2,FALSE)</f>
        <v>1</v>
      </c>
      <c r="E65" s="67" t="str">
        <f>IF(C65,"Nenhuma",VLOOKUP(B65,Funcoes_Outputs!B:C,2,FALSE))</f>
        <v>Nenhuma</v>
      </c>
      <c r="F65" s="67" t="b">
        <f t="shared" ref="F65:F135" si="3">AND(C65,D65)</f>
        <v>1</v>
      </c>
      <c r="G65" s="67" t="b">
        <f>VLOOKUP(A65,Modulos!$A:$C,2,FALSE)</f>
        <v>1</v>
      </c>
      <c r="H65" s="67" t="b">
        <f t="shared" ref="H65:H135" si="4">AND(G65,C65)</f>
        <v>1</v>
      </c>
      <c r="I65" s="67">
        <f t="shared" si="0"/>
        <v>1</v>
      </c>
    </row>
    <row r="66" spans="1:9" x14ac:dyDescent="0.25">
      <c r="A66" s="67" t="s">
        <v>70</v>
      </c>
      <c r="B66" s="67" t="s">
        <v>242</v>
      </c>
      <c r="C66" s="67" t="b">
        <f>TRUE</f>
        <v>1</v>
      </c>
      <c r="D66" s="67" t="b">
        <f>VLOOKUP(A66,Modulos!A:C,2,FALSE)</f>
        <v>1</v>
      </c>
      <c r="E66" s="67" t="str">
        <f>IF(C66,"Nenhuma",VLOOKUP(B66,Funcoes_Outputs!B:C,2,FALSE))</f>
        <v>Nenhuma</v>
      </c>
      <c r="F66" s="67" t="b">
        <f t="shared" si="3"/>
        <v>1</v>
      </c>
      <c r="G66" s="67" t="b">
        <f>VLOOKUP(A66,Modulos!$A:$C,2,FALSE)</f>
        <v>1</v>
      </c>
      <c r="H66" s="67" t="b">
        <f t="shared" si="4"/>
        <v>1</v>
      </c>
      <c r="I66" s="67">
        <f t="shared" ref="I66:I129" si="5">COUNTIF($B:$B,B66)</f>
        <v>1</v>
      </c>
    </row>
    <row r="67" spans="1:9" x14ac:dyDescent="0.25">
      <c r="A67" s="67" t="s">
        <v>70</v>
      </c>
      <c r="B67" s="67" t="s">
        <v>243</v>
      </c>
      <c r="C67" s="67" t="b">
        <f>TRUE</f>
        <v>1</v>
      </c>
      <c r="D67" s="67" t="b">
        <f>VLOOKUP(A67,Modulos!A:C,2,FALSE)</f>
        <v>1</v>
      </c>
      <c r="E67" s="67" t="str">
        <f>IF(C67,"Nenhuma",VLOOKUP(B67,Funcoes_Outputs!B:C,2,FALSE))</f>
        <v>Nenhuma</v>
      </c>
      <c r="F67" s="67" t="b">
        <f t="shared" si="3"/>
        <v>1</v>
      </c>
      <c r="G67" s="67" t="b">
        <f>VLOOKUP(A67,Modulos!$A:$C,2,FALSE)</f>
        <v>1</v>
      </c>
      <c r="H67" s="67" t="b">
        <f t="shared" si="4"/>
        <v>1</v>
      </c>
      <c r="I67" s="67">
        <f t="shared" si="5"/>
        <v>1</v>
      </c>
    </row>
    <row r="68" spans="1:9" x14ac:dyDescent="0.25">
      <c r="A68" s="67" t="s">
        <v>70</v>
      </c>
      <c r="B68" s="67" t="s">
        <v>1</v>
      </c>
      <c r="C68" s="67" t="b">
        <f>TRUE</f>
        <v>1</v>
      </c>
      <c r="D68" s="67" t="b">
        <f>VLOOKUP(A68,Modulos!A:C,2,FALSE)</f>
        <v>1</v>
      </c>
      <c r="E68" s="67" t="str">
        <f>IF(C68,"Nenhuma",VLOOKUP(B68,Funcoes_Outputs!B:C,2,FALSE))</f>
        <v>Nenhuma</v>
      </c>
      <c r="F68" s="67" t="b">
        <f t="shared" si="3"/>
        <v>1</v>
      </c>
      <c r="G68" s="67" t="b">
        <f>VLOOKUP(A68,Modulos!$A:$C,2,FALSE)</f>
        <v>1</v>
      </c>
      <c r="H68" s="67" t="b">
        <f t="shared" si="4"/>
        <v>1</v>
      </c>
      <c r="I68" s="67">
        <f t="shared" si="5"/>
        <v>9</v>
      </c>
    </row>
    <row r="69" spans="1:9" x14ac:dyDescent="0.25">
      <c r="A69" s="67" t="s">
        <v>51</v>
      </c>
      <c r="B69" s="67" t="s">
        <v>1</v>
      </c>
      <c r="C69" s="67" t="b">
        <f>TRUE</f>
        <v>1</v>
      </c>
      <c r="D69" s="67" t="b">
        <f>VLOOKUP(A69,Modulos!A:C,2,FALSE)</f>
        <v>1</v>
      </c>
      <c r="E69" s="67" t="str">
        <f>IF(C69,"Nenhuma",VLOOKUP(B69,Funcoes_Outputs!B:C,2,FALSE))</f>
        <v>Nenhuma</v>
      </c>
      <c r="F69" s="67" t="b">
        <f t="shared" si="3"/>
        <v>1</v>
      </c>
      <c r="G69" s="67" t="b">
        <f>VLOOKUP(A69,Modulos!$A:$C,2,FALSE)</f>
        <v>1</v>
      </c>
      <c r="H69" s="67" t="b">
        <f t="shared" si="4"/>
        <v>1</v>
      </c>
      <c r="I69" s="67">
        <f t="shared" si="5"/>
        <v>9</v>
      </c>
    </row>
    <row r="70" spans="1:9" x14ac:dyDescent="0.25">
      <c r="A70" s="67" t="s">
        <v>51</v>
      </c>
      <c r="B70" s="67" t="s">
        <v>52</v>
      </c>
      <c r="C70" s="67" t="b">
        <f>TRUE</f>
        <v>1</v>
      </c>
      <c r="D70" s="67" t="b">
        <f>VLOOKUP(A70,Modulos!A:C,2,FALSE)</f>
        <v>1</v>
      </c>
      <c r="E70" s="67" t="str">
        <f>IF(C70,"Nenhuma",VLOOKUP(B70,Funcoes_Outputs!B:C,2,FALSE))</f>
        <v>Nenhuma</v>
      </c>
      <c r="F70" s="67" t="b">
        <f t="shared" si="3"/>
        <v>1</v>
      </c>
      <c r="G70" s="67" t="b">
        <f>VLOOKUP(A70,Modulos!$A:$C,2,FALSE)</f>
        <v>1</v>
      </c>
      <c r="H70" s="67" t="b">
        <f t="shared" si="4"/>
        <v>1</v>
      </c>
      <c r="I70" s="67">
        <f t="shared" si="5"/>
        <v>1</v>
      </c>
    </row>
    <row r="71" spans="1:9" x14ac:dyDescent="0.25">
      <c r="A71" s="67" t="s">
        <v>462</v>
      </c>
      <c r="B71" s="67" t="s">
        <v>91</v>
      </c>
      <c r="C71" s="67" t="b">
        <f>FALSE</f>
        <v>0</v>
      </c>
      <c r="D71" s="67" t="b">
        <f>VLOOKUP(A71,Modulos!A:C,2,FALSE)</f>
        <v>1</v>
      </c>
      <c r="E71" s="67" t="str">
        <f>IF(C71,"Nenhuma",VLOOKUP(B71,Funcoes_Outputs!B:C,2,FALSE))</f>
        <v>calcular_beneficios_inss</v>
      </c>
      <c r="F71" s="67" t="b">
        <f t="shared" si="3"/>
        <v>0</v>
      </c>
      <c r="G71" s="67" t="b">
        <f>VLOOKUP(A71,Modulos!$A:$C,2,FALSE)</f>
        <v>1</v>
      </c>
      <c r="H71" s="67" t="b">
        <f t="shared" si="4"/>
        <v>0</v>
      </c>
      <c r="I71" s="67">
        <f t="shared" si="5"/>
        <v>1</v>
      </c>
    </row>
    <row r="72" spans="1:9" x14ac:dyDescent="0.25">
      <c r="A72" s="67" t="s">
        <v>462</v>
      </c>
      <c r="B72" s="67" t="s">
        <v>92</v>
      </c>
      <c r="C72" s="67" t="b">
        <f>FALSE</f>
        <v>0</v>
      </c>
      <c r="D72" s="67" t="b">
        <f>VLOOKUP(A72,Modulos!A:C,2,FALSE)</f>
        <v>1</v>
      </c>
      <c r="E72" s="67" t="str">
        <f>IF(C72,"Nenhuma",VLOOKUP(B72,Funcoes_Outputs!B:C,2,FALSE))</f>
        <v>calcular_beneficios_inss</v>
      </c>
      <c r="F72" s="67" t="b">
        <f t="shared" si="3"/>
        <v>0</v>
      </c>
      <c r="G72" s="67" t="b">
        <f>VLOOKUP(A72,Modulos!$A:$C,2,FALSE)</f>
        <v>1</v>
      </c>
      <c r="H72" s="67" t="b">
        <f t="shared" si="4"/>
        <v>0</v>
      </c>
      <c r="I72" s="67">
        <f t="shared" si="5"/>
        <v>1</v>
      </c>
    </row>
    <row r="73" spans="1:9" x14ac:dyDescent="0.25">
      <c r="A73" s="67" t="s">
        <v>462</v>
      </c>
      <c r="B73" s="67" t="s">
        <v>93</v>
      </c>
      <c r="C73" s="67" t="b">
        <f>FALSE</f>
        <v>0</v>
      </c>
      <c r="D73" s="67" t="b">
        <f>VLOOKUP(A73,Modulos!A:C,2,FALSE)</f>
        <v>1</v>
      </c>
      <c r="E73" s="67" t="str">
        <f>IF(C73,"Nenhuma",VLOOKUP(B73,Funcoes_Outputs!B:C,2,FALSE))</f>
        <v>calcular_beneficios_inss</v>
      </c>
      <c r="F73" s="67" t="b">
        <f t="shared" si="3"/>
        <v>0</v>
      </c>
      <c r="G73" s="67" t="b">
        <f>VLOOKUP(A73,Modulos!$A:$C,2,FALSE)</f>
        <v>1</v>
      </c>
      <c r="H73" s="67" t="b">
        <f t="shared" si="4"/>
        <v>0</v>
      </c>
      <c r="I73" s="67">
        <f t="shared" si="5"/>
        <v>1</v>
      </c>
    </row>
    <row r="74" spans="1:9" x14ac:dyDescent="0.25">
      <c r="A74" s="67" t="s">
        <v>462</v>
      </c>
      <c r="B74" s="67" t="s">
        <v>94</v>
      </c>
      <c r="C74" s="67" t="b">
        <f>FALSE</f>
        <v>0</v>
      </c>
      <c r="D74" s="67" t="b">
        <f>VLOOKUP(A74,Modulos!A:C,2,FALSE)</f>
        <v>1</v>
      </c>
      <c r="E74" s="67" t="str">
        <f>IF(C74,"Nenhuma",VLOOKUP(B74,Funcoes_Outputs!B:C,2,FALSE))</f>
        <v>calcular_beneficios_inss</v>
      </c>
      <c r="F74" s="67" t="b">
        <f t="shared" si="3"/>
        <v>0</v>
      </c>
      <c r="G74" s="67" t="b">
        <f>VLOOKUP(A74,Modulos!$A:$C,2,FALSE)</f>
        <v>1</v>
      </c>
      <c r="H74" s="67" t="b">
        <f t="shared" si="4"/>
        <v>0</v>
      </c>
      <c r="I74" s="67">
        <f t="shared" si="5"/>
        <v>1</v>
      </c>
    </row>
    <row r="75" spans="1:9" x14ac:dyDescent="0.25">
      <c r="A75" s="67" t="s">
        <v>462</v>
      </c>
      <c r="B75" s="64" t="s">
        <v>212</v>
      </c>
      <c r="C75" s="67" t="b">
        <f>TRUE</f>
        <v>1</v>
      </c>
      <c r="D75" s="67" t="b">
        <f>VLOOKUP(A75,Modulos!A:C,2,FALSE)</f>
        <v>1</v>
      </c>
      <c r="E75" s="67" t="str">
        <f>IF(C75,"Nenhuma",VLOOKUP(B75,Funcoes_Outputs!B:C,2,FALSE))</f>
        <v>Nenhuma</v>
      </c>
      <c r="F75" s="67" t="b">
        <f t="shared" ref="F75" si="6">AND(C75,D75)</f>
        <v>1</v>
      </c>
      <c r="G75" s="67" t="b">
        <f>VLOOKUP(A75,Modulos!$A:$C,2,FALSE)</f>
        <v>1</v>
      </c>
      <c r="H75" s="67" t="b">
        <f t="shared" ref="H75" si="7">AND(G75,C75)</f>
        <v>1</v>
      </c>
      <c r="I75" s="67">
        <f t="shared" si="5"/>
        <v>1</v>
      </c>
    </row>
    <row r="76" spans="1:9" x14ac:dyDescent="0.25">
      <c r="A76" s="67" t="s">
        <v>462</v>
      </c>
      <c r="B76" s="67" t="s">
        <v>202</v>
      </c>
      <c r="C76" s="67" t="b">
        <f>TRUE</f>
        <v>1</v>
      </c>
      <c r="D76" s="67" t="b">
        <f>VLOOKUP(A76,Modulos!A:C,2,FALSE)</f>
        <v>1</v>
      </c>
      <c r="E76" s="67" t="str">
        <f>IF(C76,"Nenhuma",VLOOKUP(B76,Funcoes_Outputs!B:C,2,FALSE))</f>
        <v>Nenhuma</v>
      </c>
      <c r="F76" s="67" t="b">
        <f t="shared" si="3"/>
        <v>1</v>
      </c>
      <c r="G76" s="67" t="b">
        <f>VLOOKUP(A76,Modulos!$A:$C,2,FALSE)</f>
        <v>1</v>
      </c>
      <c r="H76" s="67" t="b">
        <f t="shared" si="4"/>
        <v>1</v>
      </c>
      <c r="I76" s="67">
        <f t="shared" si="5"/>
        <v>2</v>
      </c>
    </row>
    <row r="77" spans="1:9" x14ac:dyDescent="0.25">
      <c r="A77" s="67" t="s">
        <v>462</v>
      </c>
      <c r="B77" s="67" t="s">
        <v>203</v>
      </c>
      <c r="C77" s="67" t="b">
        <f>TRUE</f>
        <v>1</v>
      </c>
      <c r="D77" s="67" t="b">
        <f>VLOOKUP(A77,Modulos!A:C,2,FALSE)</f>
        <v>1</v>
      </c>
      <c r="E77" s="67" t="str">
        <f>IF(C77,"Nenhuma",VLOOKUP(B77,Funcoes_Outputs!B:C,2,FALSE))</f>
        <v>Nenhuma</v>
      </c>
      <c r="F77" s="67" t="b">
        <f t="shared" si="3"/>
        <v>1</v>
      </c>
      <c r="G77" s="67" t="b">
        <f>VLOOKUP(A77,Modulos!$A:$C,2,FALSE)</f>
        <v>1</v>
      </c>
      <c r="H77" s="67" t="b">
        <f t="shared" si="4"/>
        <v>1</v>
      </c>
      <c r="I77" s="67">
        <f t="shared" si="5"/>
        <v>2</v>
      </c>
    </row>
    <row r="78" spans="1:9" x14ac:dyDescent="0.25">
      <c r="A78" s="67" t="s">
        <v>462</v>
      </c>
      <c r="B78" s="67" t="s">
        <v>204</v>
      </c>
      <c r="C78" s="67" t="b">
        <f>TRUE</f>
        <v>1</v>
      </c>
      <c r="D78" s="67" t="b">
        <f>VLOOKUP(A78,Modulos!A:C,2,FALSE)</f>
        <v>1</v>
      </c>
      <c r="E78" s="67" t="str">
        <f>IF(C78,"Nenhuma",VLOOKUP(B78,Funcoes_Outputs!B:C,2,FALSE))</f>
        <v>Nenhuma</v>
      </c>
      <c r="F78" s="67" t="b">
        <f t="shared" si="3"/>
        <v>1</v>
      </c>
      <c r="G78" s="67" t="b">
        <f>VLOOKUP(A78,Modulos!$A:$C,2,FALSE)</f>
        <v>1</v>
      </c>
      <c r="H78" s="67" t="b">
        <f t="shared" si="4"/>
        <v>1</v>
      </c>
      <c r="I78" s="67">
        <f t="shared" si="5"/>
        <v>2</v>
      </c>
    </row>
    <row r="79" spans="1:9" x14ac:dyDescent="0.25">
      <c r="A79" s="67" t="s">
        <v>462</v>
      </c>
      <c r="B79" s="67" t="s">
        <v>205</v>
      </c>
      <c r="C79" s="67" t="b">
        <f>TRUE</f>
        <v>1</v>
      </c>
      <c r="D79" s="67" t="b">
        <f>VLOOKUP(A79,Modulos!A:C,2,FALSE)</f>
        <v>1</v>
      </c>
      <c r="E79" s="67" t="str">
        <f>IF(C79,"Nenhuma",VLOOKUP(B79,Funcoes_Outputs!B:C,2,FALSE))</f>
        <v>Nenhuma</v>
      </c>
      <c r="F79" s="67" t="b">
        <f t="shared" si="3"/>
        <v>1</v>
      </c>
      <c r="G79" s="67" t="b">
        <f>VLOOKUP(A79,Modulos!$A:$C,2,FALSE)</f>
        <v>1</v>
      </c>
      <c r="H79" s="67" t="b">
        <f t="shared" si="4"/>
        <v>1</v>
      </c>
      <c r="I79" s="67">
        <f t="shared" si="5"/>
        <v>2</v>
      </c>
    </row>
    <row r="80" spans="1:9" x14ac:dyDescent="0.25">
      <c r="A80" s="67" t="s">
        <v>462</v>
      </c>
      <c r="B80" s="67" t="s">
        <v>2</v>
      </c>
      <c r="C80" s="67" t="b">
        <f>TRUE</f>
        <v>1</v>
      </c>
      <c r="D80" s="67" t="b">
        <f>VLOOKUP(A80,Modulos!A:C,2,FALSE)</f>
        <v>1</v>
      </c>
      <c r="E80" s="67" t="str">
        <f>IF(C80,"Nenhuma",VLOOKUP(B80,Funcoes_Outputs!B:C,2,FALSE))</f>
        <v>Nenhuma</v>
      </c>
      <c r="F80" s="67" t="b">
        <f t="shared" si="3"/>
        <v>1</v>
      </c>
      <c r="G80" s="67" t="b">
        <f>VLOOKUP(A80,Modulos!$A:$C,2,FALSE)</f>
        <v>1</v>
      </c>
      <c r="H80" s="67" t="b">
        <f t="shared" si="4"/>
        <v>1</v>
      </c>
      <c r="I80" s="67">
        <f t="shared" si="5"/>
        <v>1</v>
      </c>
    </row>
    <row r="81" spans="1:9" x14ac:dyDescent="0.25">
      <c r="A81" s="67" t="s">
        <v>462</v>
      </c>
      <c r="B81" s="67" t="s">
        <v>1</v>
      </c>
      <c r="C81" s="67" t="b">
        <f>TRUE</f>
        <v>1</v>
      </c>
      <c r="D81" s="67" t="b">
        <f>VLOOKUP(A81,Modulos!A:C,2,FALSE)</f>
        <v>1</v>
      </c>
      <c r="E81" s="67" t="str">
        <f>IF(C81,"Nenhuma",VLOOKUP(B81,Funcoes_Outputs!B:C,2,FALSE))</f>
        <v>Nenhuma</v>
      </c>
      <c r="F81" s="67" t="b">
        <f t="shared" si="3"/>
        <v>1</v>
      </c>
      <c r="G81" s="67" t="b">
        <f>VLOOKUP(A81,Modulos!$A:$C,2,FALSE)</f>
        <v>1</v>
      </c>
      <c r="H81" s="67" t="b">
        <f t="shared" si="4"/>
        <v>1</v>
      </c>
      <c r="I81" s="67">
        <f t="shared" si="5"/>
        <v>9</v>
      </c>
    </row>
    <row r="82" spans="1:9" x14ac:dyDescent="0.25">
      <c r="A82" s="67" t="s">
        <v>462</v>
      </c>
      <c r="B82" s="67" t="s">
        <v>137</v>
      </c>
      <c r="C82" s="67" t="b">
        <f>FALSE</f>
        <v>0</v>
      </c>
      <c r="D82" s="67" t="b">
        <f>VLOOKUP(A82,Modulos!A:C,2,FALSE)</f>
        <v>1</v>
      </c>
      <c r="E82" s="67" t="str">
        <f>IF(C82,"Nenhuma",VLOOKUP(B82,Funcoes_Outputs!B:C,2,FALSE))</f>
        <v>calcular_turnovergeral</v>
      </c>
      <c r="F82" s="67" t="b">
        <f t="shared" si="3"/>
        <v>0</v>
      </c>
      <c r="G82" s="67" t="b">
        <f>VLOOKUP(A82,Modulos!$A:$C,2,FALSE)</f>
        <v>1</v>
      </c>
      <c r="H82" s="67" t="b">
        <f t="shared" si="4"/>
        <v>0</v>
      </c>
      <c r="I82" s="67">
        <f t="shared" si="5"/>
        <v>2</v>
      </c>
    </row>
    <row r="83" spans="1:9" x14ac:dyDescent="0.25">
      <c r="A83" s="67" t="s">
        <v>462</v>
      </c>
      <c r="B83" s="65" t="s">
        <v>207</v>
      </c>
      <c r="C83" s="67" t="b">
        <f>TRUE</f>
        <v>1</v>
      </c>
      <c r="D83" s="67" t="b">
        <f>VLOOKUP(A83,Modulos!A:C,2,FALSE)</f>
        <v>1</v>
      </c>
      <c r="E83" s="67" t="str">
        <f>IF(C83,"Nenhuma",VLOOKUP(B83,Funcoes_Outputs!B:C,2,FALSE))</f>
        <v>Nenhuma</v>
      </c>
      <c r="F83" s="67" t="b">
        <f t="shared" ref="F83" si="8">AND(C83,D83)</f>
        <v>1</v>
      </c>
      <c r="G83" s="67" t="b">
        <f>VLOOKUP(A83,Modulos!$A:$C,2,FALSE)</f>
        <v>1</v>
      </c>
      <c r="H83" s="67" t="b">
        <f t="shared" ref="H83" si="9">AND(G83,C83)</f>
        <v>1</v>
      </c>
      <c r="I83" s="67">
        <f t="shared" si="5"/>
        <v>1</v>
      </c>
    </row>
    <row r="84" spans="1:9" x14ac:dyDescent="0.25">
      <c r="A84" s="67" t="s">
        <v>462</v>
      </c>
      <c r="B84" s="65" t="s">
        <v>211</v>
      </c>
      <c r="C84" s="67" t="b">
        <f>TRUE</f>
        <v>1</v>
      </c>
      <c r="D84" s="67" t="b">
        <f>VLOOKUP(A84,Modulos!A:C,2,FALSE)</f>
        <v>1</v>
      </c>
      <c r="E84" s="67" t="str">
        <f>IF(C84,"Nenhuma",VLOOKUP(B84,Funcoes_Outputs!B:C,2,FALSE))</f>
        <v>Nenhuma</v>
      </c>
      <c r="F84" s="67" t="b">
        <f t="shared" ref="F84:F88" si="10">AND(C84,D84)</f>
        <v>1</v>
      </c>
      <c r="G84" s="67" t="b">
        <f>VLOOKUP(A84,Modulos!$A:$C,2,FALSE)</f>
        <v>1</v>
      </c>
      <c r="H84" s="67" t="b">
        <f t="shared" ref="H84:H88" si="11">AND(G84,C84)</f>
        <v>1</v>
      </c>
      <c r="I84" s="67">
        <f t="shared" si="5"/>
        <v>1</v>
      </c>
    </row>
    <row r="85" spans="1:9" x14ac:dyDescent="0.25">
      <c r="A85" s="67" t="s">
        <v>462</v>
      </c>
      <c r="B85" s="65" t="s">
        <v>206</v>
      </c>
      <c r="C85" s="67" t="b">
        <f>TRUE</f>
        <v>1</v>
      </c>
      <c r="D85" s="67" t="b">
        <f>VLOOKUP(A85,Modulos!A:C,2,FALSE)</f>
        <v>1</v>
      </c>
      <c r="E85" s="67" t="str">
        <f>IF(C85,"Nenhuma",VLOOKUP(B85,Funcoes_Outputs!B:C,2,FALSE))</f>
        <v>Nenhuma</v>
      </c>
      <c r="F85" s="67" t="b">
        <f t="shared" si="10"/>
        <v>1</v>
      </c>
      <c r="G85" s="67" t="b">
        <f>VLOOKUP(A85,Modulos!$A:$C,2,FALSE)</f>
        <v>1</v>
      </c>
      <c r="H85" s="67" t="b">
        <f t="shared" si="11"/>
        <v>1</v>
      </c>
      <c r="I85" s="67">
        <f t="shared" si="5"/>
        <v>1</v>
      </c>
    </row>
    <row r="86" spans="1:9" x14ac:dyDescent="0.25">
      <c r="A86" s="67" t="s">
        <v>462</v>
      </c>
      <c r="B86" s="65" t="s">
        <v>208</v>
      </c>
      <c r="C86" s="67" t="b">
        <f>TRUE</f>
        <v>1</v>
      </c>
      <c r="D86" s="67" t="b">
        <f>VLOOKUP(A86,Modulos!A:C,2,FALSE)</f>
        <v>1</v>
      </c>
      <c r="E86" s="67" t="str">
        <f>IF(C86,"Nenhuma",VLOOKUP(B86,Funcoes_Outputs!B:C,2,FALSE))</f>
        <v>Nenhuma</v>
      </c>
      <c r="F86" s="67" t="b">
        <f t="shared" si="10"/>
        <v>1</v>
      </c>
      <c r="G86" s="67" t="b">
        <f>VLOOKUP(A86,Modulos!$A:$C,2,FALSE)</f>
        <v>1</v>
      </c>
      <c r="H86" s="67" t="b">
        <f t="shared" si="11"/>
        <v>1</v>
      </c>
      <c r="I86" s="67">
        <f t="shared" si="5"/>
        <v>1</v>
      </c>
    </row>
    <row r="87" spans="1:9" x14ac:dyDescent="0.25">
      <c r="A87" s="67" t="s">
        <v>462</v>
      </c>
      <c r="B87" s="65" t="s">
        <v>209</v>
      </c>
      <c r="C87" s="67" t="b">
        <f>TRUE</f>
        <v>1</v>
      </c>
      <c r="D87" s="67" t="b">
        <f>VLOOKUP(A87,Modulos!A:C,2,FALSE)</f>
        <v>1</v>
      </c>
      <c r="E87" s="67" t="str">
        <f>IF(C87,"Nenhuma",VLOOKUP(B87,Funcoes_Outputs!B:C,2,FALSE))</f>
        <v>Nenhuma</v>
      </c>
      <c r="F87" s="67" t="b">
        <f t="shared" si="10"/>
        <v>1</v>
      </c>
      <c r="G87" s="67" t="b">
        <f>VLOOKUP(A87,Modulos!$A:$C,2,FALSE)</f>
        <v>1</v>
      </c>
      <c r="H87" s="67" t="b">
        <f t="shared" si="11"/>
        <v>1</v>
      </c>
      <c r="I87" s="67">
        <f t="shared" si="5"/>
        <v>1</v>
      </c>
    </row>
    <row r="88" spans="1:9" x14ac:dyDescent="0.25">
      <c r="A88" s="67" t="s">
        <v>462</v>
      </c>
      <c r="B88" s="65" t="s">
        <v>210</v>
      </c>
      <c r="C88" s="67" t="b">
        <f>TRUE</f>
        <v>1</v>
      </c>
      <c r="D88" s="67" t="b">
        <f>VLOOKUP(A88,Modulos!A:C,2,FALSE)</f>
        <v>1</v>
      </c>
      <c r="E88" s="67" t="str">
        <f>IF(C88,"Nenhuma",VLOOKUP(B88,Funcoes_Outputs!B:C,2,FALSE))</f>
        <v>Nenhuma</v>
      </c>
      <c r="F88" s="67" t="b">
        <f t="shared" si="10"/>
        <v>1</v>
      </c>
      <c r="G88" s="67" t="b">
        <f>VLOOKUP(A88,Modulos!$A:$C,2,FALSE)</f>
        <v>1</v>
      </c>
      <c r="H88" s="67" t="b">
        <f t="shared" si="11"/>
        <v>1</v>
      </c>
      <c r="I88" s="67">
        <f t="shared" si="5"/>
        <v>1</v>
      </c>
    </row>
    <row r="89" spans="1:9" x14ac:dyDescent="0.25">
      <c r="A89" s="67" t="s">
        <v>168</v>
      </c>
      <c r="B89" s="67" t="s">
        <v>163</v>
      </c>
      <c r="C89" s="67" t="b">
        <f>TRUE</f>
        <v>1</v>
      </c>
      <c r="D89" s="67" t="b">
        <f>VLOOKUP(A89,Modulos!A:C,2,FALSE)</f>
        <v>1</v>
      </c>
      <c r="E89" s="67" t="str">
        <f>IF(C89,"Nenhuma",VLOOKUP(B89,Funcoes_Outputs!B:C,2,FALSE))</f>
        <v>Nenhuma</v>
      </c>
      <c r="F89" s="67" t="b">
        <f t="shared" si="3"/>
        <v>1</v>
      </c>
      <c r="G89" s="67" t="b">
        <f>VLOOKUP(A89,Modulos!$A:$C,2,FALSE)</f>
        <v>1</v>
      </c>
      <c r="H89" s="67" t="b">
        <f t="shared" si="4"/>
        <v>1</v>
      </c>
      <c r="I89" s="67">
        <f t="shared" si="5"/>
        <v>1</v>
      </c>
    </row>
    <row r="90" spans="1:9" x14ac:dyDescent="0.25">
      <c r="A90" s="67" t="s">
        <v>168</v>
      </c>
      <c r="B90" s="67" t="s">
        <v>164</v>
      </c>
      <c r="C90" s="67" t="b">
        <f>TRUE</f>
        <v>1</v>
      </c>
      <c r="D90" s="67" t="b">
        <f>VLOOKUP(A90,Modulos!A:C,2,FALSE)</f>
        <v>1</v>
      </c>
      <c r="E90" s="67" t="str">
        <f>IF(C90,"Nenhuma",VLOOKUP(B90,Funcoes_Outputs!B:C,2,FALSE))</f>
        <v>Nenhuma</v>
      </c>
      <c r="F90" s="67" t="b">
        <f t="shared" si="3"/>
        <v>1</v>
      </c>
      <c r="G90" s="67" t="b">
        <f>VLOOKUP(A90,Modulos!$A:$C,2,FALSE)</f>
        <v>1</v>
      </c>
      <c r="H90" s="67" t="b">
        <f t="shared" si="4"/>
        <v>1</v>
      </c>
      <c r="I90" s="67">
        <f t="shared" si="5"/>
        <v>1</v>
      </c>
    </row>
    <row r="91" spans="1:9" x14ac:dyDescent="0.25">
      <c r="A91" s="67" t="s">
        <v>168</v>
      </c>
      <c r="B91" s="67" t="s">
        <v>165</v>
      </c>
      <c r="C91" s="67" t="b">
        <f>TRUE</f>
        <v>1</v>
      </c>
      <c r="D91" s="67" t="b">
        <f>VLOOKUP(A91,Modulos!A:C,2,FALSE)</f>
        <v>1</v>
      </c>
      <c r="E91" s="67" t="str">
        <f>IF(C91,"Nenhuma",VLOOKUP(B91,Funcoes_Outputs!B:C,2,FALSE))</f>
        <v>Nenhuma</v>
      </c>
      <c r="F91" s="67" t="b">
        <f t="shared" si="3"/>
        <v>1</v>
      </c>
      <c r="G91" s="67" t="b">
        <f>VLOOKUP(A91,Modulos!$A:$C,2,FALSE)</f>
        <v>1</v>
      </c>
      <c r="H91" s="67" t="b">
        <f t="shared" si="4"/>
        <v>1</v>
      </c>
      <c r="I91" s="67">
        <f t="shared" si="5"/>
        <v>1</v>
      </c>
    </row>
    <row r="92" spans="1:9" x14ac:dyDescent="0.25">
      <c r="A92" s="67" t="s">
        <v>168</v>
      </c>
      <c r="B92" s="67" t="s">
        <v>166</v>
      </c>
      <c r="C92" s="67" t="b">
        <f>TRUE</f>
        <v>1</v>
      </c>
      <c r="D92" s="67" t="b">
        <f>VLOOKUP(A92,Modulos!A:C,2,FALSE)</f>
        <v>1</v>
      </c>
      <c r="E92" s="67" t="str">
        <f>IF(C92,"Nenhuma",VLOOKUP(B92,Funcoes_Outputs!B:C,2,FALSE))</f>
        <v>Nenhuma</v>
      </c>
      <c r="F92" s="67" t="b">
        <f t="shared" si="3"/>
        <v>1</v>
      </c>
      <c r="G92" s="67" t="b">
        <f>VLOOKUP(A92,Modulos!$A:$C,2,FALSE)</f>
        <v>1</v>
      </c>
      <c r="H92" s="67" t="b">
        <f t="shared" si="4"/>
        <v>1</v>
      </c>
      <c r="I92" s="67">
        <f t="shared" si="5"/>
        <v>1</v>
      </c>
    </row>
    <row r="93" spans="1:9" x14ac:dyDescent="0.25">
      <c r="A93" s="67" t="s">
        <v>168</v>
      </c>
      <c r="B93" s="67" t="s">
        <v>167</v>
      </c>
      <c r="C93" s="67" t="b">
        <f>TRUE</f>
        <v>1</v>
      </c>
      <c r="D93" s="67" t="b">
        <f>VLOOKUP(A93,Modulos!A:C,2,FALSE)</f>
        <v>1</v>
      </c>
      <c r="E93" s="67" t="str">
        <f>IF(C93,"Nenhuma",VLOOKUP(B93,Funcoes_Outputs!B:C,2,FALSE))</f>
        <v>Nenhuma</v>
      </c>
      <c r="F93" s="67" t="b">
        <f t="shared" si="3"/>
        <v>1</v>
      </c>
      <c r="G93" s="67" t="b">
        <f>VLOOKUP(A93,Modulos!$A:$C,2,FALSE)</f>
        <v>1</v>
      </c>
      <c r="H93" s="67" t="b">
        <f t="shared" si="4"/>
        <v>1</v>
      </c>
      <c r="I93" s="67">
        <f t="shared" si="5"/>
        <v>1</v>
      </c>
    </row>
    <row r="94" spans="1:9" x14ac:dyDescent="0.25">
      <c r="A94" s="67" t="s">
        <v>168</v>
      </c>
      <c r="B94" s="67" t="s">
        <v>129</v>
      </c>
      <c r="C94" s="67" t="b">
        <f>TRUE</f>
        <v>1</v>
      </c>
      <c r="D94" s="67" t="b">
        <f>VLOOKUP(A94,Modulos!A:C,2,FALSE)</f>
        <v>1</v>
      </c>
      <c r="E94" s="67" t="str">
        <f>IF(C94,"Nenhuma",VLOOKUP(B94,Funcoes_Outputs!B:C,2,FALSE))</f>
        <v>Nenhuma</v>
      </c>
      <c r="F94" s="67" t="b">
        <f t="shared" si="3"/>
        <v>1</v>
      </c>
      <c r="G94" s="67" t="b">
        <f>VLOOKUP(A94,Modulos!$A:$C,2,FALSE)</f>
        <v>1</v>
      </c>
      <c r="H94" s="67" t="b">
        <f t="shared" si="4"/>
        <v>1</v>
      </c>
      <c r="I94" s="67">
        <f t="shared" si="5"/>
        <v>2</v>
      </c>
    </row>
    <row r="95" spans="1:9" x14ac:dyDescent="0.25">
      <c r="A95" s="67" t="s">
        <v>168</v>
      </c>
      <c r="B95" s="11" t="s">
        <v>469</v>
      </c>
      <c r="C95" s="67" t="b">
        <f>FALSE</f>
        <v>0</v>
      </c>
      <c r="D95" s="67" t="b">
        <f>VLOOKUP(A95,Modulos!A:C,2,FALSE)</f>
        <v>1</v>
      </c>
      <c r="E95" s="67" t="str">
        <f>IF(C95,"Nenhuma",VLOOKUP(B95,Funcoes_Outputs!B:C,2,FALSE))</f>
        <v>calcular_taxas_acidentes</v>
      </c>
      <c r="F95" s="67" t="b">
        <f t="shared" si="3"/>
        <v>0</v>
      </c>
      <c r="G95" s="67" t="b">
        <f>VLOOKUP(A95,Modulos!$A:$C,2,FALSE)</f>
        <v>1</v>
      </c>
      <c r="H95" s="67" t="b">
        <f t="shared" si="4"/>
        <v>0</v>
      </c>
      <c r="I95" s="67">
        <f t="shared" si="5"/>
        <v>4</v>
      </c>
    </row>
    <row r="96" spans="1:9" x14ac:dyDescent="0.25">
      <c r="A96" s="67" t="s">
        <v>168</v>
      </c>
      <c r="B96" s="11" t="s">
        <v>471</v>
      </c>
      <c r="C96" s="67" t="b">
        <f>FALSE</f>
        <v>0</v>
      </c>
      <c r="D96" s="67" t="b">
        <f>VLOOKUP(A96,Modulos!A:C,2,FALSE)</f>
        <v>1</v>
      </c>
      <c r="E96" s="67" t="str">
        <f>IF(C96,"Nenhuma",VLOOKUP(B96,Funcoes_Outputs!B:C,2,FALSE))</f>
        <v>calcular_taxas_acidentes</v>
      </c>
      <c r="F96" s="67" t="b">
        <f t="shared" si="3"/>
        <v>0</v>
      </c>
      <c r="G96" s="67" t="b">
        <f>VLOOKUP(A96,Modulos!$A:$C,2,FALSE)</f>
        <v>1</v>
      </c>
      <c r="H96" s="67" t="b">
        <f t="shared" si="4"/>
        <v>0</v>
      </c>
      <c r="I96" s="67">
        <f t="shared" si="5"/>
        <v>4</v>
      </c>
    </row>
    <row r="97" spans="1:9" x14ac:dyDescent="0.25">
      <c r="A97" s="67" t="s">
        <v>168</v>
      </c>
      <c r="B97" s="67" t="s">
        <v>1</v>
      </c>
      <c r="C97" s="67" t="b">
        <f>TRUE</f>
        <v>1</v>
      </c>
      <c r="D97" s="67" t="b">
        <f>VLOOKUP(A97,Modulos!A:C,2,FALSE)</f>
        <v>1</v>
      </c>
      <c r="E97" s="67" t="str">
        <f>IF(C97,"Nenhuma",VLOOKUP(B97,Funcoes_Outputs!B:C,2,FALSE))</f>
        <v>Nenhuma</v>
      </c>
      <c r="F97" s="67" t="b">
        <f t="shared" si="3"/>
        <v>1</v>
      </c>
      <c r="G97" s="67" t="b">
        <f>VLOOKUP(A97,Modulos!$A:$C,2,FALSE)</f>
        <v>1</v>
      </c>
      <c r="H97" s="67" t="b">
        <f t="shared" si="4"/>
        <v>1</v>
      </c>
      <c r="I97" s="67">
        <f t="shared" si="5"/>
        <v>9</v>
      </c>
    </row>
    <row r="98" spans="1:9" x14ac:dyDescent="0.25">
      <c r="A98" s="67" t="s">
        <v>168</v>
      </c>
      <c r="B98" s="67" t="s">
        <v>171</v>
      </c>
      <c r="C98" s="67" t="b">
        <f>TRUE</f>
        <v>1</v>
      </c>
      <c r="D98" s="67" t="b">
        <f>VLOOKUP(A98,Modulos!A:C,2,FALSE)</f>
        <v>1</v>
      </c>
      <c r="E98" s="67" t="str">
        <f>IF(C98,"Nenhuma",VLOOKUP(B98,Funcoes_Outputs!B:C,2,FALSE))</f>
        <v>Nenhuma</v>
      </c>
      <c r="F98" s="67" t="b">
        <f t="shared" si="3"/>
        <v>1</v>
      </c>
      <c r="G98" s="67" t="b">
        <f>VLOOKUP(A98,Modulos!$A:$C,2,FALSE)</f>
        <v>1</v>
      </c>
      <c r="H98" s="67" t="b">
        <f t="shared" si="4"/>
        <v>1</v>
      </c>
      <c r="I98" s="67">
        <f t="shared" si="5"/>
        <v>1</v>
      </c>
    </row>
    <row r="99" spans="1:9" x14ac:dyDescent="0.25">
      <c r="A99" s="67" t="s">
        <v>168</v>
      </c>
      <c r="B99" s="67" t="s">
        <v>137</v>
      </c>
      <c r="C99" s="67" t="b">
        <f>FALSE</f>
        <v>0</v>
      </c>
      <c r="D99" s="67" t="b">
        <f>VLOOKUP(A99,Modulos!A:C,2,FALSE)</f>
        <v>1</v>
      </c>
      <c r="E99" s="67" t="str">
        <f>IF(C99,"Nenhuma",VLOOKUP(B99,Funcoes_Outputs!B:C,2,FALSE))</f>
        <v>calcular_turnovergeral</v>
      </c>
      <c r="F99" s="67" t="b">
        <f t="shared" si="3"/>
        <v>0</v>
      </c>
      <c r="G99" s="67" t="b">
        <f>VLOOKUP(A99,Modulos!$A:$C,2,FALSE)</f>
        <v>1</v>
      </c>
      <c r="H99" s="67" t="b">
        <f t="shared" si="4"/>
        <v>0</v>
      </c>
      <c r="I99" s="67">
        <f t="shared" si="5"/>
        <v>2</v>
      </c>
    </row>
    <row r="100" spans="1:9" x14ac:dyDescent="0.25">
      <c r="A100" s="67" t="s">
        <v>172</v>
      </c>
      <c r="B100" s="67" t="s">
        <v>469</v>
      </c>
      <c r="C100" s="67" t="b">
        <f>FALSE</f>
        <v>0</v>
      </c>
      <c r="D100" s="67" t="b">
        <f>VLOOKUP(A100,Modulos!A:C,2,FALSE)</f>
        <v>1</v>
      </c>
      <c r="E100" s="67" t="str">
        <f>IF(C100,"Nenhuma",VLOOKUP(B100,Funcoes_Outputs!B:C,2,FALSE))</f>
        <v>calcular_taxas_acidentes</v>
      </c>
      <c r="F100" s="67" t="b">
        <f t="shared" si="3"/>
        <v>0</v>
      </c>
      <c r="G100" s="67" t="b">
        <f>VLOOKUP(A100,Modulos!$A:$C,2,FALSE)</f>
        <v>1</v>
      </c>
      <c r="H100" s="67" t="b">
        <f t="shared" si="4"/>
        <v>0</v>
      </c>
      <c r="I100" s="67">
        <f t="shared" si="5"/>
        <v>4</v>
      </c>
    </row>
    <row r="101" spans="1:9" x14ac:dyDescent="0.25">
      <c r="A101" s="67" t="s">
        <v>172</v>
      </c>
      <c r="B101" s="67" t="s">
        <v>470</v>
      </c>
      <c r="C101" s="67" t="b">
        <f>TRUE</f>
        <v>1</v>
      </c>
      <c r="D101" s="67" t="b">
        <f>VLOOKUP(A101,Modulos!A:C,2,FALSE)</f>
        <v>1</v>
      </c>
      <c r="E101" s="67" t="str">
        <f>IF(C101,"Nenhuma",VLOOKUP(B101,Funcoes_Outputs!B:C,2,FALSE))</f>
        <v>Nenhuma</v>
      </c>
      <c r="F101" s="67" t="b">
        <f t="shared" si="3"/>
        <v>1</v>
      </c>
      <c r="G101" s="67" t="b">
        <f>VLOOKUP(A101,Modulos!$A:$C,2,FALSE)</f>
        <v>1</v>
      </c>
      <c r="H101" s="67" t="b">
        <f t="shared" si="4"/>
        <v>1</v>
      </c>
      <c r="I101" s="67">
        <f t="shared" si="5"/>
        <v>1</v>
      </c>
    </row>
    <row r="102" spans="1:9" x14ac:dyDescent="0.25">
      <c r="A102" s="67" t="s">
        <v>172</v>
      </c>
      <c r="B102" s="67" t="s">
        <v>471</v>
      </c>
      <c r="C102" s="67" t="b">
        <f>FALSE</f>
        <v>0</v>
      </c>
      <c r="D102" s="67" t="b">
        <f>VLOOKUP(A102,Modulos!A:C,2,FALSE)</f>
        <v>1</v>
      </c>
      <c r="E102" s="67" t="str">
        <f>IF(C102,"Nenhuma",VLOOKUP(B102,Funcoes_Outputs!B:C,2,FALSE))</f>
        <v>calcular_taxas_acidentes</v>
      </c>
      <c r="F102" s="67" t="b">
        <f t="shared" si="3"/>
        <v>0</v>
      </c>
      <c r="G102" s="67" t="b">
        <f>VLOOKUP(A102,Modulos!$A:$C,2,FALSE)</f>
        <v>1</v>
      </c>
      <c r="H102" s="67" t="b">
        <f t="shared" si="4"/>
        <v>0</v>
      </c>
      <c r="I102" s="67">
        <f t="shared" si="5"/>
        <v>4</v>
      </c>
    </row>
    <row r="103" spans="1:9" x14ac:dyDescent="0.25">
      <c r="A103" s="67" t="s">
        <v>172</v>
      </c>
      <c r="B103" s="67" t="s">
        <v>472</v>
      </c>
      <c r="C103" s="67" t="b">
        <f>TRUE</f>
        <v>1</v>
      </c>
      <c r="D103" s="67" t="b">
        <f>VLOOKUP(A103,Modulos!A:C,2,FALSE)</f>
        <v>1</v>
      </c>
      <c r="E103" s="67" t="str">
        <f>IF(C103,"Nenhuma",VLOOKUP(B103,Funcoes_Outputs!B:C,2,FALSE))</f>
        <v>Nenhuma</v>
      </c>
      <c r="F103" s="67" t="b">
        <f t="shared" si="3"/>
        <v>1</v>
      </c>
      <c r="G103" s="67" t="b">
        <f>VLOOKUP(A103,Modulos!$A:$C,2,FALSE)</f>
        <v>1</v>
      </c>
      <c r="H103" s="67" t="b">
        <f t="shared" si="4"/>
        <v>1</v>
      </c>
      <c r="I103" s="67">
        <f t="shared" si="5"/>
        <v>1</v>
      </c>
    </row>
    <row r="104" spans="1:9" x14ac:dyDescent="0.25">
      <c r="A104" s="67" t="s">
        <v>172</v>
      </c>
      <c r="B104" s="67" t="s">
        <v>175</v>
      </c>
      <c r="C104" s="67" t="b">
        <f>TRUE</f>
        <v>1</v>
      </c>
      <c r="D104" s="67" t="b">
        <f>VLOOKUP(A104,Modulos!A:C,2,FALSE)</f>
        <v>1</v>
      </c>
      <c r="E104" s="67" t="str">
        <f>IF(C104,"Nenhuma",VLOOKUP(B104,Funcoes_Outputs!B:C,2,FALSE))</f>
        <v>Nenhuma</v>
      </c>
      <c r="F104" s="67" t="b">
        <f t="shared" si="3"/>
        <v>1</v>
      </c>
      <c r="G104" s="67" t="b">
        <f>VLOOKUP(A104,Modulos!$A:$C,2,FALSE)</f>
        <v>1</v>
      </c>
      <c r="H104" s="67" t="b">
        <f t="shared" si="4"/>
        <v>1</v>
      </c>
      <c r="I104" s="67">
        <f t="shared" si="5"/>
        <v>1</v>
      </c>
    </row>
    <row r="105" spans="1:9" x14ac:dyDescent="0.25">
      <c r="A105" s="67" t="s">
        <v>121</v>
      </c>
      <c r="B105" s="67" t="s">
        <v>1</v>
      </c>
      <c r="C105" s="67" t="b">
        <f>TRUE</f>
        <v>1</v>
      </c>
      <c r="D105" s="67" t="b">
        <f>VLOOKUP(A105,Modulos!A:C,2,FALSE)</f>
        <v>1</v>
      </c>
      <c r="E105" s="67" t="str">
        <f>IF(C105,"Nenhuma",VLOOKUP(B105,Funcoes_Outputs!B:C,2,FALSE))</f>
        <v>Nenhuma</v>
      </c>
      <c r="F105" s="67" t="b">
        <f t="shared" si="3"/>
        <v>1</v>
      </c>
      <c r="G105" s="67" t="b">
        <f>VLOOKUP(A105,Modulos!$A:$C,2,FALSE)</f>
        <v>1</v>
      </c>
      <c r="H105" s="67" t="b">
        <f t="shared" si="4"/>
        <v>1</v>
      </c>
      <c r="I105" s="67">
        <f t="shared" si="5"/>
        <v>9</v>
      </c>
    </row>
    <row r="106" spans="1:9" x14ac:dyDescent="0.25">
      <c r="A106" s="67" t="s">
        <v>121</v>
      </c>
      <c r="B106" s="67" t="s">
        <v>56</v>
      </c>
      <c r="C106" s="67" t="b">
        <f>FALSE</f>
        <v>0</v>
      </c>
      <c r="D106" s="67" t="b">
        <f>VLOOKUP(A106,Modulos!A:C,2,FALSE)</f>
        <v>1</v>
      </c>
      <c r="E106" s="67" t="str">
        <f>IF(C106,"Nenhuma",VLOOKUP(B106,Funcoes_Outputs!B:C,2,FALSE))</f>
        <v>calcular_eventos</v>
      </c>
      <c r="F106" s="67" t="b">
        <f t="shared" si="3"/>
        <v>0</v>
      </c>
      <c r="G106" s="67" t="b">
        <f>VLOOKUP(A106,Modulos!$A:$C,2,FALSE)</f>
        <v>1</v>
      </c>
      <c r="H106" s="67" t="b">
        <f t="shared" si="4"/>
        <v>0</v>
      </c>
      <c r="I106" s="67">
        <f t="shared" si="5"/>
        <v>8</v>
      </c>
    </row>
    <row r="107" spans="1:9" x14ac:dyDescent="0.25">
      <c r="A107" s="67" t="s">
        <v>121</v>
      </c>
      <c r="B107" s="67" t="s">
        <v>60</v>
      </c>
      <c r="C107" s="67" t="b">
        <f>FALSE</f>
        <v>0</v>
      </c>
      <c r="D107" s="67" t="b">
        <f>VLOOKUP(A107,Modulos!A:C,2,FALSE)</f>
        <v>1</v>
      </c>
      <c r="E107" s="67" t="str">
        <f>IF(C107,"Nenhuma",VLOOKUP(B107,Funcoes_Outputs!B:C,2,FALSE))</f>
        <v>calcular_eventos</v>
      </c>
      <c r="F107" s="67" t="b">
        <f t="shared" si="3"/>
        <v>0</v>
      </c>
      <c r="G107" s="67" t="b">
        <f>VLOOKUP(A107,Modulos!$A:$C,2,FALSE)</f>
        <v>1</v>
      </c>
      <c r="H107" s="67" t="b">
        <f t="shared" si="4"/>
        <v>0</v>
      </c>
      <c r="I107" s="67">
        <f t="shared" si="5"/>
        <v>2</v>
      </c>
    </row>
    <row r="108" spans="1:9" x14ac:dyDescent="0.25">
      <c r="A108" s="67" t="s">
        <v>121</v>
      </c>
      <c r="B108" s="67" t="s">
        <v>64</v>
      </c>
      <c r="C108" s="67" t="b">
        <f>FALSE</f>
        <v>0</v>
      </c>
      <c r="D108" s="67" t="b">
        <f>VLOOKUP(A108,Modulos!A:C,2,FALSE)</f>
        <v>1</v>
      </c>
      <c r="E108" s="67" t="str">
        <f>IF(C108,"Nenhuma",VLOOKUP(B108,Funcoes_Outputs!B:C,2,FALSE))</f>
        <v>calcular_eventos</v>
      </c>
      <c r="F108" s="67" t="b">
        <f t="shared" si="3"/>
        <v>0</v>
      </c>
      <c r="G108" s="67" t="b">
        <f>VLOOKUP(A108,Modulos!$A:$C,2,FALSE)</f>
        <v>1</v>
      </c>
      <c r="H108" s="67" t="b">
        <f t="shared" si="4"/>
        <v>0</v>
      </c>
      <c r="I108" s="67">
        <f t="shared" si="5"/>
        <v>7</v>
      </c>
    </row>
    <row r="109" spans="1:9" x14ac:dyDescent="0.25">
      <c r="A109" s="67" t="s">
        <v>121</v>
      </c>
      <c r="B109" s="67" t="s">
        <v>68</v>
      </c>
      <c r="C109" s="67" t="b">
        <f>FALSE</f>
        <v>0</v>
      </c>
      <c r="D109" s="67" t="b">
        <f>VLOOKUP(A109,Modulos!A:C,2,FALSE)</f>
        <v>1</v>
      </c>
      <c r="E109" s="67" t="str">
        <f>IF(C109,"Nenhuma",VLOOKUP(B109,Funcoes_Outputs!B:C,2,FALSE))</f>
        <v>calcular_eventos</v>
      </c>
      <c r="F109" s="67" t="b">
        <f t="shared" si="3"/>
        <v>0</v>
      </c>
      <c r="G109" s="67" t="b">
        <f>VLOOKUP(A109,Modulos!$A:$C,2,FALSE)</f>
        <v>1</v>
      </c>
      <c r="H109" s="67" t="b">
        <f t="shared" si="4"/>
        <v>0</v>
      </c>
      <c r="I109" s="67">
        <f t="shared" si="5"/>
        <v>2</v>
      </c>
    </row>
    <row r="110" spans="1:9" x14ac:dyDescent="0.25">
      <c r="A110" s="67" t="s">
        <v>121</v>
      </c>
      <c r="B110" s="67" t="s">
        <v>57</v>
      </c>
      <c r="C110" s="67" t="b">
        <f>FALSE</f>
        <v>0</v>
      </c>
      <c r="D110" s="67" t="b">
        <f>VLOOKUP(A110,Modulos!A:C,2,FALSE)</f>
        <v>1</v>
      </c>
      <c r="E110" s="67" t="str">
        <f>IF(C110,"Nenhuma",VLOOKUP(B110,Funcoes_Outputs!B:C,2,FALSE))</f>
        <v>calcular_eventos</v>
      </c>
      <c r="F110" s="67" t="b">
        <f t="shared" si="3"/>
        <v>0</v>
      </c>
      <c r="G110" s="67" t="b">
        <f>VLOOKUP(A110,Modulos!$A:$C,2,FALSE)</f>
        <v>1</v>
      </c>
      <c r="H110" s="67" t="b">
        <f t="shared" si="4"/>
        <v>0</v>
      </c>
      <c r="I110" s="67">
        <f t="shared" si="5"/>
        <v>9</v>
      </c>
    </row>
    <row r="111" spans="1:9" x14ac:dyDescent="0.25">
      <c r="A111" s="67" t="s">
        <v>121</v>
      </c>
      <c r="B111" s="67" t="s">
        <v>61</v>
      </c>
      <c r="C111" s="67" t="b">
        <f>FALSE</f>
        <v>0</v>
      </c>
      <c r="D111" s="67" t="b">
        <f>VLOOKUP(A111,Modulos!A:C,2,FALSE)</f>
        <v>1</v>
      </c>
      <c r="E111" s="67" t="str">
        <f>IF(C111,"Nenhuma",VLOOKUP(B111,Funcoes_Outputs!B:C,2,FALSE))</f>
        <v>calcular_eventos</v>
      </c>
      <c r="F111" s="67" t="b">
        <f t="shared" si="3"/>
        <v>0</v>
      </c>
      <c r="G111" s="67" t="b">
        <f>VLOOKUP(A111,Modulos!$A:$C,2,FALSE)</f>
        <v>1</v>
      </c>
      <c r="H111" s="67" t="b">
        <f t="shared" si="4"/>
        <v>0</v>
      </c>
      <c r="I111" s="67">
        <f t="shared" si="5"/>
        <v>4</v>
      </c>
    </row>
    <row r="112" spans="1:9" x14ac:dyDescent="0.25">
      <c r="A112" s="67" t="s">
        <v>121</v>
      </c>
      <c r="B112" s="67" t="s">
        <v>65</v>
      </c>
      <c r="C112" s="67" t="b">
        <f>FALSE</f>
        <v>0</v>
      </c>
      <c r="D112" s="67" t="b">
        <f>VLOOKUP(A112,Modulos!A:C,2,FALSE)</f>
        <v>1</v>
      </c>
      <c r="E112" s="67" t="str">
        <f>IF(C112,"Nenhuma",VLOOKUP(B112,Funcoes_Outputs!B:C,2,FALSE))</f>
        <v>calcular_eventos</v>
      </c>
      <c r="F112" s="67" t="b">
        <f t="shared" si="3"/>
        <v>0</v>
      </c>
      <c r="G112" s="67" t="b">
        <f>VLOOKUP(A112,Modulos!$A:$C,2,FALSE)</f>
        <v>1</v>
      </c>
      <c r="H112" s="67" t="b">
        <f t="shared" si="4"/>
        <v>0</v>
      </c>
      <c r="I112" s="67">
        <f t="shared" si="5"/>
        <v>8</v>
      </c>
    </row>
    <row r="113" spans="1:9" x14ac:dyDescent="0.25">
      <c r="A113" s="67" t="s">
        <v>121</v>
      </c>
      <c r="B113" s="67" t="s">
        <v>69</v>
      </c>
      <c r="C113" s="67" t="b">
        <f>FALSE</f>
        <v>0</v>
      </c>
      <c r="D113" s="67" t="b">
        <f>VLOOKUP(A113,Modulos!A:C,2,FALSE)</f>
        <v>1</v>
      </c>
      <c r="E113" s="67" t="str">
        <f>IF(C113,"Nenhuma",VLOOKUP(B113,Funcoes_Outputs!B:C,2,FALSE))</f>
        <v>calcular_eventos</v>
      </c>
      <c r="F113" s="67" t="b">
        <f t="shared" si="3"/>
        <v>0</v>
      </c>
      <c r="G113" s="67" t="b">
        <f>VLOOKUP(A113,Modulos!$A:$C,2,FALSE)</f>
        <v>1</v>
      </c>
      <c r="H113" s="67" t="b">
        <f t="shared" si="4"/>
        <v>0</v>
      </c>
      <c r="I113" s="67">
        <f t="shared" si="5"/>
        <v>4</v>
      </c>
    </row>
    <row r="114" spans="1:9" x14ac:dyDescent="0.25">
      <c r="A114" s="67" t="s">
        <v>121</v>
      </c>
      <c r="B114" s="67" t="s">
        <v>54</v>
      </c>
      <c r="C114" s="67" t="b">
        <f>FALSE</f>
        <v>0</v>
      </c>
      <c r="D114" s="67" t="b">
        <f>VLOOKUP(A114,Modulos!A:C,2,FALSE)</f>
        <v>1</v>
      </c>
      <c r="E114" s="67" t="str">
        <f>IF(C114,"Nenhuma",VLOOKUP(B114,Funcoes_Outputs!B:C,2,FALSE))</f>
        <v>calcular_eventos</v>
      </c>
      <c r="F114" s="67" t="b">
        <f t="shared" si="3"/>
        <v>0</v>
      </c>
      <c r="G114" s="67" t="b">
        <f>VLOOKUP(A114,Modulos!$A:$C,2,FALSE)</f>
        <v>1</v>
      </c>
      <c r="H114" s="67" t="b">
        <f t="shared" si="4"/>
        <v>0</v>
      </c>
      <c r="I114" s="67">
        <f t="shared" si="5"/>
        <v>10</v>
      </c>
    </row>
    <row r="115" spans="1:9" x14ac:dyDescent="0.25">
      <c r="A115" s="67" t="s">
        <v>121</v>
      </c>
      <c r="B115" s="67" t="s">
        <v>58</v>
      </c>
      <c r="C115" s="67" t="b">
        <f>FALSE</f>
        <v>0</v>
      </c>
      <c r="D115" s="67" t="b">
        <f>VLOOKUP(A115,Modulos!A:C,2,FALSE)</f>
        <v>1</v>
      </c>
      <c r="E115" s="67" t="str">
        <f>IF(C115,"Nenhuma",VLOOKUP(B115,Funcoes_Outputs!B:C,2,FALSE))</f>
        <v>calcular_eventos</v>
      </c>
      <c r="F115" s="67" t="b">
        <f t="shared" si="3"/>
        <v>0</v>
      </c>
      <c r="G115" s="67" t="b">
        <f>VLOOKUP(A115,Modulos!$A:$C,2,FALSE)</f>
        <v>1</v>
      </c>
      <c r="H115" s="67" t="b">
        <f t="shared" si="4"/>
        <v>0</v>
      </c>
      <c r="I115" s="67">
        <f t="shared" si="5"/>
        <v>4</v>
      </c>
    </row>
    <row r="116" spans="1:9" x14ac:dyDescent="0.25">
      <c r="A116" s="67" t="s">
        <v>121</v>
      </c>
      <c r="B116" s="67" t="s">
        <v>62</v>
      </c>
      <c r="C116" s="67" t="b">
        <f>FALSE</f>
        <v>0</v>
      </c>
      <c r="D116" s="67" t="b">
        <f>VLOOKUP(A116,Modulos!A:C,2,FALSE)</f>
        <v>1</v>
      </c>
      <c r="E116" s="67" t="str">
        <f>IF(C116,"Nenhuma",VLOOKUP(B116,Funcoes_Outputs!B:C,2,FALSE))</f>
        <v>calcular_eventos</v>
      </c>
      <c r="F116" s="67" t="b">
        <f t="shared" si="3"/>
        <v>0</v>
      </c>
      <c r="G116" s="67" t="b">
        <f>VLOOKUP(A116,Modulos!$A:$C,2,FALSE)</f>
        <v>1</v>
      </c>
      <c r="H116" s="67" t="b">
        <f t="shared" si="4"/>
        <v>0</v>
      </c>
      <c r="I116" s="67">
        <f t="shared" si="5"/>
        <v>9</v>
      </c>
    </row>
    <row r="117" spans="1:9" x14ac:dyDescent="0.25">
      <c r="A117" s="67" t="s">
        <v>121</v>
      </c>
      <c r="B117" s="67" t="s">
        <v>66</v>
      </c>
      <c r="C117" s="67" t="b">
        <f>FALSE</f>
        <v>0</v>
      </c>
      <c r="D117" s="67" t="b">
        <f>VLOOKUP(A117,Modulos!A:C,2,FALSE)</f>
        <v>1</v>
      </c>
      <c r="E117" s="67" t="str">
        <f>IF(C117,"Nenhuma",VLOOKUP(B117,Funcoes_Outputs!B:C,2,FALSE))</f>
        <v>calcular_eventos</v>
      </c>
      <c r="F117" s="67" t="b">
        <f t="shared" si="3"/>
        <v>0</v>
      </c>
      <c r="G117" s="67" t="b">
        <f>VLOOKUP(A117,Modulos!$A:$C,2,FALSE)</f>
        <v>1</v>
      </c>
      <c r="H117" s="67" t="b">
        <f t="shared" si="4"/>
        <v>0</v>
      </c>
      <c r="I117" s="67">
        <f t="shared" si="5"/>
        <v>4</v>
      </c>
    </row>
    <row r="118" spans="1:9" x14ac:dyDescent="0.25">
      <c r="A118" s="67" t="s">
        <v>121</v>
      </c>
      <c r="B118" s="67" t="s">
        <v>55</v>
      </c>
      <c r="C118" s="67" t="b">
        <f>FALSE</f>
        <v>0</v>
      </c>
      <c r="D118" s="67" t="b">
        <f>VLOOKUP(A118,Modulos!A:C,2,FALSE)</f>
        <v>1</v>
      </c>
      <c r="E118" s="67" t="str">
        <f>IF(C118,"Nenhuma",VLOOKUP(B118,Funcoes_Outputs!B:C,2,FALSE))</f>
        <v>calcular_eventos</v>
      </c>
      <c r="F118" s="67" t="b">
        <f t="shared" si="3"/>
        <v>0</v>
      </c>
      <c r="G118" s="67" t="b">
        <f>VLOOKUP(A118,Modulos!$A:$C,2,FALSE)</f>
        <v>1</v>
      </c>
      <c r="H118" s="67" t="b">
        <f t="shared" si="4"/>
        <v>0</v>
      </c>
      <c r="I118" s="67">
        <f t="shared" si="5"/>
        <v>11</v>
      </c>
    </row>
    <row r="119" spans="1:9" x14ac:dyDescent="0.25">
      <c r="A119" s="67" t="s">
        <v>121</v>
      </c>
      <c r="B119" s="67" t="s">
        <v>59</v>
      </c>
      <c r="C119" s="67" t="b">
        <f>FALSE</f>
        <v>0</v>
      </c>
      <c r="D119" s="67" t="b">
        <f>VLOOKUP(A119,Modulos!A:C,2,FALSE)</f>
        <v>1</v>
      </c>
      <c r="E119" s="67" t="str">
        <f>IF(C119,"Nenhuma",VLOOKUP(B119,Funcoes_Outputs!B:C,2,FALSE))</f>
        <v>calcular_eventos</v>
      </c>
      <c r="F119" s="67" t="b">
        <f t="shared" si="3"/>
        <v>0</v>
      </c>
      <c r="G119" s="67" t="b">
        <f>VLOOKUP(A119,Modulos!$A:$C,2,FALSE)</f>
        <v>1</v>
      </c>
      <c r="H119" s="67" t="b">
        <f t="shared" si="4"/>
        <v>0</v>
      </c>
      <c r="I119" s="67">
        <f t="shared" si="5"/>
        <v>5</v>
      </c>
    </row>
    <row r="120" spans="1:9" x14ac:dyDescent="0.25">
      <c r="A120" s="67" t="s">
        <v>121</v>
      </c>
      <c r="B120" s="67" t="s">
        <v>63</v>
      </c>
      <c r="C120" s="67" t="b">
        <f>FALSE</f>
        <v>0</v>
      </c>
      <c r="D120" s="67" t="b">
        <f>VLOOKUP(A120,Modulos!A:C,2,FALSE)</f>
        <v>1</v>
      </c>
      <c r="E120" s="67" t="str">
        <f>IF(C120,"Nenhuma",VLOOKUP(B120,Funcoes_Outputs!B:C,2,FALSE))</f>
        <v>calcular_eventos</v>
      </c>
      <c r="F120" s="67" t="b">
        <f t="shared" si="3"/>
        <v>0</v>
      </c>
      <c r="G120" s="67" t="b">
        <f>VLOOKUP(A120,Modulos!$A:$C,2,FALSE)</f>
        <v>1</v>
      </c>
      <c r="H120" s="67" t="b">
        <f t="shared" si="4"/>
        <v>0</v>
      </c>
      <c r="I120" s="67">
        <f t="shared" si="5"/>
        <v>10</v>
      </c>
    </row>
    <row r="121" spans="1:9" x14ac:dyDescent="0.25">
      <c r="A121" s="67" t="s">
        <v>121</v>
      </c>
      <c r="B121" s="67" t="s">
        <v>67</v>
      </c>
      <c r="C121" s="67" t="b">
        <f>FALSE</f>
        <v>0</v>
      </c>
      <c r="D121" s="67" t="b">
        <f>VLOOKUP(A121,Modulos!A:C,2,FALSE)</f>
        <v>1</v>
      </c>
      <c r="E121" s="67" t="str">
        <f>IF(C121,"Nenhuma",VLOOKUP(B121,Funcoes_Outputs!B:C,2,FALSE))</f>
        <v>calcular_eventos</v>
      </c>
      <c r="F121" s="67" t="b">
        <f t="shared" si="3"/>
        <v>0</v>
      </c>
      <c r="G121" s="67" t="b">
        <f>VLOOKUP(A121,Modulos!$A:$C,2,FALSE)</f>
        <v>1</v>
      </c>
      <c r="H121" s="67" t="b">
        <f t="shared" si="4"/>
        <v>0</v>
      </c>
      <c r="I121" s="67">
        <f t="shared" si="5"/>
        <v>5</v>
      </c>
    </row>
    <row r="122" spans="1:9" x14ac:dyDescent="0.25">
      <c r="A122" s="67" t="s">
        <v>121</v>
      </c>
      <c r="B122" s="67" t="s">
        <v>53</v>
      </c>
      <c r="C122" s="67" t="b">
        <f>FALSE</f>
        <v>0</v>
      </c>
      <c r="D122" s="67" t="b">
        <f>VLOOKUP(A122,Modulos!A:C,2,FALSE)</f>
        <v>1</v>
      </c>
      <c r="E122" s="67" t="str">
        <f>IF(C122,"Nenhuma",VLOOKUP(B122,Funcoes_Outputs!B:C,2,FALSE))</f>
        <v>calcular_faltas</v>
      </c>
      <c r="F122" s="67" t="b">
        <f t="shared" si="3"/>
        <v>0</v>
      </c>
      <c r="G122" s="67" t="b">
        <f>VLOOKUP(A122,Modulos!$A:$C,2,FALSE)</f>
        <v>1</v>
      </c>
      <c r="H122" s="67" t="b">
        <f t="shared" si="4"/>
        <v>0</v>
      </c>
      <c r="I122" s="67">
        <f t="shared" si="5"/>
        <v>2</v>
      </c>
    </row>
    <row r="123" spans="1:9" x14ac:dyDescent="0.25">
      <c r="A123" s="67" t="s">
        <v>224</v>
      </c>
      <c r="B123" s="67" t="s">
        <v>222</v>
      </c>
      <c r="C123" s="67" t="b">
        <f>TRUE</f>
        <v>1</v>
      </c>
      <c r="D123" s="67" t="b">
        <f>VLOOKUP(A123,Modulos!A:C,2,FALSE)</f>
        <v>1</v>
      </c>
      <c r="E123" s="67" t="str">
        <f>IF(C123,"Nenhuma",VLOOKUP(B123,Funcoes_Outputs!B:C,2,FALSE))</f>
        <v>Nenhuma</v>
      </c>
      <c r="F123" s="67" t="b">
        <f t="shared" si="3"/>
        <v>1</v>
      </c>
      <c r="G123" s="67" t="b">
        <f>VLOOKUP(A123,Modulos!$A:$C,2,FALSE)</f>
        <v>1</v>
      </c>
      <c r="H123" s="67" t="b">
        <f t="shared" si="4"/>
        <v>1</v>
      </c>
      <c r="I123" s="67">
        <f t="shared" si="5"/>
        <v>1</v>
      </c>
    </row>
    <row r="124" spans="1:9" x14ac:dyDescent="0.25">
      <c r="A124" s="67" t="s">
        <v>224</v>
      </c>
      <c r="B124" s="67" t="s">
        <v>475</v>
      </c>
      <c r="C124" s="67" t="b">
        <f>TRUE</f>
        <v>1</v>
      </c>
      <c r="D124" s="67" t="b">
        <f>VLOOKUP(A124,Modulos!A:C,2,FALSE)</f>
        <v>1</v>
      </c>
      <c r="E124" s="67" t="str">
        <f>IF(C124,"Nenhuma",VLOOKUP(B124,Funcoes_Outputs!B:C,2,FALSE))</f>
        <v>Nenhuma</v>
      </c>
      <c r="F124" s="67" t="b">
        <f t="shared" si="3"/>
        <v>1</v>
      </c>
      <c r="G124" s="67" t="b">
        <f>VLOOKUP(A124,Modulos!$A:$C,2,FALSE)</f>
        <v>1</v>
      </c>
      <c r="H124" s="67" t="b">
        <f t="shared" si="4"/>
        <v>1</v>
      </c>
      <c r="I124" s="67">
        <f t="shared" si="5"/>
        <v>1</v>
      </c>
    </row>
    <row r="125" spans="1:9" x14ac:dyDescent="0.25">
      <c r="A125" s="67" t="s">
        <v>224</v>
      </c>
      <c r="B125" s="67" t="s">
        <v>82</v>
      </c>
      <c r="C125" s="67" t="b">
        <f>TRUE</f>
        <v>1</v>
      </c>
      <c r="D125" s="67" t="b">
        <f>VLOOKUP(A125,Modulos!A:C,2,FALSE)</f>
        <v>1</v>
      </c>
      <c r="E125" s="67" t="str">
        <f>IF(C125,"Nenhuma",VLOOKUP(B125,Funcoes_Outputs!B:C,2,FALSE))</f>
        <v>Nenhuma</v>
      </c>
      <c r="F125" s="67" t="b">
        <f t="shared" si="3"/>
        <v>1</v>
      </c>
      <c r="G125" s="67" t="b">
        <f>VLOOKUP(A125,Modulos!$A:$C,2,FALSE)</f>
        <v>1</v>
      </c>
      <c r="H125" s="67" t="b">
        <f t="shared" si="4"/>
        <v>1</v>
      </c>
      <c r="I125" s="67">
        <f t="shared" si="5"/>
        <v>2</v>
      </c>
    </row>
    <row r="126" spans="1:9" x14ac:dyDescent="0.25">
      <c r="A126" s="67" t="s">
        <v>224</v>
      </c>
      <c r="B126" s="67" t="s">
        <v>83</v>
      </c>
      <c r="C126" s="67" t="b">
        <f>TRUE</f>
        <v>1</v>
      </c>
      <c r="D126" s="67" t="b">
        <f>VLOOKUP(A126,Modulos!A:C,2,FALSE)</f>
        <v>1</v>
      </c>
      <c r="E126" s="67" t="str">
        <f>IF(C126,"Nenhuma",VLOOKUP(B126,Funcoes_Outputs!B:C,2,FALSE))</f>
        <v>Nenhuma</v>
      </c>
      <c r="F126" s="67" t="b">
        <f t="shared" si="3"/>
        <v>1</v>
      </c>
      <c r="G126" s="67" t="b">
        <f>VLOOKUP(A126,Modulos!$A:$C,2,FALSE)</f>
        <v>1</v>
      </c>
      <c r="H126" s="67" t="b">
        <f t="shared" si="4"/>
        <v>1</v>
      </c>
      <c r="I126" s="67">
        <f t="shared" si="5"/>
        <v>2</v>
      </c>
    </row>
    <row r="127" spans="1:9" x14ac:dyDescent="0.25">
      <c r="A127" s="67" t="s">
        <v>216</v>
      </c>
      <c r="B127" s="67" t="s">
        <v>473</v>
      </c>
      <c r="C127" s="67" t="b">
        <f>TRUE</f>
        <v>1</v>
      </c>
      <c r="D127" s="67" t="b">
        <f>VLOOKUP(A127,Modulos!A:C,2,FALSE)</f>
        <v>1</v>
      </c>
      <c r="E127" s="67" t="str">
        <f>IF(C127,"Nenhuma",VLOOKUP(B127,Funcoes_Outputs!B:C,2,FALSE))</f>
        <v>Nenhuma</v>
      </c>
      <c r="F127" s="67" t="b">
        <f t="shared" si="3"/>
        <v>1</v>
      </c>
      <c r="G127" s="67" t="b">
        <f>VLOOKUP(A127,Modulos!$A:$C,2,FALSE)</f>
        <v>1</v>
      </c>
      <c r="H127" s="67" t="b">
        <f t="shared" si="4"/>
        <v>1</v>
      </c>
      <c r="I127" s="67">
        <f t="shared" si="5"/>
        <v>1</v>
      </c>
    </row>
    <row r="128" spans="1:9" x14ac:dyDescent="0.25">
      <c r="A128" s="67" t="s">
        <v>216</v>
      </c>
      <c r="B128" s="67" t="s">
        <v>474</v>
      </c>
      <c r="C128" s="67" t="b">
        <f>TRUE</f>
        <v>1</v>
      </c>
      <c r="D128" s="67" t="b">
        <f>VLOOKUP(A128,Modulos!A:C,2,FALSE)</f>
        <v>1</v>
      </c>
      <c r="E128" s="67" t="str">
        <f>IF(C128,"Nenhuma",VLOOKUP(B128,Funcoes_Outputs!B:C,2,FALSE))</f>
        <v>Nenhuma</v>
      </c>
      <c r="F128" s="67" t="b">
        <f t="shared" si="3"/>
        <v>1</v>
      </c>
      <c r="G128" s="67" t="b">
        <f>VLOOKUP(A128,Modulos!$A:$C,2,FALSE)</f>
        <v>1</v>
      </c>
      <c r="H128" s="67" t="b">
        <f t="shared" si="4"/>
        <v>1</v>
      </c>
      <c r="I128" s="67">
        <f t="shared" si="5"/>
        <v>1</v>
      </c>
    </row>
    <row r="129" spans="1:9" x14ac:dyDescent="0.25">
      <c r="A129" s="67" t="s">
        <v>216</v>
      </c>
      <c r="B129" s="67" t="s">
        <v>56</v>
      </c>
      <c r="C129" s="67" t="b">
        <f>FALSE</f>
        <v>0</v>
      </c>
      <c r="D129" s="67" t="b">
        <f>VLOOKUP(A129,Modulos!A:C,2,FALSE)</f>
        <v>1</v>
      </c>
      <c r="E129" s="67" t="str">
        <f>IF(C129,"Nenhuma",VLOOKUP(B129,Funcoes_Outputs!B:C,2,FALSE))</f>
        <v>calcular_eventos</v>
      </c>
      <c r="F129" s="67" t="b">
        <f t="shared" si="3"/>
        <v>0</v>
      </c>
      <c r="G129" s="67" t="b">
        <f>VLOOKUP(A129,Modulos!$A:$C,2,FALSE)</f>
        <v>1</v>
      </c>
      <c r="H129" s="67" t="b">
        <f t="shared" si="4"/>
        <v>0</v>
      </c>
      <c r="I129" s="67">
        <f t="shared" si="5"/>
        <v>8</v>
      </c>
    </row>
    <row r="130" spans="1:9" x14ac:dyDescent="0.25">
      <c r="A130" s="67" t="s">
        <v>216</v>
      </c>
      <c r="B130" s="67" t="s">
        <v>57</v>
      </c>
      <c r="C130" s="67" t="b">
        <f>FALSE</f>
        <v>0</v>
      </c>
      <c r="D130" s="67" t="b">
        <f>VLOOKUP(A130,Modulos!A:C,2,FALSE)</f>
        <v>1</v>
      </c>
      <c r="E130" s="67" t="str">
        <f>IF(C130,"Nenhuma",VLOOKUP(B130,Funcoes_Outputs!B:C,2,FALSE))</f>
        <v>calcular_eventos</v>
      </c>
      <c r="F130" s="67" t="b">
        <f t="shared" si="3"/>
        <v>0</v>
      </c>
      <c r="G130" s="67" t="b">
        <f>VLOOKUP(A130,Modulos!$A:$C,2,FALSE)</f>
        <v>1</v>
      </c>
      <c r="H130" s="67" t="b">
        <f t="shared" si="4"/>
        <v>0</v>
      </c>
      <c r="I130" s="67">
        <f t="shared" ref="I130:I193" si="12">COUNTIF($B:$B,B130)</f>
        <v>9</v>
      </c>
    </row>
    <row r="131" spans="1:9" x14ac:dyDescent="0.25">
      <c r="A131" s="67" t="s">
        <v>216</v>
      </c>
      <c r="B131" s="67" t="s">
        <v>54</v>
      </c>
      <c r="C131" s="67" t="b">
        <f>FALSE</f>
        <v>0</v>
      </c>
      <c r="D131" s="67" t="b">
        <f>VLOOKUP(A131,Modulos!A:C,2,FALSE)</f>
        <v>1</v>
      </c>
      <c r="E131" s="67" t="str">
        <f>IF(C131,"Nenhuma",VLOOKUP(B131,Funcoes_Outputs!B:C,2,FALSE))</f>
        <v>calcular_eventos</v>
      </c>
      <c r="F131" s="67" t="b">
        <f t="shared" si="3"/>
        <v>0</v>
      </c>
      <c r="G131" s="67" t="b">
        <f>VLOOKUP(A131,Modulos!$A:$C,2,FALSE)</f>
        <v>1</v>
      </c>
      <c r="H131" s="67" t="b">
        <f t="shared" si="4"/>
        <v>0</v>
      </c>
      <c r="I131" s="67">
        <f t="shared" si="12"/>
        <v>10</v>
      </c>
    </row>
    <row r="132" spans="1:9" x14ac:dyDescent="0.25">
      <c r="A132" s="67" t="s">
        <v>216</v>
      </c>
      <c r="B132" s="67" t="s">
        <v>55</v>
      </c>
      <c r="C132" s="67" t="b">
        <f>FALSE</f>
        <v>0</v>
      </c>
      <c r="D132" s="67" t="b">
        <f>VLOOKUP(A132,Modulos!A:C,2,FALSE)</f>
        <v>1</v>
      </c>
      <c r="E132" s="67" t="str">
        <f>IF(C132,"Nenhuma",VLOOKUP(B132,Funcoes_Outputs!B:C,2,FALSE))</f>
        <v>calcular_eventos</v>
      </c>
      <c r="F132" s="67" t="b">
        <f t="shared" si="3"/>
        <v>0</v>
      </c>
      <c r="G132" s="67" t="b">
        <f>VLOOKUP(A132,Modulos!$A:$C,2,FALSE)</f>
        <v>1</v>
      </c>
      <c r="H132" s="67" t="b">
        <f t="shared" si="4"/>
        <v>0</v>
      </c>
      <c r="I132" s="67">
        <f t="shared" si="12"/>
        <v>11</v>
      </c>
    </row>
    <row r="133" spans="1:9" x14ac:dyDescent="0.25">
      <c r="A133" s="67" t="s">
        <v>117</v>
      </c>
      <c r="B133" s="67" t="s">
        <v>118</v>
      </c>
      <c r="C133" s="67" t="b">
        <f>TRUE</f>
        <v>1</v>
      </c>
      <c r="D133" s="67" t="b">
        <f>VLOOKUP(A133,Modulos!A:C,2,FALSE)</f>
        <v>1</v>
      </c>
      <c r="E133" s="67" t="str">
        <f>IF(C133,"Nenhuma",VLOOKUP(B133,Funcoes_Outputs!B:C,2,FALSE))</f>
        <v>Nenhuma</v>
      </c>
      <c r="F133" s="67" t="b">
        <f t="shared" si="3"/>
        <v>1</v>
      </c>
      <c r="G133" s="67" t="b">
        <f>VLOOKUP(A133,Modulos!$A:$C,2,FALSE)</f>
        <v>1</v>
      </c>
      <c r="H133" s="67" t="b">
        <f t="shared" si="4"/>
        <v>1</v>
      </c>
      <c r="I133" s="67">
        <f t="shared" si="12"/>
        <v>1</v>
      </c>
    </row>
    <row r="134" spans="1:9" x14ac:dyDescent="0.25">
      <c r="A134" s="67" t="s">
        <v>117</v>
      </c>
      <c r="B134" s="67" t="s">
        <v>56</v>
      </c>
      <c r="C134" s="67" t="b">
        <f>FALSE</f>
        <v>0</v>
      </c>
      <c r="D134" s="67" t="b">
        <f>VLOOKUP(A134,Modulos!A:C,2,FALSE)</f>
        <v>1</v>
      </c>
      <c r="E134" s="67" t="str">
        <f>IF(C134,"Nenhuma",VLOOKUP(B134,Funcoes_Outputs!B:C,2,FALSE))</f>
        <v>calcular_eventos</v>
      </c>
      <c r="F134" s="67" t="b">
        <f t="shared" si="3"/>
        <v>0</v>
      </c>
      <c r="G134" s="67" t="b">
        <f>VLOOKUP(A134,Modulos!$A:$C,2,FALSE)</f>
        <v>1</v>
      </c>
      <c r="H134" s="67" t="b">
        <f t="shared" si="4"/>
        <v>0</v>
      </c>
      <c r="I134" s="67">
        <f t="shared" si="12"/>
        <v>8</v>
      </c>
    </row>
    <row r="135" spans="1:9" x14ac:dyDescent="0.25">
      <c r="A135" s="67" t="s">
        <v>117</v>
      </c>
      <c r="B135" s="67" t="s">
        <v>64</v>
      </c>
      <c r="C135" s="67" t="b">
        <f>FALSE</f>
        <v>0</v>
      </c>
      <c r="D135" s="67" t="b">
        <f>VLOOKUP(A135,Modulos!A:C,2,FALSE)</f>
        <v>1</v>
      </c>
      <c r="E135" s="67" t="str">
        <f>IF(C135,"Nenhuma",VLOOKUP(B135,Funcoes_Outputs!B:C,2,FALSE))</f>
        <v>calcular_eventos</v>
      </c>
      <c r="F135" s="67" t="b">
        <f t="shared" si="3"/>
        <v>0</v>
      </c>
      <c r="G135" s="67" t="b">
        <f>VLOOKUP(A135,Modulos!$A:$C,2,FALSE)</f>
        <v>1</v>
      </c>
      <c r="H135" s="67" t="b">
        <f t="shared" si="4"/>
        <v>0</v>
      </c>
      <c r="I135" s="67">
        <f t="shared" si="12"/>
        <v>7</v>
      </c>
    </row>
    <row r="136" spans="1:9" x14ac:dyDescent="0.25">
      <c r="A136" s="67" t="s">
        <v>117</v>
      </c>
      <c r="B136" s="67" t="s">
        <v>57</v>
      </c>
      <c r="C136" s="67" t="b">
        <f>FALSE</f>
        <v>0</v>
      </c>
      <c r="D136" s="67" t="b">
        <f>VLOOKUP(A136,Modulos!A:C,2,FALSE)</f>
        <v>1</v>
      </c>
      <c r="E136" s="67" t="str">
        <f>IF(C136,"Nenhuma",VLOOKUP(B136,Funcoes_Outputs!B:C,2,FALSE))</f>
        <v>calcular_eventos</v>
      </c>
      <c r="F136" s="67" t="b">
        <f t="shared" ref="F136:F199" si="13">AND(C136,D136)</f>
        <v>0</v>
      </c>
      <c r="G136" s="67" t="b">
        <f>VLOOKUP(A136,Modulos!$A:$C,2,FALSE)</f>
        <v>1</v>
      </c>
      <c r="H136" s="67" t="b">
        <f t="shared" ref="H136:H199" si="14">AND(G136,C136)</f>
        <v>0</v>
      </c>
      <c r="I136" s="67">
        <f t="shared" si="12"/>
        <v>9</v>
      </c>
    </row>
    <row r="137" spans="1:9" x14ac:dyDescent="0.25">
      <c r="A137" s="67" t="s">
        <v>117</v>
      </c>
      <c r="B137" s="67" t="s">
        <v>65</v>
      </c>
      <c r="C137" s="67" t="b">
        <f>FALSE</f>
        <v>0</v>
      </c>
      <c r="D137" s="67" t="b">
        <f>VLOOKUP(A137,Modulos!A:C,2,FALSE)</f>
        <v>1</v>
      </c>
      <c r="E137" s="67" t="str">
        <f>IF(C137,"Nenhuma",VLOOKUP(B137,Funcoes_Outputs!B:C,2,FALSE))</f>
        <v>calcular_eventos</v>
      </c>
      <c r="F137" s="67" t="b">
        <f t="shared" si="13"/>
        <v>0</v>
      </c>
      <c r="G137" s="67" t="b">
        <f>VLOOKUP(A137,Modulos!$A:$C,2,FALSE)</f>
        <v>1</v>
      </c>
      <c r="H137" s="67" t="b">
        <f t="shared" si="14"/>
        <v>0</v>
      </c>
      <c r="I137" s="67">
        <f t="shared" si="12"/>
        <v>8</v>
      </c>
    </row>
    <row r="138" spans="1:9" x14ac:dyDescent="0.25">
      <c r="A138" s="67" t="s">
        <v>117</v>
      </c>
      <c r="B138" s="67" t="s">
        <v>54</v>
      </c>
      <c r="C138" s="67" t="b">
        <f>FALSE</f>
        <v>0</v>
      </c>
      <c r="D138" s="67" t="b">
        <f>VLOOKUP(A138,Modulos!A:C,2,FALSE)</f>
        <v>1</v>
      </c>
      <c r="E138" s="67" t="str">
        <f>IF(C138,"Nenhuma",VLOOKUP(B138,Funcoes_Outputs!B:C,2,FALSE))</f>
        <v>calcular_eventos</v>
      </c>
      <c r="F138" s="67" t="b">
        <f t="shared" si="13"/>
        <v>0</v>
      </c>
      <c r="G138" s="67" t="b">
        <f>VLOOKUP(A138,Modulos!$A:$C,2,FALSE)</f>
        <v>1</v>
      </c>
      <c r="H138" s="67" t="b">
        <f t="shared" si="14"/>
        <v>0</v>
      </c>
      <c r="I138" s="67">
        <f t="shared" si="12"/>
        <v>10</v>
      </c>
    </row>
    <row r="139" spans="1:9" x14ac:dyDescent="0.25">
      <c r="A139" s="67" t="s">
        <v>117</v>
      </c>
      <c r="B139" s="67" t="s">
        <v>62</v>
      </c>
      <c r="C139" s="67" t="b">
        <f>FALSE</f>
        <v>0</v>
      </c>
      <c r="D139" s="67" t="b">
        <f>VLOOKUP(A139,Modulos!A:C,2,FALSE)</f>
        <v>1</v>
      </c>
      <c r="E139" s="67" t="str">
        <f>IF(C139,"Nenhuma",VLOOKUP(B139,Funcoes_Outputs!B:C,2,FALSE))</f>
        <v>calcular_eventos</v>
      </c>
      <c r="F139" s="67" t="b">
        <f t="shared" si="13"/>
        <v>0</v>
      </c>
      <c r="G139" s="67" t="b">
        <f>VLOOKUP(A139,Modulos!$A:$C,2,FALSE)</f>
        <v>1</v>
      </c>
      <c r="H139" s="67" t="b">
        <f t="shared" si="14"/>
        <v>0</v>
      </c>
      <c r="I139" s="67">
        <f t="shared" si="12"/>
        <v>9</v>
      </c>
    </row>
    <row r="140" spans="1:9" x14ac:dyDescent="0.25">
      <c r="A140" s="67" t="s">
        <v>117</v>
      </c>
      <c r="B140" s="67" t="s">
        <v>55</v>
      </c>
      <c r="C140" s="67" t="b">
        <f>FALSE</f>
        <v>0</v>
      </c>
      <c r="D140" s="67" t="b">
        <f>VLOOKUP(A140,Modulos!A:C,2,FALSE)</f>
        <v>1</v>
      </c>
      <c r="E140" s="67" t="str">
        <f>IF(C140,"Nenhuma",VLOOKUP(B140,Funcoes_Outputs!B:C,2,FALSE))</f>
        <v>calcular_eventos</v>
      </c>
      <c r="F140" s="67" t="b">
        <f t="shared" si="13"/>
        <v>0</v>
      </c>
      <c r="G140" s="67" t="b">
        <f>VLOOKUP(A140,Modulos!$A:$C,2,FALSE)</f>
        <v>1</v>
      </c>
      <c r="H140" s="67" t="b">
        <f t="shared" si="14"/>
        <v>0</v>
      </c>
      <c r="I140" s="67">
        <f t="shared" si="12"/>
        <v>11</v>
      </c>
    </row>
    <row r="141" spans="1:9" x14ac:dyDescent="0.25">
      <c r="A141" s="67" t="s">
        <v>117</v>
      </c>
      <c r="B141" s="67" t="s">
        <v>63</v>
      </c>
      <c r="C141" s="67" t="b">
        <f>FALSE</f>
        <v>0</v>
      </c>
      <c r="D141" s="67" t="b">
        <f>VLOOKUP(A141,Modulos!A:C,2,FALSE)</f>
        <v>1</v>
      </c>
      <c r="E141" s="67" t="str">
        <f>IF(C141,"Nenhuma",VLOOKUP(B141,Funcoes_Outputs!B:C,2,FALSE))</f>
        <v>calcular_eventos</v>
      </c>
      <c r="F141" s="67" t="b">
        <f t="shared" si="13"/>
        <v>0</v>
      </c>
      <c r="G141" s="67" t="b">
        <f>VLOOKUP(A141,Modulos!$A:$C,2,FALSE)</f>
        <v>1</v>
      </c>
      <c r="H141" s="67" t="b">
        <f t="shared" si="14"/>
        <v>0</v>
      </c>
      <c r="I141" s="67">
        <f t="shared" si="12"/>
        <v>10</v>
      </c>
    </row>
    <row r="142" spans="1:9" x14ac:dyDescent="0.25">
      <c r="A142" s="67" t="s">
        <v>79</v>
      </c>
      <c r="B142" s="67" t="s">
        <v>84</v>
      </c>
      <c r="C142" s="67" t="b">
        <f>TRUE</f>
        <v>1</v>
      </c>
      <c r="D142" s="67" t="b">
        <f>VLOOKUP(A142,Modulos!A:C,2,FALSE)</f>
        <v>1</v>
      </c>
      <c r="E142" s="67" t="str">
        <f>IF(C142,"Nenhuma",VLOOKUP(B142,Funcoes_Outputs!B:C,2,FALSE))</f>
        <v>Nenhuma</v>
      </c>
      <c r="F142" s="67" t="b">
        <f t="shared" si="13"/>
        <v>1</v>
      </c>
      <c r="G142" s="67" t="b">
        <f>VLOOKUP(A142,Modulos!$A:$C,2,FALSE)</f>
        <v>1</v>
      </c>
      <c r="H142" s="67" t="b">
        <f t="shared" si="14"/>
        <v>1</v>
      </c>
      <c r="I142" s="67">
        <f t="shared" si="12"/>
        <v>1</v>
      </c>
    </row>
    <row r="143" spans="1:9" x14ac:dyDescent="0.25">
      <c r="A143" s="67" t="s">
        <v>79</v>
      </c>
      <c r="B143" s="67" t="s">
        <v>187</v>
      </c>
      <c r="C143" s="67" t="b">
        <f>TRUE</f>
        <v>1</v>
      </c>
      <c r="D143" s="67" t="b">
        <f>VLOOKUP(A143,Modulos!A:C,2,FALSE)</f>
        <v>1</v>
      </c>
      <c r="E143" s="67" t="str">
        <f>IF(C143,"Nenhuma",VLOOKUP(B143,Funcoes_Outputs!B:C,2,FALSE))</f>
        <v>Nenhuma</v>
      </c>
      <c r="F143" s="67" t="b">
        <f t="shared" si="13"/>
        <v>1</v>
      </c>
      <c r="G143" s="67" t="b">
        <f>VLOOKUP(A143,Modulos!$A:$C,2,FALSE)</f>
        <v>1</v>
      </c>
      <c r="H143" s="67" t="b">
        <f t="shared" si="14"/>
        <v>1</v>
      </c>
      <c r="I143" s="67">
        <f t="shared" si="12"/>
        <v>1</v>
      </c>
    </row>
    <row r="144" spans="1:9" x14ac:dyDescent="0.25">
      <c r="A144" s="67" t="s">
        <v>79</v>
      </c>
      <c r="B144" s="67" t="s">
        <v>188</v>
      </c>
      <c r="C144" s="67" t="b">
        <f>TRUE</f>
        <v>1</v>
      </c>
      <c r="D144" s="67" t="b">
        <f>VLOOKUP(A144,Modulos!A:C,2,FALSE)</f>
        <v>1</v>
      </c>
      <c r="E144" s="67" t="str">
        <f>IF(C144,"Nenhuma",VLOOKUP(B144,Funcoes_Outputs!B:C,2,FALSE))</f>
        <v>Nenhuma</v>
      </c>
      <c r="F144" s="67" t="b">
        <f t="shared" si="13"/>
        <v>1</v>
      </c>
      <c r="G144" s="67" t="b">
        <f>VLOOKUP(A144,Modulos!$A:$C,2,FALSE)</f>
        <v>1</v>
      </c>
      <c r="H144" s="67" t="b">
        <f t="shared" si="14"/>
        <v>1</v>
      </c>
      <c r="I144" s="67">
        <f t="shared" si="12"/>
        <v>1</v>
      </c>
    </row>
    <row r="145" spans="1:9" x14ac:dyDescent="0.25">
      <c r="A145" s="67" t="s">
        <v>79</v>
      </c>
      <c r="B145" s="67" t="s">
        <v>189</v>
      </c>
      <c r="C145" s="67" t="b">
        <f>TRUE</f>
        <v>1</v>
      </c>
      <c r="D145" s="67" t="b">
        <f>VLOOKUP(A145,Modulos!A:C,2,FALSE)</f>
        <v>1</v>
      </c>
      <c r="E145" s="67" t="str">
        <f>IF(C145,"Nenhuma",VLOOKUP(B145,Funcoes_Outputs!B:C,2,FALSE))</f>
        <v>Nenhuma</v>
      </c>
      <c r="F145" s="67" t="b">
        <f t="shared" si="13"/>
        <v>1</v>
      </c>
      <c r="G145" s="67" t="b">
        <f>VLOOKUP(A145,Modulos!$A:$C,2,FALSE)</f>
        <v>1</v>
      </c>
      <c r="H145" s="67" t="b">
        <f t="shared" si="14"/>
        <v>1</v>
      </c>
      <c r="I145" s="67">
        <f t="shared" si="12"/>
        <v>1</v>
      </c>
    </row>
    <row r="146" spans="1:9" x14ac:dyDescent="0.25">
      <c r="A146" s="67" t="s">
        <v>79</v>
      </c>
      <c r="B146" s="67" t="s">
        <v>190</v>
      </c>
      <c r="C146" s="67" t="b">
        <f>TRUE</f>
        <v>1</v>
      </c>
      <c r="D146" s="67" t="b">
        <f>VLOOKUP(A146,Modulos!A:C,2,FALSE)</f>
        <v>1</v>
      </c>
      <c r="E146" s="67" t="str">
        <f>IF(C146,"Nenhuma",VLOOKUP(B146,Funcoes_Outputs!B:C,2,FALSE))</f>
        <v>Nenhuma</v>
      </c>
      <c r="F146" s="67" t="b">
        <f t="shared" si="13"/>
        <v>1</v>
      </c>
      <c r="G146" s="67" t="b">
        <f>VLOOKUP(A146,Modulos!$A:$C,2,FALSE)</f>
        <v>1</v>
      </c>
      <c r="H146" s="67" t="b">
        <f t="shared" si="14"/>
        <v>1</v>
      </c>
      <c r="I146" s="67">
        <f t="shared" si="12"/>
        <v>1</v>
      </c>
    </row>
    <row r="147" spans="1:9" x14ac:dyDescent="0.25">
      <c r="A147" s="67" t="s">
        <v>79</v>
      </c>
      <c r="B147" s="67" t="s">
        <v>178</v>
      </c>
      <c r="C147" s="67" t="b">
        <f>TRUE</f>
        <v>1</v>
      </c>
      <c r="D147" s="67" t="b">
        <f>VLOOKUP(A147,Modulos!A:C,2,FALSE)</f>
        <v>1</v>
      </c>
      <c r="E147" s="67" t="str">
        <f>IF(C147,"Nenhuma",VLOOKUP(B147,Funcoes_Outputs!B:C,2,FALSE))</f>
        <v>Nenhuma</v>
      </c>
      <c r="F147" s="67" t="b">
        <f t="shared" si="13"/>
        <v>1</v>
      </c>
      <c r="G147" s="67" t="b">
        <f>VLOOKUP(A147,Modulos!$A:$C,2,FALSE)</f>
        <v>1</v>
      </c>
      <c r="H147" s="67" t="b">
        <f t="shared" si="14"/>
        <v>1</v>
      </c>
      <c r="I147" s="67">
        <f t="shared" si="12"/>
        <v>1</v>
      </c>
    </row>
    <row r="148" spans="1:9" x14ac:dyDescent="0.25">
      <c r="A148" s="67" t="s">
        <v>79</v>
      </c>
      <c r="B148" s="67" t="s">
        <v>183</v>
      </c>
      <c r="C148" s="67" t="b">
        <f>TRUE</f>
        <v>1</v>
      </c>
      <c r="D148" s="67" t="b">
        <f>VLOOKUP(A148,Modulos!A:C,2,FALSE)</f>
        <v>1</v>
      </c>
      <c r="E148" s="67" t="str">
        <f>IF(C148,"Nenhuma",VLOOKUP(B148,Funcoes_Outputs!B:C,2,FALSE))</f>
        <v>Nenhuma</v>
      </c>
      <c r="F148" s="67" t="b">
        <f t="shared" si="13"/>
        <v>1</v>
      </c>
      <c r="G148" s="67" t="b">
        <f>VLOOKUP(A148,Modulos!$A:$C,2,FALSE)</f>
        <v>1</v>
      </c>
      <c r="H148" s="67" t="b">
        <f t="shared" si="14"/>
        <v>1</v>
      </c>
      <c r="I148" s="67">
        <f t="shared" si="12"/>
        <v>1</v>
      </c>
    </row>
    <row r="149" spans="1:9" x14ac:dyDescent="0.25">
      <c r="A149" s="67" t="s">
        <v>79</v>
      </c>
      <c r="B149" s="67" t="s">
        <v>184</v>
      </c>
      <c r="C149" s="67" t="b">
        <f>TRUE</f>
        <v>1</v>
      </c>
      <c r="D149" s="67" t="b">
        <f>VLOOKUP(A149,Modulos!A:C,2,FALSE)</f>
        <v>1</v>
      </c>
      <c r="E149" s="67" t="str">
        <f>IF(C149,"Nenhuma",VLOOKUP(B149,Funcoes_Outputs!B:C,2,FALSE))</f>
        <v>Nenhuma</v>
      </c>
      <c r="F149" s="67" t="b">
        <f t="shared" si="13"/>
        <v>1</v>
      </c>
      <c r="G149" s="67" t="b">
        <f>VLOOKUP(A149,Modulos!$A:$C,2,FALSE)</f>
        <v>1</v>
      </c>
      <c r="H149" s="67" t="b">
        <f t="shared" si="14"/>
        <v>1</v>
      </c>
      <c r="I149" s="67">
        <f t="shared" si="12"/>
        <v>1</v>
      </c>
    </row>
    <row r="150" spans="1:9" x14ac:dyDescent="0.25">
      <c r="A150" s="67" t="s">
        <v>79</v>
      </c>
      <c r="B150" s="67" t="s">
        <v>185</v>
      </c>
      <c r="C150" s="67" t="b">
        <f>TRUE</f>
        <v>1</v>
      </c>
      <c r="D150" s="67" t="b">
        <f>VLOOKUP(A150,Modulos!A:C,2,FALSE)</f>
        <v>1</v>
      </c>
      <c r="E150" s="67" t="str">
        <f>IF(C150,"Nenhuma",VLOOKUP(B150,Funcoes_Outputs!B:C,2,FALSE))</f>
        <v>Nenhuma</v>
      </c>
      <c r="F150" s="67" t="b">
        <f t="shared" si="13"/>
        <v>1</v>
      </c>
      <c r="G150" s="67" t="b">
        <f>VLOOKUP(A150,Modulos!$A:$C,2,FALSE)</f>
        <v>1</v>
      </c>
      <c r="H150" s="67" t="b">
        <f t="shared" si="14"/>
        <v>1</v>
      </c>
      <c r="I150" s="67">
        <f t="shared" si="12"/>
        <v>1</v>
      </c>
    </row>
    <row r="151" spans="1:9" x14ac:dyDescent="0.25">
      <c r="A151" s="67" t="s">
        <v>79</v>
      </c>
      <c r="B151" s="67" t="s">
        <v>186</v>
      </c>
      <c r="C151" s="67" t="b">
        <f>TRUE</f>
        <v>1</v>
      </c>
      <c r="D151" s="67" t="b">
        <f>VLOOKUP(A151,Modulos!A:C,2,FALSE)</f>
        <v>1</v>
      </c>
      <c r="E151" s="67" t="str">
        <f>IF(C151,"Nenhuma",VLOOKUP(B151,Funcoes_Outputs!B:C,2,FALSE))</f>
        <v>Nenhuma</v>
      </c>
      <c r="F151" s="67" t="b">
        <f t="shared" si="13"/>
        <v>1</v>
      </c>
      <c r="G151" s="67" t="b">
        <f>VLOOKUP(A151,Modulos!$A:$C,2,FALSE)</f>
        <v>1</v>
      </c>
      <c r="H151" s="67" t="b">
        <f t="shared" si="14"/>
        <v>1</v>
      </c>
      <c r="I151" s="67">
        <f t="shared" si="12"/>
        <v>1</v>
      </c>
    </row>
    <row r="152" spans="1:9" x14ac:dyDescent="0.25">
      <c r="A152" s="67" t="s">
        <v>79</v>
      </c>
      <c r="B152" s="67" t="s">
        <v>81</v>
      </c>
      <c r="C152" s="67" t="b">
        <f>TRUE</f>
        <v>1</v>
      </c>
      <c r="D152" s="67" t="b">
        <f>VLOOKUP(A152,Modulos!A:C,2,FALSE)</f>
        <v>1</v>
      </c>
      <c r="E152" s="67" t="str">
        <f>IF(C152,"Nenhuma",VLOOKUP(B152,Funcoes_Outputs!B:C,2,FALSE))</f>
        <v>Nenhuma</v>
      </c>
      <c r="F152" s="67" t="b">
        <f t="shared" si="13"/>
        <v>1</v>
      </c>
      <c r="G152" s="67" t="b">
        <f>VLOOKUP(A152,Modulos!$A:$C,2,FALSE)</f>
        <v>1</v>
      </c>
      <c r="H152" s="67" t="b">
        <f t="shared" si="14"/>
        <v>1</v>
      </c>
      <c r="I152" s="67">
        <f t="shared" si="12"/>
        <v>1</v>
      </c>
    </row>
    <row r="153" spans="1:9" x14ac:dyDescent="0.25">
      <c r="A153" s="67" t="s">
        <v>79</v>
      </c>
      <c r="B153" s="67" t="s">
        <v>179</v>
      </c>
      <c r="C153" s="67" t="b">
        <f>TRUE</f>
        <v>1</v>
      </c>
      <c r="D153" s="67" t="b">
        <f>VLOOKUP(A153,Modulos!A:C,2,FALSE)</f>
        <v>1</v>
      </c>
      <c r="E153" s="67" t="str">
        <f>IF(C153,"Nenhuma",VLOOKUP(B153,Funcoes_Outputs!B:C,2,FALSE))</f>
        <v>Nenhuma</v>
      </c>
      <c r="F153" s="67" t="b">
        <f t="shared" si="13"/>
        <v>1</v>
      </c>
      <c r="G153" s="67" t="b">
        <f>VLOOKUP(A153,Modulos!$A:$C,2,FALSE)</f>
        <v>1</v>
      </c>
      <c r="H153" s="67" t="b">
        <f t="shared" si="14"/>
        <v>1</v>
      </c>
      <c r="I153" s="67">
        <f t="shared" si="12"/>
        <v>1</v>
      </c>
    </row>
    <row r="154" spans="1:9" x14ac:dyDescent="0.25">
      <c r="A154" s="67" t="s">
        <v>79</v>
      </c>
      <c r="B154" s="67" t="s">
        <v>180</v>
      </c>
      <c r="C154" s="67" t="b">
        <f>TRUE</f>
        <v>1</v>
      </c>
      <c r="D154" s="67" t="b">
        <f>VLOOKUP(A154,Modulos!A:C,2,FALSE)</f>
        <v>1</v>
      </c>
      <c r="E154" s="67" t="str">
        <f>IF(C154,"Nenhuma",VLOOKUP(B154,Funcoes_Outputs!B:C,2,FALSE))</f>
        <v>Nenhuma</v>
      </c>
      <c r="F154" s="67" t="b">
        <f t="shared" si="13"/>
        <v>1</v>
      </c>
      <c r="G154" s="67" t="b">
        <f>VLOOKUP(A154,Modulos!$A:$C,2,FALSE)</f>
        <v>1</v>
      </c>
      <c r="H154" s="67" t="b">
        <f t="shared" si="14"/>
        <v>1</v>
      </c>
      <c r="I154" s="67">
        <f t="shared" si="12"/>
        <v>1</v>
      </c>
    </row>
    <row r="155" spans="1:9" x14ac:dyDescent="0.25">
      <c r="A155" s="67" t="s">
        <v>79</v>
      </c>
      <c r="B155" s="67" t="s">
        <v>181</v>
      </c>
      <c r="C155" s="67" t="b">
        <f>TRUE</f>
        <v>1</v>
      </c>
      <c r="D155" s="67" t="b">
        <f>VLOOKUP(A155,Modulos!A:C,2,FALSE)</f>
        <v>1</v>
      </c>
      <c r="E155" s="67" t="str">
        <f>IF(C155,"Nenhuma",VLOOKUP(B155,Funcoes_Outputs!B:C,2,FALSE))</f>
        <v>Nenhuma</v>
      </c>
      <c r="F155" s="67" t="b">
        <f t="shared" si="13"/>
        <v>1</v>
      </c>
      <c r="G155" s="67" t="b">
        <f>VLOOKUP(A155,Modulos!$A:$C,2,FALSE)</f>
        <v>1</v>
      </c>
      <c r="H155" s="67" t="b">
        <f t="shared" si="14"/>
        <v>1</v>
      </c>
      <c r="I155" s="67">
        <f t="shared" si="12"/>
        <v>1</v>
      </c>
    </row>
    <row r="156" spans="1:9" x14ac:dyDescent="0.25">
      <c r="A156" s="67" t="s">
        <v>79</v>
      </c>
      <c r="B156" s="67" t="s">
        <v>182</v>
      </c>
      <c r="C156" s="67" t="b">
        <f>TRUE</f>
        <v>1</v>
      </c>
      <c r="D156" s="67" t="b">
        <f>VLOOKUP(A156,Modulos!A:C,2,FALSE)</f>
        <v>1</v>
      </c>
      <c r="E156" s="67" t="str">
        <f>IF(C156,"Nenhuma",VLOOKUP(B156,Funcoes_Outputs!B:C,2,FALSE))</f>
        <v>Nenhuma</v>
      </c>
      <c r="F156" s="67" t="b">
        <f t="shared" si="13"/>
        <v>1</v>
      </c>
      <c r="G156" s="67" t="b">
        <f>VLOOKUP(A156,Modulos!$A:$C,2,FALSE)</f>
        <v>1</v>
      </c>
      <c r="H156" s="67" t="b">
        <f t="shared" si="14"/>
        <v>1</v>
      </c>
      <c r="I156" s="67">
        <f t="shared" si="12"/>
        <v>1</v>
      </c>
    </row>
    <row r="157" spans="1:9" x14ac:dyDescent="0.25">
      <c r="A157" s="67" t="s">
        <v>79</v>
      </c>
      <c r="B157" s="67" t="s">
        <v>82</v>
      </c>
      <c r="C157" s="67" t="b">
        <f>TRUE</f>
        <v>1</v>
      </c>
      <c r="D157" s="67" t="b">
        <f>VLOOKUP(A157,Modulos!A:C,2,FALSE)</f>
        <v>1</v>
      </c>
      <c r="E157" s="67" t="str">
        <f>IF(C157,"Nenhuma",VLOOKUP(B157,Funcoes_Outputs!B:C,2,FALSE))</f>
        <v>Nenhuma</v>
      </c>
      <c r="F157" s="67" t="b">
        <f t="shared" si="13"/>
        <v>1</v>
      </c>
      <c r="G157" s="67" t="b">
        <f>VLOOKUP(A157,Modulos!$A:$C,2,FALSE)</f>
        <v>1</v>
      </c>
      <c r="H157" s="67" t="b">
        <f t="shared" si="14"/>
        <v>1</v>
      </c>
      <c r="I157" s="67">
        <f t="shared" si="12"/>
        <v>2</v>
      </c>
    </row>
    <row r="158" spans="1:9" x14ac:dyDescent="0.25">
      <c r="A158" s="67" t="s">
        <v>79</v>
      </c>
      <c r="B158" s="67" t="s">
        <v>83</v>
      </c>
      <c r="C158" s="67" t="b">
        <f>TRUE</f>
        <v>1</v>
      </c>
      <c r="D158" s="67" t="b">
        <f>VLOOKUP(A158,Modulos!A:C,2,FALSE)</f>
        <v>1</v>
      </c>
      <c r="E158" s="67" t="str">
        <f>IF(C158,"Nenhuma",VLOOKUP(B158,Funcoes_Outputs!B:C,2,FALSE))</f>
        <v>Nenhuma</v>
      </c>
      <c r="F158" s="67" t="b">
        <f t="shared" si="13"/>
        <v>1</v>
      </c>
      <c r="G158" s="67" t="b">
        <f>VLOOKUP(A158,Modulos!$A:$C,2,FALSE)</f>
        <v>1</v>
      </c>
      <c r="H158" s="67" t="b">
        <f t="shared" si="14"/>
        <v>1</v>
      </c>
      <c r="I158" s="67">
        <f t="shared" si="12"/>
        <v>2</v>
      </c>
    </row>
    <row r="159" spans="1:9" x14ac:dyDescent="0.25">
      <c r="A159" s="67" t="s">
        <v>79</v>
      </c>
      <c r="B159" s="67" t="s">
        <v>191</v>
      </c>
      <c r="C159" s="67" t="b">
        <f>TRUE</f>
        <v>1</v>
      </c>
      <c r="D159" s="67" t="b">
        <f>VLOOKUP(A159,Modulos!A:C,2,FALSE)</f>
        <v>1</v>
      </c>
      <c r="E159" s="67" t="str">
        <f>IF(C159,"Nenhuma",VLOOKUP(B159,Funcoes_Outputs!B:C,2,FALSE))</f>
        <v>Nenhuma</v>
      </c>
      <c r="F159" s="67" t="b">
        <f t="shared" si="13"/>
        <v>1</v>
      </c>
      <c r="G159" s="67" t="b">
        <f>VLOOKUP(A159,Modulos!$A:$C,2,FALSE)</f>
        <v>1</v>
      </c>
      <c r="H159" s="67" t="b">
        <f t="shared" si="14"/>
        <v>1</v>
      </c>
      <c r="I159" s="67">
        <f t="shared" si="12"/>
        <v>1</v>
      </c>
    </row>
    <row r="160" spans="1:9" x14ac:dyDescent="0.25">
      <c r="A160" s="67" t="s">
        <v>79</v>
      </c>
      <c r="B160" s="67" t="s">
        <v>192</v>
      </c>
      <c r="C160" s="67" t="b">
        <f>TRUE</f>
        <v>1</v>
      </c>
      <c r="D160" s="67" t="b">
        <f>VLOOKUP(A160,Modulos!A:C,2,FALSE)</f>
        <v>1</v>
      </c>
      <c r="E160" s="67" t="str">
        <f>IF(C160,"Nenhuma",VLOOKUP(B160,Funcoes_Outputs!B:C,2,FALSE))</f>
        <v>Nenhuma</v>
      </c>
      <c r="F160" s="67" t="b">
        <f t="shared" si="13"/>
        <v>1</v>
      </c>
      <c r="G160" s="67" t="b">
        <f>VLOOKUP(A160,Modulos!$A:$C,2,FALSE)</f>
        <v>1</v>
      </c>
      <c r="H160" s="67" t="b">
        <f t="shared" si="14"/>
        <v>1</v>
      </c>
      <c r="I160" s="67">
        <f t="shared" si="12"/>
        <v>1</v>
      </c>
    </row>
    <row r="161" spans="1:9" x14ac:dyDescent="0.25">
      <c r="A161" s="67" t="s">
        <v>79</v>
      </c>
      <c r="B161" s="67" t="s">
        <v>193</v>
      </c>
      <c r="C161" s="67" t="b">
        <f>TRUE</f>
        <v>1</v>
      </c>
      <c r="D161" s="67" t="b">
        <f>VLOOKUP(A161,Modulos!A:C,2,FALSE)</f>
        <v>1</v>
      </c>
      <c r="E161" s="67" t="str">
        <f>IF(C161,"Nenhuma",VLOOKUP(B161,Funcoes_Outputs!B:C,2,FALSE))</f>
        <v>Nenhuma</v>
      </c>
      <c r="F161" s="67" t="b">
        <f t="shared" si="13"/>
        <v>1</v>
      </c>
      <c r="G161" s="67" t="b">
        <f>VLOOKUP(A161,Modulos!$A:$C,2,FALSE)</f>
        <v>1</v>
      </c>
      <c r="H161" s="67" t="b">
        <f t="shared" si="14"/>
        <v>1</v>
      </c>
      <c r="I161" s="67">
        <f t="shared" si="12"/>
        <v>1</v>
      </c>
    </row>
    <row r="162" spans="1:9" x14ac:dyDescent="0.25">
      <c r="A162" s="67" t="s">
        <v>79</v>
      </c>
      <c r="B162" s="67" t="s">
        <v>194</v>
      </c>
      <c r="C162" s="67" t="b">
        <f>TRUE</f>
        <v>1</v>
      </c>
      <c r="D162" s="67" t="b">
        <f>VLOOKUP(A162,Modulos!A:C,2,FALSE)</f>
        <v>1</v>
      </c>
      <c r="E162" s="67" t="str">
        <f>IF(C162,"Nenhuma",VLOOKUP(B162,Funcoes_Outputs!B:C,2,FALSE))</f>
        <v>Nenhuma</v>
      </c>
      <c r="F162" s="67" t="b">
        <f t="shared" si="13"/>
        <v>1</v>
      </c>
      <c r="G162" s="67" t="b">
        <f>VLOOKUP(A162,Modulos!$A:$C,2,FALSE)</f>
        <v>1</v>
      </c>
      <c r="H162" s="67" t="b">
        <f t="shared" si="14"/>
        <v>1</v>
      </c>
      <c r="I162" s="67">
        <f t="shared" si="12"/>
        <v>1</v>
      </c>
    </row>
    <row r="163" spans="1:9" x14ac:dyDescent="0.25">
      <c r="A163" s="67" t="s">
        <v>79</v>
      </c>
      <c r="B163" s="67" t="s">
        <v>195</v>
      </c>
      <c r="C163" s="67" t="b">
        <f>TRUE</f>
        <v>1</v>
      </c>
      <c r="D163" s="67" t="b">
        <f>VLOOKUP(A163,Modulos!A:C,2,FALSE)</f>
        <v>1</v>
      </c>
      <c r="E163" s="67" t="str">
        <f>IF(C163,"Nenhuma",VLOOKUP(B163,Funcoes_Outputs!B:C,2,FALSE))</f>
        <v>Nenhuma</v>
      </c>
      <c r="F163" s="67" t="b">
        <f t="shared" si="13"/>
        <v>1</v>
      </c>
      <c r="G163" s="67" t="b">
        <f>VLOOKUP(A163,Modulos!$A:$C,2,FALSE)</f>
        <v>1</v>
      </c>
      <c r="H163" s="67" t="b">
        <f t="shared" si="14"/>
        <v>1</v>
      </c>
      <c r="I163" s="67">
        <f t="shared" si="12"/>
        <v>1</v>
      </c>
    </row>
    <row r="164" spans="1:9" x14ac:dyDescent="0.25">
      <c r="A164" s="67" t="s">
        <v>79</v>
      </c>
      <c r="B164" s="67" t="s">
        <v>196</v>
      </c>
      <c r="C164" s="67" t="b">
        <f>TRUE</f>
        <v>1</v>
      </c>
      <c r="D164" s="67" t="b">
        <f>VLOOKUP(A164,Modulos!A:C,2,FALSE)</f>
        <v>1</v>
      </c>
      <c r="E164" s="67" t="str">
        <f>IF(C164,"Nenhuma",VLOOKUP(B164,Funcoes_Outputs!B:C,2,FALSE))</f>
        <v>Nenhuma</v>
      </c>
      <c r="F164" s="67" t="b">
        <f t="shared" si="13"/>
        <v>1</v>
      </c>
      <c r="G164" s="67" t="b">
        <f>VLOOKUP(A164,Modulos!$A:$C,2,FALSE)</f>
        <v>1</v>
      </c>
      <c r="H164" s="67" t="b">
        <f t="shared" si="14"/>
        <v>1</v>
      </c>
      <c r="I164" s="67">
        <f t="shared" si="12"/>
        <v>1</v>
      </c>
    </row>
    <row r="165" spans="1:9" x14ac:dyDescent="0.25">
      <c r="A165" s="67" t="s">
        <v>79</v>
      </c>
      <c r="B165" s="67" t="s">
        <v>197</v>
      </c>
      <c r="C165" s="67" t="b">
        <f>TRUE</f>
        <v>1</v>
      </c>
      <c r="D165" s="67" t="b">
        <f>VLOOKUP(A165,Modulos!A:C,2,FALSE)</f>
        <v>1</v>
      </c>
      <c r="E165" s="67" t="str">
        <f>IF(C165,"Nenhuma",VLOOKUP(B165,Funcoes_Outputs!B:C,2,FALSE))</f>
        <v>Nenhuma</v>
      </c>
      <c r="F165" s="67" t="b">
        <f t="shared" si="13"/>
        <v>1</v>
      </c>
      <c r="G165" s="67" t="b">
        <f>VLOOKUP(A165,Modulos!$A:$C,2,FALSE)</f>
        <v>1</v>
      </c>
      <c r="H165" s="67" t="b">
        <f t="shared" si="14"/>
        <v>1</v>
      </c>
      <c r="I165" s="67">
        <f t="shared" si="12"/>
        <v>1</v>
      </c>
    </row>
    <row r="166" spans="1:9" x14ac:dyDescent="0.25">
      <c r="A166" s="67" t="s">
        <v>79</v>
      </c>
      <c r="B166" s="67" t="s">
        <v>198</v>
      </c>
      <c r="C166" s="67" t="b">
        <f>TRUE</f>
        <v>1</v>
      </c>
      <c r="D166" s="67" t="b">
        <f>VLOOKUP(A166,Modulos!A:C,2,FALSE)</f>
        <v>1</v>
      </c>
      <c r="E166" s="67" t="str">
        <f>IF(C166,"Nenhuma",VLOOKUP(B166,Funcoes_Outputs!B:C,2,FALSE))</f>
        <v>Nenhuma</v>
      </c>
      <c r="F166" s="67" t="b">
        <f t="shared" si="13"/>
        <v>1</v>
      </c>
      <c r="G166" s="67" t="b">
        <f>VLOOKUP(A166,Modulos!$A:$C,2,FALSE)</f>
        <v>1</v>
      </c>
      <c r="H166" s="67" t="b">
        <f t="shared" si="14"/>
        <v>1</v>
      </c>
      <c r="I166" s="67">
        <f t="shared" si="12"/>
        <v>1</v>
      </c>
    </row>
    <row r="167" spans="1:9" x14ac:dyDescent="0.25">
      <c r="A167" s="67" t="s">
        <v>79</v>
      </c>
      <c r="B167" s="67" t="s">
        <v>199</v>
      </c>
      <c r="C167" s="67" t="b">
        <f>TRUE</f>
        <v>1</v>
      </c>
      <c r="D167" s="67" t="b">
        <f>VLOOKUP(A167,Modulos!A:C,2,FALSE)</f>
        <v>1</v>
      </c>
      <c r="E167" s="67" t="str">
        <f>IF(C167,"Nenhuma",VLOOKUP(B167,Funcoes_Outputs!B:C,2,FALSE))</f>
        <v>Nenhuma</v>
      </c>
      <c r="F167" s="67" t="b">
        <f t="shared" si="13"/>
        <v>1</v>
      </c>
      <c r="G167" s="67" t="b">
        <f>VLOOKUP(A167,Modulos!$A:$C,2,FALSE)</f>
        <v>1</v>
      </c>
      <c r="H167" s="67" t="b">
        <f t="shared" si="14"/>
        <v>1</v>
      </c>
      <c r="I167" s="67">
        <f t="shared" si="12"/>
        <v>1</v>
      </c>
    </row>
    <row r="168" spans="1:9" x14ac:dyDescent="0.25">
      <c r="A168" s="67" t="s">
        <v>79</v>
      </c>
      <c r="B168" s="67" t="s">
        <v>200</v>
      </c>
      <c r="C168" s="67" t="b">
        <v>1</v>
      </c>
      <c r="D168" s="67" t="b">
        <f>VLOOKUP(A168,Modulos!A:C,2,FALSE)</f>
        <v>1</v>
      </c>
      <c r="E168" s="67" t="str">
        <f>IF(C168,"Nenhuma",VLOOKUP(B168,Funcoes_Outputs!B:C,2,FALSE))</f>
        <v>Nenhuma</v>
      </c>
      <c r="F168" s="67" t="b">
        <f t="shared" si="13"/>
        <v>1</v>
      </c>
      <c r="G168" s="67" t="b">
        <f>VLOOKUP(A168,Modulos!$A:$C,2,FALSE)</f>
        <v>1</v>
      </c>
      <c r="H168" s="67" t="b">
        <f t="shared" si="14"/>
        <v>1</v>
      </c>
      <c r="I168" s="67">
        <f t="shared" si="12"/>
        <v>1</v>
      </c>
    </row>
    <row r="169" spans="1:9" x14ac:dyDescent="0.25">
      <c r="A169" s="67" t="s">
        <v>79</v>
      </c>
      <c r="B169" s="67" t="s">
        <v>56</v>
      </c>
      <c r="C169" s="67" t="b">
        <f>FALSE</f>
        <v>0</v>
      </c>
      <c r="D169" s="67" t="b">
        <f>VLOOKUP(A169,Modulos!A:C,2,FALSE)</f>
        <v>1</v>
      </c>
      <c r="E169" s="67" t="str">
        <f>IF(C169,"Nenhuma",VLOOKUP(B169,Funcoes_Outputs!B:C,2,FALSE))</f>
        <v>calcular_eventos</v>
      </c>
      <c r="F169" s="67" t="b">
        <f t="shared" si="13"/>
        <v>0</v>
      </c>
      <c r="G169" s="67" t="b">
        <f>VLOOKUP(A169,Modulos!$A:$C,2,FALSE)</f>
        <v>1</v>
      </c>
      <c r="H169" s="67" t="b">
        <f t="shared" si="14"/>
        <v>0</v>
      </c>
      <c r="I169" s="67">
        <f t="shared" si="12"/>
        <v>8</v>
      </c>
    </row>
    <row r="170" spans="1:9" x14ac:dyDescent="0.25">
      <c r="A170" s="67" t="s">
        <v>79</v>
      </c>
      <c r="B170" s="67" t="s">
        <v>64</v>
      </c>
      <c r="C170" s="67" t="b">
        <f>FALSE</f>
        <v>0</v>
      </c>
      <c r="D170" s="67" t="b">
        <f>VLOOKUP(A170,Modulos!A:C,2,FALSE)</f>
        <v>1</v>
      </c>
      <c r="E170" s="67" t="str">
        <f>IF(C170,"Nenhuma",VLOOKUP(B170,Funcoes_Outputs!B:C,2,FALSE))</f>
        <v>calcular_eventos</v>
      </c>
      <c r="F170" s="67" t="b">
        <f t="shared" si="13"/>
        <v>0</v>
      </c>
      <c r="G170" s="67" t="b">
        <f>VLOOKUP(A170,Modulos!$A:$C,2,FALSE)</f>
        <v>1</v>
      </c>
      <c r="H170" s="67" t="b">
        <f t="shared" si="14"/>
        <v>0</v>
      </c>
      <c r="I170" s="67">
        <f t="shared" si="12"/>
        <v>7</v>
      </c>
    </row>
    <row r="171" spans="1:9" x14ac:dyDescent="0.25">
      <c r="A171" s="67" t="s">
        <v>79</v>
      </c>
      <c r="B171" s="67" t="s">
        <v>57</v>
      </c>
      <c r="C171" s="67" t="b">
        <f>FALSE</f>
        <v>0</v>
      </c>
      <c r="D171" s="67" t="b">
        <f>VLOOKUP(A171,Modulos!A:C,2,FALSE)</f>
        <v>1</v>
      </c>
      <c r="E171" s="67" t="str">
        <f>IF(C171,"Nenhuma",VLOOKUP(B171,Funcoes_Outputs!B:C,2,FALSE))</f>
        <v>calcular_eventos</v>
      </c>
      <c r="F171" s="67" t="b">
        <f t="shared" si="13"/>
        <v>0</v>
      </c>
      <c r="G171" s="67" t="b">
        <f>VLOOKUP(A171,Modulos!$A:$C,2,FALSE)</f>
        <v>1</v>
      </c>
      <c r="H171" s="67" t="b">
        <f t="shared" si="14"/>
        <v>0</v>
      </c>
      <c r="I171" s="67">
        <f t="shared" si="12"/>
        <v>9</v>
      </c>
    </row>
    <row r="172" spans="1:9" x14ac:dyDescent="0.25">
      <c r="A172" s="67" t="s">
        <v>79</v>
      </c>
      <c r="B172" s="67" t="s">
        <v>65</v>
      </c>
      <c r="C172" s="67" t="b">
        <f>FALSE</f>
        <v>0</v>
      </c>
      <c r="D172" s="67" t="b">
        <f>VLOOKUP(A172,Modulos!A:C,2,FALSE)</f>
        <v>1</v>
      </c>
      <c r="E172" s="67" t="str">
        <f>IF(C172,"Nenhuma",VLOOKUP(B172,Funcoes_Outputs!B:C,2,FALSE))</f>
        <v>calcular_eventos</v>
      </c>
      <c r="F172" s="67" t="b">
        <f t="shared" si="13"/>
        <v>0</v>
      </c>
      <c r="G172" s="67" t="b">
        <f>VLOOKUP(A172,Modulos!$A:$C,2,FALSE)</f>
        <v>1</v>
      </c>
      <c r="H172" s="67" t="b">
        <f t="shared" si="14"/>
        <v>0</v>
      </c>
      <c r="I172" s="67">
        <f t="shared" si="12"/>
        <v>8</v>
      </c>
    </row>
    <row r="173" spans="1:9" x14ac:dyDescent="0.25">
      <c r="A173" s="67" t="s">
        <v>79</v>
      </c>
      <c r="B173" s="67" t="s">
        <v>54</v>
      </c>
      <c r="C173" s="67" t="b">
        <f>FALSE</f>
        <v>0</v>
      </c>
      <c r="D173" s="67" t="b">
        <f>VLOOKUP(A173,Modulos!A:C,2,FALSE)</f>
        <v>1</v>
      </c>
      <c r="E173" s="67" t="str">
        <f>IF(C173,"Nenhuma",VLOOKUP(B173,Funcoes_Outputs!B:C,2,FALSE))</f>
        <v>calcular_eventos</v>
      </c>
      <c r="F173" s="67" t="b">
        <f t="shared" si="13"/>
        <v>0</v>
      </c>
      <c r="G173" s="67" t="b">
        <f>VLOOKUP(A173,Modulos!$A:$C,2,FALSE)</f>
        <v>1</v>
      </c>
      <c r="H173" s="67" t="b">
        <f t="shared" si="14"/>
        <v>0</v>
      </c>
      <c r="I173" s="67">
        <f t="shared" si="12"/>
        <v>10</v>
      </c>
    </row>
    <row r="174" spans="1:9" x14ac:dyDescent="0.25">
      <c r="A174" s="67" t="s">
        <v>79</v>
      </c>
      <c r="B174" s="67" t="s">
        <v>62</v>
      </c>
      <c r="C174" s="67" t="b">
        <f>FALSE</f>
        <v>0</v>
      </c>
      <c r="D174" s="67" t="b">
        <f>VLOOKUP(A174,Modulos!A:C,2,FALSE)</f>
        <v>1</v>
      </c>
      <c r="E174" s="67" t="str">
        <f>IF(C174,"Nenhuma",VLOOKUP(B174,Funcoes_Outputs!B:C,2,FALSE))</f>
        <v>calcular_eventos</v>
      </c>
      <c r="F174" s="67" t="b">
        <f t="shared" si="13"/>
        <v>0</v>
      </c>
      <c r="G174" s="67" t="b">
        <f>VLOOKUP(A174,Modulos!$A:$C,2,FALSE)</f>
        <v>1</v>
      </c>
      <c r="H174" s="67" t="b">
        <f t="shared" si="14"/>
        <v>0</v>
      </c>
      <c r="I174" s="67">
        <f t="shared" si="12"/>
        <v>9</v>
      </c>
    </row>
    <row r="175" spans="1:9" x14ac:dyDescent="0.25">
      <c r="A175" s="67" t="s">
        <v>79</v>
      </c>
      <c r="B175" s="67" t="s">
        <v>55</v>
      </c>
      <c r="C175" s="67" t="b">
        <f>FALSE</f>
        <v>0</v>
      </c>
      <c r="D175" s="67" t="b">
        <f>VLOOKUP(A175,Modulos!A:C,2,FALSE)</f>
        <v>1</v>
      </c>
      <c r="E175" s="67" t="str">
        <f>IF(C175,"Nenhuma",VLOOKUP(B175,Funcoes_Outputs!B:C,2,FALSE))</f>
        <v>calcular_eventos</v>
      </c>
      <c r="F175" s="67" t="b">
        <f t="shared" si="13"/>
        <v>0</v>
      </c>
      <c r="G175" s="67" t="b">
        <f>VLOOKUP(A175,Modulos!$A:$C,2,FALSE)</f>
        <v>1</v>
      </c>
      <c r="H175" s="67" t="b">
        <f t="shared" si="14"/>
        <v>0</v>
      </c>
      <c r="I175" s="67">
        <f t="shared" si="12"/>
        <v>11</v>
      </c>
    </row>
    <row r="176" spans="1:9" x14ac:dyDescent="0.25">
      <c r="A176" s="67" t="s">
        <v>79</v>
      </c>
      <c r="B176" s="67" t="s">
        <v>63</v>
      </c>
      <c r="C176" s="67" t="b">
        <f>FALSE</f>
        <v>0</v>
      </c>
      <c r="D176" s="67" t="b">
        <f>VLOOKUP(A176,Modulos!A:C,2,FALSE)</f>
        <v>1</v>
      </c>
      <c r="E176" s="67" t="str">
        <f>IF(C176,"Nenhuma",VLOOKUP(B176,Funcoes_Outputs!B:C,2,FALSE))</f>
        <v>calcular_eventos</v>
      </c>
      <c r="F176" s="67" t="b">
        <f t="shared" si="13"/>
        <v>0</v>
      </c>
      <c r="G176" s="67" t="b">
        <f>VLOOKUP(A176,Modulos!$A:$C,2,FALSE)</f>
        <v>1</v>
      </c>
      <c r="H176" s="67" t="b">
        <f t="shared" si="14"/>
        <v>0</v>
      </c>
      <c r="I176" s="67">
        <f t="shared" si="12"/>
        <v>10</v>
      </c>
    </row>
    <row r="177" spans="1:9" x14ac:dyDescent="0.25">
      <c r="A177" s="67" t="s">
        <v>105</v>
      </c>
      <c r="B177" s="67" t="s">
        <v>106</v>
      </c>
      <c r="C177" s="67" t="b">
        <f>TRUE</f>
        <v>1</v>
      </c>
      <c r="D177" s="67" t="b">
        <f>VLOOKUP(A177,Modulos!A:C,2,FALSE)</f>
        <v>1</v>
      </c>
      <c r="E177" s="67" t="str">
        <f>IF(C177,"Nenhuma",VLOOKUP(B177,Funcoes_Outputs!B:C,2,FALSE))</f>
        <v>Nenhuma</v>
      </c>
      <c r="F177" s="67" t="b">
        <f t="shared" si="13"/>
        <v>1</v>
      </c>
      <c r="G177" s="67" t="b">
        <f>VLOOKUP(A177,Modulos!$A:$C,2,FALSE)</f>
        <v>1</v>
      </c>
      <c r="H177" s="67" t="b">
        <f t="shared" si="14"/>
        <v>1</v>
      </c>
      <c r="I177" s="67">
        <f t="shared" si="12"/>
        <v>1</v>
      </c>
    </row>
    <row r="178" spans="1:9" x14ac:dyDescent="0.25">
      <c r="A178" s="67" t="s">
        <v>105</v>
      </c>
      <c r="B178" s="67" t="s">
        <v>13</v>
      </c>
      <c r="C178" s="67" t="b">
        <f>TRUE</f>
        <v>1</v>
      </c>
      <c r="D178" s="67" t="b">
        <f>VLOOKUP(A178,Modulos!A:C,2,FALSE)</f>
        <v>1</v>
      </c>
      <c r="E178" s="67" t="str">
        <f>IF(C178,"Nenhuma",VLOOKUP(B178,Funcoes_Outputs!B:C,2,FALSE))</f>
        <v>Nenhuma</v>
      </c>
      <c r="F178" s="67" t="b">
        <f t="shared" si="13"/>
        <v>1</v>
      </c>
      <c r="G178" s="67" t="b">
        <f>VLOOKUP(A178,Modulos!$A:$C,2,FALSE)</f>
        <v>1</v>
      </c>
      <c r="H178" s="67" t="b">
        <f t="shared" si="14"/>
        <v>1</v>
      </c>
      <c r="I178" s="67">
        <f t="shared" si="12"/>
        <v>3</v>
      </c>
    </row>
    <row r="179" spans="1:9" x14ac:dyDescent="0.25">
      <c r="A179" s="67" t="s">
        <v>105</v>
      </c>
      <c r="B179" s="67" t="s">
        <v>1</v>
      </c>
      <c r="C179" s="67" t="b">
        <f>TRUE</f>
        <v>1</v>
      </c>
      <c r="D179" s="67" t="b">
        <f>VLOOKUP(A179,Modulos!A:C,2,FALSE)</f>
        <v>1</v>
      </c>
      <c r="E179" s="67" t="str">
        <f>IF(C179,"Nenhuma",VLOOKUP(B179,Funcoes_Outputs!B:C,2,FALSE))</f>
        <v>Nenhuma</v>
      </c>
      <c r="F179" s="67" t="b">
        <f t="shared" si="13"/>
        <v>1</v>
      </c>
      <c r="G179" s="67" t="b">
        <f>VLOOKUP(A179,Modulos!$A:$C,2,FALSE)</f>
        <v>1</v>
      </c>
      <c r="H179" s="67" t="b">
        <f t="shared" si="14"/>
        <v>1</v>
      </c>
      <c r="I179" s="67">
        <f t="shared" si="12"/>
        <v>9</v>
      </c>
    </row>
    <row r="180" spans="1:9" x14ac:dyDescent="0.25">
      <c r="A180" s="67" t="s">
        <v>105</v>
      </c>
      <c r="B180" s="67" t="s">
        <v>14</v>
      </c>
      <c r="C180" s="67" t="b">
        <f>TRUE</f>
        <v>1</v>
      </c>
      <c r="D180" s="67" t="b">
        <f>VLOOKUP(A180,Modulos!A:C,2,FALSE)</f>
        <v>1</v>
      </c>
      <c r="E180" s="67" t="str">
        <f>IF(C180,"Nenhuma",VLOOKUP(B180,Funcoes_Outputs!B:C,2,FALSE))</f>
        <v>Nenhuma</v>
      </c>
      <c r="F180" s="67" t="b">
        <f t="shared" si="13"/>
        <v>1</v>
      </c>
      <c r="G180" s="67" t="b">
        <f>VLOOKUP(A180,Modulos!$A:$C,2,FALSE)</f>
        <v>1</v>
      </c>
      <c r="H180" s="67" t="b">
        <f t="shared" si="14"/>
        <v>1</v>
      </c>
      <c r="I180" s="67">
        <f t="shared" si="12"/>
        <v>2</v>
      </c>
    </row>
    <row r="181" spans="1:9" x14ac:dyDescent="0.25">
      <c r="A181" s="67" t="s">
        <v>156</v>
      </c>
      <c r="B181" s="67" t="s">
        <v>157</v>
      </c>
      <c r="C181" s="67" t="b">
        <f>TRUE</f>
        <v>1</v>
      </c>
      <c r="D181" s="67" t="b">
        <f>VLOOKUP(A181,Modulos!A:C,2,FALSE)</f>
        <v>1</v>
      </c>
      <c r="E181" s="67" t="str">
        <f>IF(C181,"Nenhuma",VLOOKUP(B181,Funcoes_Outputs!B:C,2,FALSE))</f>
        <v>Nenhuma</v>
      </c>
      <c r="F181" s="67" t="b">
        <f t="shared" si="13"/>
        <v>1</v>
      </c>
      <c r="G181" s="67" t="b">
        <f>VLOOKUP(A181,Modulos!$A:$C,2,FALSE)</f>
        <v>1</v>
      </c>
      <c r="H181" s="67" t="b">
        <f t="shared" si="14"/>
        <v>1</v>
      </c>
      <c r="I181" s="67">
        <f t="shared" si="12"/>
        <v>1</v>
      </c>
    </row>
    <row r="182" spans="1:9" x14ac:dyDescent="0.25">
      <c r="A182" s="67" t="s">
        <v>160</v>
      </c>
      <c r="B182" s="67" t="s">
        <v>226</v>
      </c>
      <c r="C182" s="67" t="b">
        <f>TRUE</f>
        <v>1</v>
      </c>
      <c r="D182" s="67" t="b">
        <f>VLOOKUP(A182,Modulos!A:C,2,FALSE)</f>
        <v>1</v>
      </c>
      <c r="E182" s="67" t="str">
        <f>IF(C182,"Nenhuma",VLOOKUP(B182,Funcoes_Outputs!B:C,2,FALSE))</f>
        <v>Nenhuma</v>
      </c>
      <c r="F182" s="67" t="b">
        <f t="shared" si="13"/>
        <v>1</v>
      </c>
      <c r="G182" s="67" t="b">
        <f>VLOOKUP(A182,Modulos!$A:$C,2,FALSE)</f>
        <v>1</v>
      </c>
      <c r="H182" s="67" t="b">
        <f t="shared" si="14"/>
        <v>1</v>
      </c>
      <c r="I182" s="67">
        <f t="shared" si="12"/>
        <v>1</v>
      </c>
    </row>
    <row r="183" spans="1:9" x14ac:dyDescent="0.25">
      <c r="A183" s="67" t="s">
        <v>151</v>
      </c>
      <c r="B183" s="67" t="s">
        <v>55</v>
      </c>
      <c r="C183" s="67" t="b">
        <f>FALSE</f>
        <v>0</v>
      </c>
      <c r="D183" s="67" t="b">
        <f>VLOOKUP(A183,Modulos!A:C,2,FALSE)</f>
        <v>1</v>
      </c>
      <c r="E183" s="67" t="str">
        <f>IF(C183,"Nenhuma",VLOOKUP(B183,Funcoes_Outputs!B:C,2,FALSE))</f>
        <v>calcular_eventos</v>
      </c>
      <c r="F183" s="67" t="b">
        <f t="shared" si="13"/>
        <v>0</v>
      </c>
      <c r="G183" s="67" t="b">
        <f>VLOOKUP(A183,Modulos!$A:$C,2,FALSE)</f>
        <v>1</v>
      </c>
      <c r="H183" s="67" t="b">
        <f t="shared" si="14"/>
        <v>0</v>
      </c>
      <c r="I183" s="67">
        <f t="shared" si="12"/>
        <v>11</v>
      </c>
    </row>
    <row r="184" spans="1:9" x14ac:dyDescent="0.25">
      <c r="A184" s="67" t="s">
        <v>151</v>
      </c>
      <c r="B184" s="67" t="s">
        <v>59</v>
      </c>
      <c r="C184" s="67" t="b">
        <f>FALSE</f>
        <v>0</v>
      </c>
      <c r="D184" s="67" t="b">
        <f>VLOOKUP(A184,Modulos!A:C,2,FALSE)</f>
        <v>1</v>
      </c>
      <c r="E184" s="67" t="str">
        <f>IF(C184,"Nenhuma",VLOOKUP(B184,Funcoes_Outputs!B:C,2,FALSE))</f>
        <v>calcular_eventos</v>
      </c>
      <c r="F184" s="67" t="b">
        <f t="shared" si="13"/>
        <v>0</v>
      </c>
      <c r="G184" s="67" t="b">
        <f>VLOOKUP(A184,Modulos!$A:$C,2,FALSE)</f>
        <v>1</v>
      </c>
      <c r="H184" s="67" t="b">
        <f t="shared" si="14"/>
        <v>0</v>
      </c>
      <c r="I184" s="67">
        <f t="shared" si="12"/>
        <v>5</v>
      </c>
    </row>
    <row r="185" spans="1:9" x14ac:dyDescent="0.25">
      <c r="A185" s="67" t="s">
        <v>151</v>
      </c>
      <c r="B185" s="67" t="s">
        <v>63</v>
      </c>
      <c r="C185" s="67" t="b">
        <f>FALSE</f>
        <v>0</v>
      </c>
      <c r="D185" s="67" t="b">
        <f>VLOOKUP(A185,Modulos!A:C,2,FALSE)</f>
        <v>1</v>
      </c>
      <c r="E185" s="67" t="str">
        <f>IF(C185,"Nenhuma",VLOOKUP(B185,Funcoes_Outputs!B:C,2,FALSE))</f>
        <v>calcular_eventos</v>
      </c>
      <c r="F185" s="67" t="b">
        <f t="shared" si="13"/>
        <v>0</v>
      </c>
      <c r="G185" s="67" t="b">
        <f>VLOOKUP(A185,Modulos!$A:$C,2,FALSE)</f>
        <v>1</v>
      </c>
      <c r="H185" s="67" t="b">
        <f t="shared" si="14"/>
        <v>0</v>
      </c>
      <c r="I185" s="67">
        <f t="shared" si="12"/>
        <v>10</v>
      </c>
    </row>
    <row r="186" spans="1:9" x14ac:dyDescent="0.25">
      <c r="A186" s="67" t="s">
        <v>151</v>
      </c>
      <c r="B186" s="67" t="s">
        <v>67</v>
      </c>
      <c r="C186" s="67" t="b">
        <f>FALSE</f>
        <v>0</v>
      </c>
      <c r="D186" s="67" t="b">
        <f>VLOOKUP(A186,Modulos!A:C,2,FALSE)</f>
        <v>1</v>
      </c>
      <c r="E186" s="67" t="str">
        <f>IF(C186,"Nenhuma",VLOOKUP(B186,Funcoes_Outputs!B:C,2,FALSE))</f>
        <v>calcular_eventos</v>
      </c>
      <c r="F186" s="67" t="b">
        <f t="shared" si="13"/>
        <v>0</v>
      </c>
      <c r="G186" s="67" t="b">
        <f>VLOOKUP(A186,Modulos!$A:$C,2,FALSE)</f>
        <v>1</v>
      </c>
      <c r="H186" s="67" t="b">
        <f t="shared" si="14"/>
        <v>0</v>
      </c>
      <c r="I186" s="67">
        <f t="shared" si="12"/>
        <v>5</v>
      </c>
    </row>
    <row r="187" spans="1:9" x14ac:dyDescent="0.25">
      <c r="A187" s="67" t="s">
        <v>151</v>
      </c>
      <c r="B187" s="67" t="s">
        <v>54</v>
      </c>
      <c r="C187" s="67" t="b">
        <f>FALSE</f>
        <v>0</v>
      </c>
      <c r="D187" s="67" t="b">
        <f>VLOOKUP(A187,Modulos!A:C,2,FALSE)</f>
        <v>1</v>
      </c>
      <c r="E187" s="67" t="str">
        <f>IF(C187,"Nenhuma",VLOOKUP(B187,Funcoes_Outputs!B:C,2,FALSE))</f>
        <v>calcular_eventos</v>
      </c>
      <c r="F187" s="67" t="b">
        <f t="shared" si="13"/>
        <v>0</v>
      </c>
      <c r="G187" s="67" t="b">
        <f>VLOOKUP(A187,Modulos!$A:$C,2,FALSE)</f>
        <v>1</v>
      </c>
      <c r="H187" s="67" t="b">
        <f t="shared" si="14"/>
        <v>0</v>
      </c>
      <c r="I187" s="67">
        <f t="shared" si="12"/>
        <v>10</v>
      </c>
    </row>
    <row r="188" spans="1:9" x14ac:dyDescent="0.25">
      <c r="A188" s="67" t="s">
        <v>151</v>
      </c>
      <c r="B188" s="67" t="s">
        <v>58</v>
      </c>
      <c r="C188" s="67" t="b">
        <f>FALSE</f>
        <v>0</v>
      </c>
      <c r="D188" s="67" t="b">
        <f>VLOOKUP(A188,Modulos!A:C,2,FALSE)</f>
        <v>1</v>
      </c>
      <c r="E188" s="67" t="str">
        <f>IF(C188,"Nenhuma",VLOOKUP(B188,Funcoes_Outputs!B:C,2,FALSE))</f>
        <v>calcular_eventos</v>
      </c>
      <c r="F188" s="67" t="b">
        <f t="shared" si="13"/>
        <v>0</v>
      </c>
      <c r="G188" s="67" t="b">
        <f>VLOOKUP(A188,Modulos!$A:$C,2,FALSE)</f>
        <v>1</v>
      </c>
      <c r="H188" s="67" t="b">
        <f t="shared" si="14"/>
        <v>0</v>
      </c>
      <c r="I188" s="67">
        <f t="shared" si="12"/>
        <v>4</v>
      </c>
    </row>
    <row r="189" spans="1:9" x14ac:dyDescent="0.25">
      <c r="A189" s="67" t="s">
        <v>151</v>
      </c>
      <c r="B189" s="67" t="s">
        <v>62</v>
      </c>
      <c r="C189" s="67" t="b">
        <f>FALSE</f>
        <v>0</v>
      </c>
      <c r="D189" s="67" t="b">
        <f>VLOOKUP(A189,Modulos!A:C,2,FALSE)</f>
        <v>1</v>
      </c>
      <c r="E189" s="67" t="str">
        <f>IF(C189,"Nenhuma",VLOOKUP(B189,Funcoes_Outputs!B:C,2,FALSE))</f>
        <v>calcular_eventos</v>
      </c>
      <c r="F189" s="67" t="b">
        <f t="shared" si="13"/>
        <v>0</v>
      </c>
      <c r="G189" s="67" t="b">
        <f>VLOOKUP(A189,Modulos!$A:$C,2,FALSE)</f>
        <v>1</v>
      </c>
      <c r="H189" s="67" t="b">
        <f t="shared" si="14"/>
        <v>0</v>
      </c>
      <c r="I189" s="67">
        <f t="shared" si="12"/>
        <v>9</v>
      </c>
    </row>
    <row r="190" spans="1:9" x14ac:dyDescent="0.25">
      <c r="A190" s="67" t="s">
        <v>151</v>
      </c>
      <c r="B190" s="67" t="s">
        <v>66</v>
      </c>
      <c r="C190" s="67" t="b">
        <f>FALSE</f>
        <v>0</v>
      </c>
      <c r="D190" s="67" t="b">
        <f>VLOOKUP(A190,Modulos!A:C,2,FALSE)</f>
        <v>1</v>
      </c>
      <c r="E190" s="67" t="str">
        <f>IF(C190,"Nenhuma",VLOOKUP(B190,Funcoes_Outputs!B:C,2,FALSE))</f>
        <v>calcular_eventos</v>
      </c>
      <c r="F190" s="67" t="b">
        <f t="shared" si="13"/>
        <v>0</v>
      </c>
      <c r="G190" s="67" t="b">
        <f>VLOOKUP(A190,Modulos!$A:$C,2,FALSE)</f>
        <v>1</v>
      </c>
      <c r="H190" s="67" t="b">
        <f t="shared" si="14"/>
        <v>0</v>
      </c>
      <c r="I190" s="67">
        <f t="shared" si="12"/>
        <v>4</v>
      </c>
    </row>
    <row r="191" spans="1:9" x14ac:dyDescent="0.25">
      <c r="A191" s="67" t="s">
        <v>151</v>
      </c>
      <c r="B191" s="67" t="s">
        <v>154</v>
      </c>
      <c r="C191" s="67" t="b">
        <f>TRUE</f>
        <v>1</v>
      </c>
      <c r="D191" s="67" t="b">
        <f>VLOOKUP(A191,Modulos!A:C,2,FALSE)</f>
        <v>1</v>
      </c>
      <c r="E191" s="67" t="str">
        <f>IF(C191,"Nenhuma",VLOOKUP(B191,Funcoes_Outputs!B:C,2,FALSE))</f>
        <v>Nenhuma</v>
      </c>
      <c r="F191" s="67" t="b">
        <f t="shared" si="13"/>
        <v>1</v>
      </c>
      <c r="G191" s="67" t="b">
        <f>VLOOKUP(A191,Modulos!$A:$C,2,FALSE)</f>
        <v>1</v>
      </c>
      <c r="H191" s="67" t="b">
        <f t="shared" si="14"/>
        <v>1</v>
      </c>
      <c r="I191" s="67">
        <f t="shared" si="12"/>
        <v>1</v>
      </c>
    </row>
    <row r="192" spans="1:9" x14ac:dyDescent="0.25">
      <c r="A192" s="67" t="s">
        <v>144</v>
      </c>
      <c r="B192" s="67" t="s">
        <v>145</v>
      </c>
      <c r="C192" s="67" t="b">
        <f>TRUE</f>
        <v>1</v>
      </c>
      <c r="D192" s="67" t="b">
        <f>VLOOKUP(A192,Modulos!A:C,2,FALSE)</f>
        <v>1</v>
      </c>
      <c r="E192" s="67" t="str">
        <f>IF(C192,"Nenhuma",VLOOKUP(B192,Funcoes_Outputs!B:C,2,FALSE))</f>
        <v>Nenhuma</v>
      </c>
      <c r="F192" s="67" t="b">
        <f t="shared" si="13"/>
        <v>1</v>
      </c>
      <c r="G192" s="67" t="b">
        <f>VLOOKUP(A192,Modulos!$A:$C,2,FALSE)</f>
        <v>1</v>
      </c>
      <c r="H192" s="67" t="b">
        <f t="shared" si="14"/>
        <v>1</v>
      </c>
      <c r="I192" s="67">
        <f t="shared" si="12"/>
        <v>1</v>
      </c>
    </row>
    <row r="193" spans="1:9" x14ac:dyDescent="0.25">
      <c r="A193" s="67" t="s">
        <v>144</v>
      </c>
      <c r="B193" s="67" t="s">
        <v>146</v>
      </c>
      <c r="C193" s="67" t="b">
        <f>TRUE</f>
        <v>1</v>
      </c>
      <c r="D193" s="67" t="b">
        <f>VLOOKUP(A193,Modulos!A:C,2,FALSE)</f>
        <v>1</v>
      </c>
      <c r="E193" s="67" t="str">
        <f>IF(C193,"Nenhuma",VLOOKUP(B193,Funcoes_Outputs!B:C,2,FALSE))</f>
        <v>Nenhuma</v>
      </c>
      <c r="F193" s="67" t="b">
        <f t="shared" si="13"/>
        <v>1</v>
      </c>
      <c r="G193" s="67" t="b">
        <f>VLOOKUP(A193,Modulos!$A:$C,2,FALSE)</f>
        <v>1</v>
      </c>
      <c r="H193" s="67" t="b">
        <f t="shared" si="14"/>
        <v>1</v>
      </c>
      <c r="I193" s="67">
        <f t="shared" si="12"/>
        <v>1</v>
      </c>
    </row>
    <row r="194" spans="1:9" x14ac:dyDescent="0.25">
      <c r="A194" s="67" t="s">
        <v>144</v>
      </c>
      <c r="B194" s="67" t="s">
        <v>147</v>
      </c>
      <c r="C194" s="67" t="b">
        <f>TRUE</f>
        <v>1</v>
      </c>
      <c r="D194" s="67" t="b">
        <f>VLOOKUP(A194,Modulos!A:C,2,FALSE)</f>
        <v>1</v>
      </c>
      <c r="E194" s="67" t="str">
        <f>IF(C194,"Nenhuma",VLOOKUP(B194,Funcoes_Outputs!B:C,2,FALSE))</f>
        <v>Nenhuma</v>
      </c>
      <c r="F194" s="67" t="b">
        <f t="shared" si="13"/>
        <v>1</v>
      </c>
      <c r="G194" s="67" t="b">
        <f>VLOOKUP(A194,Modulos!$A:$C,2,FALSE)</f>
        <v>1</v>
      </c>
      <c r="H194" s="67" t="b">
        <f t="shared" si="14"/>
        <v>1</v>
      </c>
      <c r="I194" s="67">
        <f t="shared" ref="I194:I250" si="15">COUNTIF($B:$B,B194)</f>
        <v>1</v>
      </c>
    </row>
    <row r="195" spans="1:9" x14ac:dyDescent="0.25">
      <c r="A195" s="67" t="s">
        <v>144</v>
      </c>
      <c r="B195" s="67" t="s">
        <v>148</v>
      </c>
      <c r="C195" s="67" t="b">
        <f>TRUE</f>
        <v>1</v>
      </c>
      <c r="D195" s="67" t="b">
        <f>VLOOKUP(A195,Modulos!A:C,2,FALSE)</f>
        <v>1</v>
      </c>
      <c r="E195" s="67" t="str">
        <f>IF(C195,"Nenhuma",VLOOKUP(B195,Funcoes_Outputs!B:C,2,FALSE))</f>
        <v>Nenhuma</v>
      </c>
      <c r="F195" s="67" t="b">
        <f t="shared" si="13"/>
        <v>1</v>
      </c>
      <c r="G195" s="67" t="b">
        <f>VLOOKUP(A195,Modulos!$A:$C,2,FALSE)</f>
        <v>1</v>
      </c>
      <c r="H195" s="67" t="b">
        <f t="shared" si="14"/>
        <v>1</v>
      </c>
      <c r="I195" s="67">
        <f t="shared" si="15"/>
        <v>1</v>
      </c>
    </row>
    <row r="196" spans="1:9" x14ac:dyDescent="0.25">
      <c r="A196" s="67" t="s">
        <v>144</v>
      </c>
      <c r="B196" s="11" t="s">
        <v>469</v>
      </c>
      <c r="C196" s="67" t="b">
        <f>FALSE</f>
        <v>0</v>
      </c>
      <c r="D196" s="67" t="b">
        <f>VLOOKUP(A196,Modulos!A:C,2,FALSE)</f>
        <v>1</v>
      </c>
      <c r="E196" s="67" t="str">
        <f>IF(C196,"Nenhuma",VLOOKUP(B196,Funcoes_Outputs!B:C,2,FALSE))</f>
        <v>calcular_taxas_acidentes</v>
      </c>
      <c r="F196" s="67" t="b">
        <f t="shared" si="13"/>
        <v>0</v>
      </c>
      <c r="G196" s="67" t="b">
        <f>VLOOKUP(A196,Modulos!$A:$C,2,FALSE)</f>
        <v>1</v>
      </c>
      <c r="H196" s="67" t="b">
        <f t="shared" si="14"/>
        <v>0</v>
      </c>
      <c r="I196" s="67">
        <f t="shared" si="15"/>
        <v>4</v>
      </c>
    </row>
    <row r="197" spans="1:9" x14ac:dyDescent="0.25">
      <c r="A197" s="67" t="s">
        <v>144</v>
      </c>
      <c r="B197" s="11" t="s">
        <v>471</v>
      </c>
      <c r="C197" s="67" t="b">
        <f>FALSE</f>
        <v>0</v>
      </c>
      <c r="D197" s="67" t="b">
        <f>VLOOKUP(A197,Modulos!A:C,2,FALSE)</f>
        <v>1</v>
      </c>
      <c r="E197" s="67" t="str">
        <f>IF(C197,"Nenhuma",VLOOKUP(B197,Funcoes_Outputs!B:C,2,FALSE))</f>
        <v>calcular_taxas_acidentes</v>
      </c>
      <c r="F197" s="67" t="b">
        <f t="shared" si="13"/>
        <v>0</v>
      </c>
      <c r="G197" s="67" t="b">
        <f>VLOOKUP(A197,Modulos!$A:$C,2,FALSE)</f>
        <v>1</v>
      </c>
      <c r="H197" s="67" t="b">
        <f t="shared" si="14"/>
        <v>0</v>
      </c>
      <c r="I197" s="67">
        <f t="shared" si="15"/>
        <v>4</v>
      </c>
    </row>
    <row r="198" spans="1:9" x14ac:dyDescent="0.25">
      <c r="A198" s="67" t="s">
        <v>139</v>
      </c>
      <c r="B198" s="67" t="s">
        <v>138</v>
      </c>
      <c r="C198" s="67" t="b">
        <f>FALSE</f>
        <v>0</v>
      </c>
      <c r="D198" s="67" t="b">
        <f>VLOOKUP(A198,Modulos!A:C,2,FALSE)</f>
        <v>1</v>
      </c>
      <c r="E198" s="67" t="str">
        <f>IF(C198,"Nenhuma",VLOOKUP(B198,Funcoes_Outputs!B:C,2,FALSE))</f>
        <v>calcular_turnovergeral</v>
      </c>
      <c r="F198" s="67" t="b">
        <f t="shared" si="13"/>
        <v>0</v>
      </c>
      <c r="G198" s="67" t="b">
        <f>VLOOKUP(A198,Modulos!$A:$C,2,FALSE)</f>
        <v>1</v>
      </c>
      <c r="H198" s="67" t="b">
        <f t="shared" si="14"/>
        <v>0</v>
      </c>
      <c r="I198" s="67">
        <f t="shared" si="15"/>
        <v>1</v>
      </c>
    </row>
    <row r="199" spans="1:9" x14ac:dyDescent="0.25">
      <c r="A199" s="67" t="s">
        <v>139</v>
      </c>
      <c r="B199" s="67" t="s">
        <v>140</v>
      </c>
      <c r="C199" s="67" t="b">
        <f>TRUE</f>
        <v>1</v>
      </c>
      <c r="D199" s="67" t="b">
        <f>VLOOKUP(A199,Modulos!A:C,2,FALSE)</f>
        <v>1</v>
      </c>
      <c r="E199" s="67" t="str">
        <f>IF(C199,"Nenhuma",VLOOKUP(B199,Funcoes_Outputs!B:C,2,FALSE))</f>
        <v>Nenhuma</v>
      </c>
      <c r="F199" s="67" t="b">
        <f t="shared" si="13"/>
        <v>1</v>
      </c>
      <c r="G199" s="67" t="b">
        <f>VLOOKUP(A199,Modulos!$A:$C,2,FALSE)</f>
        <v>1</v>
      </c>
      <c r="H199" s="67" t="b">
        <f t="shared" si="14"/>
        <v>1</v>
      </c>
      <c r="I199" s="67">
        <f t="shared" si="15"/>
        <v>1</v>
      </c>
    </row>
    <row r="200" spans="1:9" x14ac:dyDescent="0.25">
      <c r="A200" s="67" t="s">
        <v>139</v>
      </c>
      <c r="B200" s="67" t="s">
        <v>141</v>
      </c>
      <c r="C200" s="67" t="b">
        <f>TRUE</f>
        <v>1</v>
      </c>
      <c r="D200" s="67" t="b">
        <f>VLOOKUP(A200,Modulos!A:C,2,FALSE)</f>
        <v>1</v>
      </c>
      <c r="E200" s="67" t="str">
        <f>IF(C200,"Nenhuma",VLOOKUP(B200,Funcoes_Outputs!B:C,2,FALSE))</f>
        <v>Nenhuma</v>
      </c>
      <c r="F200" s="67" t="b">
        <f t="shared" ref="F200:F250" si="16">AND(C200,D200)</f>
        <v>1</v>
      </c>
      <c r="G200" s="67" t="b">
        <f>VLOOKUP(A200,Modulos!$A:$C,2,FALSE)</f>
        <v>1</v>
      </c>
      <c r="H200" s="67" t="b">
        <f t="shared" ref="H200:H250" si="17">AND(G200,C200)</f>
        <v>1</v>
      </c>
      <c r="I200" s="67">
        <f t="shared" si="15"/>
        <v>1</v>
      </c>
    </row>
    <row r="201" spans="1:9" x14ac:dyDescent="0.25">
      <c r="A201" s="67" t="s">
        <v>114</v>
      </c>
      <c r="B201" s="67" t="s">
        <v>113</v>
      </c>
      <c r="C201" s="67" t="b">
        <f>TRUE</f>
        <v>1</v>
      </c>
      <c r="D201" s="67" t="b">
        <f>VLOOKUP(A201,Modulos!A:C,2,FALSE)</f>
        <v>1</v>
      </c>
      <c r="E201" s="67" t="str">
        <f>IF(C201,"Nenhuma",VLOOKUP(B201,Funcoes_Outputs!B:C,2,FALSE))</f>
        <v>Nenhuma</v>
      </c>
      <c r="F201" s="67" t="b">
        <f t="shared" si="16"/>
        <v>1</v>
      </c>
      <c r="G201" s="67" t="b">
        <f>VLOOKUP(A201,Modulos!$A:$C,2,FALSE)</f>
        <v>1</v>
      </c>
      <c r="H201" s="67" t="b">
        <f t="shared" si="17"/>
        <v>1</v>
      </c>
      <c r="I201" s="67">
        <f t="shared" si="15"/>
        <v>1</v>
      </c>
    </row>
    <row r="202" spans="1:9" x14ac:dyDescent="0.25">
      <c r="A202" s="67" t="s">
        <v>114</v>
      </c>
      <c r="B202" s="67" t="s">
        <v>56</v>
      </c>
      <c r="C202" s="67" t="b">
        <f>FALSE</f>
        <v>0</v>
      </c>
      <c r="D202" s="67" t="b">
        <f>VLOOKUP(A202,Modulos!A:C,2,FALSE)</f>
        <v>1</v>
      </c>
      <c r="E202" s="67" t="str">
        <f>IF(C202,"Nenhuma",VLOOKUP(B202,Funcoes_Outputs!B:C,2,FALSE))</f>
        <v>calcular_eventos</v>
      </c>
      <c r="F202" s="67" t="b">
        <f t="shared" si="16"/>
        <v>0</v>
      </c>
      <c r="G202" s="67" t="b">
        <f>VLOOKUP(A202,Modulos!$A:$C,2,FALSE)</f>
        <v>1</v>
      </c>
      <c r="H202" s="67" t="b">
        <f t="shared" si="17"/>
        <v>0</v>
      </c>
      <c r="I202" s="67">
        <f t="shared" si="15"/>
        <v>8</v>
      </c>
    </row>
    <row r="203" spans="1:9" x14ac:dyDescent="0.25">
      <c r="A203" s="67" t="s">
        <v>114</v>
      </c>
      <c r="B203" s="67" t="s">
        <v>64</v>
      </c>
      <c r="C203" s="67" t="b">
        <f>FALSE</f>
        <v>0</v>
      </c>
      <c r="D203" s="67" t="b">
        <f>VLOOKUP(A203,Modulos!A:C,2,FALSE)</f>
        <v>1</v>
      </c>
      <c r="E203" s="67" t="str">
        <f>IF(C203,"Nenhuma",VLOOKUP(B203,Funcoes_Outputs!B:C,2,FALSE))</f>
        <v>calcular_eventos</v>
      </c>
      <c r="F203" s="67" t="b">
        <f t="shared" si="16"/>
        <v>0</v>
      </c>
      <c r="G203" s="67" t="b">
        <f>VLOOKUP(A203,Modulos!$A:$C,2,FALSE)</f>
        <v>1</v>
      </c>
      <c r="H203" s="67" t="b">
        <f t="shared" si="17"/>
        <v>0</v>
      </c>
      <c r="I203" s="67">
        <f t="shared" si="15"/>
        <v>7</v>
      </c>
    </row>
    <row r="204" spans="1:9" x14ac:dyDescent="0.25">
      <c r="A204" s="67" t="s">
        <v>114</v>
      </c>
      <c r="B204" s="67" t="s">
        <v>57</v>
      </c>
      <c r="C204" s="67" t="b">
        <f>FALSE</f>
        <v>0</v>
      </c>
      <c r="D204" s="67" t="b">
        <f>VLOOKUP(A204,Modulos!A:C,2,FALSE)</f>
        <v>1</v>
      </c>
      <c r="E204" s="67" t="str">
        <f>IF(C204,"Nenhuma",VLOOKUP(B204,Funcoes_Outputs!B:C,2,FALSE))</f>
        <v>calcular_eventos</v>
      </c>
      <c r="F204" s="67" t="b">
        <f t="shared" si="16"/>
        <v>0</v>
      </c>
      <c r="G204" s="67" t="b">
        <f>VLOOKUP(A204,Modulos!$A:$C,2,FALSE)</f>
        <v>1</v>
      </c>
      <c r="H204" s="67" t="b">
        <f t="shared" si="17"/>
        <v>0</v>
      </c>
      <c r="I204" s="67">
        <f t="shared" si="15"/>
        <v>9</v>
      </c>
    </row>
    <row r="205" spans="1:9" x14ac:dyDescent="0.25">
      <c r="A205" s="67" t="s">
        <v>114</v>
      </c>
      <c r="B205" s="67" t="s">
        <v>65</v>
      </c>
      <c r="C205" s="67" t="b">
        <f>FALSE</f>
        <v>0</v>
      </c>
      <c r="D205" s="67" t="b">
        <f>VLOOKUP(A205,Modulos!A:C,2,FALSE)</f>
        <v>1</v>
      </c>
      <c r="E205" s="67" t="str">
        <f>IF(C205,"Nenhuma",VLOOKUP(B205,Funcoes_Outputs!B:C,2,FALSE))</f>
        <v>calcular_eventos</v>
      </c>
      <c r="F205" s="67" t="b">
        <f t="shared" si="16"/>
        <v>0</v>
      </c>
      <c r="G205" s="67" t="b">
        <f>VLOOKUP(A205,Modulos!$A:$C,2,FALSE)</f>
        <v>1</v>
      </c>
      <c r="H205" s="67" t="b">
        <f t="shared" si="17"/>
        <v>0</v>
      </c>
      <c r="I205" s="67">
        <f t="shared" si="15"/>
        <v>8</v>
      </c>
    </row>
    <row r="206" spans="1:9" x14ac:dyDescent="0.25">
      <c r="A206" s="67" t="s">
        <v>114</v>
      </c>
      <c r="B206" s="67" t="s">
        <v>54</v>
      </c>
      <c r="C206" s="67" t="b">
        <f>FALSE</f>
        <v>0</v>
      </c>
      <c r="D206" s="67" t="b">
        <f>VLOOKUP(A206,Modulos!A:C,2,FALSE)</f>
        <v>1</v>
      </c>
      <c r="E206" s="67" t="str">
        <f>IF(C206,"Nenhuma",VLOOKUP(B206,Funcoes_Outputs!B:C,2,FALSE))</f>
        <v>calcular_eventos</v>
      </c>
      <c r="F206" s="67" t="b">
        <f t="shared" si="16"/>
        <v>0</v>
      </c>
      <c r="G206" s="67" t="b">
        <f>VLOOKUP(A206,Modulos!$A:$C,2,FALSE)</f>
        <v>1</v>
      </c>
      <c r="H206" s="67" t="b">
        <f t="shared" si="17"/>
        <v>0</v>
      </c>
      <c r="I206" s="67">
        <f t="shared" si="15"/>
        <v>10</v>
      </c>
    </row>
    <row r="207" spans="1:9" x14ac:dyDescent="0.25">
      <c r="A207" s="67" t="s">
        <v>114</v>
      </c>
      <c r="B207" s="67" t="s">
        <v>62</v>
      </c>
      <c r="C207" s="67" t="b">
        <f>FALSE</f>
        <v>0</v>
      </c>
      <c r="D207" s="67" t="b">
        <f>VLOOKUP(A207,Modulos!A:C,2,FALSE)</f>
        <v>1</v>
      </c>
      <c r="E207" s="67" t="str">
        <f>IF(C207,"Nenhuma",VLOOKUP(B207,Funcoes_Outputs!B:C,2,FALSE))</f>
        <v>calcular_eventos</v>
      </c>
      <c r="F207" s="67" t="b">
        <f t="shared" si="16"/>
        <v>0</v>
      </c>
      <c r="G207" s="67" t="b">
        <f>VLOOKUP(A207,Modulos!$A:$C,2,FALSE)</f>
        <v>1</v>
      </c>
      <c r="H207" s="67" t="b">
        <f t="shared" si="17"/>
        <v>0</v>
      </c>
      <c r="I207" s="67">
        <f t="shared" si="15"/>
        <v>9</v>
      </c>
    </row>
    <row r="208" spans="1:9" x14ac:dyDescent="0.25">
      <c r="A208" s="67" t="s">
        <v>114</v>
      </c>
      <c r="B208" s="67" t="s">
        <v>55</v>
      </c>
      <c r="C208" s="67" t="b">
        <f>FALSE</f>
        <v>0</v>
      </c>
      <c r="D208" s="67" t="b">
        <f>VLOOKUP(A208,Modulos!A:C,2,FALSE)</f>
        <v>1</v>
      </c>
      <c r="E208" s="67" t="str">
        <f>IF(C208,"Nenhuma",VLOOKUP(B208,Funcoes_Outputs!B:C,2,FALSE))</f>
        <v>calcular_eventos</v>
      </c>
      <c r="F208" s="67" t="b">
        <f t="shared" si="16"/>
        <v>0</v>
      </c>
      <c r="G208" s="67" t="b">
        <f>VLOOKUP(A208,Modulos!$A:$C,2,FALSE)</f>
        <v>1</v>
      </c>
      <c r="H208" s="67" t="b">
        <f t="shared" si="17"/>
        <v>0</v>
      </c>
      <c r="I208" s="67">
        <f t="shared" si="15"/>
        <v>11</v>
      </c>
    </row>
    <row r="209" spans="1:9" x14ac:dyDescent="0.25">
      <c r="A209" s="67" t="s">
        <v>114</v>
      </c>
      <c r="B209" s="67" t="s">
        <v>63</v>
      </c>
      <c r="C209" s="67" t="b">
        <f>FALSE</f>
        <v>0</v>
      </c>
      <c r="D209" s="67" t="b">
        <f>VLOOKUP(A209,Modulos!A:C,2,FALSE)</f>
        <v>1</v>
      </c>
      <c r="E209" s="67" t="str">
        <f>IF(C209,"Nenhuma",VLOOKUP(B209,Funcoes_Outputs!B:C,2,FALSE))</f>
        <v>calcular_eventos</v>
      </c>
      <c r="F209" s="67" t="b">
        <f t="shared" si="16"/>
        <v>0</v>
      </c>
      <c r="G209" s="67" t="b">
        <f>VLOOKUP(A209,Modulos!$A:$C,2,FALSE)</f>
        <v>1</v>
      </c>
      <c r="H209" s="67" t="b">
        <f t="shared" si="17"/>
        <v>0</v>
      </c>
      <c r="I209" s="67">
        <f t="shared" si="15"/>
        <v>10</v>
      </c>
    </row>
    <row r="210" spans="1:9" x14ac:dyDescent="0.25">
      <c r="A210" s="67" t="s">
        <v>463</v>
      </c>
      <c r="B210" s="67" t="s">
        <v>476</v>
      </c>
      <c r="C210" s="67" t="b">
        <f>TRUE</f>
        <v>1</v>
      </c>
      <c r="D210" s="67" t="b">
        <f>VLOOKUP(A210,Modulos!A:C,2,FALSE)</f>
        <v>1</v>
      </c>
      <c r="E210" s="67" t="str">
        <f>IF(C210,"Nenhuma",VLOOKUP(B210,Funcoes_Outputs!B:C,2,FALSE))</f>
        <v>Nenhuma</v>
      </c>
      <c r="F210" s="67" t="b">
        <f t="shared" si="16"/>
        <v>1</v>
      </c>
      <c r="G210" s="67" t="b">
        <f>VLOOKUP(A210,Modulos!$A:$C,2,FALSE)</f>
        <v>1</v>
      </c>
      <c r="H210" s="67" t="b">
        <f t="shared" si="17"/>
        <v>1</v>
      </c>
      <c r="I210" s="67">
        <f t="shared" si="15"/>
        <v>1</v>
      </c>
    </row>
    <row r="211" spans="1:9" x14ac:dyDescent="0.25">
      <c r="A211" s="67" t="s">
        <v>464</v>
      </c>
      <c r="B211" s="11" t="s">
        <v>544</v>
      </c>
      <c r="C211" s="67" t="b">
        <f>TRUE</f>
        <v>1</v>
      </c>
      <c r="D211" s="67" t="b">
        <f>VLOOKUP(A211,Modulos!A:C,2,FALSE)</f>
        <v>1</v>
      </c>
      <c r="E211" s="67" t="str">
        <f>IF(C211,"Nenhuma",VLOOKUP(B211,Funcoes_Outputs!B:C,2,FALSE))</f>
        <v>Nenhuma</v>
      </c>
      <c r="F211" s="67" t="b">
        <f t="shared" ref="F211" si="18">AND(C211,D211)</f>
        <v>1</v>
      </c>
      <c r="G211" s="67" t="b">
        <f>VLOOKUP(A211,Modulos!$A:$C,2,FALSE)</f>
        <v>1</v>
      </c>
      <c r="H211" s="67" t="b">
        <f t="shared" ref="H211" si="19">AND(G211,C211)</f>
        <v>1</v>
      </c>
      <c r="I211" s="67">
        <f t="shared" si="15"/>
        <v>1</v>
      </c>
    </row>
    <row r="212" spans="1:9" x14ac:dyDescent="0.25">
      <c r="A212" s="67" t="s">
        <v>464</v>
      </c>
      <c r="B212" s="67" t="s">
        <v>477</v>
      </c>
      <c r="C212" s="67" t="b">
        <f>TRUE</f>
        <v>1</v>
      </c>
      <c r="D212" s="67" t="b">
        <f>VLOOKUP(A212,Modulos!A:C,2,FALSE)</f>
        <v>1</v>
      </c>
      <c r="E212" s="67" t="str">
        <f>IF(C212,"Nenhuma",VLOOKUP(B212,Funcoes_Outputs!B:C,2,FALSE))</f>
        <v>Nenhuma</v>
      </c>
      <c r="F212" s="67" t="b">
        <f t="shared" si="16"/>
        <v>1</v>
      </c>
      <c r="G212" s="67" t="b">
        <f>VLOOKUP(A212,Modulos!$A:$C,2,FALSE)</f>
        <v>1</v>
      </c>
      <c r="H212" s="67" t="b">
        <f t="shared" si="17"/>
        <v>1</v>
      </c>
      <c r="I212" s="67">
        <f t="shared" si="15"/>
        <v>1</v>
      </c>
    </row>
    <row r="213" spans="1:9" x14ac:dyDescent="0.25">
      <c r="A213" s="67" t="s">
        <v>464</v>
      </c>
      <c r="B213" s="67" t="s">
        <v>1</v>
      </c>
      <c r="C213" s="67" t="b">
        <f>TRUE</f>
        <v>1</v>
      </c>
      <c r="D213" s="67" t="b">
        <f>VLOOKUP(A213,Modulos!A:C,2,FALSE)</f>
        <v>1</v>
      </c>
      <c r="E213" s="67" t="str">
        <f>IF(C213,"Nenhuma",VLOOKUP(B213,Funcoes_Outputs!B:C,2,FALSE))</f>
        <v>Nenhuma</v>
      </c>
      <c r="F213" s="67" t="b">
        <f t="shared" si="16"/>
        <v>1</v>
      </c>
      <c r="G213" s="67" t="b">
        <f>VLOOKUP(A213,Modulos!$A:$C,2,FALSE)</f>
        <v>1</v>
      </c>
      <c r="H213" s="67" t="b">
        <f t="shared" si="17"/>
        <v>1</v>
      </c>
      <c r="I213" s="67">
        <f t="shared" si="15"/>
        <v>9</v>
      </c>
    </row>
    <row r="214" spans="1:9" x14ac:dyDescent="0.25">
      <c r="A214" s="67" t="s">
        <v>464</v>
      </c>
      <c r="B214" s="67" t="s">
        <v>13</v>
      </c>
      <c r="C214" s="67" t="b">
        <f>TRUE</f>
        <v>1</v>
      </c>
      <c r="D214" s="67" t="b">
        <f>VLOOKUP(A214,Modulos!A:C,2,FALSE)</f>
        <v>1</v>
      </c>
      <c r="E214" s="67" t="str">
        <f>IF(C214,"Nenhuma",VLOOKUP(B214,Funcoes_Outputs!B:C,2,FALSE))</f>
        <v>Nenhuma</v>
      </c>
      <c r="F214" s="67" t="b">
        <f t="shared" si="16"/>
        <v>1</v>
      </c>
      <c r="G214" s="67" t="b">
        <f>VLOOKUP(A214,Modulos!$A:$C,2,FALSE)</f>
        <v>1</v>
      </c>
      <c r="H214" s="67" t="b">
        <f t="shared" si="17"/>
        <v>1</v>
      </c>
      <c r="I214" s="67">
        <f t="shared" si="15"/>
        <v>3</v>
      </c>
    </row>
    <row r="215" spans="1:9" x14ac:dyDescent="0.25">
      <c r="A215" s="67" t="s">
        <v>464</v>
      </c>
      <c r="B215" s="67" t="s">
        <v>478</v>
      </c>
      <c r="C215" s="67" t="b">
        <f>TRUE</f>
        <v>1</v>
      </c>
      <c r="D215" s="67" t="b">
        <f>VLOOKUP(A215,Modulos!A:C,2,FALSE)</f>
        <v>1</v>
      </c>
      <c r="E215" s="67" t="str">
        <f>IF(C215,"Nenhuma",VLOOKUP(B215,Funcoes_Outputs!B:C,2,FALSE))</f>
        <v>Nenhuma</v>
      </c>
      <c r="F215" s="67" t="b">
        <f t="shared" si="16"/>
        <v>1</v>
      </c>
      <c r="G215" s="67" t="b">
        <f>VLOOKUP(A215,Modulos!$A:$C,2,FALSE)</f>
        <v>1</v>
      </c>
      <c r="H215" s="67" t="b">
        <f t="shared" si="17"/>
        <v>1</v>
      </c>
      <c r="I215" s="67">
        <f t="shared" si="15"/>
        <v>1</v>
      </c>
    </row>
    <row r="216" spans="1:9" x14ac:dyDescent="0.25">
      <c r="A216" s="67" t="s">
        <v>464</v>
      </c>
      <c r="B216" s="67" t="s">
        <v>56</v>
      </c>
      <c r="C216" s="67" t="b">
        <f>FALSE</f>
        <v>0</v>
      </c>
      <c r="D216" s="67" t="b">
        <f>VLOOKUP(A216,Modulos!A:C,2,FALSE)</f>
        <v>1</v>
      </c>
      <c r="E216" s="67" t="str">
        <f>IF(C216,"Nenhuma",VLOOKUP(B216,Funcoes_Outputs!B:C,2,FALSE))</f>
        <v>calcular_eventos</v>
      </c>
      <c r="F216" s="67" t="b">
        <f t="shared" si="16"/>
        <v>0</v>
      </c>
      <c r="G216" s="67" t="b">
        <f>VLOOKUP(A216,Modulos!$A:$C,2,FALSE)</f>
        <v>1</v>
      </c>
      <c r="H216" s="67" t="b">
        <f t="shared" si="17"/>
        <v>0</v>
      </c>
      <c r="I216" s="67">
        <f t="shared" si="15"/>
        <v>8</v>
      </c>
    </row>
    <row r="217" spans="1:9" x14ac:dyDescent="0.25">
      <c r="A217" s="67" t="s">
        <v>464</v>
      </c>
      <c r="B217" s="67" t="s">
        <v>64</v>
      </c>
      <c r="C217" s="67" t="b">
        <f>FALSE</f>
        <v>0</v>
      </c>
      <c r="D217" s="67" t="b">
        <f>VLOOKUP(A217,Modulos!A:C,2,FALSE)</f>
        <v>1</v>
      </c>
      <c r="E217" s="67" t="str">
        <f>IF(C217,"Nenhuma",VLOOKUP(B217,Funcoes_Outputs!B:C,2,FALSE))</f>
        <v>calcular_eventos</v>
      </c>
      <c r="F217" s="67" t="b">
        <f t="shared" si="16"/>
        <v>0</v>
      </c>
      <c r="G217" s="67" t="b">
        <f>VLOOKUP(A217,Modulos!$A:$C,2,FALSE)</f>
        <v>1</v>
      </c>
      <c r="H217" s="67" t="b">
        <f t="shared" si="17"/>
        <v>0</v>
      </c>
      <c r="I217" s="67">
        <f t="shared" si="15"/>
        <v>7</v>
      </c>
    </row>
    <row r="218" spans="1:9" x14ac:dyDescent="0.25">
      <c r="A218" s="67" t="s">
        <v>464</v>
      </c>
      <c r="B218" s="67" t="s">
        <v>57</v>
      </c>
      <c r="C218" s="67" t="b">
        <f>FALSE</f>
        <v>0</v>
      </c>
      <c r="D218" s="67" t="b">
        <f>VLOOKUP(A218,Modulos!A:C,2,FALSE)</f>
        <v>1</v>
      </c>
      <c r="E218" s="67" t="str">
        <f>IF(C218,"Nenhuma",VLOOKUP(B218,Funcoes_Outputs!B:C,2,FALSE))</f>
        <v>calcular_eventos</v>
      </c>
      <c r="F218" s="67" t="b">
        <f t="shared" si="16"/>
        <v>0</v>
      </c>
      <c r="G218" s="67" t="b">
        <f>VLOOKUP(A218,Modulos!$A:$C,2,FALSE)</f>
        <v>1</v>
      </c>
      <c r="H218" s="67" t="b">
        <f t="shared" si="17"/>
        <v>0</v>
      </c>
      <c r="I218" s="67">
        <f t="shared" si="15"/>
        <v>9</v>
      </c>
    </row>
    <row r="219" spans="1:9" x14ac:dyDescent="0.25">
      <c r="A219" s="67" t="s">
        <v>464</v>
      </c>
      <c r="B219" s="67" t="s">
        <v>65</v>
      </c>
      <c r="C219" s="67" t="b">
        <f>FALSE</f>
        <v>0</v>
      </c>
      <c r="D219" s="67" t="b">
        <f>VLOOKUP(A219,Modulos!A:C,2,FALSE)</f>
        <v>1</v>
      </c>
      <c r="E219" s="67" t="str">
        <f>IF(C219,"Nenhuma",VLOOKUP(B219,Funcoes_Outputs!B:C,2,FALSE))</f>
        <v>calcular_eventos</v>
      </c>
      <c r="F219" s="67" t="b">
        <f t="shared" si="16"/>
        <v>0</v>
      </c>
      <c r="G219" s="67" t="b">
        <f>VLOOKUP(A219,Modulos!$A:$C,2,FALSE)</f>
        <v>1</v>
      </c>
      <c r="H219" s="67" t="b">
        <f t="shared" si="17"/>
        <v>0</v>
      </c>
      <c r="I219" s="67">
        <f t="shared" si="15"/>
        <v>8</v>
      </c>
    </row>
    <row r="220" spans="1:9" x14ac:dyDescent="0.25">
      <c r="A220" s="67" t="s">
        <v>464</v>
      </c>
      <c r="B220" s="67" t="s">
        <v>54</v>
      </c>
      <c r="C220" s="67" t="b">
        <f>FALSE</f>
        <v>0</v>
      </c>
      <c r="D220" s="67" t="b">
        <f>VLOOKUP(A220,Modulos!A:C,2,FALSE)</f>
        <v>1</v>
      </c>
      <c r="E220" s="67" t="str">
        <f>IF(C220,"Nenhuma",VLOOKUP(B220,Funcoes_Outputs!B:C,2,FALSE))</f>
        <v>calcular_eventos</v>
      </c>
      <c r="F220" s="67" t="b">
        <f t="shared" si="16"/>
        <v>0</v>
      </c>
      <c r="G220" s="67" t="b">
        <f>VLOOKUP(A220,Modulos!$A:$C,2,FALSE)</f>
        <v>1</v>
      </c>
      <c r="H220" s="67" t="b">
        <f t="shared" si="17"/>
        <v>0</v>
      </c>
      <c r="I220" s="67">
        <f t="shared" si="15"/>
        <v>10</v>
      </c>
    </row>
    <row r="221" spans="1:9" x14ac:dyDescent="0.25">
      <c r="A221" s="67" t="s">
        <v>464</v>
      </c>
      <c r="B221" s="67" t="s">
        <v>62</v>
      </c>
      <c r="C221" s="67" t="b">
        <f>FALSE</f>
        <v>0</v>
      </c>
      <c r="D221" s="67" t="b">
        <f>VLOOKUP(A221,Modulos!A:C,2,FALSE)</f>
        <v>1</v>
      </c>
      <c r="E221" s="67" t="str">
        <f>IF(C221,"Nenhuma",VLOOKUP(B221,Funcoes_Outputs!B:C,2,FALSE))</f>
        <v>calcular_eventos</v>
      </c>
      <c r="F221" s="67" t="b">
        <f t="shared" si="16"/>
        <v>0</v>
      </c>
      <c r="G221" s="67" t="b">
        <f>VLOOKUP(A221,Modulos!$A:$C,2,FALSE)</f>
        <v>1</v>
      </c>
      <c r="H221" s="67" t="b">
        <f t="shared" si="17"/>
        <v>0</v>
      </c>
      <c r="I221" s="67">
        <f t="shared" si="15"/>
        <v>9</v>
      </c>
    </row>
    <row r="222" spans="1:9" x14ac:dyDescent="0.25">
      <c r="A222" s="67" t="s">
        <v>464</v>
      </c>
      <c r="B222" s="67" t="s">
        <v>55</v>
      </c>
      <c r="C222" s="67" t="b">
        <f>FALSE</f>
        <v>0</v>
      </c>
      <c r="D222" s="67" t="b">
        <f>VLOOKUP(A222,Modulos!A:C,2,FALSE)</f>
        <v>1</v>
      </c>
      <c r="E222" s="67" t="str">
        <f>IF(C222,"Nenhuma",VLOOKUP(B222,Funcoes_Outputs!B:C,2,FALSE))</f>
        <v>calcular_eventos</v>
      </c>
      <c r="F222" s="67" t="b">
        <f t="shared" si="16"/>
        <v>0</v>
      </c>
      <c r="G222" s="67" t="b">
        <f>VLOOKUP(A222,Modulos!$A:$C,2,FALSE)</f>
        <v>1</v>
      </c>
      <c r="H222" s="67" t="b">
        <f t="shared" si="17"/>
        <v>0</v>
      </c>
      <c r="I222" s="67">
        <f t="shared" si="15"/>
        <v>11</v>
      </c>
    </row>
    <row r="223" spans="1:9" x14ac:dyDescent="0.25">
      <c r="A223" s="67" t="s">
        <v>464</v>
      </c>
      <c r="B223" s="67" t="s">
        <v>63</v>
      </c>
      <c r="C223" s="67" t="b">
        <f>FALSE</f>
        <v>0</v>
      </c>
      <c r="D223" s="67" t="b">
        <f>VLOOKUP(A223,Modulos!A:C,2,FALSE)</f>
        <v>1</v>
      </c>
      <c r="E223" s="67" t="str">
        <f>IF(C223,"Nenhuma",VLOOKUP(B223,Funcoes_Outputs!B:C,2,FALSE))</f>
        <v>calcular_eventos</v>
      </c>
      <c r="F223" s="67" t="b">
        <f t="shared" si="16"/>
        <v>0</v>
      </c>
      <c r="G223" s="67" t="b">
        <f>VLOOKUP(A223,Modulos!$A:$C,2,FALSE)</f>
        <v>1</v>
      </c>
      <c r="H223" s="67" t="b">
        <f t="shared" si="17"/>
        <v>0</v>
      </c>
      <c r="I223" s="67">
        <f t="shared" si="15"/>
        <v>10</v>
      </c>
    </row>
    <row r="224" spans="1:9" x14ac:dyDescent="0.25">
      <c r="A224" s="67" t="s">
        <v>71</v>
      </c>
      <c r="B224" s="67" t="s">
        <v>55</v>
      </c>
      <c r="C224" s="67" t="b">
        <f>FALSE</f>
        <v>0</v>
      </c>
      <c r="D224" s="67" t="b">
        <f>VLOOKUP(A224,Modulos!A:C,2,FALSE)</f>
        <v>1</v>
      </c>
      <c r="E224" s="67" t="str">
        <f>IF(C224,"Nenhuma",VLOOKUP(B224,Funcoes_Outputs!B:C,2,FALSE))</f>
        <v>calcular_eventos</v>
      </c>
      <c r="F224" s="67" t="b">
        <f t="shared" si="16"/>
        <v>0</v>
      </c>
      <c r="G224" s="67" t="b">
        <f>VLOOKUP(A224,Modulos!$A:$C,2,FALSE)</f>
        <v>1</v>
      </c>
      <c r="H224" s="67" t="b">
        <f t="shared" si="17"/>
        <v>0</v>
      </c>
      <c r="I224" s="67">
        <f t="shared" si="15"/>
        <v>11</v>
      </c>
    </row>
    <row r="225" spans="1:9" x14ac:dyDescent="0.25">
      <c r="A225" s="67" t="s">
        <v>71</v>
      </c>
      <c r="B225" s="67" t="s">
        <v>57</v>
      </c>
      <c r="C225" s="67" t="b">
        <f>FALSE</f>
        <v>0</v>
      </c>
      <c r="D225" s="67" t="b">
        <f>VLOOKUP(A225,Modulos!A:C,2,FALSE)</f>
        <v>1</v>
      </c>
      <c r="E225" s="67" t="str">
        <f>IF(C225,"Nenhuma",VLOOKUP(B225,Funcoes_Outputs!B:C,2,FALSE))</f>
        <v>calcular_eventos</v>
      </c>
      <c r="F225" s="67" t="b">
        <f t="shared" si="16"/>
        <v>0</v>
      </c>
      <c r="G225" s="67" t="b">
        <f>VLOOKUP(A225,Modulos!$A:$C,2,FALSE)</f>
        <v>1</v>
      </c>
      <c r="H225" s="67" t="b">
        <f t="shared" si="17"/>
        <v>0</v>
      </c>
      <c r="I225" s="67">
        <f t="shared" si="15"/>
        <v>9</v>
      </c>
    </row>
    <row r="226" spans="1:9" x14ac:dyDescent="0.25">
      <c r="A226" s="67" t="s">
        <v>71</v>
      </c>
      <c r="B226" s="67" t="s">
        <v>59</v>
      </c>
      <c r="C226" s="67" t="b">
        <f>FALSE</f>
        <v>0</v>
      </c>
      <c r="D226" s="67" t="b">
        <f>VLOOKUP(A226,Modulos!A:C,2,FALSE)</f>
        <v>1</v>
      </c>
      <c r="E226" s="67" t="str">
        <f>IF(C226,"Nenhuma",VLOOKUP(B226,Funcoes_Outputs!B:C,2,FALSE))</f>
        <v>calcular_eventos</v>
      </c>
      <c r="F226" s="67" t="b">
        <f t="shared" si="16"/>
        <v>0</v>
      </c>
      <c r="G226" s="67" t="b">
        <f>VLOOKUP(A226,Modulos!$A:$C,2,FALSE)</f>
        <v>1</v>
      </c>
      <c r="H226" s="67" t="b">
        <f t="shared" si="17"/>
        <v>0</v>
      </c>
      <c r="I226" s="67">
        <f t="shared" si="15"/>
        <v>5</v>
      </c>
    </row>
    <row r="227" spans="1:9" x14ac:dyDescent="0.25">
      <c r="A227" s="67" t="s">
        <v>71</v>
      </c>
      <c r="B227" s="67" t="s">
        <v>61</v>
      </c>
      <c r="C227" s="67" t="b">
        <f>FALSE</f>
        <v>0</v>
      </c>
      <c r="D227" s="67" t="b">
        <f>VLOOKUP(A227,Modulos!A:C,2,FALSE)</f>
        <v>1</v>
      </c>
      <c r="E227" s="67" t="str">
        <f>IF(C227,"Nenhuma",VLOOKUP(B227,Funcoes_Outputs!B:C,2,FALSE))</f>
        <v>calcular_eventos</v>
      </c>
      <c r="F227" s="67" t="b">
        <f t="shared" si="16"/>
        <v>0</v>
      </c>
      <c r="G227" s="67" t="b">
        <f>VLOOKUP(A227,Modulos!$A:$C,2,FALSE)</f>
        <v>1</v>
      </c>
      <c r="H227" s="67" t="b">
        <f t="shared" si="17"/>
        <v>0</v>
      </c>
      <c r="I227" s="67">
        <f t="shared" si="15"/>
        <v>4</v>
      </c>
    </row>
    <row r="228" spans="1:9" x14ac:dyDescent="0.25">
      <c r="A228" s="67" t="s">
        <v>71</v>
      </c>
      <c r="B228" s="67" t="s">
        <v>63</v>
      </c>
      <c r="C228" s="67" t="b">
        <f>FALSE</f>
        <v>0</v>
      </c>
      <c r="D228" s="67" t="b">
        <f>VLOOKUP(A228,Modulos!A:C,2,FALSE)</f>
        <v>1</v>
      </c>
      <c r="E228" s="67" t="str">
        <f>IF(C228,"Nenhuma",VLOOKUP(B228,Funcoes_Outputs!B:C,2,FALSE))</f>
        <v>calcular_eventos</v>
      </c>
      <c r="F228" s="67" t="b">
        <f t="shared" si="16"/>
        <v>0</v>
      </c>
      <c r="G228" s="67" t="b">
        <f>VLOOKUP(A228,Modulos!$A:$C,2,FALSE)</f>
        <v>1</v>
      </c>
      <c r="H228" s="67" t="b">
        <f t="shared" si="17"/>
        <v>0</v>
      </c>
      <c r="I228" s="67">
        <f t="shared" si="15"/>
        <v>10</v>
      </c>
    </row>
    <row r="229" spans="1:9" x14ac:dyDescent="0.25">
      <c r="A229" s="67" t="s">
        <v>71</v>
      </c>
      <c r="B229" s="67" t="s">
        <v>65</v>
      </c>
      <c r="C229" s="67" t="b">
        <f>FALSE</f>
        <v>0</v>
      </c>
      <c r="D229" s="67" t="b">
        <f>VLOOKUP(A229,Modulos!A:C,2,FALSE)</f>
        <v>1</v>
      </c>
      <c r="E229" s="67" t="str">
        <f>IF(C229,"Nenhuma",VLOOKUP(B229,Funcoes_Outputs!B:C,2,FALSE))</f>
        <v>calcular_eventos</v>
      </c>
      <c r="F229" s="67" t="b">
        <f t="shared" si="16"/>
        <v>0</v>
      </c>
      <c r="G229" s="67" t="b">
        <f>VLOOKUP(A229,Modulos!$A:$C,2,FALSE)</f>
        <v>1</v>
      </c>
      <c r="H229" s="67" t="b">
        <f t="shared" si="17"/>
        <v>0</v>
      </c>
      <c r="I229" s="67">
        <f t="shared" si="15"/>
        <v>8</v>
      </c>
    </row>
    <row r="230" spans="1:9" x14ac:dyDescent="0.25">
      <c r="A230" s="67" t="s">
        <v>71</v>
      </c>
      <c r="B230" s="67" t="s">
        <v>67</v>
      </c>
      <c r="C230" s="67" t="b">
        <f>FALSE</f>
        <v>0</v>
      </c>
      <c r="D230" s="67" t="b">
        <f>VLOOKUP(A230,Modulos!A:C,2,FALSE)</f>
        <v>1</v>
      </c>
      <c r="E230" s="67" t="str">
        <f>IF(C230,"Nenhuma",VLOOKUP(B230,Funcoes_Outputs!B:C,2,FALSE))</f>
        <v>calcular_eventos</v>
      </c>
      <c r="F230" s="67" t="b">
        <f t="shared" si="16"/>
        <v>0</v>
      </c>
      <c r="G230" s="67" t="b">
        <f>VLOOKUP(A230,Modulos!$A:$C,2,FALSE)</f>
        <v>1</v>
      </c>
      <c r="H230" s="67" t="b">
        <f t="shared" si="17"/>
        <v>0</v>
      </c>
      <c r="I230" s="67">
        <f t="shared" si="15"/>
        <v>5</v>
      </c>
    </row>
    <row r="231" spans="1:9" x14ac:dyDescent="0.25">
      <c r="A231" s="67" t="s">
        <v>71</v>
      </c>
      <c r="B231" s="67" t="s">
        <v>69</v>
      </c>
      <c r="C231" s="67" t="b">
        <f>FALSE</f>
        <v>0</v>
      </c>
      <c r="D231" s="67" t="b">
        <f>VLOOKUP(A231,Modulos!A:C,2,FALSE)</f>
        <v>1</v>
      </c>
      <c r="E231" s="67" t="str">
        <f>IF(C231,"Nenhuma",VLOOKUP(B231,Funcoes_Outputs!B:C,2,FALSE))</f>
        <v>calcular_eventos</v>
      </c>
      <c r="F231" s="67" t="b">
        <f t="shared" si="16"/>
        <v>0</v>
      </c>
      <c r="G231" s="67" t="b">
        <f>VLOOKUP(A231,Modulos!$A:$C,2,FALSE)</f>
        <v>1</v>
      </c>
      <c r="H231" s="67" t="b">
        <f t="shared" si="17"/>
        <v>0</v>
      </c>
      <c r="I231" s="67">
        <f t="shared" si="15"/>
        <v>4</v>
      </c>
    </row>
    <row r="232" spans="1:9" x14ac:dyDescent="0.25">
      <c r="A232" s="67" t="s">
        <v>71</v>
      </c>
      <c r="B232" s="67" t="s">
        <v>72</v>
      </c>
      <c r="C232" s="67" t="b">
        <f>TRUE</f>
        <v>1</v>
      </c>
      <c r="D232" s="67" t="b">
        <f>VLOOKUP(A232,Modulos!A:C,2,FALSE)</f>
        <v>1</v>
      </c>
      <c r="E232" s="67" t="str">
        <f>IF(C232,"Nenhuma",VLOOKUP(B232,Funcoes_Outputs!B:C,2,FALSE))</f>
        <v>Nenhuma</v>
      </c>
      <c r="F232" s="67" t="b">
        <f t="shared" si="16"/>
        <v>1</v>
      </c>
      <c r="G232" s="67" t="b">
        <f>VLOOKUP(A232,Modulos!$A:$C,2,FALSE)</f>
        <v>1</v>
      </c>
      <c r="H232" s="67" t="b">
        <f t="shared" si="17"/>
        <v>1</v>
      </c>
      <c r="I232" s="67">
        <f t="shared" si="15"/>
        <v>2</v>
      </c>
    </row>
    <row r="233" spans="1:9" x14ac:dyDescent="0.25">
      <c r="A233" s="67" t="s">
        <v>71</v>
      </c>
      <c r="B233" s="67" t="s">
        <v>1</v>
      </c>
      <c r="C233" s="67" t="b">
        <f>TRUE</f>
        <v>1</v>
      </c>
      <c r="D233" s="67" t="b">
        <f>VLOOKUP(A233,Modulos!A:C,2,FALSE)</f>
        <v>1</v>
      </c>
      <c r="E233" s="67" t="str">
        <f>IF(C233,"Nenhuma",VLOOKUP(B233,Funcoes_Outputs!B:C,2,FALSE))</f>
        <v>Nenhuma</v>
      </c>
      <c r="F233" s="67" t="b">
        <f t="shared" si="16"/>
        <v>1</v>
      </c>
      <c r="G233" s="67" t="b">
        <f>VLOOKUP(A233,Modulos!$A:$C,2,FALSE)</f>
        <v>1</v>
      </c>
      <c r="H233" s="67" t="b">
        <f t="shared" si="17"/>
        <v>1</v>
      </c>
      <c r="I233" s="67">
        <f t="shared" si="15"/>
        <v>9</v>
      </c>
    </row>
    <row r="234" spans="1:9" x14ac:dyDescent="0.25">
      <c r="A234" s="67" t="s">
        <v>134</v>
      </c>
      <c r="B234" s="67" t="s">
        <v>125</v>
      </c>
      <c r="C234" s="67" t="b">
        <f>TRUE</f>
        <v>1</v>
      </c>
      <c r="D234" s="67" t="b">
        <f>VLOOKUP(A234,Modulos!A:C,2,FALSE)</f>
        <v>1</v>
      </c>
      <c r="E234" s="67" t="str">
        <f>IF(C234,"Nenhuma",VLOOKUP(B234,Funcoes_Outputs!B:C,2,FALSE))</f>
        <v>Nenhuma</v>
      </c>
      <c r="F234" s="67" t="b">
        <f t="shared" si="16"/>
        <v>1</v>
      </c>
      <c r="G234" s="67" t="b">
        <f>VLOOKUP(A234,Modulos!$A:$C,2,FALSE)</f>
        <v>1</v>
      </c>
      <c r="H234" s="67" t="b">
        <f t="shared" si="17"/>
        <v>1</v>
      </c>
      <c r="I234" s="67">
        <f t="shared" si="15"/>
        <v>1</v>
      </c>
    </row>
    <row r="235" spans="1:9" x14ac:dyDescent="0.25">
      <c r="A235" s="67" t="s">
        <v>134</v>
      </c>
      <c r="B235" s="67" t="s">
        <v>126</v>
      </c>
      <c r="C235" s="67" t="b">
        <f>TRUE</f>
        <v>1</v>
      </c>
      <c r="D235" s="67" t="b">
        <f>VLOOKUP(A235,Modulos!A:C,2,FALSE)</f>
        <v>1</v>
      </c>
      <c r="E235" s="67" t="str">
        <f>IF(C235,"Nenhuma",VLOOKUP(B235,Funcoes_Outputs!B:C,2,FALSE))</f>
        <v>Nenhuma</v>
      </c>
      <c r="F235" s="67" t="b">
        <f t="shared" si="16"/>
        <v>1</v>
      </c>
      <c r="G235" s="67" t="b">
        <f>VLOOKUP(A235,Modulos!$A:$C,2,FALSE)</f>
        <v>1</v>
      </c>
      <c r="H235" s="67" t="b">
        <f t="shared" si="17"/>
        <v>1</v>
      </c>
      <c r="I235" s="67">
        <f t="shared" si="15"/>
        <v>1</v>
      </c>
    </row>
    <row r="236" spans="1:9" x14ac:dyDescent="0.25">
      <c r="A236" s="67" t="s">
        <v>134</v>
      </c>
      <c r="B236" s="67" t="s">
        <v>127</v>
      </c>
      <c r="C236" s="67" t="b">
        <f>TRUE</f>
        <v>1</v>
      </c>
      <c r="D236" s="67" t="b">
        <f>VLOOKUP(A236,Modulos!A:C,2,FALSE)</f>
        <v>1</v>
      </c>
      <c r="E236" s="67" t="str">
        <f>IF(C236,"Nenhuma",VLOOKUP(B236,Funcoes_Outputs!B:C,2,FALSE))</f>
        <v>Nenhuma</v>
      </c>
      <c r="F236" s="67" t="b">
        <f t="shared" si="16"/>
        <v>1</v>
      </c>
      <c r="G236" s="67" t="b">
        <f>VLOOKUP(A236,Modulos!$A:$C,2,FALSE)</f>
        <v>1</v>
      </c>
      <c r="H236" s="67" t="b">
        <f t="shared" si="17"/>
        <v>1</v>
      </c>
      <c r="I236" s="67">
        <f t="shared" si="15"/>
        <v>1</v>
      </c>
    </row>
    <row r="237" spans="1:9" x14ac:dyDescent="0.25">
      <c r="A237" s="67" t="s">
        <v>134</v>
      </c>
      <c r="B237" s="67" t="s">
        <v>128</v>
      </c>
      <c r="C237" s="67" t="b">
        <f>TRUE</f>
        <v>1</v>
      </c>
      <c r="D237" s="67" t="b">
        <f>VLOOKUP(A237,Modulos!A:C,2,FALSE)</f>
        <v>1</v>
      </c>
      <c r="E237" s="67" t="str">
        <f>IF(C237,"Nenhuma",VLOOKUP(B237,Funcoes_Outputs!B:C,2,FALSE))</f>
        <v>Nenhuma</v>
      </c>
      <c r="F237" s="67" t="b">
        <f t="shared" si="16"/>
        <v>1</v>
      </c>
      <c r="G237" s="67" t="b">
        <f>VLOOKUP(A237,Modulos!$A:$C,2,FALSE)</f>
        <v>1</v>
      </c>
      <c r="H237" s="67" t="b">
        <f t="shared" si="17"/>
        <v>1</v>
      </c>
      <c r="I237" s="67">
        <f t="shared" si="15"/>
        <v>1</v>
      </c>
    </row>
    <row r="238" spans="1:9" x14ac:dyDescent="0.25">
      <c r="A238" s="67" t="s">
        <v>134</v>
      </c>
      <c r="B238" s="67" t="s">
        <v>129</v>
      </c>
      <c r="C238" s="67" t="b">
        <f>TRUE</f>
        <v>1</v>
      </c>
      <c r="D238" s="67" t="b">
        <f>VLOOKUP(A238,Modulos!A:C,2,FALSE)</f>
        <v>1</v>
      </c>
      <c r="E238" s="67" t="str">
        <f>IF(C238,"Nenhuma",VLOOKUP(B238,Funcoes_Outputs!B:C,2,FALSE))</f>
        <v>Nenhuma</v>
      </c>
      <c r="F238" s="67" t="b">
        <f t="shared" si="16"/>
        <v>1</v>
      </c>
      <c r="G238" s="67" t="b">
        <f>VLOOKUP(A238,Modulos!$A:$C,2,FALSE)</f>
        <v>1</v>
      </c>
      <c r="H238" s="67" t="b">
        <f t="shared" si="17"/>
        <v>1</v>
      </c>
      <c r="I238" s="67">
        <f t="shared" si="15"/>
        <v>2</v>
      </c>
    </row>
    <row r="239" spans="1:9" x14ac:dyDescent="0.25">
      <c r="A239" s="67" t="s">
        <v>134</v>
      </c>
      <c r="B239" s="11" t="s">
        <v>469</v>
      </c>
      <c r="C239" s="67" t="b">
        <f>FALSE</f>
        <v>0</v>
      </c>
      <c r="D239" s="67" t="b">
        <f>VLOOKUP(A239,Modulos!A:C,2,FALSE)</f>
        <v>1</v>
      </c>
      <c r="E239" s="67" t="str">
        <f>IF(C239,"Nenhuma",VLOOKUP(B239,Funcoes_Outputs!B:C,2,FALSE))</f>
        <v>calcular_taxas_acidentes</v>
      </c>
      <c r="F239" s="67" t="b">
        <f t="shared" si="16"/>
        <v>0</v>
      </c>
      <c r="G239" s="67" t="b">
        <f>VLOOKUP(A239,Modulos!$A:$C,2,FALSE)</f>
        <v>1</v>
      </c>
      <c r="H239" s="67" t="b">
        <f t="shared" si="17"/>
        <v>0</v>
      </c>
      <c r="I239" s="67">
        <f t="shared" si="15"/>
        <v>4</v>
      </c>
    </row>
    <row r="240" spans="1:9" x14ac:dyDescent="0.25">
      <c r="A240" s="67" t="s">
        <v>134</v>
      </c>
      <c r="B240" s="11" t="s">
        <v>471</v>
      </c>
      <c r="C240" s="67" t="b">
        <f>FALSE</f>
        <v>0</v>
      </c>
      <c r="D240" s="67" t="b">
        <f>VLOOKUP(A240,Modulos!A:C,2,FALSE)</f>
        <v>1</v>
      </c>
      <c r="E240" s="67" t="str">
        <f>IF(C240,"Nenhuma",VLOOKUP(B240,Funcoes_Outputs!B:C,2,FALSE))</f>
        <v>calcular_taxas_acidentes</v>
      </c>
      <c r="F240" s="67" t="b">
        <f t="shared" si="16"/>
        <v>0</v>
      </c>
      <c r="G240" s="67" t="b">
        <f>VLOOKUP(A240,Modulos!$A:$C,2,FALSE)</f>
        <v>1</v>
      </c>
      <c r="H240" s="67" t="b">
        <f t="shared" si="17"/>
        <v>0</v>
      </c>
      <c r="I240" s="67">
        <f t="shared" si="15"/>
        <v>4</v>
      </c>
    </row>
    <row r="241" spans="1:9" x14ac:dyDescent="0.25">
      <c r="A241" s="67" t="s">
        <v>134</v>
      </c>
      <c r="B241" s="67" t="s">
        <v>55</v>
      </c>
      <c r="C241" s="67" t="b">
        <f>FALSE</f>
        <v>0</v>
      </c>
      <c r="D241" s="67" t="b">
        <f>VLOOKUP(A241,Modulos!A:C,2,FALSE)</f>
        <v>1</v>
      </c>
      <c r="E241" s="67" t="str">
        <f>IF(C241,"Nenhuma",VLOOKUP(B241,Funcoes_Outputs!B:C,2,FALSE))</f>
        <v>calcular_eventos</v>
      </c>
      <c r="F241" s="67" t="b">
        <f t="shared" si="16"/>
        <v>0</v>
      </c>
      <c r="G241" s="67" t="b">
        <f>VLOOKUP(A241,Modulos!$A:$C,2,FALSE)</f>
        <v>1</v>
      </c>
      <c r="H241" s="67" t="b">
        <f t="shared" si="17"/>
        <v>0</v>
      </c>
      <c r="I241" s="67">
        <f t="shared" si="15"/>
        <v>11</v>
      </c>
    </row>
    <row r="242" spans="1:9" x14ac:dyDescent="0.25">
      <c r="A242" s="67" t="s">
        <v>134</v>
      </c>
      <c r="B242" s="67" t="s">
        <v>59</v>
      </c>
      <c r="C242" s="67" t="b">
        <f>FALSE</f>
        <v>0</v>
      </c>
      <c r="D242" s="67" t="b">
        <f>VLOOKUP(A242,Modulos!A:C,2,FALSE)</f>
        <v>1</v>
      </c>
      <c r="E242" s="67" t="str">
        <f>IF(C242,"Nenhuma",VLOOKUP(B242,Funcoes_Outputs!B:C,2,FALSE))</f>
        <v>calcular_eventos</v>
      </c>
      <c r="F242" s="67" t="b">
        <f t="shared" si="16"/>
        <v>0</v>
      </c>
      <c r="G242" s="67" t="b">
        <f>VLOOKUP(A242,Modulos!$A:$C,2,FALSE)</f>
        <v>1</v>
      </c>
      <c r="H242" s="67" t="b">
        <f t="shared" si="17"/>
        <v>0</v>
      </c>
      <c r="I242" s="67">
        <f t="shared" si="15"/>
        <v>5</v>
      </c>
    </row>
    <row r="243" spans="1:9" x14ac:dyDescent="0.25">
      <c r="A243" s="67" t="s">
        <v>134</v>
      </c>
      <c r="B243" s="67" t="s">
        <v>63</v>
      </c>
      <c r="C243" s="67" t="b">
        <f>FALSE</f>
        <v>0</v>
      </c>
      <c r="D243" s="67" t="b">
        <f>VLOOKUP(A243,Modulos!A:C,2,FALSE)</f>
        <v>1</v>
      </c>
      <c r="E243" s="67" t="str">
        <f>IF(C243,"Nenhuma",VLOOKUP(B243,Funcoes_Outputs!B:C,2,FALSE))</f>
        <v>calcular_eventos</v>
      </c>
      <c r="F243" s="67" t="b">
        <f t="shared" si="16"/>
        <v>0</v>
      </c>
      <c r="G243" s="67" t="b">
        <f>VLOOKUP(A243,Modulos!$A:$C,2,FALSE)</f>
        <v>1</v>
      </c>
      <c r="H243" s="67" t="b">
        <f t="shared" si="17"/>
        <v>0</v>
      </c>
      <c r="I243" s="67">
        <f t="shared" si="15"/>
        <v>10</v>
      </c>
    </row>
    <row r="244" spans="1:9" x14ac:dyDescent="0.25">
      <c r="A244" s="67" t="s">
        <v>134</v>
      </c>
      <c r="B244" s="67" t="s">
        <v>67</v>
      </c>
      <c r="C244" s="67" t="b">
        <f>FALSE</f>
        <v>0</v>
      </c>
      <c r="D244" s="67" t="b">
        <f>VLOOKUP(A244,Modulos!A:C,2,FALSE)</f>
        <v>1</v>
      </c>
      <c r="E244" s="67" t="str">
        <f>IF(C244,"Nenhuma",VLOOKUP(B244,Funcoes_Outputs!B:C,2,FALSE))</f>
        <v>calcular_eventos</v>
      </c>
      <c r="F244" s="67" t="b">
        <f t="shared" si="16"/>
        <v>0</v>
      </c>
      <c r="G244" s="67" t="b">
        <f>VLOOKUP(A244,Modulos!$A:$C,2,FALSE)</f>
        <v>1</v>
      </c>
      <c r="H244" s="67" t="b">
        <f t="shared" si="17"/>
        <v>0</v>
      </c>
      <c r="I244" s="67">
        <f t="shared" si="15"/>
        <v>5</v>
      </c>
    </row>
    <row r="245" spans="1:9" x14ac:dyDescent="0.25">
      <c r="A245" s="67" t="s">
        <v>134</v>
      </c>
      <c r="B245" s="67" t="s">
        <v>57</v>
      </c>
      <c r="C245" s="67" t="b">
        <f>FALSE</f>
        <v>0</v>
      </c>
      <c r="D245" s="67" t="b">
        <f>VLOOKUP(A245,Modulos!A:C,2,FALSE)</f>
        <v>1</v>
      </c>
      <c r="E245" s="67" t="str">
        <f>IF(C245,"Nenhuma",VLOOKUP(B245,Funcoes_Outputs!B:C,2,FALSE))</f>
        <v>calcular_eventos</v>
      </c>
      <c r="F245" s="67" t="b">
        <f t="shared" si="16"/>
        <v>0</v>
      </c>
      <c r="G245" s="67" t="b">
        <f>VLOOKUP(A245,Modulos!$A:$C,2,FALSE)</f>
        <v>1</v>
      </c>
      <c r="H245" s="67" t="b">
        <f t="shared" si="17"/>
        <v>0</v>
      </c>
      <c r="I245" s="67">
        <f t="shared" si="15"/>
        <v>9</v>
      </c>
    </row>
    <row r="246" spans="1:9" x14ac:dyDescent="0.25">
      <c r="A246" s="67" t="s">
        <v>134</v>
      </c>
      <c r="B246" s="67" t="s">
        <v>61</v>
      </c>
      <c r="C246" s="67" t="b">
        <f>FALSE</f>
        <v>0</v>
      </c>
      <c r="D246" s="67" t="b">
        <f>VLOOKUP(A246,Modulos!A:C,2,FALSE)</f>
        <v>1</v>
      </c>
      <c r="E246" s="67" t="str">
        <f>IF(C246,"Nenhuma",VLOOKUP(B246,Funcoes_Outputs!B:C,2,FALSE))</f>
        <v>calcular_eventos</v>
      </c>
      <c r="F246" s="67" t="b">
        <f t="shared" si="16"/>
        <v>0</v>
      </c>
      <c r="G246" s="67" t="b">
        <f>VLOOKUP(A246,Modulos!$A:$C,2,FALSE)</f>
        <v>1</v>
      </c>
      <c r="H246" s="67" t="b">
        <f t="shared" si="17"/>
        <v>0</v>
      </c>
      <c r="I246" s="67">
        <f t="shared" si="15"/>
        <v>4</v>
      </c>
    </row>
    <row r="247" spans="1:9" x14ac:dyDescent="0.25">
      <c r="A247" s="67" t="s">
        <v>134</v>
      </c>
      <c r="B247" s="67" t="s">
        <v>65</v>
      </c>
      <c r="C247" s="67" t="b">
        <f>FALSE</f>
        <v>0</v>
      </c>
      <c r="D247" s="67" t="b">
        <f>VLOOKUP(A247,Modulos!A:C,2,FALSE)</f>
        <v>1</v>
      </c>
      <c r="E247" s="67" t="str">
        <f>IF(C247,"Nenhuma",VLOOKUP(B247,Funcoes_Outputs!B:C,2,FALSE))</f>
        <v>calcular_eventos</v>
      </c>
      <c r="F247" s="67" t="b">
        <f t="shared" si="16"/>
        <v>0</v>
      </c>
      <c r="G247" s="67" t="b">
        <f>VLOOKUP(A247,Modulos!$A:$C,2,FALSE)</f>
        <v>1</v>
      </c>
      <c r="H247" s="67" t="b">
        <f t="shared" si="17"/>
        <v>0</v>
      </c>
      <c r="I247" s="67">
        <f t="shared" si="15"/>
        <v>8</v>
      </c>
    </row>
    <row r="248" spans="1:9" x14ac:dyDescent="0.25">
      <c r="A248" s="67" t="s">
        <v>134</v>
      </c>
      <c r="B248" s="67" t="s">
        <v>69</v>
      </c>
      <c r="C248" s="67" t="b">
        <f>FALSE</f>
        <v>0</v>
      </c>
      <c r="D248" s="67" t="b">
        <f>VLOOKUP(A248,Modulos!A:C,2,FALSE)</f>
        <v>1</v>
      </c>
      <c r="E248" s="67" t="str">
        <f>IF(C248,"Nenhuma",VLOOKUP(B248,Funcoes_Outputs!B:C,2,FALSE))</f>
        <v>calcular_eventos</v>
      </c>
      <c r="F248" s="67" t="b">
        <f t="shared" si="16"/>
        <v>0</v>
      </c>
      <c r="G248" s="67" t="b">
        <f>VLOOKUP(A248,Modulos!$A:$C,2,FALSE)</f>
        <v>1</v>
      </c>
      <c r="H248" s="67" t="b">
        <f t="shared" si="17"/>
        <v>0</v>
      </c>
      <c r="I248" s="67">
        <f t="shared" si="15"/>
        <v>4</v>
      </c>
    </row>
    <row r="249" spans="1:9" x14ac:dyDescent="0.25">
      <c r="A249" s="67" t="s">
        <v>134</v>
      </c>
      <c r="B249" s="67" t="s">
        <v>135</v>
      </c>
      <c r="C249" s="67" t="b">
        <f>TRUE</f>
        <v>1</v>
      </c>
      <c r="D249" s="67" t="b">
        <f>VLOOKUP(A249,Modulos!A:C,2,FALSE)</f>
        <v>1</v>
      </c>
      <c r="E249" s="67" t="str">
        <f>IF(C249,"Nenhuma",VLOOKUP(B249,Funcoes_Outputs!B:C,2,FALSE))</f>
        <v>Nenhuma</v>
      </c>
      <c r="F249" s="67" t="b">
        <f t="shared" si="16"/>
        <v>1</v>
      </c>
      <c r="G249" s="67" t="b">
        <f>VLOOKUP(A249,Modulos!$A:$C,2,FALSE)</f>
        <v>1</v>
      </c>
      <c r="H249" s="67" t="b">
        <f t="shared" si="17"/>
        <v>1</v>
      </c>
      <c r="I249" s="67">
        <f t="shared" si="15"/>
        <v>1</v>
      </c>
    </row>
    <row r="250" spans="1:9" x14ac:dyDescent="0.25">
      <c r="A250" s="67" t="s">
        <v>134</v>
      </c>
      <c r="B250" s="67" t="s">
        <v>1</v>
      </c>
      <c r="C250" s="67" t="b">
        <f>TRUE</f>
        <v>1</v>
      </c>
      <c r="D250" s="67" t="b">
        <f>VLOOKUP(A250,Modulos!A:C,2,FALSE)</f>
        <v>1</v>
      </c>
      <c r="E250" s="67" t="str">
        <f>IF(C250,"Nenhuma",VLOOKUP(B250,Funcoes_Outputs!B:C,2,FALSE))</f>
        <v>Nenhuma</v>
      </c>
      <c r="F250" s="67" t="b">
        <f t="shared" si="16"/>
        <v>1</v>
      </c>
      <c r="G250" s="67" t="b">
        <f>VLOOKUP(A250,Modulos!$A:$C,2,FALSE)</f>
        <v>1</v>
      </c>
      <c r="H250" s="67" t="b">
        <f t="shared" si="17"/>
        <v>1</v>
      </c>
      <c r="I250" s="67">
        <f t="shared" si="15"/>
        <v>9</v>
      </c>
    </row>
  </sheetData>
  <autoFilter ref="A1:I250" xr:uid="{55951D96-140B-4EEA-BF47-FCC2D1F09B5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8"/>
  <sheetViews>
    <sheetView topLeftCell="A68" workbookViewId="0">
      <selection activeCell="A87" sqref="A86:A87"/>
    </sheetView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47</v>
      </c>
      <c r="B1" s="6" t="s">
        <v>50</v>
      </c>
      <c r="C1" s="6" t="s">
        <v>479</v>
      </c>
    </row>
    <row r="2" spans="1:3" x14ac:dyDescent="0.25">
      <c r="A2" s="37" t="s">
        <v>75</v>
      </c>
      <c r="B2" s="37" t="s">
        <v>77</v>
      </c>
      <c r="C2" s="37" t="str">
        <f t="shared" ref="C2:C29" si="0">A2</f>
        <v>calcular_absenteismo</v>
      </c>
    </row>
    <row r="3" spans="1:3" x14ac:dyDescent="0.25">
      <c r="A3" s="37" t="s">
        <v>75</v>
      </c>
      <c r="B3" s="37" t="s">
        <v>78</v>
      </c>
      <c r="C3" s="37" t="str">
        <f t="shared" si="0"/>
        <v>calcular_absenteismo</v>
      </c>
    </row>
    <row r="4" spans="1:3" x14ac:dyDescent="0.25">
      <c r="A4" s="37" t="s">
        <v>85</v>
      </c>
      <c r="B4" s="37" t="s">
        <v>87</v>
      </c>
      <c r="C4" s="37" t="str">
        <f t="shared" si="0"/>
        <v>calcular_acoes_regressivas_inss</v>
      </c>
    </row>
    <row r="5" spans="1:3" x14ac:dyDescent="0.25">
      <c r="A5" s="37" t="s">
        <v>85</v>
      </c>
      <c r="B5" s="37" t="s">
        <v>88</v>
      </c>
      <c r="C5" s="37" t="str">
        <f t="shared" si="0"/>
        <v>calcular_acoes_regressivas_inss</v>
      </c>
    </row>
    <row r="6" spans="1:3" x14ac:dyDescent="0.25">
      <c r="A6" s="37" t="s">
        <v>85</v>
      </c>
      <c r="B6" s="37" t="s">
        <v>215</v>
      </c>
      <c r="C6" s="37" t="str">
        <f t="shared" si="0"/>
        <v>calcular_acoes_regressivas_inss</v>
      </c>
    </row>
    <row r="7" spans="1:3" x14ac:dyDescent="0.25">
      <c r="A7" s="37" t="s">
        <v>85</v>
      </c>
      <c r="B7" s="37" t="s">
        <v>214</v>
      </c>
      <c r="C7" s="37" t="str">
        <f t="shared" si="0"/>
        <v>calcular_acoes_regressivas_inss</v>
      </c>
    </row>
    <row r="8" spans="1:3" x14ac:dyDescent="0.25">
      <c r="A8" s="37" t="s">
        <v>90</v>
      </c>
      <c r="B8" s="37" t="s">
        <v>91</v>
      </c>
      <c r="C8" s="37" t="str">
        <f t="shared" si="0"/>
        <v>calcular_beneficios_inss</v>
      </c>
    </row>
    <row r="9" spans="1:3" x14ac:dyDescent="0.25">
      <c r="A9" s="37" t="s">
        <v>90</v>
      </c>
      <c r="B9" s="37" t="s">
        <v>92</v>
      </c>
      <c r="C9" s="37" t="str">
        <f t="shared" si="0"/>
        <v>calcular_beneficios_inss</v>
      </c>
    </row>
    <row r="10" spans="1:3" x14ac:dyDescent="0.25">
      <c r="A10" s="37" t="s">
        <v>90</v>
      </c>
      <c r="B10" s="37" t="s">
        <v>93</v>
      </c>
      <c r="C10" s="37" t="str">
        <f t="shared" si="0"/>
        <v>calcular_beneficios_inss</v>
      </c>
    </row>
    <row r="11" spans="1:3" x14ac:dyDescent="0.25">
      <c r="A11" s="37" t="s">
        <v>90</v>
      </c>
      <c r="B11" s="37" t="s">
        <v>94</v>
      </c>
      <c r="C11" s="37" t="str">
        <f t="shared" si="0"/>
        <v>calcular_beneficios_inss</v>
      </c>
    </row>
    <row r="12" spans="1:3" x14ac:dyDescent="0.25">
      <c r="A12" s="37" t="s">
        <v>90</v>
      </c>
      <c r="B12" s="37" t="s">
        <v>101</v>
      </c>
      <c r="C12" s="37" t="str">
        <f t="shared" si="0"/>
        <v>calcular_beneficios_inss</v>
      </c>
    </row>
    <row r="13" spans="1:3" x14ac:dyDescent="0.25">
      <c r="A13" s="37" t="s">
        <v>90</v>
      </c>
      <c r="B13" s="37" t="s">
        <v>102</v>
      </c>
      <c r="C13" s="37" t="str">
        <f t="shared" si="0"/>
        <v>calcular_beneficios_inss</v>
      </c>
    </row>
    <row r="14" spans="1:3" x14ac:dyDescent="0.25">
      <c r="A14" s="37" t="s">
        <v>90</v>
      </c>
      <c r="B14" s="37" t="s">
        <v>103</v>
      </c>
      <c r="C14" s="37" t="str">
        <f t="shared" si="0"/>
        <v>calcular_beneficios_inss</v>
      </c>
    </row>
    <row r="15" spans="1:3" x14ac:dyDescent="0.25">
      <c r="A15" s="37" t="s">
        <v>90</v>
      </c>
      <c r="B15" s="37" t="s">
        <v>104</v>
      </c>
      <c r="C15" s="37" t="str">
        <f t="shared" si="0"/>
        <v>calcular_beneficios_inss</v>
      </c>
    </row>
    <row r="16" spans="1:3" x14ac:dyDescent="0.25">
      <c r="A16" s="37" t="s">
        <v>109</v>
      </c>
      <c r="B16" s="37" t="s">
        <v>110</v>
      </c>
      <c r="C16" s="37" t="str">
        <f t="shared" si="0"/>
        <v>calcular_despesasmedicas</v>
      </c>
    </row>
    <row r="17" spans="1:3" x14ac:dyDescent="0.25">
      <c r="A17" s="37" t="s">
        <v>109</v>
      </c>
      <c r="B17" s="37" t="s">
        <v>112</v>
      </c>
      <c r="C17" s="37" t="str">
        <f t="shared" si="0"/>
        <v>calcular_despesasmedicas</v>
      </c>
    </row>
    <row r="18" spans="1:3" x14ac:dyDescent="0.25">
      <c r="A18" s="37" t="s">
        <v>130</v>
      </c>
      <c r="B18" s="37" t="s">
        <v>133</v>
      </c>
      <c r="C18" s="37" t="str">
        <f t="shared" si="0"/>
        <v>calcular_engajamento</v>
      </c>
    </row>
    <row r="19" spans="1:3" x14ac:dyDescent="0.25">
      <c r="A19" s="37" t="s">
        <v>70</v>
      </c>
      <c r="B19" s="37" t="s">
        <v>54</v>
      </c>
      <c r="C19" s="37" t="str">
        <f t="shared" si="0"/>
        <v>calcular_eventos</v>
      </c>
    </row>
    <row r="20" spans="1:3" x14ac:dyDescent="0.25">
      <c r="A20" s="37" t="s">
        <v>70</v>
      </c>
      <c r="B20" s="37" t="s">
        <v>55</v>
      </c>
      <c r="C20" s="37" t="str">
        <f t="shared" si="0"/>
        <v>calcular_eventos</v>
      </c>
    </row>
    <row r="21" spans="1:3" x14ac:dyDescent="0.25">
      <c r="A21" s="37" t="s">
        <v>70</v>
      </c>
      <c r="B21" s="37" t="s">
        <v>56</v>
      </c>
      <c r="C21" s="37" t="str">
        <f t="shared" si="0"/>
        <v>calcular_eventos</v>
      </c>
    </row>
    <row r="22" spans="1:3" x14ac:dyDescent="0.25">
      <c r="A22" s="37" t="s">
        <v>70</v>
      </c>
      <c r="B22" s="37" t="s">
        <v>57</v>
      </c>
      <c r="C22" s="37" t="str">
        <f t="shared" si="0"/>
        <v>calcular_eventos</v>
      </c>
    </row>
    <row r="23" spans="1:3" x14ac:dyDescent="0.25">
      <c r="A23" s="37" t="s">
        <v>70</v>
      </c>
      <c r="B23" s="37" t="s">
        <v>58</v>
      </c>
      <c r="C23" s="37" t="str">
        <f t="shared" si="0"/>
        <v>calcular_eventos</v>
      </c>
    </row>
    <row r="24" spans="1:3" x14ac:dyDescent="0.25">
      <c r="A24" s="37" t="s">
        <v>70</v>
      </c>
      <c r="B24" s="37" t="s">
        <v>59</v>
      </c>
      <c r="C24" s="37" t="str">
        <f t="shared" si="0"/>
        <v>calcular_eventos</v>
      </c>
    </row>
    <row r="25" spans="1:3" x14ac:dyDescent="0.25">
      <c r="A25" s="37" t="s">
        <v>70</v>
      </c>
      <c r="B25" s="37" t="s">
        <v>60</v>
      </c>
      <c r="C25" s="37" t="str">
        <f t="shared" si="0"/>
        <v>calcular_eventos</v>
      </c>
    </row>
    <row r="26" spans="1:3" x14ac:dyDescent="0.25">
      <c r="A26" s="37" t="s">
        <v>70</v>
      </c>
      <c r="B26" s="37" t="s">
        <v>61</v>
      </c>
      <c r="C26" s="37" t="str">
        <f t="shared" si="0"/>
        <v>calcular_eventos</v>
      </c>
    </row>
    <row r="27" spans="1:3" x14ac:dyDescent="0.25">
      <c r="A27" s="37" t="s">
        <v>70</v>
      </c>
      <c r="B27" s="37" t="s">
        <v>62</v>
      </c>
      <c r="C27" s="37" t="str">
        <f t="shared" si="0"/>
        <v>calcular_eventos</v>
      </c>
    </row>
    <row r="28" spans="1:3" x14ac:dyDescent="0.25">
      <c r="A28" s="37" t="s">
        <v>70</v>
      </c>
      <c r="B28" s="37" t="s">
        <v>63</v>
      </c>
      <c r="C28" s="37" t="str">
        <f t="shared" si="0"/>
        <v>calcular_eventos</v>
      </c>
    </row>
    <row r="29" spans="1:3" x14ac:dyDescent="0.25">
      <c r="A29" s="37" t="s">
        <v>70</v>
      </c>
      <c r="B29" s="37" t="s">
        <v>64</v>
      </c>
      <c r="C29" s="37" t="str">
        <f t="shared" si="0"/>
        <v>calcular_eventos</v>
      </c>
    </row>
    <row r="30" spans="1:3" x14ac:dyDescent="0.25">
      <c r="A30" s="37" t="s">
        <v>70</v>
      </c>
      <c r="B30" s="37" t="s">
        <v>65</v>
      </c>
      <c r="C30" s="37" t="str">
        <f t="shared" ref="C30:C66" si="1">A30</f>
        <v>calcular_eventos</v>
      </c>
    </row>
    <row r="31" spans="1:3" x14ac:dyDescent="0.25">
      <c r="A31" s="37" t="s">
        <v>70</v>
      </c>
      <c r="B31" s="37" t="s">
        <v>66</v>
      </c>
      <c r="C31" s="37" t="str">
        <f t="shared" si="1"/>
        <v>calcular_eventos</v>
      </c>
    </row>
    <row r="32" spans="1:3" x14ac:dyDescent="0.25">
      <c r="A32" s="37" t="s">
        <v>70</v>
      </c>
      <c r="B32" s="37" t="s">
        <v>67</v>
      </c>
      <c r="C32" s="37" t="str">
        <f t="shared" si="1"/>
        <v>calcular_eventos</v>
      </c>
    </row>
    <row r="33" spans="1:3" x14ac:dyDescent="0.25">
      <c r="A33" s="37" t="s">
        <v>70</v>
      </c>
      <c r="B33" s="37" t="s">
        <v>68</v>
      </c>
      <c r="C33" s="37" t="str">
        <f t="shared" si="1"/>
        <v>calcular_eventos</v>
      </c>
    </row>
    <row r="34" spans="1:3" x14ac:dyDescent="0.25">
      <c r="A34" s="37" t="s">
        <v>70</v>
      </c>
      <c r="B34" s="37" t="s">
        <v>69</v>
      </c>
      <c r="C34" s="37" t="str">
        <f t="shared" si="1"/>
        <v>calcular_eventos</v>
      </c>
    </row>
    <row r="35" spans="1:3" x14ac:dyDescent="0.25">
      <c r="A35" s="37" t="s">
        <v>51</v>
      </c>
      <c r="B35" s="37" t="s">
        <v>53</v>
      </c>
      <c r="C35" s="37" t="str">
        <f t="shared" si="1"/>
        <v>calcular_faltas</v>
      </c>
    </row>
    <row r="36" spans="1:3" x14ac:dyDescent="0.25">
      <c r="A36" s="37" t="s">
        <v>462</v>
      </c>
      <c r="B36" s="37" t="s">
        <v>201</v>
      </c>
      <c r="C36" s="37" t="str">
        <f t="shared" si="1"/>
        <v>calcular_fap</v>
      </c>
    </row>
    <row r="37" spans="1:3" x14ac:dyDescent="0.25">
      <c r="A37" s="37" t="s">
        <v>462</v>
      </c>
      <c r="B37" s="37" t="s">
        <v>480</v>
      </c>
      <c r="C37" s="37" t="str">
        <f t="shared" si="1"/>
        <v>calcular_fap</v>
      </c>
    </row>
    <row r="38" spans="1:3" x14ac:dyDescent="0.25">
      <c r="A38" s="37" t="s">
        <v>462</v>
      </c>
      <c r="B38" s="37" t="s">
        <v>481</v>
      </c>
      <c r="C38" s="37" t="str">
        <f t="shared" si="1"/>
        <v>calcular_fap</v>
      </c>
    </row>
    <row r="39" spans="1:3" x14ac:dyDescent="0.25">
      <c r="A39" s="37" t="s">
        <v>462</v>
      </c>
      <c r="B39" s="37" t="s">
        <v>482</v>
      </c>
      <c r="C39" s="37" t="str">
        <f t="shared" si="1"/>
        <v>calcular_fap</v>
      </c>
    </row>
    <row r="40" spans="1:3" x14ac:dyDescent="0.25">
      <c r="A40" s="37" t="s">
        <v>462</v>
      </c>
      <c r="B40" s="37" t="s">
        <v>483</v>
      </c>
      <c r="C40" s="37" t="str">
        <f t="shared" si="1"/>
        <v>calcular_fap</v>
      </c>
    </row>
    <row r="41" spans="1:3" x14ac:dyDescent="0.25">
      <c r="A41" s="37" t="s">
        <v>462</v>
      </c>
      <c r="B41" s="37" t="s">
        <v>484</v>
      </c>
      <c r="C41" s="37" t="str">
        <f t="shared" si="1"/>
        <v>calcular_fap</v>
      </c>
    </row>
    <row r="42" spans="1:3" x14ac:dyDescent="0.25">
      <c r="A42" s="37" t="s">
        <v>462</v>
      </c>
      <c r="B42" s="37" t="s">
        <v>485</v>
      </c>
      <c r="C42" s="37" t="str">
        <f t="shared" si="1"/>
        <v>calcular_fap</v>
      </c>
    </row>
    <row r="43" spans="1:3" x14ac:dyDescent="0.25">
      <c r="A43" s="37" t="s">
        <v>462</v>
      </c>
      <c r="B43" s="37" t="s">
        <v>486</v>
      </c>
      <c r="C43" s="37" t="str">
        <f t="shared" si="1"/>
        <v>calcular_fap</v>
      </c>
    </row>
    <row r="44" spans="1:3" x14ac:dyDescent="0.25">
      <c r="A44" s="37" t="s">
        <v>462</v>
      </c>
      <c r="B44" s="37" t="s">
        <v>487</v>
      </c>
      <c r="C44" s="37" t="str">
        <f t="shared" si="1"/>
        <v>calcular_fap</v>
      </c>
    </row>
    <row r="45" spans="1:3" x14ac:dyDescent="0.25">
      <c r="A45" s="37" t="s">
        <v>462</v>
      </c>
      <c r="B45" s="37" t="s">
        <v>488</v>
      </c>
      <c r="C45" s="37" t="str">
        <f t="shared" si="1"/>
        <v>calcular_fap</v>
      </c>
    </row>
    <row r="46" spans="1:3" x14ac:dyDescent="0.25">
      <c r="A46" s="37" t="s">
        <v>462</v>
      </c>
      <c r="B46" s="37" t="s">
        <v>489</v>
      </c>
      <c r="C46" s="37" t="str">
        <f t="shared" si="1"/>
        <v>calcular_fap</v>
      </c>
    </row>
    <row r="47" spans="1:3" x14ac:dyDescent="0.25">
      <c r="A47" s="37" t="s">
        <v>462</v>
      </c>
      <c r="B47" s="37" t="s">
        <v>490</v>
      </c>
      <c r="C47" s="37" t="str">
        <f t="shared" si="1"/>
        <v>calcular_fap</v>
      </c>
    </row>
    <row r="48" spans="1:3" x14ac:dyDescent="0.25">
      <c r="A48" s="37" t="s">
        <v>168</v>
      </c>
      <c r="B48" s="37" t="s">
        <v>169</v>
      </c>
      <c r="C48" s="37" t="str">
        <f t="shared" si="1"/>
        <v>calcular_imagem_contracacao</v>
      </c>
    </row>
    <row r="49" spans="1:3" x14ac:dyDescent="0.25">
      <c r="A49" s="37" t="s">
        <v>168</v>
      </c>
      <c r="B49" s="37" t="s">
        <v>170</v>
      </c>
      <c r="C49" s="37" t="str">
        <f t="shared" si="1"/>
        <v>calcular_imagem_contracacao</v>
      </c>
    </row>
    <row r="50" spans="1:3" x14ac:dyDescent="0.25">
      <c r="A50" s="37" t="s">
        <v>172</v>
      </c>
      <c r="B50" s="37" t="s">
        <v>176</v>
      </c>
      <c r="C50" s="37" t="str">
        <f t="shared" si="1"/>
        <v>calcular_imagem_receita</v>
      </c>
    </row>
    <row r="51" spans="1:3" x14ac:dyDescent="0.25">
      <c r="A51" s="37" t="s">
        <v>172</v>
      </c>
      <c r="B51" s="37" t="s">
        <v>177</v>
      </c>
      <c r="C51" s="37" t="str">
        <f t="shared" si="1"/>
        <v>calcular_imagem_receita</v>
      </c>
    </row>
    <row r="52" spans="1:3" x14ac:dyDescent="0.25">
      <c r="A52" s="37" t="s">
        <v>121</v>
      </c>
      <c r="B52" s="37" t="s">
        <v>122</v>
      </c>
      <c r="C52" s="37" t="str">
        <f t="shared" si="1"/>
        <v>calcular_indices_ampliados</v>
      </c>
    </row>
    <row r="53" spans="1:3" x14ac:dyDescent="0.25">
      <c r="A53" s="37" t="s">
        <v>121</v>
      </c>
      <c r="B53" s="37" t="s">
        <v>123</v>
      </c>
      <c r="C53" s="37" t="str">
        <f t="shared" si="1"/>
        <v>calcular_indices_ampliados</v>
      </c>
    </row>
    <row r="54" spans="1:3" x14ac:dyDescent="0.25">
      <c r="A54" s="37" t="s">
        <v>121</v>
      </c>
      <c r="B54" s="37" t="s">
        <v>124</v>
      </c>
      <c r="C54" s="37" t="str">
        <f t="shared" si="1"/>
        <v>calcular_indices_ampliados</v>
      </c>
    </row>
    <row r="55" spans="1:3" x14ac:dyDescent="0.25">
      <c r="A55" s="37" t="s">
        <v>224</v>
      </c>
      <c r="B55" s="37" t="s">
        <v>225</v>
      </c>
      <c r="C55" s="37" t="str">
        <f t="shared" si="1"/>
        <v>calcular_interdicao_fiscalizacao</v>
      </c>
    </row>
    <row r="56" spans="1:3" x14ac:dyDescent="0.25">
      <c r="A56" s="37" t="s">
        <v>216</v>
      </c>
      <c r="B56" s="37" t="s">
        <v>220</v>
      </c>
      <c r="C56" s="37" t="str">
        <f t="shared" si="1"/>
        <v>calcular_interrupcao_acidentes</v>
      </c>
    </row>
    <row r="57" spans="1:3" x14ac:dyDescent="0.25">
      <c r="A57" s="37" t="s">
        <v>216</v>
      </c>
      <c r="B57" s="37" t="s">
        <v>221</v>
      </c>
      <c r="C57" s="37" t="str">
        <f t="shared" si="1"/>
        <v>calcular_interrupcao_acidentes</v>
      </c>
    </row>
    <row r="58" spans="1:3" x14ac:dyDescent="0.25">
      <c r="A58" s="37" t="s">
        <v>117</v>
      </c>
      <c r="B58" s="37" t="s">
        <v>119</v>
      </c>
      <c r="C58" s="37" t="str">
        <f t="shared" si="1"/>
        <v>calcular_mp_insumos</v>
      </c>
    </row>
    <row r="59" spans="1:3" x14ac:dyDescent="0.25">
      <c r="A59" s="37" t="s">
        <v>117</v>
      </c>
      <c r="B59" s="37" t="s">
        <v>120</v>
      </c>
      <c r="C59" s="37" t="str">
        <f t="shared" si="1"/>
        <v>calcular_mp_insumos</v>
      </c>
    </row>
    <row r="60" spans="1:3" s="37" customFormat="1" x14ac:dyDescent="0.25">
      <c r="A60" s="37" t="s">
        <v>79</v>
      </c>
      <c r="B60" s="37" t="s">
        <v>545</v>
      </c>
      <c r="C60" s="37" t="str">
        <f t="shared" si="1"/>
        <v>calcular_multas</v>
      </c>
    </row>
    <row r="61" spans="1:3" s="37" customFormat="1" x14ac:dyDescent="0.25">
      <c r="A61" s="37" t="s">
        <v>79</v>
      </c>
      <c r="B61" s="37" t="s">
        <v>546</v>
      </c>
      <c r="C61" s="37" t="str">
        <f t="shared" si="1"/>
        <v>calcular_multas</v>
      </c>
    </row>
    <row r="62" spans="1:3" s="37" customFormat="1" x14ac:dyDescent="0.25">
      <c r="A62" s="37" t="s">
        <v>79</v>
      </c>
      <c r="B62" s="37" t="s">
        <v>547</v>
      </c>
      <c r="C62" s="37" t="str">
        <f t="shared" si="1"/>
        <v>calcular_multas</v>
      </c>
    </row>
    <row r="63" spans="1:3" s="37" customFormat="1" x14ac:dyDescent="0.25">
      <c r="A63" s="37" t="s">
        <v>79</v>
      </c>
      <c r="B63" s="37" t="s">
        <v>548</v>
      </c>
      <c r="C63" s="37" t="str">
        <f t="shared" si="1"/>
        <v>calcular_multas</v>
      </c>
    </row>
    <row r="64" spans="1:3" s="37" customFormat="1" x14ac:dyDescent="0.25">
      <c r="A64" s="37" t="s">
        <v>79</v>
      </c>
      <c r="B64" s="37" t="s">
        <v>549</v>
      </c>
      <c r="C64" s="37" t="str">
        <f t="shared" si="1"/>
        <v>calcular_multas</v>
      </c>
    </row>
    <row r="65" spans="1:3" x14ac:dyDescent="0.25">
      <c r="A65" s="37" t="s">
        <v>79</v>
      </c>
      <c r="B65" s="37" t="s">
        <v>80</v>
      </c>
      <c r="C65" s="37" t="str">
        <f t="shared" si="1"/>
        <v>calcular_multas</v>
      </c>
    </row>
    <row r="66" spans="1:3" x14ac:dyDescent="0.25">
      <c r="A66" s="37" t="s">
        <v>105</v>
      </c>
      <c r="B66" s="37" t="s">
        <v>107</v>
      </c>
      <c r="C66" s="37" t="str">
        <f t="shared" si="1"/>
        <v>calcular_presenteismo</v>
      </c>
    </row>
    <row r="67" spans="1:3" x14ac:dyDescent="0.25">
      <c r="A67" s="37" t="s">
        <v>105</v>
      </c>
      <c r="B67" s="37" t="s">
        <v>108</v>
      </c>
      <c r="C67" s="37" t="str">
        <f t="shared" ref="C67:C88" si="2">A67</f>
        <v>calcular_presenteismo</v>
      </c>
    </row>
    <row r="68" spans="1:3" x14ac:dyDescent="0.25">
      <c r="A68" s="37" t="s">
        <v>156</v>
      </c>
      <c r="B68" s="37" t="s">
        <v>157</v>
      </c>
      <c r="C68" s="37" t="str">
        <f t="shared" si="2"/>
        <v>calcular_produtividade</v>
      </c>
    </row>
    <row r="69" spans="1:3" x14ac:dyDescent="0.25">
      <c r="A69" s="37" t="s">
        <v>160</v>
      </c>
      <c r="B69" s="37" t="s">
        <v>226</v>
      </c>
      <c r="C69" s="37" t="str">
        <f t="shared" si="2"/>
        <v>calcular_qualidade</v>
      </c>
    </row>
    <row r="70" spans="1:3" x14ac:dyDescent="0.25">
      <c r="A70" s="37" t="s">
        <v>151</v>
      </c>
      <c r="B70" s="37" t="s">
        <v>152</v>
      </c>
      <c r="C70" s="37" t="str">
        <f t="shared" si="2"/>
        <v>calcular_reabilitacao</v>
      </c>
    </row>
    <row r="71" spans="1:3" x14ac:dyDescent="0.25">
      <c r="A71" s="37" t="s">
        <v>151</v>
      </c>
      <c r="B71" s="37" t="s">
        <v>153</v>
      </c>
      <c r="C71" s="37" t="str">
        <f t="shared" si="2"/>
        <v>calcular_reabilitacao</v>
      </c>
    </row>
    <row r="72" spans="1:3" x14ac:dyDescent="0.25">
      <c r="A72" s="37" t="s">
        <v>144</v>
      </c>
      <c r="B72" s="37" t="s">
        <v>149</v>
      </c>
      <c r="C72" s="37" t="str">
        <f t="shared" si="2"/>
        <v>calcular_reajustes_plano</v>
      </c>
    </row>
    <row r="73" spans="1:3" x14ac:dyDescent="0.25">
      <c r="A73" s="37" t="s">
        <v>144</v>
      </c>
      <c r="B73" s="37" t="s">
        <v>150</v>
      </c>
      <c r="C73" s="37" t="str">
        <f t="shared" si="2"/>
        <v>calcular_reajustes_plano</v>
      </c>
    </row>
    <row r="74" spans="1:3" x14ac:dyDescent="0.25">
      <c r="A74" s="37" t="s">
        <v>139</v>
      </c>
      <c r="B74" s="37" t="s">
        <v>142</v>
      </c>
      <c r="C74" s="37" t="str">
        <f t="shared" si="2"/>
        <v>calcular_reclamatorias</v>
      </c>
    </row>
    <row r="75" spans="1:3" x14ac:dyDescent="0.25">
      <c r="A75" s="37" t="s">
        <v>139</v>
      </c>
      <c r="B75" s="37" t="s">
        <v>143</v>
      </c>
      <c r="C75" s="37" t="str">
        <f t="shared" si="2"/>
        <v>calcular_reclamatorias</v>
      </c>
    </row>
    <row r="76" spans="1:3" x14ac:dyDescent="0.25">
      <c r="A76" s="37" t="s">
        <v>114</v>
      </c>
      <c r="B76" s="37" t="s">
        <v>115</v>
      </c>
      <c r="C76" s="37" t="str">
        <f t="shared" si="2"/>
        <v>calcular_refugo_retrabalho</v>
      </c>
    </row>
    <row r="77" spans="1:3" x14ac:dyDescent="0.25">
      <c r="A77" s="37" t="s">
        <v>114</v>
      </c>
      <c r="B77" s="37" t="s">
        <v>116</v>
      </c>
      <c r="C77" s="37" t="str">
        <f t="shared" si="2"/>
        <v>calcular_refugo_retrabalho</v>
      </c>
    </row>
    <row r="78" spans="1:3" x14ac:dyDescent="0.25">
      <c r="A78" s="37" t="s">
        <v>463</v>
      </c>
      <c r="B78" s="56" t="s">
        <v>476</v>
      </c>
      <c r="C78" s="37" t="str">
        <f t="shared" si="2"/>
        <v>calcular_seguro_patrimonial</v>
      </c>
    </row>
    <row r="79" spans="1:3" x14ac:dyDescent="0.25">
      <c r="A79" s="37" t="s">
        <v>464</v>
      </c>
      <c r="B79" s="11" t="s">
        <v>491</v>
      </c>
      <c r="C79" s="37" t="str">
        <f t="shared" si="2"/>
        <v>calcular_taxas_acidentes</v>
      </c>
    </row>
    <row r="80" spans="1:3" x14ac:dyDescent="0.25">
      <c r="A80" s="37" t="s">
        <v>464</v>
      </c>
      <c r="B80" s="11" t="s">
        <v>492</v>
      </c>
      <c r="C80" s="37" t="str">
        <f t="shared" si="2"/>
        <v>calcular_taxas_acidentes</v>
      </c>
    </row>
    <row r="81" spans="1:3" x14ac:dyDescent="0.25">
      <c r="A81" s="37" t="s">
        <v>464</v>
      </c>
      <c r="B81" s="11" t="s">
        <v>469</v>
      </c>
      <c r="C81" s="37" t="str">
        <f t="shared" si="2"/>
        <v>calcular_taxas_acidentes</v>
      </c>
    </row>
    <row r="82" spans="1:3" x14ac:dyDescent="0.25">
      <c r="A82" s="37" t="s">
        <v>464</v>
      </c>
      <c r="B82" s="11" t="s">
        <v>471</v>
      </c>
      <c r="C82" s="37" t="str">
        <f t="shared" si="2"/>
        <v>calcular_taxas_acidentes</v>
      </c>
    </row>
    <row r="83" spans="1:3" x14ac:dyDescent="0.25">
      <c r="A83" s="37" t="s">
        <v>71</v>
      </c>
      <c r="B83" s="37" t="s">
        <v>74</v>
      </c>
      <c r="C83" s="37" t="str">
        <f t="shared" si="2"/>
        <v>calcular_turnover</v>
      </c>
    </row>
    <row r="84" spans="1:3" x14ac:dyDescent="0.25">
      <c r="A84" s="37" t="s">
        <v>71</v>
      </c>
      <c r="B84" s="37" t="s">
        <v>73</v>
      </c>
      <c r="C84" s="37" t="str">
        <f t="shared" si="2"/>
        <v>calcular_turnover</v>
      </c>
    </row>
    <row r="85" spans="1:3" x14ac:dyDescent="0.25">
      <c r="A85" s="37" t="s">
        <v>134</v>
      </c>
      <c r="B85" s="37" t="s">
        <v>131</v>
      </c>
      <c r="C85" s="37" t="str">
        <f t="shared" si="2"/>
        <v>calcular_turnovergeral</v>
      </c>
    </row>
    <row r="86" spans="1:3" x14ac:dyDescent="0.25">
      <c r="A86" s="37" t="s">
        <v>134</v>
      </c>
      <c r="B86" s="37" t="s">
        <v>132</v>
      </c>
      <c r="C86" s="37" t="str">
        <f t="shared" si="2"/>
        <v>calcular_turnovergeral</v>
      </c>
    </row>
    <row r="87" spans="1:3" x14ac:dyDescent="0.25">
      <c r="A87" s="37" t="s">
        <v>134</v>
      </c>
      <c r="B87" s="37" t="s">
        <v>137</v>
      </c>
      <c r="C87" s="37" t="str">
        <f t="shared" si="2"/>
        <v>calcular_turnovergeral</v>
      </c>
    </row>
    <row r="88" spans="1:3" x14ac:dyDescent="0.25">
      <c r="A88" s="37" t="s">
        <v>134</v>
      </c>
      <c r="B88" s="37" t="s">
        <v>138</v>
      </c>
      <c r="C88" s="37" t="str">
        <f t="shared" si="2"/>
        <v>calcular_turnovergeral</v>
      </c>
    </row>
  </sheetData>
  <autoFilter ref="A1:C88" xr:uid="{A2F5A233-41EA-4384-9155-6A1CAE4A11CF}">
    <sortState ref="A2:C88">
      <sortCondition ref="A1:A88"/>
    </sortState>
  </autoFilter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E8" sqref="E8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35</v>
      </c>
      <c r="B1" s="6" t="s">
        <v>31</v>
      </c>
      <c r="C1" s="8" t="s">
        <v>0</v>
      </c>
      <c r="D1" s="7" t="s">
        <v>37</v>
      </c>
    </row>
    <row r="2" spans="1:4" x14ac:dyDescent="0.25">
      <c r="A2" t="s">
        <v>10</v>
      </c>
      <c r="B2" t="s">
        <v>32</v>
      </c>
      <c r="C2" s="9">
        <v>2017</v>
      </c>
      <c r="D2" s="3">
        <v>1200000</v>
      </c>
    </row>
    <row r="3" spans="1:4" x14ac:dyDescent="0.25">
      <c r="A3" t="s">
        <v>10</v>
      </c>
      <c r="B3" t="s">
        <v>32</v>
      </c>
      <c r="C3" s="9">
        <f>C2+1</f>
        <v>2018</v>
      </c>
      <c r="D3" s="3">
        <v>250000</v>
      </c>
    </row>
    <row r="4" spans="1:4" s="37" customFormat="1" x14ac:dyDescent="0.25">
      <c r="A4" s="37" t="s">
        <v>10</v>
      </c>
      <c r="B4" s="37" t="s">
        <v>32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10</v>
      </c>
      <c r="B5" s="37" t="s">
        <v>32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10</v>
      </c>
      <c r="B6" s="37" t="s">
        <v>32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21</v>
      </c>
      <c r="B7" s="37" t="s">
        <v>32</v>
      </c>
      <c r="C7" s="9">
        <f>C2</f>
        <v>2017</v>
      </c>
      <c r="D7" s="3">
        <v>400000</v>
      </c>
    </row>
    <row r="8" spans="1:4" s="37" customFormat="1" x14ac:dyDescent="0.25">
      <c r="A8" s="37" t="s">
        <v>21</v>
      </c>
      <c r="B8" s="37" t="s">
        <v>32</v>
      </c>
      <c r="C8" s="9">
        <f>C7+1</f>
        <v>2018</v>
      </c>
      <c r="D8" s="3">
        <v>20000</v>
      </c>
    </row>
    <row r="9" spans="1:4" s="37" customFormat="1" x14ac:dyDescent="0.25">
      <c r="A9" s="37" t="s">
        <v>21</v>
      </c>
      <c r="B9" s="37" t="s">
        <v>32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21</v>
      </c>
      <c r="B10" s="37" t="s">
        <v>32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21</v>
      </c>
      <c r="B11" s="37" t="s">
        <v>32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22</v>
      </c>
      <c r="B12" s="37" t="s">
        <v>32</v>
      </c>
      <c r="C12" s="9">
        <f>C7</f>
        <v>2017</v>
      </c>
      <c r="D12" s="3">
        <v>76000</v>
      </c>
    </row>
    <row r="13" spans="1:4" s="37" customFormat="1" x14ac:dyDescent="0.25">
      <c r="A13" s="37" t="s">
        <v>22</v>
      </c>
      <c r="B13" s="37" t="s">
        <v>32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22</v>
      </c>
      <c r="B14" s="37" t="s">
        <v>32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22</v>
      </c>
      <c r="B15" s="37" t="s">
        <v>32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22</v>
      </c>
      <c r="B16" s="37" t="s">
        <v>32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244</v>
      </c>
      <c r="B17" s="37" t="s">
        <v>32</v>
      </c>
      <c r="C17" s="9">
        <f>C12</f>
        <v>2017</v>
      </c>
      <c r="D17" s="3">
        <v>0</v>
      </c>
    </row>
    <row r="18" spans="1:4" x14ac:dyDescent="0.25">
      <c r="A18" s="37" t="s">
        <v>244</v>
      </c>
      <c r="B18" s="37" t="s">
        <v>32</v>
      </c>
      <c r="C18" s="9">
        <f>C17+1</f>
        <v>2018</v>
      </c>
      <c r="D18" s="3">
        <v>0</v>
      </c>
    </row>
    <row r="19" spans="1:4" x14ac:dyDescent="0.25">
      <c r="A19" s="37" t="s">
        <v>244</v>
      </c>
      <c r="B19" s="37" t="s">
        <v>32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244</v>
      </c>
      <c r="B20" s="37" t="s">
        <v>32</v>
      </c>
      <c r="C20" s="9">
        <f t="shared" si="4"/>
        <v>2020</v>
      </c>
      <c r="D20" s="3">
        <v>0</v>
      </c>
    </row>
    <row r="21" spans="1:4" x14ac:dyDescent="0.25">
      <c r="A21" s="37" t="s">
        <v>244</v>
      </c>
      <c r="B21" s="37" t="s">
        <v>32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P135"/>
  <sheetViews>
    <sheetView zoomScale="85" zoomScaleNormal="85"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34.85546875" style="85" customWidth="1"/>
    <col min="2" max="2" width="10.7109375" style="85" bestFit="1" customWidth="1"/>
    <col min="3" max="3" width="27.85546875" style="85" customWidth="1"/>
    <col min="4" max="4" width="13.5703125" style="85" bestFit="1" customWidth="1"/>
    <col min="5" max="5" width="13.7109375" style="85" customWidth="1"/>
    <col min="6" max="7" width="13.5703125" style="85" bestFit="1" customWidth="1"/>
    <col min="8" max="8" width="13.5703125" style="85" customWidth="1"/>
    <col min="9" max="9" width="10" style="85" customWidth="1"/>
    <col min="10" max="10" width="12.5703125" style="85" customWidth="1"/>
    <col min="11" max="11" width="22.140625" style="85" bestFit="1" customWidth="1"/>
    <col min="12" max="12" width="76.42578125" style="85" bestFit="1" customWidth="1"/>
    <col min="13" max="15" width="9.140625" style="85"/>
    <col min="16" max="16" width="21" style="85" customWidth="1"/>
    <col min="17" max="16384" width="9.140625" style="85"/>
  </cols>
  <sheetData>
    <row r="1" spans="1:16" x14ac:dyDescent="0.25">
      <c r="A1" s="84" t="s">
        <v>5</v>
      </c>
      <c r="B1" s="84" t="s">
        <v>537</v>
      </c>
      <c r="C1" s="84" t="s">
        <v>11</v>
      </c>
      <c r="D1" s="84" t="s">
        <v>6</v>
      </c>
      <c r="E1" s="84" t="s">
        <v>7</v>
      </c>
      <c r="F1" s="84" t="s">
        <v>8</v>
      </c>
      <c r="G1" s="84" t="s">
        <v>9</v>
      </c>
      <c r="H1" s="84" t="s">
        <v>551</v>
      </c>
      <c r="I1" s="84" t="s">
        <v>35</v>
      </c>
      <c r="J1" s="84" t="s">
        <v>459</v>
      </c>
      <c r="K1" s="84" t="s">
        <v>494</v>
      </c>
      <c r="L1" s="84" t="s">
        <v>502</v>
      </c>
      <c r="M1" s="84" t="s">
        <v>506</v>
      </c>
      <c r="N1" s="84" t="s">
        <v>507</v>
      </c>
      <c r="O1" s="84" t="s">
        <v>508</v>
      </c>
      <c r="P1" s="84" t="s">
        <v>550</v>
      </c>
    </row>
    <row r="2" spans="1:16" s="86" customFormat="1" ht="12.75" x14ac:dyDescent="0.2">
      <c r="A2" s="86" t="s">
        <v>76</v>
      </c>
      <c r="B2" s="86" t="str">
        <f>IF(VLOOKUP(A2,Verificação_Parametros!$A:$B,2,FALSE),"Sim","Não")</f>
        <v>Sim</v>
      </c>
      <c r="C2" s="86" t="s">
        <v>457</v>
      </c>
      <c r="D2" s="87">
        <v>1.9182539682539683</v>
      </c>
      <c r="E2" s="87">
        <v>0.15799990751103174</v>
      </c>
      <c r="F2" s="86">
        <v>0</v>
      </c>
      <c r="G2" s="86">
        <v>15</v>
      </c>
      <c r="H2" s="86">
        <v>0</v>
      </c>
      <c r="I2" s="86" t="s">
        <v>244</v>
      </c>
      <c r="J2" s="86" t="b">
        <f>IF(COUNTIF(ParametrosSemSeedFixa!$A:$A,Parametros!A2)&gt;0,FALSE,TRUE)</f>
        <v>1</v>
      </c>
      <c r="K2" s="86" t="str">
        <f t="shared" ref="K2:K22" si="0">IF(AND(C2="normal",NOT(COUNT(D2:E2)=2)),"Dados Incorretos",
IF(AND(C2="triangular",NOT(COUNT(D2:F2)=3)),"Dados Incorretos",
IF(AND(C2="poisson",NOT(COUNT(D2:E2)=1)),"Dados Incorretos",
IF(AND(C2="normaltruncada",NOT(COUNT(D2:G2)=4)),"Dados Incorretos",
IF(AND(C2="uniforme",NOT(COUNT(D2:E2)=2)),"Dados Incorretos",
IF(AND(C2="poisson_percentual_eventos",NOT(COUNT(D2:E2)=1)),"Dados Incorretos","OK"))))))</f>
        <v>OK</v>
      </c>
      <c r="L2" s="86" t="str">
        <f>VLOOKUP(C2,Distribuições!$A$1:$F$13,6,FALSE)</f>
        <v>Parametro 1: média, Parametro 2: desvio padrão, Parametro 3: mínimo, Parametro 4: máximo</v>
      </c>
      <c r="M2" s="86">
        <f>COUNTIF(Verificação_Parametros!$A:$A,Parametros!A2)</f>
        <v>1</v>
      </c>
      <c r="N2" s="86" t="s">
        <v>509</v>
      </c>
      <c r="O2" s="86" t="s">
        <v>513</v>
      </c>
      <c r="P2" s="86" t="b">
        <f>COUNTIF(Constantes!$A:$A,Parametros!A2)&gt;0</f>
        <v>0</v>
      </c>
    </row>
    <row r="3" spans="1:16" s="86" customFormat="1" ht="12.75" x14ac:dyDescent="0.2">
      <c r="A3" s="86" t="s">
        <v>86</v>
      </c>
      <c r="B3" s="86" t="str">
        <f>IF(VLOOKUP(A3,Verificação_Parametros!$A:$B,2,FALSE),"Sim","Não")</f>
        <v>Não</v>
      </c>
      <c r="C3" s="86" t="s">
        <v>39</v>
      </c>
      <c r="D3" s="86">
        <v>0</v>
      </c>
      <c r="E3" s="86">
        <v>5.0000000000000001E-3</v>
      </c>
      <c r="F3" s="86">
        <v>0.01</v>
      </c>
      <c r="H3" s="86">
        <v>0</v>
      </c>
      <c r="I3" s="86" t="s">
        <v>244</v>
      </c>
      <c r="J3" s="86" t="b">
        <f>IF(COUNTIF(ParametrosSemSeedFixa!$A:$A,Parametros!A3)&gt;0,FALSE,TRUE)</f>
        <v>1</v>
      </c>
      <c r="K3" s="86" t="str">
        <f t="shared" si="0"/>
        <v>OK</v>
      </c>
      <c r="L3" s="86" t="str">
        <f>VLOOKUP(C3,Distribuições!$A$1:$F$13,6,FALSE)</f>
        <v>Parametro 1: mínimo, Parametro 2: moda (valor mais provável), Parametro 3: máximo</v>
      </c>
      <c r="M3" s="86">
        <f>COUNTIF(Verificação_Parametros!$A:$A,Parametros!A3)</f>
        <v>1</v>
      </c>
      <c r="N3" s="86" t="s">
        <v>509</v>
      </c>
      <c r="O3" s="86" t="s">
        <v>510</v>
      </c>
      <c r="P3" s="86" t="b">
        <f>COUNTIF(Constantes!$A:$A,Parametros!A3)&gt;0</f>
        <v>0</v>
      </c>
    </row>
    <row r="4" spans="1:16" s="86" customFormat="1" ht="12.75" x14ac:dyDescent="0.2">
      <c r="A4" s="86" t="s">
        <v>111</v>
      </c>
      <c r="B4" s="86" t="str">
        <f>IF(VLOOKUP(A4,Verificação_Parametros!$A:$B,2,FALSE),"Sim","Não")</f>
        <v>Sim</v>
      </c>
      <c r="C4" s="86" t="s">
        <v>457</v>
      </c>
      <c r="D4" s="86">
        <f>AVERAGE(Historico!G35:L35)</f>
        <v>782.47652980501255</v>
      </c>
      <c r="E4" s="86">
        <f>_xlfn.STDEV.S(Historico!G35:L35)</f>
        <v>292.31790708022641</v>
      </c>
      <c r="F4" s="86">
        <v>0</v>
      </c>
      <c r="G4" s="86">
        <f>D4+E4*10</f>
        <v>3705.6556006072765</v>
      </c>
      <c r="H4" s="86">
        <v>0</v>
      </c>
      <c r="I4" s="86" t="s">
        <v>244</v>
      </c>
      <c r="J4" s="86" t="b">
        <f>IF(COUNTIF(ParametrosSemSeedFixa!$A:$A,Parametros!A4)&gt;0,FALSE,TRUE)</f>
        <v>1</v>
      </c>
      <c r="K4" s="86" t="str">
        <f t="shared" si="0"/>
        <v>OK</v>
      </c>
      <c r="L4" s="86" t="str">
        <f>VLOOKUP(C4,Distribuições!$A$1:$F$13,6,FALSE)</f>
        <v>Parametro 1: média, Parametro 2: desvio padrão, Parametro 3: mínimo, Parametro 4: máximo</v>
      </c>
      <c r="M4" s="86">
        <f>COUNTIF(Verificação_Parametros!$A:$A,Parametros!A4)</f>
        <v>1</v>
      </c>
      <c r="P4" s="86" t="b">
        <f>COUNTIF(Constantes!$A:$A,Parametros!A4)&gt;0</f>
        <v>0</v>
      </c>
    </row>
    <row r="5" spans="1:16" s="86" customFormat="1" ht="12.75" x14ac:dyDescent="0.2">
      <c r="A5" s="86" t="s">
        <v>222</v>
      </c>
      <c r="B5" s="86" t="str">
        <f>IF(VLOOKUP(A5,Verificação_Parametros!$A:$B,2,FALSE),"Sim","Não")</f>
        <v>Sim</v>
      </c>
      <c r="C5" s="86" t="s">
        <v>460</v>
      </c>
      <c r="D5" s="86">
        <f>1/20</f>
        <v>0.05</v>
      </c>
      <c r="H5" s="86">
        <v>0</v>
      </c>
      <c r="I5" s="86" t="s">
        <v>244</v>
      </c>
      <c r="J5" s="86" t="b">
        <f>IF(COUNTIF(ParametrosSemSeedFixa!$A:$A,Parametros!A5)&gt;0,FALSE,TRUE)</f>
        <v>1</v>
      </c>
      <c r="K5" s="86" t="str">
        <f t="shared" si="0"/>
        <v>OK</v>
      </c>
      <c r="L5" s="86" t="str">
        <f>VLOOKUP(C5,Distribuições!$A$1:$F$13,6,FALSE)</f>
        <v>Parametro 1: taxa (eventos / ano)</v>
      </c>
      <c r="M5" s="86">
        <f>COUNTIF(Verificação_Parametros!$A:$A,Parametros!A5)</f>
        <v>1</v>
      </c>
      <c r="N5" s="86" t="s">
        <v>509</v>
      </c>
      <c r="O5" s="86" t="s">
        <v>511</v>
      </c>
      <c r="P5" s="86" t="b">
        <f>COUNTIF(Constantes!$A:$A,Parametros!A5)&gt;0</f>
        <v>0</v>
      </c>
    </row>
    <row r="6" spans="1:16" s="86" customFormat="1" ht="12.75" x14ac:dyDescent="0.2">
      <c r="A6" s="86" t="s">
        <v>236</v>
      </c>
      <c r="B6" s="86" t="str">
        <f>IF(VLOOKUP(A6,Verificação_Parametros!$A:$B,2,FALSE),"Sim","Não")</f>
        <v>Sim</v>
      </c>
      <c r="C6" s="86" t="s">
        <v>457</v>
      </c>
      <c r="D6" s="88">
        <f>Eventos_ASIS!B2</f>
        <v>2.5409373235460192E-2</v>
      </c>
      <c r="E6" s="88">
        <f>Eventos_ASIS!C2</f>
        <v>3.5091606939056212E-2</v>
      </c>
      <c r="F6" s="86">
        <v>0</v>
      </c>
      <c r="G6" s="86">
        <v>1</v>
      </c>
      <c r="H6" s="86">
        <v>0</v>
      </c>
      <c r="I6" s="86" t="s">
        <v>244</v>
      </c>
      <c r="J6" s="86" t="b">
        <f>IF(COUNTIF(ParametrosSemSeedFixa!$A:$A,Parametros!A6)&gt;0,FALSE,TRUE)</f>
        <v>1</v>
      </c>
      <c r="K6" s="86" t="str">
        <f t="shared" si="0"/>
        <v>OK</v>
      </c>
      <c r="L6" s="86" t="str">
        <f>VLOOKUP(C6,Distribuições!$A$1:$F$13,6,FALSE)</f>
        <v>Parametro 1: média, Parametro 2: desvio padrão, Parametro 3: mínimo, Parametro 4: máximo</v>
      </c>
      <c r="M6" s="86">
        <f>COUNTIF(Verificação_Parametros!$A:$A,Parametros!A6)</f>
        <v>1</v>
      </c>
      <c r="P6" s="86" t="b">
        <f>COUNTIF(Constantes!$A:$A,Parametros!A6)&gt;0</f>
        <v>0</v>
      </c>
    </row>
    <row r="7" spans="1:16" s="86" customFormat="1" ht="12.75" x14ac:dyDescent="0.2">
      <c r="A7" s="86" t="s">
        <v>240</v>
      </c>
      <c r="B7" s="86" t="str">
        <f>IF(VLOOKUP(A7,Verificação_Parametros!$A:$B,2,FALSE),"Sim","Não")</f>
        <v>Sim</v>
      </c>
      <c r="C7" s="86" t="s">
        <v>457</v>
      </c>
      <c r="D7" s="88">
        <f>Eventos_ASIS!B3</f>
        <v>1.5245623941276116E-2</v>
      </c>
      <c r="E7" s="88">
        <f>Eventos_ASIS!C3</f>
        <v>7.208900261470543E-3</v>
      </c>
      <c r="F7" s="86">
        <v>0</v>
      </c>
      <c r="G7" s="86">
        <v>1</v>
      </c>
      <c r="H7" s="86">
        <v>0</v>
      </c>
      <c r="I7" s="86" t="s">
        <v>244</v>
      </c>
      <c r="J7" s="86" t="b">
        <f>IF(COUNTIF(ParametrosSemSeedFixa!$A:$A,Parametros!A7)&gt;0,FALSE,TRUE)</f>
        <v>1</v>
      </c>
      <c r="K7" s="86" t="str">
        <f t="shared" si="0"/>
        <v>OK</v>
      </c>
      <c r="L7" s="86" t="str">
        <f>VLOOKUP(C7,Distribuições!$A$1:$F$13,6,FALSE)</f>
        <v>Parametro 1: média, Parametro 2: desvio padrão, Parametro 3: mínimo, Parametro 4: máximo</v>
      </c>
      <c r="M7" s="86">
        <f>COUNTIF(Verificação_Parametros!$A:$A,Parametros!A7)</f>
        <v>1</v>
      </c>
      <c r="P7" s="86" t="b">
        <f>COUNTIF(Constantes!$A:$A,Parametros!A7)&gt;0</f>
        <v>0</v>
      </c>
    </row>
    <row r="8" spans="1:16" s="86" customFormat="1" ht="12.75" x14ac:dyDescent="0.2">
      <c r="A8" s="86" t="s">
        <v>228</v>
      </c>
      <c r="B8" s="86" t="str">
        <f>IF(VLOOKUP(A8,Verificação_Parametros!$A:$B,2,FALSE),"Sim","Não")</f>
        <v>Sim</v>
      </c>
      <c r="C8" s="86" t="s">
        <v>457</v>
      </c>
      <c r="D8" s="88">
        <f>Eventos_ASIS!B4</f>
        <v>2.5974025974025976E-2</v>
      </c>
      <c r="E8" s="88">
        <f>Eventos_ASIS!C4</f>
        <v>1.1812977157973135E-2</v>
      </c>
      <c r="F8" s="86">
        <v>0</v>
      </c>
      <c r="G8" s="86">
        <v>1</v>
      </c>
      <c r="H8" s="86">
        <v>0</v>
      </c>
      <c r="I8" s="86" t="s">
        <v>244</v>
      </c>
      <c r="J8" s="86" t="b">
        <f>IF(COUNTIF(ParametrosSemSeedFixa!$A:$A,Parametros!A8)&gt;0,FALSE,TRUE)</f>
        <v>1</v>
      </c>
      <c r="K8" s="86" t="str">
        <f t="shared" si="0"/>
        <v>OK</v>
      </c>
      <c r="L8" s="86" t="str">
        <f>VLOOKUP(C8,Distribuições!$A$1:$F$13,6,FALSE)</f>
        <v>Parametro 1: média, Parametro 2: desvio padrão, Parametro 3: mínimo, Parametro 4: máximo</v>
      </c>
      <c r="M8" s="86">
        <f>COUNTIF(Verificação_Parametros!$A:$A,Parametros!A8)</f>
        <v>1</v>
      </c>
      <c r="P8" s="86" t="b">
        <f>COUNTIF(Constantes!$A:$A,Parametros!A8)&gt;0</f>
        <v>0</v>
      </c>
    </row>
    <row r="9" spans="1:16" s="86" customFormat="1" x14ac:dyDescent="0.25">
      <c r="A9" s="86" t="s">
        <v>232</v>
      </c>
      <c r="B9" s="86" t="str">
        <f>IF(VLOOKUP(A9,Verificação_Parametros!$A:$B,2,FALSE),"Sim","Não")</f>
        <v>Sim</v>
      </c>
      <c r="C9" s="89" t="s">
        <v>495</v>
      </c>
      <c r="D9" s="86">
        <f>1/20</f>
        <v>0.05</v>
      </c>
      <c r="F9" s="90"/>
      <c r="H9" s="86">
        <v>0</v>
      </c>
      <c r="I9" s="86" t="s">
        <v>244</v>
      </c>
      <c r="J9" s="86" t="b">
        <f>IF(COUNTIF(ParametrosSemSeedFixa!$A:$A,Parametros!A9)&gt;0,FALSE,TRUE)</f>
        <v>1</v>
      </c>
      <c r="K9" s="86" t="str">
        <f t="shared" si="0"/>
        <v>OK</v>
      </c>
      <c r="L9" s="86" t="str">
        <f>VLOOKUP(C9,Distribuições!$A$1:$F$13,6,FALSE)</f>
        <v>Parametro 1: taxa (eventos / ano)</v>
      </c>
      <c r="M9" s="86">
        <f>COUNTIF(Verificação_Parametros!$A:$A,Parametros!A9)</f>
        <v>1</v>
      </c>
      <c r="P9" s="86" t="b">
        <f>COUNTIF(Constantes!$A:$A,Parametros!A9)&gt;0</f>
        <v>0</v>
      </c>
    </row>
    <row r="10" spans="1:16" s="86" customFormat="1" ht="12.75" x14ac:dyDescent="0.2">
      <c r="A10" s="86" t="s">
        <v>237</v>
      </c>
      <c r="B10" s="86" t="str">
        <f>IF(VLOOKUP(A10,Verificação_Parametros!$A:$B,2,FALSE),"Sim","Não")</f>
        <v>Sim</v>
      </c>
      <c r="C10" s="86" t="s">
        <v>457</v>
      </c>
      <c r="D10" s="88">
        <f>Eventos_ASIS!B6</f>
        <v>1.6939582156973462E-3</v>
      </c>
      <c r="E10" s="88">
        <f>Eventos_ASIS!C6</f>
        <v>6.782644443656732E-4</v>
      </c>
      <c r="F10" s="86">
        <v>0</v>
      </c>
      <c r="G10" s="86">
        <v>1</v>
      </c>
      <c r="H10" s="86">
        <v>0</v>
      </c>
      <c r="I10" s="86" t="s">
        <v>244</v>
      </c>
      <c r="J10" s="86" t="b">
        <f>IF(COUNTIF(ParametrosSemSeedFixa!$A:$A,Parametros!A10)&gt;0,FALSE,TRUE)</f>
        <v>1</v>
      </c>
      <c r="K10" s="86" t="str">
        <f t="shared" si="0"/>
        <v>OK</v>
      </c>
      <c r="L10" s="86" t="str">
        <f>VLOOKUP(C10,Distribuições!$A$1:$F$13,6,FALSE)</f>
        <v>Parametro 1: média, Parametro 2: desvio padrão, Parametro 3: mínimo, Parametro 4: máximo</v>
      </c>
      <c r="M10" s="86">
        <f>COUNTIF(Verificação_Parametros!$A:$A,Parametros!A10)</f>
        <v>1</v>
      </c>
      <c r="P10" s="86" t="b">
        <f>COUNTIF(Constantes!$A:$A,Parametros!A10)&gt;0</f>
        <v>0</v>
      </c>
    </row>
    <row r="11" spans="1:16" s="86" customFormat="1" ht="12.75" x14ac:dyDescent="0.2">
      <c r="A11" s="86" t="s">
        <v>241</v>
      </c>
      <c r="B11" s="86" t="str">
        <f>IF(VLOOKUP(A11,Verificação_Parametros!$A:$B,2,FALSE),"Sim","Não")</f>
        <v>Sim</v>
      </c>
      <c r="C11" s="86" t="s">
        <v>457</v>
      </c>
      <c r="D11" s="88">
        <f>Eventos_ASIS!B7</f>
        <v>5.6465273856578201E-4</v>
      </c>
      <c r="E11" s="88">
        <f>Eventos_ASIS!C7</f>
        <v>2.5161796705182738E-4</v>
      </c>
      <c r="F11" s="86">
        <v>0</v>
      </c>
      <c r="G11" s="86">
        <v>1</v>
      </c>
      <c r="H11" s="86">
        <v>0</v>
      </c>
      <c r="I11" s="86" t="s">
        <v>244</v>
      </c>
      <c r="J11" s="86" t="b">
        <f>IF(COUNTIF(ParametrosSemSeedFixa!$A:$A,Parametros!A11)&gt;0,FALSE,TRUE)</f>
        <v>1</v>
      </c>
      <c r="K11" s="86" t="str">
        <f t="shared" si="0"/>
        <v>OK</v>
      </c>
      <c r="L11" s="86" t="str">
        <f>VLOOKUP(C11,Distribuições!$A$1:$F$13,6,FALSE)</f>
        <v>Parametro 1: média, Parametro 2: desvio padrão, Parametro 3: mínimo, Parametro 4: máximo</v>
      </c>
      <c r="M11" s="86">
        <f>COUNTIF(Verificação_Parametros!$A:$A,Parametros!A11)</f>
        <v>1</v>
      </c>
      <c r="P11" s="86" t="b">
        <f>COUNTIF(Constantes!$A:$A,Parametros!A11)&gt;0</f>
        <v>0</v>
      </c>
    </row>
    <row r="12" spans="1:16" s="86" customFormat="1" ht="12.75" x14ac:dyDescent="0.2">
      <c r="A12" s="86" t="s">
        <v>229</v>
      </c>
      <c r="B12" s="86" t="str">
        <f>IF(VLOOKUP(A12,Verificação_Parametros!$A:$B,2,FALSE),"Sim","Não")</f>
        <v>Sim</v>
      </c>
      <c r="C12" s="86" t="s">
        <v>457</v>
      </c>
      <c r="D12" s="88">
        <f>Eventos_ASIS!B8</f>
        <v>1.6939582156973462E-3</v>
      </c>
      <c r="E12" s="88">
        <f>Eventos_ASIS!C8</f>
        <v>1.0186522145729095E-3</v>
      </c>
      <c r="F12" s="86">
        <v>0</v>
      </c>
      <c r="G12" s="86">
        <v>1</v>
      </c>
      <c r="H12" s="86">
        <v>0</v>
      </c>
      <c r="I12" s="86" t="s">
        <v>244</v>
      </c>
      <c r="J12" s="86" t="b">
        <f>IF(COUNTIF(ParametrosSemSeedFixa!$A:$A,Parametros!A12)&gt;0,FALSE,TRUE)</f>
        <v>1</v>
      </c>
      <c r="K12" s="86" t="str">
        <f t="shared" si="0"/>
        <v>OK</v>
      </c>
      <c r="L12" s="86" t="str">
        <f>VLOOKUP(C12,Distribuições!$A$1:$F$13,6,FALSE)</f>
        <v>Parametro 1: média, Parametro 2: desvio padrão, Parametro 3: mínimo, Parametro 4: máximo</v>
      </c>
      <c r="M12" s="86">
        <f>COUNTIF(Verificação_Parametros!$A:$A,Parametros!A12)</f>
        <v>1</v>
      </c>
      <c r="P12" s="86" t="b">
        <f>COUNTIF(Constantes!$A:$A,Parametros!A12)&gt;0</f>
        <v>0</v>
      </c>
    </row>
    <row r="13" spans="1:16" s="86" customFormat="1" ht="12.75" x14ac:dyDescent="0.2">
      <c r="A13" s="86" t="s">
        <v>233</v>
      </c>
      <c r="B13" s="86" t="str">
        <f>IF(VLOOKUP(A13,Verificação_Parametros!$A:$B,2,FALSE),"Sim","Não")</f>
        <v>Sim</v>
      </c>
      <c r="C13" s="86" t="s">
        <v>38</v>
      </c>
      <c r="D13" s="88">
        <f>Eventos_ASIS!B9</f>
        <v>0</v>
      </c>
      <c r="E13" s="88">
        <f>Eventos_ASIS!C9</f>
        <v>0</v>
      </c>
      <c r="F13" s="86">
        <v>0</v>
      </c>
      <c r="G13" s="86">
        <v>1</v>
      </c>
      <c r="H13" s="86">
        <v>0</v>
      </c>
      <c r="I13" s="86" t="s">
        <v>244</v>
      </c>
      <c r="J13" s="86" t="b">
        <f>IF(COUNTIF(ParametrosSemSeedFixa!$A:$A,Parametros!A13)&gt;0,FALSE,TRUE)</f>
        <v>1</v>
      </c>
      <c r="K13" s="86" t="str">
        <f t="shared" si="0"/>
        <v>OK</v>
      </c>
      <c r="L13" s="86" t="str">
        <f>VLOOKUP(C13,Distribuições!$A$1:$F$13,6,FALSE)</f>
        <v>Parametro 1: média, Parametro 2: desvio padrão</v>
      </c>
      <c r="M13" s="86">
        <f>COUNTIF(Verificação_Parametros!$A:$A,Parametros!A13)</f>
        <v>1</v>
      </c>
      <c r="P13" s="86" t="b">
        <f>COUNTIF(Constantes!$A:$A,Parametros!A13)&gt;0</f>
        <v>0</v>
      </c>
    </row>
    <row r="14" spans="1:16" s="86" customFormat="1" ht="12.75" x14ac:dyDescent="0.2">
      <c r="A14" s="86" t="s">
        <v>238</v>
      </c>
      <c r="B14" s="86" t="str">
        <f>IF(VLOOKUP(A14,Verificação_Parametros!$A:$B,2,FALSE),"Sim","Não")</f>
        <v>Sim</v>
      </c>
      <c r="C14" s="86" t="s">
        <v>38</v>
      </c>
      <c r="D14" s="88">
        <f>Eventos_ASIS!B10</f>
        <v>0</v>
      </c>
      <c r="E14" s="88">
        <f>Eventos_ASIS!C10</f>
        <v>0</v>
      </c>
      <c r="F14" s="86">
        <v>0</v>
      </c>
      <c r="G14" s="86">
        <v>1</v>
      </c>
      <c r="H14" s="86">
        <v>0</v>
      </c>
      <c r="I14" s="86" t="s">
        <v>244</v>
      </c>
      <c r="J14" s="86" t="b">
        <f>IF(COUNTIF(ParametrosSemSeedFixa!$A:$A,Parametros!A14)&gt;0,FALSE,TRUE)</f>
        <v>1</v>
      </c>
      <c r="K14" s="86" t="str">
        <f t="shared" si="0"/>
        <v>OK</v>
      </c>
      <c r="L14" s="86" t="str">
        <f>VLOOKUP(C14,Distribuições!$A$1:$F$13,6,FALSE)</f>
        <v>Parametro 1: média, Parametro 2: desvio padrão</v>
      </c>
      <c r="M14" s="86">
        <f>COUNTIF(Verificação_Parametros!$A:$A,Parametros!A14)</f>
        <v>1</v>
      </c>
      <c r="P14" s="86" t="b">
        <f>COUNTIF(Constantes!$A:$A,Parametros!A14)&gt;0</f>
        <v>0</v>
      </c>
    </row>
    <row r="15" spans="1:16" s="86" customFormat="1" ht="12.75" x14ac:dyDescent="0.2">
      <c r="A15" s="86" t="s">
        <v>242</v>
      </c>
      <c r="B15" s="86" t="str">
        <f>IF(VLOOKUP(A15,Verificação_Parametros!$A:$B,2,FALSE),"Sim","Não")</f>
        <v>Sim</v>
      </c>
      <c r="C15" s="86" t="s">
        <v>457</v>
      </c>
      <c r="D15" s="88">
        <f>Eventos_ASIS!B11</f>
        <v>5.0818746470920381E-3</v>
      </c>
      <c r="E15" s="88">
        <f>Eventos_ASIS!C11</f>
        <v>1.2169421799424144E-3</v>
      </c>
      <c r="F15" s="86">
        <v>0</v>
      </c>
      <c r="G15" s="86">
        <v>1</v>
      </c>
      <c r="H15" s="86">
        <v>0</v>
      </c>
      <c r="I15" s="86" t="s">
        <v>244</v>
      </c>
      <c r="J15" s="86" t="b">
        <f>IF(COUNTIF(ParametrosSemSeedFixa!$A:$A,Parametros!A15)&gt;0,FALSE,TRUE)</f>
        <v>1</v>
      </c>
      <c r="K15" s="86" t="str">
        <f t="shared" si="0"/>
        <v>OK</v>
      </c>
      <c r="L15" s="86" t="str">
        <f>VLOOKUP(C15,Distribuições!$A$1:$F$13,6,FALSE)</f>
        <v>Parametro 1: média, Parametro 2: desvio padrão, Parametro 3: mínimo, Parametro 4: máximo</v>
      </c>
      <c r="M15" s="86">
        <f>COUNTIF(Verificação_Parametros!$A:$A,Parametros!A15)</f>
        <v>1</v>
      </c>
      <c r="P15" s="86" t="b">
        <f>COUNTIF(Constantes!$A:$A,Parametros!A15)&gt;0</f>
        <v>0</v>
      </c>
    </row>
    <row r="16" spans="1:16" s="86" customFormat="1" ht="12.75" x14ac:dyDescent="0.2">
      <c r="A16" s="86" t="s">
        <v>230</v>
      </c>
      <c r="B16" s="86" t="str">
        <f>IF(VLOOKUP(A16,Verificação_Parametros!$A:$B,2,FALSE),"Sim","Não")</f>
        <v>Sim</v>
      </c>
      <c r="C16" s="86" t="s">
        <v>38</v>
      </c>
      <c r="D16" s="88">
        <f>Eventos_ASIS!B12</f>
        <v>0</v>
      </c>
      <c r="E16" s="88">
        <f>Eventos_ASIS!C12</f>
        <v>0</v>
      </c>
      <c r="F16" s="86">
        <v>0</v>
      </c>
      <c r="G16" s="86">
        <v>1</v>
      </c>
      <c r="H16" s="86">
        <v>0</v>
      </c>
      <c r="I16" s="86" t="s">
        <v>244</v>
      </c>
      <c r="J16" s="86" t="b">
        <f>IF(COUNTIF(ParametrosSemSeedFixa!$A:$A,Parametros!A16)&gt;0,FALSE,TRUE)</f>
        <v>1</v>
      </c>
      <c r="K16" s="86" t="str">
        <f t="shared" si="0"/>
        <v>OK</v>
      </c>
      <c r="L16" s="86" t="str">
        <f>VLOOKUP(C16,Distribuições!$A$1:$F$13,6,FALSE)</f>
        <v>Parametro 1: média, Parametro 2: desvio padrão</v>
      </c>
      <c r="M16" s="86">
        <f>COUNTIF(Verificação_Parametros!$A:$A,Parametros!A16)</f>
        <v>1</v>
      </c>
      <c r="P16" s="86" t="b">
        <f>COUNTIF(Constantes!$A:$A,Parametros!A16)&gt;0</f>
        <v>0</v>
      </c>
    </row>
    <row r="17" spans="1:16" s="86" customFormat="1" ht="12.75" x14ac:dyDescent="0.2">
      <c r="A17" s="86" t="s">
        <v>234</v>
      </c>
      <c r="B17" s="86" t="str">
        <f>IF(VLOOKUP(A17,Verificação_Parametros!$A:$B,2,FALSE),"Sim","Não")</f>
        <v>Sim</v>
      </c>
      <c r="C17" s="86" t="s">
        <v>38</v>
      </c>
      <c r="D17" s="88">
        <f>Eventos_ASIS!B13</f>
        <v>0</v>
      </c>
      <c r="E17" s="88">
        <f>Eventos_ASIS!C13</f>
        <v>0</v>
      </c>
      <c r="F17" s="86">
        <v>0</v>
      </c>
      <c r="G17" s="86">
        <v>1</v>
      </c>
      <c r="H17" s="86">
        <v>0</v>
      </c>
      <c r="I17" s="86" t="s">
        <v>244</v>
      </c>
      <c r="J17" s="86" t="b">
        <f>IF(COUNTIF(ParametrosSemSeedFixa!$A:$A,Parametros!A17)&gt;0,FALSE,TRUE)</f>
        <v>1</v>
      </c>
      <c r="K17" s="86" t="str">
        <f t="shared" si="0"/>
        <v>OK</v>
      </c>
      <c r="L17" s="86" t="str">
        <f>VLOOKUP(C17,Distribuições!$A$1:$F$13,6,FALSE)</f>
        <v>Parametro 1: média, Parametro 2: desvio padrão</v>
      </c>
      <c r="M17" s="86">
        <f>COUNTIF(Verificação_Parametros!$A:$A,Parametros!A17)</f>
        <v>1</v>
      </c>
      <c r="P17" s="86" t="b">
        <f>COUNTIF(Constantes!$A:$A,Parametros!A17)&gt;0</f>
        <v>0</v>
      </c>
    </row>
    <row r="18" spans="1:16" s="86" customFormat="1" ht="12.75" x14ac:dyDescent="0.2">
      <c r="A18" s="86" t="s">
        <v>239</v>
      </c>
      <c r="B18" s="86" t="str">
        <f>IF(VLOOKUP(A18,Verificação_Parametros!$A:$B,2,FALSE),"Sim","Não")</f>
        <v>Sim</v>
      </c>
      <c r="C18" s="86" t="s">
        <v>457</v>
      </c>
      <c r="D18" s="88">
        <f>Eventos_ASIS!B14</f>
        <v>0.20609824957651043</v>
      </c>
      <c r="E18" s="88">
        <f>Eventos_ASIS!C14</f>
        <v>0.10611506557449443</v>
      </c>
      <c r="F18" s="86">
        <v>0</v>
      </c>
      <c r="G18" s="86">
        <v>1</v>
      </c>
      <c r="H18" s="86">
        <v>0</v>
      </c>
      <c r="I18" s="86" t="s">
        <v>244</v>
      </c>
      <c r="J18" s="86" t="b">
        <f>IF(COUNTIF(ParametrosSemSeedFixa!$A:$A,Parametros!A18)&gt;0,FALSE,TRUE)</f>
        <v>1</v>
      </c>
      <c r="K18" s="86" t="str">
        <f t="shared" si="0"/>
        <v>OK</v>
      </c>
      <c r="L18" s="86" t="str">
        <f>VLOOKUP(C18,Distribuições!$A$1:$F$13,6,FALSE)</f>
        <v>Parametro 1: média, Parametro 2: desvio padrão, Parametro 3: mínimo, Parametro 4: máximo</v>
      </c>
      <c r="M18" s="86">
        <f>COUNTIF(Verificação_Parametros!$A:$A,Parametros!A18)</f>
        <v>1</v>
      </c>
      <c r="P18" s="86" t="b">
        <f>COUNTIF(Constantes!$A:$A,Parametros!A18)&gt;0</f>
        <v>0</v>
      </c>
    </row>
    <row r="19" spans="1:16" s="86" customFormat="1" ht="12.75" x14ac:dyDescent="0.2">
      <c r="A19" s="86" t="s">
        <v>243</v>
      </c>
      <c r="B19" s="86" t="str">
        <f>IF(VLOOKUP(A19,Verificação_Parametros!$A:$B,2,FALSE),"Sim","Não")</f>
        <v>Sim</v>
      </c>
      <c r="C19" s="86" t="s">
        <v>457</v>
      </c>
      <c r="D19" s="88">
        <f>Eventos_ASIS!B15</f>
        <v>2.20214568040655E-2</v>
      </c>
      <c r="E19" s="88">
        <f>Eventos_ASIS!C15</f>
        <v>9.7408030964799483E-3</v>
      </c>
      <c r="F19" s="86">
        <v>0</v>
      </c>
      <c r="G19" s="86">
        <v>1</v>
      </c>
      <c r="H19" s="86">
        <v>0</v>
      </c>
      <c r="I19" s="86" t="s">
        <v>244</v>
      </c>
      <c r="J19" s="86" t="b">
        <f>IF(COUNTIF(ParametrosSemSeedFixa!$A:$A,Parametros!A19)&gt;0,FALSE,TRUE)</f>
        <v>1</v>
      </c>
      <c r="K19" s="86" t="str">
        <f t="shared" si="0"/>
        <v>OK</v>
      </c>
      <c r="L19" s="86" t="str">
        <f>VLOOKUP(C19,Distribuições!$A$1:$F$13,6,FALSE)</f>
        <v>Parametro 1: média, Parametro 2: desvio padrão, Parametro 3: mínimo, Parametro 4: máximo</v>
      </c>
      <c r="M19" s="86">
        <f>COUNTIF(Verificação_Parametros!$A:$A,Parametros!A19)</f>
        <v>1</v>
      </c>
      <c r="P19" s="86" t="b">
        <f>COUNTIF(Constantes!$A:$A,Parametros!A19)&gt;0</f>
        <v>0</v>
      </c>
    </row>
    <row r="20" spans="1:16" s="86" customFormat="1" ht="12.75" x14ac:dyDescent="0.2">
      <c r="A20" s="86" t="s">
        <v>231</v>
      </c>
      <c r="B20" s="86" t="str">
        <f>IF(VLOOKUP(A20,Verificação_Parametros!$A:$B,2,FALSE),"Sim","Não")</f>
        <v>Sim</v>
      </c>
      <c r="C20" s="86" t="s">
        <v>38</v>
      </c>
      <c r="D20" s="88">
        <f>Eventos_ASIS!B16</f>
        <v>0</v>
      </c>
      <c r="E20" s="88">
        <f>Eventos_ASIS!C16</f>
        <v>0</v>
      </c>
      <c r="F20" s="86">
        <v>0</v>
      </c>
      <c r="G20" s="86">
        <v>1</v>
      </c>
      <c r="H20" s="86">
        <v>0</v>
      </c>
      <c r="I20" s="86" t="s">
        <v>244</v>
      </c>
      <c r="J20" s="86" t="b">
        <f>IF(COUNTIF(ParametrosSemSeedFixa!$A:$A,Parametros!A20)&gt;0,FALSE,TRUE)</f>
        <v>1</v>
      </c>
      <c r="K20" s="86" t="str">
        <f t="shared" si="0"/>
        <v>OK</v>
      </c>
      <c r="L20" s="86" t="str">
        <f>VLOOKUP(C20,Distribuições!$A$1:$F$13,6,FALSE)</f>
        <v>Parametro 1: média, Parametro 2: desvio padrão</v>
      </c>
      <c r="M20" s="86">
        <f>COUNTIF(Verificação_Parametros!$A:$A,Parametros!A20)</f>
        <v>1</v>
      </c>
      <c r="P20" s="86" t="b">
        <f>COUNTIF(Constantes!$A:$A,Parametros!A20)&gt;0</f>
        <v>0</v>
      </c>
    </row>
    <row r="21" spans="1:16" s="86" customFormat="1" ht="12.75" x14ac:dyDescent="0.2">
      <c r="A21" s="86" t="s">
        <v>235</v>
      </c>
      <c r="B21" s="86" t="str">
        <f>IF(VLOOKUP(A21,Verificação_Parametros!$A:$B,2,FALSE),"Sim","Não")</f>
        <v>Sim</v>
      </c>
      <c r="C21" s="86" t="s">
        <v>38</v>
      </c>
      <c r="D21" s="88">
        <f>Eventos_ASIS!B17</f>
        <v>0</v>
      </c>
      <c r="E21" s="88">
        <f>Eventos_ASIS!C17</f>
        <v>0</v>
      </c>
      <c r="F21" s="86">
        <v>0</v>
      </c>
      <c r="G21" s="86">
        <v>1</v>
      </c>
      <c r="H21" s="86">
        <v>0</v>
      </c>
      <c r="I21" s="86" t="s">
        <v>244</v>
      </c>
      <c r="J21" s="86" t="b">
        <f>IF(COUNTIF(ParametrosSemSeedFixa!$A:$A,Parametros!A21)&gt;0,FALSE,TRUE)</f>
        <v>1</v>
      </c>
      <c r="K21" s="86" t="str">
        <f t="shared" si="0"/>
        <v>OK</v>
      </c>
      <c r="L21" s="86" t="str">
        <f>VLOOKUP(C21,Distribuições!$A$1:$F$13,6,FALSE)</f>
        <v>Parametro 1: média, Parametro 2: desvio padrão</v>
      </c>
      <c r="M21" s="86">
        <f>COUNTIF(Verificação_Parametros!$A:$A,Parametros!A21)</f>
        <v>1</v>
      </c>
      <c r="P21" s="86" t="b">
        <f>COUNTIF(Constantes!$A:$A,Parametros!A21)&gt;0</f>
        <v>0</v>
      </c>
    </row>
    <row r="22" spans="1:16" s="86" customFormat="1" ht="12.75" x14ac:dyDescent="0.2">
      <c r="A22" s="86" t="s">
        <v>52</v>
      </c>
      <c r="B22" s="86" t="str">
        <f>IF(VLOOKUP(A22,Verificação_Parametros!$A:$B,2,FALSE),"Sim","Não")</f>
        <v>Sim</v>
      </c>
      <c r="C22" s="86" t="s">
        <v>457</v>
      </c>
      <c r="D22" s="91">
        <f>Eventos_ASIS!B18</f>
        <v>4.2021940000000004</v>
      </c>
      <c r="E22" s="91">
        <f>Eventos_ASIS!C18</f>
        <v>1.4172802723165652</v>
      </c>
      <c r="F22" s="86">
        <v>0</v>
      </c>
      <c r="G22" s="86">
        <f>D22+E22*10+1</f>
        <v>19.374996723165651</v>
      </c>
      <c r="H22" s="86">
        <v>0</v>
      </c>
      <c r="I22" s="86" t="s">
        <v>244</v>
      </c>
      <c r="J22" s="86" t="b">
        <f>IF(COUNTIF(ParametrosSemSeedFixa!$A:$A,Parametros!A22)&gt;0,FALSE,TRUE)</f>
        <v>1</v>
      </c>
      <c r="K22" s="86" t="str">
        <f t="shared" si="0"/>
        <v>OK</v>
      </c>
      <c r="L22" s="86" t="str">
        <f>VLOOKUP(C22,Distribuições!$A$1:$F$13,6,FALSE)</f>
        <v>Parametro 1: média, Parametro 2: desvio padrão, Parametro 3: mínimo, Parametro 4: máximo</v>
      </c>
      <c r="M22" s="86">
        <f>COUNTIF(Verificação_Parametros!$A:$A,Parametros!A22)</f>
        <v>1</v>
      </c>
      <c r="P22" s="86" t="b">
        <f>COUNTIF(Constantes!$A:$A,Parametros!A22)&gt;0</f>
        <v>0</v>
      </c>
    </row>
    <row r="23" spans="1:16" s="86" customFormat="1" ht="12.75" x14ac:dyDescent="0.2">
      <c r="A23" s="86" t="s">
        <v>76</v>
      </c>
      <c r="B23" s="86" t="str">
        <f>IF(VLOOKUP(A23,Verificação_Parametros!$A:$B,2,FALSE),"Sim","Não")</f>
        <v>Sim</v>
      </c>
      <c r="C23" s="86" t="s">
        <v>457</v>
      </c>
      <c r="D23" s="87">
        <v>1.9182539682539683</v>
      </c>
      <c r="E23" s="87">
        <v>0.15799990751103174</v>
      </c>
      <c r="F23" s="86">
        <v>0</v>
      </c>
      <c r="G23" s="86">
        <v>15</v>
      </c>
      <c r="H23" s="86">
        <v>0</v>
      </c>
      <c r="I23" s="86" t="s">
        <v>10</v>
      </c>
      <c r="J23" s="86" t="b">
        <f>IF(COUNTIF(ParametrosSemSeedFixa!$A:$A,Parametros!A23)&gt;0,FALSE,TRUE)</f>
        <v>1</v>
      </c>
      <c r="K23" s="86" t="str">
        <f t="shared" ref="K23:K40" si="1">IF(AND(C23="normal",NOT(COUNT(D23:E23)=2)),"Dados Incorretos",
IF(AND(C23="triangular",NOT(COUNT(D23:F23)=3)),"Dados Incorretos",
IF(AND(C23="poisson",NOT(COUNT(D23:E23)=1)),"Dados Incorretos",
IF(AND(C23="normaltruncada",NOT(COUNT(D23:G23)=4)),"Dados Incorretos",
IF(AND(C23="uniforme",NOT(COUNT(D23:E23)=2)),"Dados Incorretos",
IF(AND(C23="poisson_percentual_eventos",NOT(COUNT(D23:E23)=1)),"Dados Incorretos","OK"))))))</f>
        <v>OK</v>
      </c>
      <c r="L23" s="86" t="str">
        <f>VLOOKUP(C23,Distribuições!$A$1:$F$13,6,FALSE)</f>
        <v>Parametro 1: média, Parametro 2: desvio padrão, Parametro 3: mínimo, Parametro 4: máximo</v>
      </c>
      <c r="M23" s="86">
        <f>COUNTIF(Verificação_Parametros!$A:$A,Parametros!A23)</f>
        <v>1</v>
      </c>
      <c r="N23" s="86" t="s">
        <v>509</v>
      </c>
      <c r="O23" s="86" t="s">
        <v>513</v>
      </c>
      <c r="P23" s="86" t="b">
        <f>COUNTIF(Constantes!$A:$A,Parametros!A23)&gt;0</f>
        <v>0</v>
      </c>
    </row>
    <row r="24" spans="1:16" s="86" customFormat="1" ht="12.75" x14ac:dyDescent="0.2">
      <c r="A24" s="86" t="s">
        <v>86</v>
      </c>
      <c r="B24" s="86" t="str">
        <f>IF(VLOOKUP(A24,Verificação_Parametros!$A:$B,2,FALSE),"Sim","Não")</f>
        <v>Não</v>
      </c>
      <c r="C24" s="86" t="s">
        <v>39</v>
      </c>
      <c r="D24" s="86">
        <v>0</v>
      </c>
      <c r="E24" s="86">
        <v>5.0000000000000001E-3</v>
      </c>
      <c r="F24" s="86">
        <v>0.01</v>
      </c>
      <c r="H24" s="86">
        <v>0</v>
      </c>
      <c r="I24" s="86" t="s">
        <v>10</v>
      </c>
      <c r="J24" s="86" t="b">
        <f>IF(COUNTIF(ParametrosSemSeedFixa!$A:$A,Parametros!A24)&gt;0,FALSE,TRUE)</f>
        <v>1</v>
      </c>
      <c r="K24" s="86" t="str">
        <f t="shared" si="1"/>
        <v>OK</v>
      </c>
      <c r="L24" s="86" t="str">
        <f>VLOOKUP(C24,Distribuições!$A$1:$F$13,6,FALSE)</f>
        <v>Parametro 1: mínimo, Parametro 2: moda (valor mais provável), Parametro 3: máximo</v>
      </c>
      <c r="M24" s="86">
        <f>COUNTIF(Verificação_Parametros!$A:$A,Parametros!A24)</f>
        <v>1</v>
      </c>
      <c r="N24" s="86" t="s">
        <v>509</v>
      </c>
      <c r="O24" s="86" t="s">
        <v>510</v>
      </c>
      <c r="P24" s="86" t="b">
        <f>COUNTIF(Constantes!$A:$A,Parametros!A24)&gt;0</f>
        <v>0</v>
      </c>
    </row>
    <row r="25" spans="1:16" s="86" customFormat="1" ht="12.75" x14ac:dyDescent="0.2">
      <c r="A25" s="86" t="s">
        <v>111</v>
      </c>
      <c r="B25" s="86" t="str">
        <f>IF(VLOOKUP(A25,Verificação_Parametros!$A:$B,2,FALSE),"Sim","Não")</f>
        <v>Sim</v>
      </c>
      <c r="C25" s="86" t="s">
        <v>457</v>
      </c>
      <c r="D25" s="86">
        <v>782.47652980501255</v>
      </c>
      <c r="E25" s="86">
        <v>292.31790708022641</v>
      </c>
      <c r="F25" s="86">
        <v>0</v>
      </c>
      <c r="G25" s="86">
        <f>D25+E25*10</f>
        <v>3705.6556006072765</v>
      </c>
      <c r="H25" s="86">
        <v>0</v>
      </c>
      <c r="I25" s="86" t="s">
        <v>10</v>
      </c>
      <c r="J25" s="86" t="b">
        <f>IF(COUNTIF(ParametrosSemSeedFixa!$A:$A,Parametros!A25)&gt;0,FALSE,TRUE)</f>
        <v>1</v>
      </c>
      <c r="K25" s="86" t="str">
        <f t="shared" si="1"/>
        <v>OK</v>
      </c>
      <c r="L25" s="86" t="str">
        <f>VLOOKUP(C25,Distribuições!$A$1:$F$13,6,FALSE)</f>
        <v>Parametro 1: média, Parametro 2: desvio padrão, Parametro 3: mínimo, Parametro 4: máximo</v>
      </c>
      <c r="M25" s="86">
        <f>COUNTIF(Verificação_Parametros!$A:$A,Parametros!A25)</f>
        <v>1</v>
      </c>
      <c r="P25" s="86" t="b">
        <f>COUNTIF(Constantes!$A:$A,Parametros!A25)&gt;0</f>
        <v>0</v>
      </c>
    </row>
    <row r="26" spans="1:16" s="86" customFormat="1" ht="12.75" x14ac:dyDescent="0.2">
      <c r="A26" s="86" t="s">
        <v>222</v>
      </c>
      <c r="B26" s="86" t="str">
        <f>IF(VLOOKUP(A26,Verificação_Parametros!$A:$B,2,FALSE),"Sim","Não")</f>
        <v>Sim</v>
      </c>
      <c r="C26" s="86" t="s">
        <v>460</v>
      </c>
      <c r="D26" s="86">
        <f>1/20</f>
        <v>0.05</v>
      </c>
      <c r="H26" s="86">
        <v>0</v>
      </c>
      <c r="I26" s="86" t="s">
        <v>10</v>
      </c>
      <c r="J26" s="86" t="b">
        <f>IF(COUNTIF(ParametrosSemSeedFixa!$A:$A,Parametros!A26)&gt;0,FALSE,TRUE)</f>
        <v>1</v>
      </c>
      <c r="K26" s="86" t="str">
        <f t="shared" si="1"/>
        <v>OK</v>
      </c>
      <c r="L26" s="86" t="str">
        <f>VLOOKUP(C26,Distribuições!$A$1:$F$13,6,FALSE)</f>
        <v>Parametro 1: taxa (eventos / ano)</v>
      </c>
      <c r="M26" s="86">
        <f>COUNTIF(Verificação_Parametros!$A:$A,Parametros!A26)</f>
        <v>1</v>
      </c>
      <c r="N26" s="86" t="s">
        <v>509</v>
      </c>
      <c r="O26" s="86" t="s">
        <v>511</v>
      </c>
      <c r="P26" s="86" t="b">
        <f>COUNTIF(Constantes!$A:$A,Parametros!A26)&gt;0</f>
        <v>0</v>
      </c>
    </row>
    <row r="27" spans="1:16" s="86" customFormat="1" ht="12.75" x14ac:dyDescent="0.2">
      <c r="A27" s="86" t="s">
        <v>236</v>
      </c>
      <c r="B27" s="86" t="str">
        <f>IF(VLOOKUP(A27,Verificação_Parametros!$A:$B,2,FALSE),"Sim","Não")</f>
        <v>Sim</v>
      </c>
      <c r="C27" s="86" t="s">
        <v>457</v>
      </c>
      <c r="D27" s="86">
        <v>1.2704686617730096E-2</v>
      </c>
      <c r="E27" s="86">
        <v>3.5091606939056212E-2</v>
      </c>
      <c r="F27" s="86">
        <v>0</v>
      </c>
      <c r="G27" s="86">
        <v>1</v>
      </c>
      <c r="H27" s="86">
        <v>0</v>
      </c>
      <c r="I27" s="86" t="s">
        <v>10</v>
      </c>
      <c r="J27" s="86" t="b">
        <f>IF(COUNTIF(ParametrosSemSeedFixa!$A:$A,Parametros!A27)&gt;0,FALSE,TRUE)</f>
        <v>1</v>
      </c>
      <c r="K27" s="86" t="str">
        <f t="shared" si="1"/>
        <v>OK</v>
      </c>
      <c r="L27" s="86" t="str">
        <f>VLOOKUP(C27,Distribuições!$A$1:$F$13,6,FALSE)</f>
        <v>Parametro 1: média, Parametro 2: desvio padrão, Parametro 3: mínimo, Parametro 4: máximo</v>
      </c>
      <c r="M27" s="86">
        <f>COUNTIF(Verificação_Parametros!$A:$A,Parametros!A27)</f>
        <v>1</v>
      </c>
      <c r="P27" s="86" t="b">
        <f>COUNTIF(Constantes!$A:$A,Parametros!A27)&gt;0</f>
        <v>0</v>
      </c>
    </row>
    <row r="28" spans="1:16" s="86" customFormat="1" ht="12.75" x14ac:dyDescent="0.2">
      <c r="A28" s="86" t="s">
        <v>240</v>
      </c>
      <c r="B28" s="86" t="str">
        <f>IF(VLOOKUP(A28,Verificação_Parametros!$A:$B,2,FALSE),"Sim","Não")</f>
        <v>Sim</v>
      </c>
      <c r="C28" s="86" t="s">
        <v>457</v>
      </c>
      <c r="D28" s="86">
        <v>7.6228119706380579E-3</v>
      </c>
      <c r="E28" s="86">
        <v>7.208900261470543E-3</v>
      </c>
      <c r="F28" s="86">
        <v>0</v>
      </c>
      <c r="G28" s="86">
        <v>1</v>
      </c>
      <c r="H28" s="86">
        <v>0</v>
      </c>
      <c r="I28" s="86" t="s">
        <v>10</v>
      </c>
      <c r="J28" s="86" t="b">
        <f>IF(COUNTIF(ParametrosSemSeedFixa!$A:$A,Parametros!A28)&gt;0,FALSE,TRUE)</f>
        <v>1</v>
      </c>
      <c r="K28" s="86" t="str">
        <f t="shared" si="1"/>
        <v>OK</v>
      </c>
      <c r="L28" s="86" t="str">
        <f>VLOOKUP(C28,Distribuições!$A$1:$F$13,6,FALSE)</f>
        <v>Parametro 1: média, Parametro 2: desvio padrão, Parametro 3: mínimo, Parametro 4: máximo</v>
      </c>
      <c r="M28" s="86">
        <f>COUNTIF(Verificação_Parametros!$A:$A,Parametros!A28)</f>
        <v>1</v>
      </c>
      <c r="P28" s="86" t="b">
        <f>COUNTIF(Constantes!$A:$A,Parametros!A28)&gt;0</f>
        <v>0</v>
      </c>
    </row>
    <row r="29" spans="1:16" s="86" customFormat="1" ht="12.75" x14ac:dyDescent="0.2">
      <c r="A29" s="86" t="s">
        <v>228</v>
      </c>
      <c r="B29" s="86" t="str">
        <f>IF(VLOOKUP(A29,Verificação_Parametros!$A:$B,2,FALSE),"Sim","Não")</f>
        <v>Sim</v>
      </c>
      <c r="C29" s="86" t="s">
        <v>457</v>
      </c>
      <c r="D29" s="86">
        <v>1.2987012987012988E-2</v>
      </c>
      <c r="E29" s="86">
        <v>1.1812977157973135E-2</v>
      </c>
      <c r="F29" s="86">
        <v>0</v>
      </c>
      <c r="G29" s="86">
        <v>1</v>
      </c>
      <c r="H29" s="86">
        <v>0</v>
      </c>
      <c r="I29" s="86" t="s">
        <v>10</v>
      </c>
      <c r="J29" s="86" t="b">
        <f>IF(COUNTIF(ParametrosSemSeedFixa!$A:$A,Parametros!A29)&gt;0,FALSE,TRUE)</f>
        <v>1</v>
      </c>
      <c r="K29" s="86" t="str">
        <f t="shared" si="1"/>
        <v>OK</v>
      </c>
      <c r="L29" s="86" t="str">
        <f>VLOOKUP(C29,Distribuições!$A$1:$F$13,6,FALSE)</f>
        <v>Parametro 1: média, Parametro 2: desvio padrão, Parametro 3: mínimo, Parametro 4: máximo</v>
      </c>
      <c r="M29" s="86">
        <f>COUNTIF(Verificação_Parametros!$A:$A,Parametros!A29)</f>
        <v>1</v>
      </c>
      <c r="P29" s="86" t="b">
        <f>COUNTIF(Constantes!$A:$A,Parametros!A29)&gt;0</f>
        <v>0</v>
      </c>
    </row>
    <row r="30" spans="1:16" s="86" customFormat="1" x14ac:dyDescent="0.25">
      <c r="A30" s="86" t="s">
        <v>232</v>
      </c>
      <c r="B30" s="86" t="str">
        <f>IF(VLOOKUP(A30,Verificação_Parametros!$A:$B,2,FALSE),"Sim","Não")</f>
        <v>Sim</v>
      </c>
      <c r="C30" s="89" t="s">
        <v>495</v>
      </c>
      <c r="D30" s="86">
        <f>1/40</f>
        <v>2.5000000000000001E-2</v>
      </c>
      <c r="H30" s="86">
        <v>0</v>
      </c>
      <c r="I30" s="86" t="s">
        <v>10</v>
      </c>
      <c r="J30" s="86" t="b">
        <f>IF(COUNTIF(ParametrosSemSeedFixa!$A:$A,Parametros!A30)&gt;0,FALSE,TRUE)</f>
        <v>1</v>
      </c>
      <c r="K30" s="86" t="str">
        <f t="shared" si="1"/>
        <v>OK</v>
      </c>
      <c r="L30" s="86" t="str">
        <f>VLOOKUP(C30,Distribuições!$A$1:$F$13,6,FALSE)</f>
        <v>Parametro 1: taxa (eventos / ano)</v>
      </c>
      <c r="M30" s="86">
        <f>COUNTIF(Verificação_Parametros!$A:$A,Parametros!A30)</f>
        <v>1</v>
      </c>
      <c r="P30" s="86" t="b">
        <f>COUNTIF(Constantes!$A:$A,Parametros!A30)&gt;0</f>
        <v>0</v>
      </c>
    </row>
    <row r="31" spans="1:16" s="86" customFormat="1" ht="12.75" x14ac:dyDescent="0.2">
      <c r="A31" s="86" t="s">
        <v>237</v>
      </c>
      <c r="B31" s="86" t="str">
        <f>IF(VLOOKUP(A31,Verificação_Parametros!$A:$B,2,FALSE),"Sim","Não")</f>
        <v>Sim</v>
      </c>
      <c r="C31" s="86" t="s">
        <v>457</v>
      </c>
      <c r="D31" s="86">
        <v>1.6092603049124789E-3</v>
      </c>
      <c r="E31" s="86">
        <v>6.782644443656732E-4</v>
      </c>
      <c r="F31" s="86">
        <v>0</v>
      </c>
      <c r="G31" s="86">
        <v>1</v>
      </c>
      <c r="H31" s="86">
        <v>0</v>
      </c>
      <c r="I31" s="86" t="s">
        <v>10</v>
      </c>
      <c r="J31" s="86" t="b">
        <f>IF(COUNTIF(ParametrosSemSeedFixa!$A:$A,Parametros!A31)&gt;0,FALSE,TRUE)</f>
        <v>1</v>
      </c>
      <c r="K31" s="86" t="str">
        <f t="shared" si="1"/>
        <v>OK</v>
      </c>
      <c r="L31" s="86" t="str">
        <f>VLOOKUP(C31,Distribuições!$A$1:$F$13,6,FALSE)</f>
        <v>Parametro 1: média, Parametro 2: desvio padrão, Parametro 3: mínimo, Parametro 4: máximo</v>
      </c>
      <c r="M31" s="86">
        <f>COUNTIF(Verificação_Parametros!$A:$A,Parametros!A31)</f>
        <v>1</v>
      </c>
      <c r="P31" s="86" t="b">
        <f>COUNTIF(Constantes!$A:$A,Parametros!A31)&gt;0</f>
        <v>0</v>
      </c>
    </row>
    <row r="32" spans="1:16" s="86" customFormat="1" ht="12.75" x14ac:dyDescent="0.2">
      <c r="A32" s="86" t="s">
        <v>241</v>
      </c>
      <c r="B32" s="86" t="str">
        <f>IF(VLOOKUP(A32,Verificação_Parametros!$A:$B,2,FALSE),"Sim","Não")</f>
        <v>Sim</v>
      </c>
      <c r="C32" s="86" t="s">
        <v>457</v>
      </c>
      <c r="D32" s="86">
        <v>5.3642010163749293E-4</v>
      </c>
      <c r="E32" s="86">
        <v>2.5161796705182738E-4</v>
      </c>
      <c r="F32" s="86">
        <v>0</v>
      </c>
      <c r="G32" s="86">
        <v>1</v>
      </c>
      <c r="H32" s="86">
        <v>0</v>
      </c>
      <c r="I32" s="86" t="s">
        <v>10</v>
      </c>
      <c r="J32" s="86" t="b">
        <f>IF(COUNTIF(ParametrosSemSeedFixa!$A:$A,Parametros!A32)&gt;0,FALSE,TRUE)</f>
        <v>1</v>
      </c>
      <c r="K32" s="86" t="str">
        <f t="shared" si="1"/>
        <v>OK</v>
      </c>
      <c r="L32" s="86" t="str">
        <f>VLOOKUP(C32,Distribuições!$A$1:$F$13,6,FALSE)</f>
        <v>Parametro 1: média, Parametro 2: desvio padrão, Parametro 3: mínimo, Parametro 4: máximo</v>
      </c>
      <c r="M32" s="86">
        <f>COUNTIF(Verificação_Parametros!$A:$A,Parametros!A32)</f>
        <v>1</v>
      </c>
      <c r="P32" s="86" t="b">
        <f>COUNTIF(Constantes!$A:$A,Parametros!A32)&gt;0</f>
        <v>0</v>
      </c>
    </row>
    <row r="33" spans="1:16" s="86" customFormat="1" ht="12.75" x14ac:dyDescent="0.2">
      <c r="A33" s="86" t="s">
        <v>229</v>
      </c>
      <c r="B33" s="86" t="str">
        <f>IF(VLOOKUP(A33,Verificação_Parametros!$A:$B,2,FALSE),"Sim","Não")</f>
        <v>Sim</v>
      </c>
      <c r="C33" s="86" t="s">
        <v>457</v>
      </c>
      <c r="D33" s="86">
        <v>1.6092603049124789E-3</v>
      </c>
      <c r="E33" s="86">
        <v>1.0186522145729095E-3</v>
      </c>
      <c r="F33" s="86">
        <v>0</v>
      </c>
      <c r="G33" s="86">
        <v>1</v>
      </c>
      <c r="H33" s="86">
        <v>0</v>
      </c>
      <c r="I33" s="86" t="s">
        <v>10</v>
      </c>
      <c r="J33" s="86" t="b">
        <f>IF(COUNTIF(ParametrosSemSeedFixa!$A:$A,Parametros!A33)&gt;0,FALSE,TRUE)</f>
        <v>1</v>
      </c>
      <c r="K33" s="86" t="str">
        <f t="shared" si="1"/>
        <v>OK</v>
      </c>
      <c r="L33" s="86" t="str">
        <f>VLOOKUP(C33,Distribuições!$A$1:$F$13,6,FALSE)</f>
        <v>Parametro 1: média, Parametro 2: desvio padrão, Parametro 3: mínimo, Parametro 4: máximo</v>
      </c>
      <c r="M33" s="86">
        <f>COUNTIF(Verificação_Parametros!$A:$A,Parametros!A33)</f>
        <v>1</v>
      </c>
      <c r="P33" s="86" t="b">
        <f>COUNTIF(Constantes!$A:$A,Parametros!A33)&gt;0</f>
        <v>0</v>
      </c>
    </row>
    <row r="34" spans="1:16" s="86" customFormat="1" ht="12.75" x14ac:dyDescent="0.2">
      <c r="A34" s="86" t="s">
        <v>233</v>
      </c>
      <c r="B34" s="86" t="str">
        <f>IF(VLOOKUP(A34,Verificação_Parametros!$A:$B,2,FALSE),"Sim","Não")</f>
        <v>Sim</v>
      </c>
      <c r="C34" s="86" t="s">
        <v>38</v>
      </c>
      <c r="D34" s="86">
        <v>0</v>
      </c>
      <c r="E34" s="86">
        <v>0</v>
      </c>
      <c r="F34" s="86">
        <v>0</v>
      </c>
      <c r="G34" s="86">
        <v>1</v>
      </c>
      <c r="H34" s="86">
        <v>0</v>
      </c>
      <c r="I34" s="86" t="s">
        <v>10</v>
      </c>
      <c r="J34" s="86" t="b">
        <f>IF(COUNTIF(ParametrosSemSeedFixa!$A:$A,Parametros!A34)&gt;0,FALSE,TRUE)</f>
        <v>1</v>
      </c>
      <c r="K34" s="86" t="str">
        <f t="shared" si="1"/>
        <v>OK</v>
      </c>
      <c r="L34" s="86" t="str">
        <f>VLOOKUP(C34,Distribuições!$A$1:$F$13,6,FALSE)</f>
        <v>Parametro 1: média, Parametro 2: desvio padrão</v>
      </c>
      <c r="M34" s="86">
        <f>COUNTIF(Verificação_Parametros!$A:$A,Parametros!A34)</f>
        <v>1</v>
      </c>
      <c r="P34" s="86" t="b">
        <f>COUNTIF(Constantes!$A:$A,Parametros!A34)&gt;0</f>
        <v>0</v>
      </c>
    </row>
    <row r="35" spans="1:16" s="86" customFormat="1" ht="12.75" x14ac:dyDescent="0.2">
      <c r="A35" s="86" t="s">
        <v>238</v>
      </c>
      <c r="B35" s="86" t="str">
        <f>IF(VLOOKUP(A35,Verificação_Parametros!$A:$B,2,FALSE),"Sim","Não")</f>
        <v>Sim</v>
      </c>
      <c r="C35" s="86" t="s">
        <v>38</v>
      </c>
      <c r="D35" s="86">
        <v>0</v>
      </c>
      <c r="E35" s="86">
        <v>0</v>
      </c>
      <c r="F35" s="86">
        <v>0</v>
      </c>
      <c r="G35" s="86">
        <v>1</v>
      </c>
      <c r="H35" s="86">
        <v>0</v>
      </c>
      <c r="I35" s="86" t="s">
        <v>10</v>
      </c>
      <c r="J35" s="86" t="b">
        <f>IF(COUNTIF(ParametrosSemSeedFixa!$A:$A,Parametros!A35)&gt;0,FALSE,TRUE)</f>
        <v>1</v>
      </c>
      <c r="K35" s="86" t="str">
        <f t="shared" si="1"/>
        <v>OK</v>
      </c>
      <c r="L35" s="86" t="str">
        <f>VLOOKUP(C35,Distribuições!$A$1:$F$13,6,FALSE)</f>
        <v>Parametro 1: média, Parametro 2: desvio padrão</v>
      </c>
      <c r="M35" s="86">
        <f>COUNTIF(Verificação_Parametros!$A:$A,Parametros!A35)</f>
        <v>1</v>
      </c>
      <c r="P35" s="86" t="b">
        <f>COUNTIF(Constantes!$A:$A,Parametros!A35)&gt;0</f>
        <v>0</v>
      </c>
    </row>
    <row r="36" spans="1:16" s="86" customFormat="1" ht="12.75" x14ac:dyDescent="0.2">
      <c r="A36" s="86" t="s">
        <v>242</v>
      </c>
      <c r="B36" s="86" t="str">
        <f>IF(VLOOKUP(A36,Verificação_Parametros!$A:$B,2,FALSE),"Sim","Não")</f>
        <v>Sim</v>
      </c>
      <c r="C36" s="86" t="s">
        <v>457</v>
      </c>
      <c r="D36" s="86">
        <v>4.3195934500282326E-3</v>
      </c>
      <c r="E36" s="86">
        <v>1.2169421799424144E-3</v>
      </c>
      <c r="F36" s="86">
        <v>0</v>
      </c>
      <c r="G36" s="86">
        <v>1</v>
      </c>
      <c r="H36" s="86">
        <v>0</v>
      </c>
      <c r="I36" s="86" t="s">
        <v>10</v>
      </c>
      <c r="J36" s="86" t="b">
        <f>IF(COUNTIF(ParametrosSemSeedFixa!$A:$A,Parametros!A36)&gt;0,FALSE,TRUE)</f>
        <v>1</v>
      </c>
      <c r="K36" s="86" t="str">
        <f t="shared" si="1"/>
        <v>OK</v>
      </c>
      <c r="L36" s="86" t="str">
        <f>VLOOKUP(C36,Distribuições!$A$1:$F$13,6,FALSE)</f>
        <v>Parametro 1: média, Parametro 2: desvio padrão, Parametro 3: mínimo, Parametro 4: máximo</v>
      </c>
      <c r="M36" s="86">
        <f>COUNTIF(Verificação_Parametros!$A:$A,Parametros!A36)</f>
        <v>1</v>
      </c>
      <c r="P36" s="86" t="b">
        <f>COUNTIF(Constantes!$A:$A,Parametros!A36)&gt;0</f>
        <v>0</v>
      </c>
    </row>
    <row r="37" spans="1:16" s="86" customFormat="1" ht="12.75" x14ac:dyDescent="0.2">
      <c r="A37" s="86" t="s">
        <v>230</v>
      </c>
      <c r="B37" s="86" t="str">
        <f>IF(VLOOKUP(A37,Verificação_Parametros!$A:$B,2,FALSE),"Sim","Não")</f>
        <v>Sim</v>
      </c>
      <c r="C37" s="86" t="s">
        <v>38</v>
      </c>
      <c r="D37" s="86">
        <v>0</v>
      </c>
      <c r="E37" s="86">
        <v>0</v>
      </c>
      <c r="F37" s="86">
        <v>0</v>
      </c>
      <c r="G37" s="86">
        <v>1</v>
      </c>
      <c r="H37" s="86">
        <v>0</v>
      </c>
      <c r="I37" s="86" t="s">
        <v>10</v>
      </c>
      <c r="J37" s="86" t="b">
        <f>IF(COUNTIF(ParametrosSemSeedFixa!$A:$A,Parametros!A37)&gt;0,FALSE,TRUE)</f>
        <v>1</v>
      </c>
      <c r="K37" s="86" t="str">
        <f t="shared" si="1"/>
        <v>OK</v>
      </c>
      <c r="L37" s="86" t="str">
        <f>VLOOKUP(C37,Distribuições!$A$1:$F$13,6,FALSE)</f>
        <v>Parametro 1: média, Parametro 2: desvio padrão</v>
      </c>
      <c r="M37" s="86">
        <f>COUNTIF(Verificação_Parametros!$A:$A,Parametros!A37)</f>
        <v>1</v>
      </c>
      <c r="P37" s="86" t="b">
        <f>COUNTIF(Constantes!$A:$A,Parametros!A37)&gt;0</f>
        <v>0</v>
      </c>
    </row>
    <row r="38" spans="1:16" s="86" customFormat="1" ht="12.75" x14ac:dyDescent="0.2">
      <c r="A38" s="86" t="s">
        <v>234</v>
      </c>
      <c r="B38" s="86" t="str">
        <f>IF(VLOOKUP(A38,Verificação_Parametros!$A:$B,2,FALSE),"Sim","Não")</f>
        <v>Sim</v>
      </c>
      <c r="C38" s="86" t="s">
        <v>38</v>
      </c>
      <c r="D38" s="86">
        <v>0</v>
      </c>
      <c r="E38" s="86">
        <v>0</v>
      </c>
      <c r="F38" s="86">
        <v>0</v>
      </c>
      <c r="G38" s="86">
        <v>1</v>
      </c>
      <c r="H38" s="86">
        <v>0</v>
      </c>
      <c r="I38" s="86" t="s">
        <v>10</v>
      </c>
      <c r="J38" s="86" t="b">
        <f>IF(COUNTIF(ParametrosSemSeedFixa!$A:$A,Parametros!A38)&gt;0,FALSE,TRUE)</f>
        <v>1</v>
      </c>
      <c r="K38" s="86" t="str">
        <f t="shared" si="1"/>
        <v>OK</v>
      </c>
      <c r="L38" s="86" t="str">
        <f>VLOOKUP(C38,Distribuições!$A$1:$F$13,6,FALSE)</f>
        <v>Parametro 1: média, Parametro 2: desvio padrão</v>
      </c>
      <c r="M38" s="86">
        <f>COUNTIF(Verificação_Parametros!$A:$A,Parametros!A38)</f>
        <v>1</v>
      </c>
      <c r="P38" s="86" t="b">
        <f>COUNTIF(Constantes!$A:$A,Parametros!A38)&gt;0</f>
        <v>0</v>
      </c>
    </row>
    <row r="39" spans="1:16" s="86" customFormat="1" ht="12.75" x14ac:dyDescent="0.2">
      <c r="A39" s="86" t="s">
        <v>239</v>
      </c>
      <c r="B39" s="86" t="str">
        <f>IF(VLOOKUP(A39,Verificação_Parametros!$A:$B,2,FALSE),"Sim","Não")</f>
        <v>Sim</v>
      </c>
      <c r="C39" s="86" t="s">
        <v>457</v>
      </c>
      <c r="D39" s="86">
        <v>0.1957933370976849</v>
      </c>
      <c r="E39" s="86">
        <v>0.10611506557449443</v>
      </c>
      <c r="F39" s="86">
        <v>0</v>
      </c>
      <c r="G39" s="86">
        <v>1</v>
      </c>
      <c r="H39" s="86">
        <v>0</v>
      </c>
      <c r="I39" s="86" t="s">
        <v>10</v>
      </c>
      <c r="J39" s="86" t="b">
        <f>IF(COUNTIF(ParametrosSemSeedFixa!$A:$A,Parametros!A39)&gt;0,FALSE,TRUE)</f>
        <v>1</v>
      </c>
      <c r="K39" s="86" t="str">
        <f t="shared" si="1"/>
        <v>OK</v>
      </c>
      <c r="L39" s="86" t="str">
        <f>VLOOKUP(C39,Distribuições!$A$1:$F$13,6,FALSE)</f>
        <v>Parametro 1: média, Parametro 2: desvio padrão, Parametro 3: mínimo, Parametro 4: máximo</v>
      </c>
      <c r="M39" s="86">
        <f>COUNTIF(Verificação_Parametros!$A:$A,Parametros!A39)</f>
        <v>1</v>
      </c>
      <c r="P39" s="86" t="b">
        <f>COUNTIF(Constantes!$A:$A,Parametros!A39)&gt;0</f>
        <v>0</v>
      </c>
    </row>
    <row r="40" spans="1:16" s="86" customFormat="1" ht="12.75" x14ac:dyDescent="0.2">
      <c r="A40" s="86" t="s">
        <v>243</v>
      </c>
      <c r="B40" s="86" t="str">
        <f>IF(VLOOKUP(A40,Verificação_Parametros!$A:$B,2,FALSE),"Sim","Não")</f>
        <v>Sim</v>
      </c>
      <c r="C40" s="86" t="s">
        <v>457</v>
      </c>
      <c r="D40" s="86">
        <v>2.0920383963862223E-2</v>
      </c>
      <c r="E40" s="86">
        <v>9.7408030964799483E-3</v>
      </c>
      <c r="F40" s="86">
        <v>0</v>
      </c>
      <c r="G40" s="86">
        <v>1</v>
      </c>
      <c r="H40" s="86">
        <v>0</v>
      </c>
      <c r="I40" s="86" t="s">
        <v>10</v>
      </c>
      <c r="J40" s="86" t="b">
        <f>IF(COUNTIF(ParametrosSemSeedFixa!$A:$A,Parametros!A40)&gt;0,FALSE,TRUE)</f>
        <v>1</v>
      </c>
      <c r="K40" s="86" t="str">
        <f t="shared" si="1"/>
        <v>OK</v>
      </c>
      <c r="L40" s="86" t="str">
        <f>VLOOKUP(C40,Distribuições!$A$1:$F$13,6,FALSE)</f>
        <v>Parametro 1: média, Parametro 2: desvio padrão, Parametro 3: mínimo, Parametro 4: máximo</v>
      </c>
      <c r="M40" s="86">
        <f>COUNTIF(Verificação_Parametros!$A:$A,Parametros!A40)</f>
        <v>1</v>
      </c>
      <c r="P40" s="86" t="b">
        <f>COUNTIF(Constantes!$A:$A,Parametros!A40)&gt;0</f>
        <v>0</v>
      </c>
    </row>
    <row r="41" spans="1:16" s="86" customFormat="1" ht="12.75" x14ac:dyDescent="0.2">
      <c r="A41" s="86" t="s">
        <v>231</v>
      </c>
      <c r="B41" s="86" t="str">
        <f>IF(VLOOKUP(A41,Verificação_Parametros!$A:$B,2,FALSE),"Sim","Não")</f>
        <v>Sim</v>
      </c>
      <c r="C41" s="86" t="s">
        <v>38</v>
      </c>
      <c r="D41" s="86">
        <v>0</v>
      </c>
      <c r="E41" s="86">
        <v>0</v>
      </c>
      <c r="F41" s="86">
        <v>0</v>
      </c>
      <c r="G41" s="86">
        <v>1</v>
      </c>
      <c r="H41" s="86">
        <v>0</v>
      </c>
      <c r="I41" s="86" t="s">
        <v>10</v>
      </c>
      <c r="J41" s="86" t="b">
        <f>IF(COUNTIF(ParametrosSemSeedFixa!$A:$A,Parametros!A41)&gt;0,FALSE,TRUE)</f>
        <v>1</v>
      </c>
      <c r="K41" s="86" t="str">
        <f t="shared" ref="K41:K50" si="2">IF(AND(C41="normal",NOT(COUNT(D41:E41)=2)),"Dados Incorretos",
IF(AND(C41="triangular",NOT(COUNT(D41:F41)=3)),"Dados Incorretos",
IF(AND(C41="poisson",NOT(COUNT(D41:E41)=1)),"Dados Incorretos",
IF(AND(C41="normaltruncada",NOT(COUNT(D41:G41)=4)),"Dados Incorretos",
IF(AND(C41="uniforme",NOT(COUNT(D41:E41)=2)),"Dados Incorretos",
IF(AND(C41="poisson_percentual_eventos",NOT(COUNT(D41:E41)=1)),"Dados Incorretos","OK"))))))</f>
        <v>OK</v>
      </c>
      <c r="L41" s="86" t="str">
        <f>VLOOKUP(C41,Distribuições!$A$1:$F$13,6,FALSE)</f>
        <v>Parametro 1: média, Parametro 2: desvio padrão</v>
      </c>
      <c r="M41" s="86">
        <f>COUNTIF(Verificação_Parametros!$A:$A,Parametros!A41)</f>
        <v>1</v>
      </c>
      <c r="P41" s="86" t="b">
        <f>COUNTIF(Constantes!$A:$A,Parametros!A41)&gt;0</f>
        <v>0</v>
      </c>
    </row>
    <row r="42" spans="1:16" s="86" customFormat="1" ht="12.75" x14ac:dyDescent="0.2">
      <c r="A42" s="86" t="s">
        <v>235</v>
      </c>
      <c r="B42" s="86" t="str">
        <f>IF(VLOOKUP(A42,Verificação_Parametros!$A:$B,2,FALSE),"Sim","Não")</f>
        <v>Sim</v>
      </c>
      <c r="C42" s="86" t="s">
        <v>38</v>
      </c>
      <c r="D42" s="86">
        <v>0</v>
      </c>
      <c r="E42" s="86">
        <v>0</v>
      </c>
      <c r="F42" s="86">
        <v>0</v>
      </c>
      <c r="G42" s="86">
        <v>1</v>
      </c>
      <c r="H42" s="86">
        <v>0</v>
      </c>
      <c r="I42" s="86" t="s">
        <v>10</v>
      </c>
      <c r="J42" s="86" t="b">
        <f>IF(COUNTIF(ParametrosSemSeedFixa!$A:$A,Parametros!A42)&gt;0,FALSE,TRUE)</f>
        <v>1</v>
      </c>
      <c r="K42" s="86" t="str">
        <f t="shared" si="2"/>
        <v>OK</v>
      </c>
      <c r="L42" s="86" t="str">
        <f>VLOOKUP(C42,Distribuições!$A$1:$F$13,6,FALSE)</f>
        <v>Parametro 1: média, Parametro 2: desvio padrão</v>
      </c>
      <c r="M42" s="86">
        <f>COUNTIF(Verificação_Parametros!$A:$A,Parametros!A42)</f>
        <v>1</v>
      </c>
      <c r="P42" s="86" t="b">
        <f>COUNTIF(Constantes!$A:$A,Parametros!A42)&gt;0</f>
        <v>0</v>
      </c>
    </row>
    <row r="43" spans="1:16" s="86" customFormat="1" ht="12.75" x14ac:dyDescent="0.2">
      <c r="A43" s="86" t="s">
        <v>52</v>
      </c>
      <c r="B43" s="86" t="str">
        <f>IF(VLOOKUP(A43,Verificação_Parametros!$A:$B,2,FALSE),"Sim","Não")</f>
        <v>Sim</v>
      </c>
      <c r="C43" s="86" t="s">
        <v>457</v>
      </c>
      <c r="D43" s="86">
        <v>3.9920843000000001</v>
      </c>
      <c r="E43" s="86">
        <v>1.4172802723165652</v>
      </c>
      <c r="F43" s="86">
        <v>0</v>
      </c>
      <c r="G43" s="86">
        <f>D43+E43*10+1</f>
        <v>19.164887023165655</v>
      </c>
      <c r="H43" s="86">
        <v>0</v>
      </c>
      <c r="I43" s="86" t="s">
        <v>10</v>
      </c>
      <c r="J43" s="86" t="b">
        <f>IF(COUNTIF(ParametrosSemSeedFixa!$A:$A,Parametros!A43)&gt;0,FALSE,TRUE)</f>
        <v>1</v>
      </c>
      <c r="K43" s="86" t="str">
        <f t="shared" si="2"/>
        <v>OK</v>
      </c>
      <c r="L43" s="86" t="str">
        <f>VLOOKUP(C43,Distribuições!$A$1:$F$13,6,FALSE)</f>
        <v>Parametro 1: média, Parametro 2: desvio padrão, Parametro 3: mínimo, Parametro 4: máximo</v>
      </c>
      <c r="M43" s="86">
        <f>COUNTIF(Verificação_Parametros!$A:$A,Parametros!A43)</f>
        <v>1</v>
      </c>
      <c r="P43" s="86" t="b">
        <f>COUNTIF(Constantes!$A:$A,Parametros!A43)&gt;0</f>
        <v>0</v>
      </c>
    </row>
    <row r="44" spans="1:16" s="86" customFormat="1" ht="12.75" x14ac:dyDescent="0.2">
      <c r="A44" s="86" t="s">
        <v>76</v>
      </c>
      <c r="B44" s="86" t="str">
        <f>IF(VLOOKUP(A44,Verificação_Parametros!$A:$B,2,FALSE),"Sim","Não")</f>
        <v>Sim</v>
      </c>
      <c r="C44" s="86" t="s">
        <v>457</v>
      </c>
      <c r="D44" s="87">
        <v>1.9182539682539683</v>
      </c>
      <c r="E44" s="87">
        <v>0.15799990751103174</v>
      </c>
      <c r="F44" s="86">
        <v>0</v>
      </c>
      <c r="G44" s="86">
        <v>15</v>
      </c>
      <c r="H44" s="86">
        <v>0</v>
      </c>
      <c r="I44" s="86" t="s">
        <v>21</v>
      </c>
      <c r="J44" s="86" t="b">
        <f>IF(COUNTIF(ParametrosSemSeedFixa!$A:$A,Parametros!A44)&gt;0,FALSE,TRUE)</f>
        <v>1</v>
      </c>
      <c r="K44" s="86" t="str">
        <f t="shared" si="2"/>
        <v>OK</v>
      </c>
      <c r="L44" s="86" t="str">
        <f>VLOOKUP(C44,Distribuições!$A$1:$F$13,6,FALSE)</f>
        <v>Parametro 1: média, Parametro 2: desvio padrão, Parametro 3: mínimo, Parametro 4: máximo</v>
      </c>
      <c r="M44" s="86">
        <f>COUNTIF(Verificação_Parametros!$A:$A,Parametros!A44)</f>
        <v>1</v>
      </c>
      <c r="N44" s="86" t="s">
        <v>509</v>
      </c>
      <c r="O44" s="86" t="s">
        <v>513</v>
      </c>
      <c r="P44" s="86" t="b">
        <f>COUNTIF(Constantes!$A:$A,Parametros!A44)&gt;0</f>
        <v>0</v>
      </c>
    </row>
    <row r="45" spans="1:16" s="86" customFormat="1" ht="12.75" x14ac:dyDescent="0.2">
      <c r="A45" s="86" t="s">
        <v>86</v>
      </c>
      <c r="B45" s="86" t="str">
        <f>IF(VLOOKUP(A45,Verificação_Parametros!$A:$B,2,FALSE),"Sim","Não")</f>
        <v>Não</v>
      </c>
      <c r="C45" s="86" t="s">
        <v>39</v>
      </c>
      <c r="D45" s="86">
        <v>0</v>
      </c>
      <c r="E45" s="86">
        <v>5.0000000000000001E-3</v>
      </c>
      <c r="F45" s="86">
        <v>0.01</v>
      </c>
      <c r="H45" s="86">
        <v>0</v>
      </c>
      <c r="I45" s="86" t="s">
        <v>21</v>
      </c>
      <c r="J45" s="86" t="b">
        <f>IF(COUNTIF(ParametrosSemSeedFixa!$A:$A,Parametros!A45)&gt;0,FALSE,TRUE)</f>
        <v>1</v>
      </c>
      <c r="K45" s="86" t="str">
        <f t="shared" si="2"/>
        <v>OK</v>
      </c>
      <c r="L45" s="86" t="str">
        <f>VLOOKUP(C45,Distribuições!$A$1:$F$13,6,FALSE)</f>
        <v>Parametro 1: mínimo, Parametro 2: moda (valor mais provável), Parametro 3: máximo</v>
      </c>
      <c r="M45" s="86">
        <f>COUNTIF(Verificação_Parametros!$A:$A,Parametros!A45)</f>
        <v>1</v>
      </c>
      <c r="N45" s="86" t="s">
        <v>509</v>
      </c>
      <c r="O45" s="86" t="s">
        <v>510</v>
      </c>
      <c r="P45" s="86" t="b">
        <f>COUNTIF(Constantes!$A:$A,Parametros!A45)&gt;0</f>
        <v>0</v>
      </c>
    </row>
    <row r="46" spans="1:16" s="86" customFormat="1" ht="12.75" x14ac:dyDescent="0.2">
      <c r="A46" s="86" t="s">
        <v>111</v>
      </c>
      <c r="B46" s="86" t="str">
        <f>IF(VLOOKUP(A46,Verificação_Parametros!$A:$B,2,FALSE),"Sim","Não")</f>
        <v>Sim</v>
      </c>
      <c r="C46" s="86" t="s">
        <v>457</v>
      </c>
      <c r="D46" s="86">
        <v>782.47652980501255</v>
      </c>
      <c r="E46" s="86">
        <v>292.31790708022641</v>
      </c>
      <c r="F46" s="86">
        <v>0</v>
      </c>
      <c r="G46" s="86">
        <f>D46+E46*10</f>
        <v>3705.6556006072765</v>
      </c>
      <c r="H46" s="86">
        <v>0</v>
      </c>
      <c r="I46" s="86" t="s">
        <v>21</v>
      </c>
      <c r="J46" s="86" t="b">
        <f>IF(COUNTIF(ParametrosSemSeedFixa!$A:$A,Parametros!A46)&gt;0,FALSE,TRUE)</f>
        <v>1</v>
      </c>
      <c r="K46" s="86" t="str">
        <f t="shared" si="2"/>
        <v>OK</v>
      </c>
      <c r="L46" s="86" t="str">
        <f>VLOOKUP(C46,Distribuições!$A$1:$F$13,6,FALSE)</f>
        <v>Parametro 1: média, Parametro 2: desvio padrão, Parametro 3: mínimo, Parametro 4: máximo</v>
      </c>
      <c r="M46" s="86">
        <f>COUNTIF(Verificação_Parametros!$A:$A,Parametros!A46)</f>
        <v>1</v>
      </c>
      <c r="P46" s="86" t="b">
        <f>COUNTIF(Constantes!$A:$A,Parametros!A46)&gt;0</f>
        <v>0</v>
      </c>
    </row>
    <row r="47" spans="1:16" s="86" customFormat="1" ht="12.75" x14ac:dyDescent="0.2">
      <c r="A47" s="86" t="s">
        <v>222</v>
      </c>
      <c r="B47" s="86" t="str">
        <f>IF(VLOOKUP(A47,Verificação_Parametros!$A:$B,2,FALSE),"Sim","Não")</f>
        <v>Sim</v>
      </c>
      <c r="C47" s="86" t="s">
        <v>460</v>
      </c>
      <c r="D47" s="86">
        <f>1/30</f>
        <v>3.3333333333333333E-2</v>
      </c>
      <c r="H47" s="86">
        <v>0</v>
      </c>
      <c r="I47" s="86" t="s">
        <v>21</v>
      </c>
      <c r="J47" s="86" t="b">
        <f>IF(COUNTIF(ParametrosSemSeedFixa!$A:$A,Parametros!A47)&gt;0,FALSE,TRUE)</f>
        <v>1</v>
      </c>
      <c r="K47" s="86" t="str">
        <f t="shared" si="2"/>
        <v>OK</v>
      </c>
      <c r="L47" s="86" t="str">
        <f>VLOOKUP(C47,Distribuições!$A$1:$F$13,6,FALSE)</f>
        <v>Parametro 1: taxa (eventos / ano)</v>
      </c>
      <c r="M47" s="86">
        <f>COUNTIF(Verificação_Parametros!$A:$A,Parametros!A47)</f>
        <v>1</v>
      </c>
      <c r="N47" s="86" t="s">
        <v>509</v>
      </c>
      <c r="O47" s="86" t="s">
        <v>512</v>
      </c>
      <c r="P47" s="86" t="b">
        <f>COUNTIF(Constantes!$A:$A,Parametros!A47)&gt;0</f>
        <v>0</v>
      </c>
    </row>
    <row r="48" spans="1:16" s="86" customFormat="1" ht="12.75" x14ac:dyDescent="0.2">
      <c r="A48" s="86" t="s">
        <v>236</v>
      </c>
      <c r="B48" s="86" t="str">
        <f>IF(VLOOKUP(A48,Verificação_Parametros!$A:$B,2,FALSE),"Sim","Não")</f>
        <v>Sim</v>
      </c>
      <c r="C48" s="86" t="s">
        <v>457</v>
      </c>
      <c r="D48" s="86">
        <v>2.5409373235460192E-2</v>
      </c>
      <c r="E48" s="86">
        <v>3.5091606939056212E-2</v>
      </c>
      <c r="F48" s="86">
        <v>0</v>
      </c>
      <c r="G48" s="86">
        <v>1</v>
      </c>
      <c r="H48" s="86">
        <v>0</v>
      </c>
      <c r="I48" s="86" t="s">
        <v>21</v>
      </c>
      <c r="J48" s="86" t="b">
        <f>IF(COUNTIF(ParametrosSemSeedFixa!$A:$A,Parametros!A48)&gt;0,FALSE,TRUE)</f>
        <v>1</v>
      </c>
      <c r="K48" s="86" t="str">
        <f t="shared" si="2"/>
        <v>OK</v>
      </c>
      <c r="L48" s="86" t="str">
        <f>VLOOKUP(C48,Distribuições!$A$1:$F$13,6,FALSE)</f>
        <v>Parametro 1: média, Parametro 2: desvio padrão, Parametro 3: mínimo, Parametro 4: máximo</v>
      </c>
      <c r="M48" s="86">
        <f>COUNTIF(Verificação_Parametros!$A:$A,Parametros!A48)</f>
        <v>1</v>
      </c>
      <c r="P48" s="86" t="b">
        <f>COUNTIF(Constantes!$A:$A,Parametros!A48)&gt;0</f>
        <v>0</v>
      </c>
    </row>
    <row r="49" spans="1:16" s="86" customFormat="1" ht="12.75" x14ac:dyDescent="0.2">
      <c r="A49" s="86" t="s">
        <v>240</v>
      </c>
      <c r="B49" s="86" t="str">
        <f>IF(VLOOKUP(A49,Verificação_Parametros!$A:$B,2,FALSE),"Sim","Não")</f>
        <v>Sim</v>
      </c>
      <c r="C49" s="86" t="s">
        <v>457</v>
      </c>
      <c r="D49" s="86">
        <v>1.4963297571993226E-2</v>
      </c>
      <c r="E49" s="86">
        <v>7.208900261470543E-3</v>
      </c>
      <c r="F49" s="86">
        <v>0</v>
      </c>
      <c r="G49" s="86">
        <v>1</v>
      </c>
      <c r="H49" s="86">
        <v>0</v>
      </c>
      <c r="I49" s="86" t="s">
        <v>21</v>
      </c>
      <c r="J49" s="86" t="b">
        <f>IF(COUNTIF(ParametrosSemSeedFixa!$A:$A,Parametros!A49)&gt;0,FALSE,TRUE)</f>
        <v>1</v>
      </c>
      <c r="K49" s="86" t="str">
        <f t="shared" si="2"/>
        <v>OK</v>
      </c>
      <c r="L49" s="86" t="str">
        <f>VLOOKUP(C49,Distribuições!$A$1:$F$13,6,FALSE)</f>
        <v>Parametro 1: média, Parametro 2: desvio padrão, Parametro 3: mínimo, Parametro 4: máximo</v>
      </c>
      <c r="M49" s="86">
        <f>COUNTIF(Verificação_Parametros!$A:$A,Parametros!A49)</f>
        <v>1</v>
      </c>
      <c r="P49" s="86" t="b">
        <f>COUNTIF(Constantes!$A:$A,Parametros!A49)&gt;0</f>
        <v>0</v>
      </c>
    </row>
    <row r="50" spans="1:16" s="86" customFormat="1" ht="12.75" x14ac:dyDescent="0.2">
      <c r="A50" s="86" t="s">
        <v>228</v>
      </c>
      <c r="B50" s="86" t="str">
        <f>IF(VLOOKUP(A50,Verificação_Parametros!$A:$B,2,FALSE),"Sim","Não")</f>
        <v>Sim</v>
      </c>
      <c r="C50" s="86" t="s">
        <v>457</v>
      </c>
      <c r="D50" s="86">
        <v>2.5974025974025976E-2</v>
      </c>
      <c r="E50" s="86">
        <v>1.1812977157973135E-2</v>
      </c>
      <c r="F50" s="86">
        <v>0</v>
      </c>
      <c r="G50" s="86">
        <v>1</v>
      </c>
      <c r="H50" s="86">
        <v>0</v>
      </c>
      <c r="I50" s="86" t="s">
        <v>21</v>
      </c>
      <c r="J50" s="86" t="b">
        <f>IF(COUNTIF(ParametrosSemSeedFixa!$A:$A,Parametros!A50)&gt;0,FALSE,TRUE)</f>
        <v>1</v>
      </c>
      <c r="K50" s="86" t="str">
        <f t="shared" si="2"/>
        <v>OK</v>
      </c>
      <c r="L50" s="86" t="str">
        <f>VLOOKUP(C50,Distribuições!$A$1:$F$13,6,FALSE)</f>
        <v>Parametro 1: média, Parametro 2: desvio padrão, Parametro 3: mínimo, Parametro 4: máximo</v>
      </c>
      <c r="M50" s="86">
        <f>COUNTIF(Verificação_Parametros!$A:$A,Parametros!A50)</f>
        <v>1</v>
      </c>
      <c r="P50" s="86" t="b">
        <f>COUNTIF(Constantes!$A:$A,Parametros!A50)&gt;0</f>
        <v>0</v>
      </c>
    </row>
    <row r="51" spans="1:16" s="86" customFormat="1" ht="18.75" customHeight="1" x14ac:dyDescent="0.25">
      <c r="A51" s="86" t="s">
        <v>232</v>
      </c>
      <c r="B51" s="86" t="str">
        <f>IF(VLOOKUP(A51,Verificação_Parametros!$A:$B,2,FALSE),"Sim","Não")</f>
        <v>Sim</v>
      </c>
      <c r="C51" s="89" t="s">
        <v>495</v>
      </c>
      <c r="D51" s="86">
        <f>1/20</f>
        <v>0.05</v>
      </c>
      <c r="H51" s="86">
        <v>0</v>
      </c>
      <c r="I51" s="86" t="s">
        <v>21</v>
      </c>
      <c r="J51" s="86" t="b">
        <f>IF(COUNTIF(ParametrosSemSeedFixa!$A:$A,Parametros!A51)&gt;0,FALSE,TRUE)</f>
        <v>1</v>
      </c>
      <c r="K51" s="86" t="str">
        <f t="shared" ref="K51:K67" si="3">IF(AND(C51="normal",NOT(COUNT(D51:E51)=2)),"Dados Incorretos",
IF(AND(C51="triangular",NOT(COUNT(D51:F51)=3)),"Dados Incorretos",
IF(AND(C51="poisson",NOT(COUNT(D51:E51)=1)),"Dados Incorretos",
IF(AND(C51="normaltruncada",NOT(COUNT(D51:G51)=4)),"Dados Incorretos",
IF(AND(C51="uniforme",NOT(COUNT(D51:E51)=2)),"Dados Incorretos",
IF(AND(C51="poisson_percentual_eventos",NOT(COUNT(D51:E51)=1)),"Dados Incorretos","OK"))))))</f>
        <v>OK</v>
      </c>
      <c r="L51" s="86" t="str">
        <f>VLOOKUP(C51,Distribuições!$A$1:$F$13,6,FALSE)</f>
        <v>Parametro 1: taxa (eventos / ano)</v>
      </c>
      <c r="M51" s="86">
        <f>COUNTIF(Verificação_Parametros!$A:$A,Parametros!A51)</f>
        <v>1</v>
      </c>
      <c r="P51" s="86" t="b">
        <f>COUNTIF(Constantes!$A:$A,Parametros!A51)&gt;0</f>
        <v>0</v>
      </c>
    </row>
    <row r="52" spans="1:16" s="86" customFormat="1" ht="12.75" x14ac:dyDescent="0.2">
      <c r="A52" s="86" t="s">
        <v>237</v>
      </c>
      <c r="B52" s="86" t="str">
        <f>IF(VLOOKUP(A52,Verificação_Parametros!$A:$B,2,FALSE),"Sim","Não")</f>
        <v>Sim</v>
      </c>
      <c r="C52" s="86" t="s">
        <v>457</v>
      </c>
      <c r="D52" s="86">
        <v>1.6939582156973462E-3</v>
      </c>
      <c r="E52" s="86">
        <v>6.782644443656732E-4</v>
      </c>
      <c r="F52" s="86">
        <v>0</v>
      </c>
      <c r="G52" s="86">
        <v>1</v>
      </c>
      <c r="H52" s="86">
        <v>0</v>
      </c>
      <c r="I52" s="86" t="s">
        <v>21</v>
      </c>
      <c r="J52" s="86" t="b">
        <f>IF(COUNTIF(ParametrosSemSeedFixa!$A:$A,Parametros!A52)&gt;0,FALSE,TRUE)</f>
        <v>1</v>
      </c>
      <c r="K52" s="86" t="str">
        <f t="shared" si="3"/>
        <v>OK</v>
      </c>
      <c r="L52" s="86" t="str">
        <f>VLOOKUP(C52,Distribuições!$A$1:$F$13,6,FALSE)</f>
        <v>Parametro 1: média, Parametro 2: desvio padrão, Parametro 3: mínimo, Parametro 4: máximo</v>
      </c>
      <c r="M52" s="86">
        <f>COUNTIF(Verificação_Parametros!$A:$A,Parametros!A52)</f>
        <v>1</v>
      </c>
      <c r="P52" s="86" t="b">
        <f>COUNTIF(Constantes!$A:$A,Parametros!A52)&gt;0</f>
        <v>0</v>
      </c>
    </row>
    <row r="53" spans="1:16" s="86" customFormat="1" ht="12.75" x14ac:dyDescent="0.2">
      <c r="A53" s="86" t="s">
        <v>241</v>
      </c>
      <c r="B53" s="86" t="str">
        <f>IF(VLOOKUP(A53,Verificação_Parametros!$A:$B,2,FALSE),"Sim","Não")</f>
        <v>Sim</v>
      </c>
      <c r="C53" s="86" t="s">
        <v>457</v>
      </c>
      <c r="D53" s="86">
        <v>5.6465273856578201E-4</v>
      </c>
      <c r="E53" s="86">
        <v>2.5161796705182738E-4</v>
      </c>
      <c r="F53" s="86">
        <v>0</v>
      </c>
      <c r="G53" s="86">
        <v>1</v>
      </c>
      <c r="H53" s="86">
        <v>0</v>
      </c>
      <c r="I53" s="86" t="s">
        <v>21</v>
      </c>
      <c r="J53" s="86" t="b">
        <f>IF(COUNTIF(ParametrosSemSeedFixa!$A:$A,Parametros!A53)&gt;0,FALSE,TRUE)</f>
        <v>1</v>
      </c>
      <c r="K53" s="86" t="str">
        <f t="shared" si="3"/>
        <v>OK</v>
      </c>
      <c r="L53" s="86" t="str">
        <f>VLOOKUP(C53,Distribuições!$A$1:$F$13,6,FALSE)</f>
        <v>Parametro 1: média, Parametro 2: desvio padrão, Parametro 3: mínimo, Parametro 4: máximo</v>
      </c>
      <c r="M53" s="86">
        <f>COUNTIF(Verificação_Parametros!$A:$A,Parametros!A53)</f>
        <v>1</v>
      </c>
      <c r="P53" s="86" t="b">
        <f>COUNTIF(Constantes!$A:$A,Parametros!A53)&gt;0</f>
        <v>0</v>
      </c>
    </row>
    <row r="54" spans="1:16" s="86" customFormat="1" ht="12.75" x14ac:dyDescent="0.2">
      <c r="A54" s="86" t="s">
        <v>229</v>
      </c>
      <c r="B54" s="86" t="str">
        <f>IF(VLOOKUP(A54,Verificação_Parametros!$A:$B,2,FALSE),"Sim","Não")</f>
        <v>Sim</v>
      </c>
      <c r="C54" s="86" t="s">
        <v>457</v>
      </c>
      <c r="D54" s="86">
        <v>1.6939582156973462E-3</v>
      </c>
      <c r="E54" s="86">
        <v>1.0186522145729095E-3</v>
      </c>
      <c r="F54" s="86">
        <v>0</v>
      </c>
      <c r="G54" s="86">
        <v>1</v>
      </c>
      <c r="H54" s="86">
        <v>0</v>
      </c>
      <c r="I54" s="86" t="s">
        <v>21</v>
      </c>
      <c r="J54" s="86" t="b">
        <f>IF(COUNTIF(ParametrosSemSeedFixa!$A:$A,Parametros!A54)&gt;0,FALSE,TRUE)</f>
        <v>1</v>
      </c>
      <c r="K54" s="86" t="str">
        <f t="shared" si="3"/>
        <v>OK</v>
      </c>
      <c r="L54" s="86" t="str">
        <f>VLOOKUP(C54,Distribuições!$A$1:$F$13,6,FALSE)</f>
        <v>Parametro 1: média, Parametro 2: desvio padrão, Parametro 3: mínimo, Parametro 4: máximo</v>
      </c>
      <c r="M54" s="86">
        <f>COUNTIF(Verificação_Parametros!$A:$A,Parametros!A54)</f>
        <v>1</v>
      </c>
      <c r="P54" s="86" t="b">
        <f>COUNTIF(Constantes!$A:$A,Parametros!A54)&gt;0</f>
        <v>0</v>
      </c>
    </row>
    <row r="55" spans="1:16" s="86" customFormat="1" ht="12.75" x14ac:dyDescent="0.2">
      <c r="A55" s="86" t="s">
        <v>233</v>
      </c>
      <c r="B55" s="86" t="str">
        <f>IF(VLOOKUP(A55,Verificação_Parametros!$A:$B,2,FALSE),"Sim","Não")</f>
        <v>Sim</v>
      </c>
      <c r="C55" s="86" t="s">
        <v>38</v>
      </c>
      <c r="D55" s="86">
        <v>0</v>
      </c>
      <c r="E55" s="86">
        <v>0</v>
      </c>
      <c r="F55" s="86">
        <v>0</v>
      </c>
      <c r="G55" s="86">
        <v>1</v>
      </c>
      <c r="H55" s="86">
        <v>0</v>
      </c>
      <c r="I55" s="86" t="s">
        <v>21</v>
      </c>
      <c r="J55" s="86" t="b">
        <f>IF(COUNTIF(ParametrosSemSeedFixa!$A:$A,Parametros!A55)&gt;0,FALSE,TRUE)</f>
        <v>1</v>
      </c>
      <c r="K55" s="86" t="str">
        <f t="shared" si="3"/>
        <v>OK</v>
      </c>
      <c r="L55" s="86" t="str">
        <f>VLOOKUP(C55,Distribuições!$A$1:$F$13,6,FALSE)</f>
        <v>Parametro 1: média, Parametro 2: desvio padrão</v>
      </c>
      <c r="M55" s="86">
        <f>COUNTIF(Verificação_Parametros!$A:$A,Parametros!A55)</f>
        <v>1</v>
      </c>
      <c r="P55" s="86" t="b">
        <f>COUNTIF(Constantes!$A:$A,Parametros!A55)&gt;0</f>
        <v>0</v>
      </c>
    </row>
    <row r="56" spans="1:16" s="86" customFormat="1" ht="12.75" x14ac:dyDescent="0.2">
      <c r="A56" s="86" t="s">
        <v>238</v>
      </c>
      <c r="B56" s="86" t="str">
        <f>IF(VLOOKUP(A56,Verificação_Parametros!$A:$B,2,FALSE),"Sim","Não")</f>
        <v>Sim</v>
      </c>
      <c r="C56" s="86" t="s">
        <v>38</v>
      </c>
      <c r="D56" s="86">
        <v>0</v>
      </c>
      <c r="E56" s="86">
        <v>0</v>
      </c>
      <c r="F56" s="86">
        <v>0</v>
      </c>
      <c r="G56" s="86">
        <v>1</v>
      </c>
      <c r="H56" s="86">
        <v>0</v>
      </c>
      <c r="I56" s="86" t="s">
        <v>21</v>
      </c>
      <c r="J56" s="86" t="b">
        <f>IF(COUNTIF(ParametrosSemSeedFixa!$A:$A,Parametros!A56)&gt;0,FALSE,TRUE)</f>
        <v>1</v>
      </c>
      <c r="K56" s="86" t="str">
        <f t="shared" si="3"/>
        <v>OK</v>
      </c>
      <c r="L56" s="86" t="str">
        <f>VLOOKUP(C56,Distribuições!$A$1:$F$13,6,FALSE)</f>
        <v>Parametro 1: média, Parametro 2: desvio padrão</v>
      </c>
      <c r="M56" s="86">
        <f>COUNTIF(Verificação_Parametros!$A:$A,Parametros!A56)</f>
        <v>1</v>
      </c>
      <c r="P56" s="86" t="b">
        <f>COUNTIF(Constantes!$A:$A,Parametros!A56)&gt;0</f>
        <v>0</v>
      </c>
    </row>
    <row r="57" spans="1:16" s="86" customFormat="1" ht="12.75" x14ac:dyDescent="0.2">
      <c r="A57" s="86" t="s">
        <v>242</v>
      </c>
      <c r="B57" s="86" t="str">
        <f>IF(VLOOKUP(A57,Verificação_Parametros!$A:$B,2,FALSE),"Sim","Não")</f>
        <v>Sim</v>
      </c>
      <c r="C57" s="86" t="s">
        <v>457</v>
      </c>
      <c r="D57" s="86">
        <v>5.0818746470920381E-3</v>
      </c>
      <c r="E57" s="86">
        <v>1.2169421799424144E-3</v>
      </c>
      <c r="F57" s="86">
        <v>0</v>
      </c>
      <c r="G57" s="86">
        <v>1</v>
      </c>
      <c r="H57" s="86">
        <v>0</v>
      </c>
      <c r="I57" s="86" t="s">
        <v>21</v>
      </c>
      <c r="J57" s="86" t="b">
        <f>IF(COUNTIF(ParametrosSemSeedFixa!$A:$A,Parametros!A57)&gt;0,FALSE,TRUE)</f>
        <v>1</v>
      </c>
      <c r="K57" s="86" t="str">
        <f t="shared" si="3"/>
        <v>OK</v>
      </c>
      <c r="L57" s="86" t="str">
        <f>VLOOKUP(C57,Distribuições!$A$1:$F$13,6,FALSE)</f>
        <v>Parametro 1: média, Parametro 2: desvio padrão, Parametro 3: mínimo, Parametro 4: máximo</v>
      </c>
      <c r="M57" s="86">
        <f>COUNTIF(Verificação_Parametros!$A:$A,Parametros!A57)</f>
        <v>1</v>
      </c>
      <c r="P57" s="86" t="b">
        <f>COUNTIF(Constantes!$A:$A,Parametros!A57)&gt;0</f>
        <v>0</v>
      </c>
    </row>
    <row r="58" spans="1:16" s="86" customFormat="1" ht="12.75" x14ac:dyDescent="0.2">
      <c r="A58" s="86" t="s">
        <v>230</v>
      </c>
      <c r="B58" s="86" t="str">
        <f>IF(VLOOKUP(A58,Verificação_Parametros!$A:$B,2,FALSE),"Sim","Não")</f>
        <v>Sim</v>
      </c>
      <c r="C58" s="86" t="s">
        <v>38</v>
      </c>
      <c r="D58" s="86">
        <v>0</v>
      </c>
      <c r="E58" s="86">
        <v>0</v>
      </c>
      <c r="F58" s="86">
        <v>0</v>
      </c>
      <c r="G58" s="86">
        <v>1</v>
      </c>
      <c r="H58" s="86">
        <v>0</v>
      </c>
      <c r="I58" s="86" t="s">
        <v>21</v>
      </c>
      <c r="J58" s="86" t="b">
        <f>IF(COUNTIF(ParametrosSemSeedFixa!$A:$A,Parametros!A58)&gt;0,FALSE,TRUE)</f>
        <v>1</v>
      </c>
      <c r="K58" s="86" t="str">
        <f t="shared" si="3"/>
        <v>OK</v>
      </c>
      <c r="L58" s="86" t="str">
        <f>VLOOKUP(C58,Distribuições!$A$1:$F$13,6,FALSE)</f>
        <v>Parametro 1: média, Parametro 2: desvio padrão</v>
      </c>
      <c r="M58" s="86">
        <f>COUNTIF(Verificação_Parametros!$A:$A,Parametros!A58)</f>
        <v>1</v>
      </c>
      <c r="P58" s="86" t="b">
        <f>COUNTIF(Constantes!$A:$A,Parametros!A58)&gt;0</f>
        <v>0</v>
      </c>
    </row>
    <row r="59" spans="1:16" s="86" customFormat="1" ht="12.75" x14ac:dyDescent="0.2">
      <c r="A59" s="86" t="s">
        <v>234</v>
      </c>
      <c r="B59" s="86" t="str">
        <f>IF(VLOOKUP(A59,Verificação_Parametros!$A:$B,2,FALSE),"Sim","Não")</f>
        <v>Sim</v>
      </c>
      <c r="C59" s="86" t="s">
        <v>38</v>
      </c>
      <c r="D59" s="86">
        <v>0</v>
      </c>
      <c r="E59" s="86">
        <v>0</v>
      </c>
      <c r="F59" s="86">
        <v>0</v>
      </c>
      <c r="G59" s="86">
        <v>1</v>
      </c>
      <c r="H59" s="86">
        <v>0</v>
      </c>
      <c r="I59" s="86" t="s">
        <v>21</v>
      </c>
      <c r="J59" s="86" t="b">
        <f>IF(COUNTIF(ParametrosSemSeedFixa!$A:$A,Parametros!A59)&gt;0,FALSE,TRUE)</f>
        <v>1</v>
      </c>
      <c r="K59" s="86" t="str">
        <f t="shared" si="3"/>
        <v>OK</v>
      </c>
      <c r="L59" s="86" t="str">
        <f>VLOOKUP(C59,Distribuições!$A$1:$F$13,6,FALSE)</f>
        <v>Parametro 1: média, Parametro 2: desvio padrão</v>
      </c>
      <c r="M59" s="86">
        <f>COUNTIF(Verificação_Parametros!$A:$A,Parametros!A59)</f>
        <v>1</v>
      </c>
      <c r="P59" s="86" t="b">
        <f>COUNTIF(Constantes!$A:$A,Parametros!A59)&gt;0</f>
        <v>0</v>
      </c>
    </row>
    <row r="60" spans="1:16" s="86" customFormat="1" ht="12.75" x14ac:dyDescent="0.2">
      <c r="A60" s="86" t="s">
        <v>239</v>
      </c>
      <c r="B60" s="86" t="str">
        <f>IF(VLOOKUP(A60,Verificação_Parametros!$A:$B,2,FALSE),"Sim","Não")</f>
        <v>Sim</v>
      </c>
      <c r="C60" s="86" t="s">
        <v>457</v>
      </c>
      <c r="D60" s="86">
        <v>0.20609824957651043</v>
      </c>
      <c r="E60" s="86">
        <v>0.10611506557449443</v>
      </c>
      <c r="F60" s="86">
        <v>0</v>
      </c>
      <c r="G60" s="86">
        <v>1</v>
      </c>
      <c r="H60" s="86">
        <v>0</v>
      </c>
      <c r="I60" s="86" t="s">
        <v>21</v>
      </c>
      <c r="J60" s="86" t="b">
        <f>IF(COUNTIF(ParametrosSemSeedFixa!$A:$A,Parametros!A60)&gt;0,FALSE,TRUE)</f>
        <v>1</v>
      </c>
      <c r="K60" s="86" t="str">
        <f t="shared" si="3"/>
        <v>OK</v>
      </c>
      <c r="L60" s="86" t="str">
        <f>VLOOKUP(C60,Distribuições!$A$1:$F$13,6,FALSE)</f>
        <v>Parametro 1: média, Parametro 2: desvio padrão, Parametro 3: mínimo, Parametro 4: máximo</v>
      </c>
      <c r="M60" s="86">
        <f>COUNTIF(Verificação_Parametros!$A:$A,Parametros!A60)</f>
        <v>1</v>
      </c>
      <c r="P60" s="86" t="b">
        <f>COUNTIF(Constantes!$A:$A,Parametros!A60)&gt;0</f>
        <v>0</v>
      </c>
    </row>
    <row r="61" spans="1:16" s="86" customFormat="1" ht="12.75" x14ac:dyDescent="0.2">
      <c r="A61" s="86" t="s">
        <v>243</v>
      </c>
      <c r="B61" s="86" t="str">
        <f>IF(VLOOKUP(A61,Verificação_Parametros!$A:$B,2,FALSE),"Sim","Não")</f>
        <v>Sim</v>
      </c>
      <c r="C61" s="86" t="s">
        <v>457</v>
      </c>
      <c r="D61" s="86">
        <v>2.20214568040655E-2</v>
      </c>
      <c r="E61" s="86">
        <v>9.7408030964799483E-3</v>
      </c>
      <c r="F61" s="86">
        <v>0</v>
      </c>
      <c r="G61" s="86">
        <v>1</v>
      </c>
      <c r="H61" s="86">
        <v>0</v>
      </c>
      <c r="I61" s="86" t="s">
        <v>21</v>
      </c>
      <c r="J61" s="86" t="b">
        <f>IF(COUNTIF(ParametrosSemSeedFixa!$A:$A,Parametros!A61)&gt;0,FALSE,TRUE)</f>
        <v>1</v>
      </c>
      <c r="K61" s="86" t="str">
        <f t="shared" si="3"/>
        <v>OK</v>
      </c>
      <c r="L61" s="86" t="str">
        <f>VLOOKUP(C61,Distribuições!$A$1:$F$13,6,FALSE)</f>
        <v>Parametro 1: média, Parametro 2: desvio padrão, Parametro 3: mínimo, Parametro 4: máximo</v>
      </c>
      <c r="M61" s="86">
        <f>COUNTIF(Verificação_Parametros!$A:$A,Parametros!A61)</f>
        <v>1</v>
      </c>
      <c r="P61" s="86" t="b">
        <f>COUNTIF(Constantes!$A:$A,Parametros!A61)&gt;0</f>
        <v>0</v>
      </c>
    </row>
    <row r="62" spans="1:16" s="86" customFormat="1" ht="12.75" x14ac:dyDescent="0.2">
      <c r="A62" s="86" t="s">
        <v>231</v>
      </c>
      <c r="B62" s="86" t="str">
        <f>IF(VLOOKUP(A62,Verificação_Parametros!$A:$B,2,FALSE),"Sim","Não")</f>
        <v>Sim</v>
      </c>
      <c r="C62" s="86" t="s">
        <v>38</v>
      </c>
      <c r="D62" s="86">
        <v>0</v>
      </c>
      <c r="E62" s="86">
        <v>0</v>
      </c>
      <c r="F62" s="86">
        <v>0</v>
      </c>
      <c r="G62" s="86">
        <v>1</v>
      </c>
      <c r="H62" s="86">
        <v>0</v>
      </c>
      <c r="I62" s="86" t="s">
        <v>21</v>
      </c>
      <c r="J62" s="86" t="b">
        <f>IF(COUNTIF(ParametrosSemSeedFixa!$A:$A,Parametros!A62)&gt;0,FALSE,TRUE)</f>
        <v>1</v>
      </c>
      <c r="K62" s="86" t="str">
        <f t="shared" si="3"/>
        <v>OK</v>
      </c>
      <c r="L62" s="86" t="str">
        <f>VLOOKUP(C62,Distribuições!$A$1:$F$13,6,FALSE)</f>
        <v>Parametro 1: média, Parametro 2: desvio padrão</v>
      </c>
      <c r="M62" s="86">
        <f>COUNTIF(Verificação_Parametros!$A:$A,Parametros!A62)</f>
        <v>1</v>
      </c>
      <c r="P62" s="86" t="b">
        <f>COUNTIF(Constantes!$A:$A,Parametros!A62)&gt;0</f>
        <v>0</v>
      </c>
    </row>
    <row r="63" spans="1:16" s="86" customFormat="1" ht="12.75" x14ac:dyDescent="0.2">
      <c r="A63" s="86" t="s">
        <v>235</v>
      </c>
      <c r="B63" s="86" t="str">
        <f>IF(VLOOKUP(A63,Verificação_Parametros!$A:$B,2,FALSE),"Sim","Não")</f>
        <v>Sim</v>
      </c>
      <c r="C63" s="86" t="s">
        <v>38</v>
      </c>
      <c r="D63" s="86">
        <v>0</v>
      </c>
      <c r="E63" s="86">
        <v>0</v>
      </c>
      <c r="F63" s="86">
        <v>0</v>
      </c>
      <c r="G63" s="86">
        <v>1</v>
      </c>
      <c r="H63" s="86">
        <v>0</v>
      </c>
      <c r="I63" s="86" t="s">
        <v>21</v>
      </c>
      <c r="J63" s="86" t="b">
        <f>IF(COUNTIF(ParametrosSemSeedFixa!$A:$A,Parametros!A63)&gt;0,FALSE,TRUE)</f>
        <v>1</v>
      </c>
      <c r="K63" s="86" t="str">
        <f t="shared" si="3"/>
        <v>OK</v>
      </c>
      <c r="L63" s="86" t="str">
        <f>VLOOKUP(C63,Distribuições!$A$1:$F$13,6,FALSE)</f>
        <v>Parametro 1: média, Parametro 2: desvio padrão</v>
      </c>
      <c r="M63" s="86">
        <f>COUNTIF(Verificação_Parametros!$A:$A,Parametros!A63)</f>
        <v>1</v>
      </c>
      <c r="P63" s="86" t="b">
        <f>COUNTIF(Constantes!$A:$A,Parametros!A63)&gt;0</f>
        <v>0</v>
      </c>
    </row>
    <row r="64" spans="1:16" s="86" customFormat="1" ht="12.75" x14ac:dyDescent="0.2">
      <c r="A64" s="86" t="s">
        <v>52</v>
      </c>
      <c r="B64" s="86" t="str">
        <f>IF(VLOOKUP(A64,Verificação_Parametros!$A:$B,2,FALSE),"Sim","Não")</f>
        <v>Sim</v>
      </c>
      <c r="C64" s="86" t="s">
        <v>457</v>
      </c>
      <c r="D64" s="86">
        <v>4.2021940000000004</v>
      </c>
      <c r="E64" s="86">
        <v>1.4172802723165652</v>
      </c>
      <c r="F64" s="86">
        <v>0</v>
      </c>
      <c r="G64" s="86">
        <f>D64+E64*10+1</f>
        <v>19.374996723165651</v>
      </c>
      <c r="H64" s="86">
        <v>0</v>
      </c>
      <c r="I64" s="86" t="s">
        <v>21</v>
      </c>
      <c r="J64" s="86" t="b">
        <f>IF(COUNTIF(ParametrosSemSeedFixa!$A:$A,Parametros!A64)&gt;0,FALSE,TRUE)</f>
        <v>1</v>
      </c>
      <c r="K64" s="86" t="str">
        <f t="shared" si="3"/>
        <v>OK</v>
      </c>
      <c r="L64" s="86" t="str">
        <f>VLOOKUP(C64,Distribuições!$A$1:$F$13,6,FALSE)</f>
        <v>Parametro 1: média, Parametro 2: desvio padrão, Parametro 3: mínimo, Parametro 4: máximo</v>
      </c>
      <c r="M64" s="86">
        <f>COUNTIF(Verificação_Parametros!$A:$A,Parametros!A64)</f>
        <v>1</v>
      </c>
      <c r="P64" s="86" t="b">
        <f>COUNTIF(Constantes!$A:$A,Parametros!A64)&gt;0</f>
        <v>0</v>
      </c>
    </row>
    <row r="65" spans="1:16" s="86" customFormat="1" ht="12.75" x14ac:dyDescent="0.2">
      <c r="A65" s="86" t="s">
        <v>76</v>
      </c>
      <c r="B65" s="86" t="str">
        <f>IF(VLOOKUP(A65,Verificação_Parametros!$A:$B,2,FALSE),"Sim","Não")</f>
        <v>Sim</v>
      </c>
      <c r="C65" s="86" t="s">
        <v>457</v>
      </c>
      <c r="D65" s="87">
        <v>1.9182539682539683</v>
      </c>
      <c r="E65" s="87">
        <v>0.15799990751103174</v>
      </c>
      <c r="F65" s="86">
        <v>0</v>
      </c>
      <c r="G65" s="86">
        <v>15</v>
      </c>
      <c r="H65" s="86">
        <v>0</v>
      </c>
      <c r="I65" s="86" t="s">
        <v>22</v>
      </c>
      <c r="J65" s="86" t="b">
        <f>IF(COUNTIF(ParametrosSemSeedFixa!$A:$A,Parametros!A65)&gt;0,FALSE,TRUE)</f>
        <v>1</v>
      </c>
      <c r="K65" s="86" t="str">
        <f t="shared" si="3"/>
        <v>OK</v>
      </c>
      <c r="L65" s="86" t="str">
        <f>VLOOKUP(C65,Distribuições!$A$1:$F$13,6,FALSE)</f>
        <v>Parametro 1: média, Parametro 2: desvio padrão, Parametro 3: mínimo, Parametro 4: máximo</v>
      </c>
      <c r="M65" s="86">
        <f>COUNTIF(Verificação_Parametros!$A:$A,Parametros!A65)</f>
        <v>1</v>
      </c>
      <c r="N65" s="86" t="s">
        <v>509</v>
      </c>
      <c r="O65" s="86" t="s">
        <v>513</v>
      </c>
      <c r="P65" s="86" t="b">
        <f>COUNTIF(Constantes!$A:$A,Parametros!A65)&gt;0</f>
        <v>0</v>
      </c>
    </row>
    <row r="66" spans="1:16" s="86" customFormat="1" ht="12.75" x14ac:dyDescent="0.2">
      <c r="A66" s="86" t="s">
        <v>86</v>
      </c>
      <c r="B66" s="86" t="str">
        <f>IF(VLOOKUP(A66,Verificação_Parametros!$A:$B,2,FALSE),"Sim","Não")</f>
        <v>Não</v>
      </c>
      <c r="C66" s="86" t="s">
        <v>39</v>
      </c>
      <c r="D66" s="86">
        <v>0</v>
      </c>
      <c r="E66" s="86">
        <v>5.0000000000000001E-3</v>
      </c>
      <c r="F66" s="86">
        <v>0.01</v>
      </c>
      <c r="H66" s="86">
        <v>0</v>
      </c>
      <c r="I66" s="86" t="s">
        <v>22</v>
      </c>
      <c r="J66" s="86" t="b">
        <f>IF(COUNTIF(ParametrosSemSeedFixa!$A:$A,Parametros!A66)&gt;0,FALSE,TRUE)</f>
        <v>1</v>
      </c>
      <c r="K66" s="86" t="str">
        <f t="shared" si="3"/>
        <v>OK</v>
      </c>
      <c r="L66" s="86" t="str">
        <f>VLOOKUP(C66,Distribuições!$A$1:$F$13,6,FALSE)</f>
        <v>Parametro 1: mínimo, Parametro 2: moda (valor mais provável), Parametro 3: máximo</v>
      </c>
      <c r="M66" s="86">
        <f>COUNTIF(Verificação_Parametros!$A:$A,Parametros!A66)</f>
        <v>1</v>
      </c>
      <c r="N66" s="86" t="s">
        <v>509</v>
      </c>
      <c r="O66" s="86" t="s">
        <v>510</v>
      </c>
      <c r="P66" s="86" t="b">
        <f>COUNTIF(Constantes!$A:$A,Parametros!A66)&gt;0</f>
        <v>0</v>
      </c>
    </row>
    <row r="67" spans="1:16" s="86" customFormat="1" ht="12.75" x14ac:dyDescent="0.2">
      <c r="A67" s="86" t="s">
        <v>111</v>
      </c>
      <c r="B67" s="86" t="str">
        <f>IF(VLOOKUP(A67,Verificação_Parametros!$A:$B,2,FALSE),"Sim","Não")</f>
        <v>Sim</v>
      </c>
      <c r="C67" s="86" t="s">
        <v>457</v>
      </c>
      <c r="D67" s="86">
        <v>782.47652980501255</v>
      </c>
      <c r="E67" s="86">
        <v>292.31790708022641</v>
      </c>
      <c r="F67" s="86">
        <v>0</v>
      </c>
      <c r="G67" s="86">
        <f>D67+E67*10</f>
        <v>3705.6556006072765</v>
      </c>
      <c r="H67" s="86">
        <v>0</v>
      </c>
      <c r="I67" s="86" t="s">
        <v>22</v>
      </c>
      <c r="J67" s="86" t="b">
        <f>IF(COUNTIF(ParametrosSemSeedFixa!$A:$A,Parametros!A67)&gt;0,FALSE,TRUE)</f>
        <v>1</v>
      </c>
      <c r="K67" s="86" t="str">
        <f t="shared" si="3"/>
        <v>OK</v>
      </c>
      <c r="L67" s="86" t="str">
        <f>VLOOKUP(C67,Distribuições!$A$1:$F$13,6,FALSE)</f>
        <v>Parametro 1: média, Parametro 2: desvio padrão, Parametro 3: mínimo, Parametro 4: máximo</v>
      </c>
      <c r="M67" s="86">
        <f>COUNTIF(Verificação_Parametros!$A:$A,Parametros!A67)</f>
        <v>1</v>
      </c>
      <c r="P67" s="86" t="b">
        <f>COUNTIF(Constantes!$A:$A,Parametros!A67)&gt;0</f>
        <v>0</v>
      </c>
    </row>
    <row r="68" spans="1:16" s="86" customFormat="1" ht="12.75" x14ac:dyDescent="0.2">
      <c r="A68" s="86" t="s">
        <v>222</v>
      </c>
      <c r="B68" s="86" t="str">
        <f>IF(VLOOKUP(A68,Verificação_Parametros!$A:$B,2,FALSE),"Sim","Não")</f>
        <v>Sim</v>
      </c>
      <c r="C68" s="86" t="s">
        <v>460</v>
      </c>
      <c r="D68" s="86">
        <f>1/20</f>
        <v>0.05</v>
      </c>
      <c r="H68" s="86">
        <v>0</v>
      </c>
      <c r="I68" s="86" t="s">
        <v>22</v>
      </c>
      <c r="J68" s="86" t="b">
        <f>IF(COUNTIF(ParametrosSemSeedFixa!$A:$A,Parametros!A68)&gt;0,FALSE,TRUE)</f>
        <v>1</v>
      </c>
      <c r="K68" s="86" t="str">
        <f t="shared" ref="K68:K85" si="4">IF(AND(C68="normal",NOT(COUNT(D68:E68)=2)),"Dados Incorretos",
IF(AND(C68="triangular",NOT(COUNT(D68:F68)=3)),"Dados Incorretos",
IF(AND(C68="poisson",NOT(COUNT(D68:E68)=1)),"Dados Incorretos",
IF(AND(C68="normaltruncada",NOT(COUNT(D68:G68)=4)),"Dados Incorretos",
IF(AND(C68="uniforme",NOT(COUNT(D68:E68)=2)),"Dados Incorretos",
IF(AND(C68="poisson_percentual_eventos",NOT(COUNT(D68:E68)=1)),"Dados Incorretos","OK"))))))</f>
        <v>OK</v>
      </c>
      <c r="L68" s="86" t="str">
        <f>VLOOKUP(C68,Distribuições!$A$1:$F$13,6,FALSE)</f>
        <v>Parametro 1: taxa (eventos / ano)</v>
      </c>
      <c r="M68" s="86">
        <f>COUNTIF(Verificação_Parametros!$A:$A,Parametros!A68)</f>
        <v>1</v>
      </c>
      <c r="N68" s="86" t="s">
        <v>509</v>
      </c>
      <c r="O68" s="86" t="s">
        <v>511</v>
      </c>
      <c r="P68" s="86" t="b">
        <f>COUNTIF(Constantes!$A:$A,Parametros!A68)&gt;0</f>
        <v>0</v>
      </c>
    </row>
    <row r="69" spans="1:16" s="86" customFormat="1" ht="12.75" x14ac:dyDescent="0.2">
      <c r="A69" s="86" t="s">
        <v>236</v>
      </c>
      <c r="B69" s="86" t="str">
        <f>IF(VLOOKUP(A69,Verificação_Parametros!$A:$B,2,FALSE),"Sim","Não")</f>
        <v>Sim</v>
      </c>
      <c r="C69" s="86" t="s">
        <v>457</v>
      </c>
      <c r="D69" s="86">
        <v>2.4844720496894408E-2</v>
      </c>
      <c r="E69" s="86">
        <v>3.5091606939056212E-2</v>
      </c>
      <c r="F69" s="86">
        <v>0</v>
      </c>
      <c r="G69" s="86">
        <v>1</v>
      </c>
      <c r="H69" s="86">
        <v>0</v>
      </c>
      <c r="I69" s="86" t="s">
        <v>22</v>
      </c>
      <c r="J69" s="86" t="b">
        <f>IF(COUNTIF(ParametrosSemSeedFixa!$A:$A,Parametros!A69)&gt;0,FALSE,TRUE)</f>
        <v>1</v>
      </c>
      <c r="K69" s="86" t="str">
        <f t="shared" si="4"/>
        <v>OK</v>
      </c>
      <c r="L69" s="86" t="str">
        <f>VLOOKUP(C69,Distribuições!$A$1:$F$13,6,FALSE)</f>
        <v>Parametro 1: média, Parametro 2: desvio padrão, Parametro 3: mínimo, Parametro 4: máximo</v>
      </c>
      <c r="M69" s="86">
        <f>COUNTIF(Verificação_Parametros!$A:$A,Parametros!A69)</f>
        <v>1</v>
      </c>
      <c r="P69" s="86" t="b">
        <f>COUNTIF(Constantes!$A:$A,Parametros!A69)&gt;0</f>
        <v>0</v>
      </c>
    </row>
    <row r="70" spans="1:16" s="86" customFormat="1" ht="12.75" x14ac:dyDescent="0.2">
      <c r="A70" s="86" t="s">
        <v>240</v>
      </c>
      <c r="B70" s="86" t="str">
        <f>IF(VLOOKUP(A70,Verificação_Parametros!$A:$B,2,FALSE),"Sim","Não")</f>
        <v>Sim</v>
      </c>
      <c r="C70" s="86" t="s">
        <v>457</v>
      </c>
      <c r="D70" s="86">
        <v>1.4963297571993226E-2</v>
      </c>
      <c r="E70" s="86">
        <v>7.208900261470543E-3</v>
      </c>
      <c r="F70" s="86">
        <v>0</v>
      </c>
      <c r="G70" s="86">
        <v>1</v>
      </c>
      <c r="H70" s="86">
        <v>0</v>
      </c>
      <c r="I70" s="86" t="s">
        <v>22</v>
      </c>
      <c r="J70" s="86" t="b">
        <f>IF(COUNTIF(ParametrosSemSeedFixa!$A:$A,Parametros!A70)&gt;0,FALSE,TRUE)</f>
        <v>1</v>
      </c>
      <c r="K70" s="86" t="str">
        <f t="shared" si="4"/>
        <v>OK</v>
      </c>
      <c r="L70" s="86" t="str">
        <f>VLOOKUP(C70,Distribuições!$A$1:$F$13,6,FALSE)</f>
        <v>Parametro 1: média, Parametro 2: desvio padrão, Parametro 3: mínimo, Parametro 4: máximo</v>
      </c>
      <c r="M70" s="86">
        <f>COUNTIF(Verificação_Parametros!$A:$A,Parametros!A70)</f>
        <v>1</v>
      </c>
      <c r="P70" s="86" t="b">
        <f>COUNTIF(Constantes!$A:$A,Parametros!A70)&gt;0</f>
        <v>0</v>
      </c>
    </row>
    <row r="71" spans="1:16" s="86" customFormat="1" ht="12.75" x14ac:dyDescent="0.2">
      <c r="A71" s="86" t="s">
        <v>228</v>
      </c>
      <c r="B71" s="86" t="str">
        <f>IF(VLOOKUP(A71,Verificação_Parametros!$A:$B,2,FALSE),"Sim","Não")</f>
        <v>Sim</v>
      </c>
      <c r="C71" s="86" t="s">
        <v>457</v>
      </c>
      <c r="D71" s="86">
        <v>2.5409373235460195E-2</v>
      </c>
      <c r="E71" s="86">
        <v>1.1812977157973135E-2</v>
      </c>
      <c r="F71" s="86">
        <v>0</v>
      </c>
      <c r="G71" s="86">
        <v>1</v>
      </c>
      <c r="H71" s="86">
        <v>0</v>
      </c>
      <c r="I71" s="86" t="s">
        <v>22</v>
      </c>
      <c r="J71" s="86" t="b">
        <f>IF(COUNTIF(ParametrosSemSeedFixa!$A:$A,Parametros!A71)&gt;0,FALSE,TRUE)</f>
        <v>1</v>
      </c>
      <c r="K71" s="86" t="str">
        <f t="shared" si="4"/>
        <v>OK</v>
      </c>
      <c r="L71" s="86" t="str">
        <f>VLOOKUP(C71,Distribuições!$A$1:$F$13,6,FALSE)</f>
        <v>Parametro 1: média, Parametro 2: desvio padrão, Parametro 3: mínimo, Parametro 4: máximo</v>
      </c>
      <c r="M71" s="86">
        <f>COUNTIF(Verificação_Parametros!$A:$A,Parametros!A71)</f>
        <v>1</v>
      </c>
      <c r="P71" s="86" t="b">
        <f>COUNTIF(Constantes!$A:$A,Parametros!A71)&gt;0</f>
        <v>0</v>
      </c>
    </row>
    <row r="72" spans="1:16" s="86" customFormat="1" x14ac:dyDescent="0.25">
      <c r="A72" s="86" t="s">
        <v>232</v>
      </c>
      <c r="B72" s="86" t="str">
        <f>IF(VLOOKUP(A72,Verificação_Parametros!$A:$B,2,FALSE),"Sim","Não")</f>
        <v>Sim</v>
      </c>
      <c r="C72" s="89" t="s">
        <v>495</v>
      </c>
      <c r="D72" s="86">
        <f>1/20</f>
        <v>0.05</v>
      </c>
      <c r="H72" s="86">
        <v>0</v>
      </c>
      <c r="I72" s="86" t="s">
        <v>22</v>
      </c>
      <c r="J72" s="86" t="b">
        <f>IF(COUNTIF(ParametrosSemSeedFixa!$A:$A,Parametros!A72)&gt;0,FALSE,TRUE)</f>
        <v>1</v>
      </c>
      <c r="K72" s="86" t="str">
        <f t="shared" si="4"/>
        <v>OK</v>
      </c>
      <c r="L72" s="86" t="str">
        <f>VLOOKUP(C72,Distribuições!$A$1:$F$13,6,FALSE)</f>
        <v>Parametro 1: taxa (eventos / ano)</v>
      </c>
      <c r="M72" s="86">
        <f>COUNTIF(Verificação_Parametros!$A:$A,Parametros!A72)</f>
        <v>1</v>
      </c>
      <c r="P72" s="86" t="b">
        <f>COUNTIF(Constantes!$A:$A,Parametros!A72)&gt;0</f>
        <v>0</v>
      </c>
    </row>
    <row r="73" spans="1:16" s="86" customFormat="1" ht="12.75" x14ac:dyDescent="0.2">
      <c r="A73" s="86" t="s">
        <v>237</v>
      </c>
      <c r="B73" s="86" t="str">
        <f>IF(VLOOKUP(A73,Verificação_Parametros!$A:$B,2,FALSE),"Sim","Não")</f>
        <v>Sim</v>
      </c>
      <c r="C73" s="86" t="s">
        <v>457</v>
      </c>
      <c r="D73" s="86">
        <v>1.6939582156973462E-3</v>
      </c>
      <c r="E73" s="86">
        <v>6.782644443656732E-4</v>
      </c>
      <c r="F73" s="86">
        <v>0</v>
      </c>
      <c r="G73" s="86">
        <v>1</v>
      </c>
      <c r="H73" s="86">
        <v>0</v>
      </c>
      <c r="I73" s="86" t="s">
        <v>22</v>
      </c>
      <c r="J73" s="86" t="b">
        <f>IF(COUNTIF(ParametrosSemSeedFixa!$A:$A,Parametros!A73)&gt;0,FALSE,TRUE)</f>
        <v>1</v>
      </c>
      <c r="K73" s="86" t="str">
        <f t="shared" si="4"/>
        <v>OK</v>
      </c>
      <c r="L73" s="86" t="str">
        <f>VLOOKUP(C73,Distribuições!$A$1:$F$13,6,FALSE)</f>
        <v>Parametro 1: média, Parametro 2: desvio padrão, Parametro 3: mínimo, Parametro 4: máximo</v>
      </c>
      <c r="M73" s="86">
        <f>COUNTIF(Verificação_Parametros!$A:$A,Parametros!A73)</f>
        <v>1</v>
      </c>
      <c r="P73" s="86" t="b">
        <f>COUNTIF(Constantes!$A:$A,Parametros!A73)&gt;0</f>
        <v>0</v>
      </c>
    </row>
    <row r="74" spans="1:16" s="86" customFormat="1" ht="12.75" x14ac:dyDescent="0.2">
      <c r="A74" s="86" t="s">
        <v>241</v>
      </c>
      <c r="B74" s="86" t="str">
        <f>IF(VLOOKUP(A74,Verificação_Parametros!$A:$B,2,FALSE),"Sim","Não")</f>
        <v>Sim</v>
      </c>
      <c r="C74" s="86" t="s">
        <v>457</v>
      </c>
      <c r="D74" s="86">
        <v>5.6465273856578201E-4</v>
      </c>
      <c r="E74" s="86">
        <v>2.5161796705182738E-4</v>
      </c>
      <c r="F74" s="86">
        <v>0</v>
      </c>
      <c r="G74" s="86">
        <v>1</v>
      </c>
      <c r="H74" s="86">
        <v>0</v>
      </c>
      <c r="I74" s="86" t="s">
        <v>22</v>
      </c>
      <c r="J74" s="86" t="b">
        <f>IF(COUNTIF(ParametrosSemSeedFixa!$A:$A,Parametros!A74)&gt;0,FALSE,TRUE)</f>
        <v>1</v>
      </c>
      <c r="K74" s="86" t="str">
        <f t="shared" si="4"/>
        <v>OK</v>
      </c>
      <c r="L74" s="86" t="str">
        <f>VLOOKUP(C74,Distribuições!$A$1:$F$13,6,FALSE)</f>
        <v>Parametro 1: média, Parametro 2: desvio padrão, Parametro 3: mínimo, Parametro 4: máximo</v>
      </c>
      <c r="M74" s="86">
        <f>COUNTIF(Verificação_Parametros!$A:$A,Parametros!A74)</f>
        <v>1</v>
      </c>
      <c r="P74" s="86" t="b">
        <f>COUNTIF(Constantes!$A:$A,Parametros!A74)&gt;0</f>
        <v>0</v>
      </c>
    </row>
    <row r="75" spans="1:16" s="86" customFormat="1" ht="12.75" x14ac:dyDescent="0.2">
      <c r="A75" s="86" t="s">
        <v>229</v>
      </c>
      <c r="B75" s="86" t="str">
        <f>IF(VLOOKUP(A75,Verificação_Parametros!$A:$B,2,FALSE),"Sim","Não")</f>
        <v>Sim</v>
      </c>
      <c r="C75" s="86" t="s">
        <v>457</v>
      </c>
      <c r="D75" s="86">
        <v>1.6939582156973462E-3</v>
      </c>
      <c r="E75" s="86">
        <v>1.0186522145729095E-3</v>
      </c>
      <c r="F75" s="86">
        <v>0</v>
      </c>
      <c r="G75" s="86">
        <v>1</v>
      </c>
      <c r="H75" s="86">
        <v>0</v>
      </c>
      <c r="I75" s="86" t="s">
        <v>22</v>
      </c>
      <c r="J75" s="86" t="b">
        <f>IF(COUNTIF(ParametrosSemSeedFixa!$A:$A,Parametros!A75)&gt;0,FALSE,TRUE)</f>
        <v>1</v>
      </c>
      <c r="K75" s="86" t="str">
        <f t="shared" si="4"/>
        <v>OK</v>
      </c>
      <c r="L75" s="86" t="str">
        <f>VLOOKUP(C75,Distribuições!$A$1:$F$13,6,FALSE)</f>
        <v>Parametro 1: média, Parametro 2: desvio padrão, Parametro 3: mínimo, Parametro 4: máximo</v>
      </c>
      <c r="M75" s="86">
        <f>COUNTIF(Verificação_Parametros!$A:$A,Parametros!A75)</f>
        <v>1</v>
      </c>
      <c r="P75" s="86" t="b">
        <f>COUNTIF(Constantes!$A:$A,Parametros!A75)&gt;0</f>
        <v>0</v>
      </c>
    </row>
    <row r="76" spans="1:16" s="86" customFormat="1" ht="12.75" x14ac:dyDescent="0.2">
      <c r="A76" s="86" t="s">
        <v>233</v>
      </c>
      <c r="B76" s="86" t="str">
        <f>IF(VLOOKUP(A76,Verificação_Parametros!$A:$B,2,FALSE),"Sim","Não")</f>
        <v>Sim</v>
      </c>
      <c r="C76" s="86" t="s">
        <v>38</v>
      </c>
      <c r="D76" s="86">
        <v>0</v>
      </c>
      <c r="E76" s="86">
        <v>0</v>
      </c>
      <c r="F76" s="86">
        <v>0</v>
      </c>
      <c r="G76" s="86">
        <v>1</v>
      </c>
      <c r="H76" s="86">
        <v>0</v>
      </c>
      <c r="I76" s="86" t="s">
        <v>22</v>
      </c>
      <c r="J76" s="86" t="b">
        <f>IF(COUNTIF(ParametrosSemSeedFixa!$A:$A,Parametros!A76)&gt;0,FALSE,TRUE)</f>
        <v>1</v>
      </c>
      <c r="K76" s="86" t="str">
        <f t="shared" si="4"/>
        <v>OK</v>
      </c>
      <c r="L76" s="86" t="str">
        <f>VLOOKUP(C76,Distribuições!$A$1:$F$13,6,FALSE)</f>
        <v>Parametro 1: média, Parametro 2: desvio padrão</v>
      </c>
      <c r="M76" s="86">
        <f>COUNTIF(Verificação_Parametros!$A:$A,Parametros!A76)</f>
        <v>1</v>
      </c>
      <c r="P76" s="86" t="b">
        <f>COUNTIF(Constantes!$A:$A,Parametros!A76)&gt;0</f>
        <v>0</v>
      </c>
    </row>
    <row r="77" spans="1:16" s="86" customFormat="1" ht="12.75" x14ac:dyDescent="0.2">
      <c r="A77" s="86" t="s">
        <v>238</v>
      </c>
      <c r="B77" s="86" t="str">
        <f>IF(VLOOKUP(A77,Verificação_Parametros!$A:$B,2,FALSE),"Sim","Não")</f>
        <v>Sim</v>
      </c>
      <c r="C77" s="86" t="s">
        <v>38</v>
      </c>
      <c r="D77" s="86">
        <v>0</v>
      </c>
      <c r="E77" s="86">
        <v>0</v>
      </c>
      <c r="F77" s="86">
        <v>0</v>
      </c>
      <c r="G77" s="86">
        <v>1</v>
      </c>
      <c r="H77" s="86">
        <v>0</v>
      </c>
      <c r="I77" s="86" t="s">
        <v>22</v>
      </c>
      <c r="J77" s="86" t="b">
        <f>IF(COUNTIF(ParametrosSemSeedFixa!$A:$A,Parametros!A77)&gt;0,FALSE,TRUE)</f>
        <v>1</v>
      </c>
      <c r="K77" s="86" t="str">
        <f t="shared" si="4"/>
        <v>OK</v>
      </c>
      <c r="L77" s="86" t="str">
        <f>VLOOKUP(C77,Distribuições!$A$1:$F$13,6,FALSE)</f>
        <v>Parametro 1: média, Parametro 2: desvio padrão</v>
      </c>
      <c r="M77" s="86">
        <f>COUNTIF(Verificação_Parametros!$A:$A,Parametros!A77)</f>
        <v>1</v>
      </c>
      <c r="P77" s="86" t="b">
        <f>COUNTIF(Constantes!$A:$A,Parametros!A77)&gt;0</f>
        <v>0</v>
      </c>
    </row>
    <row r="78" spans="1:16" s="86" customFormat="1" ht="12.75" x14ac:dyDescent="0.2">
      <c r="A78" s="86" t="s">
        <v>242</v>
      </c>
      <c r="B78" s="86" t="str">
        <f>IF(VLOOKUP(A78,Verificação_Parametros!$A:$B,2,FALSE),"Sim","Não")</f>
        <v>Sim</v>
      </c>
      <c r="C78" s="86" t="s">
        <v>457</v>
      </c>
      <c r="D78" s="86">
        <v>4.517221908526256E-3</v>
      </c>
      <c r="E78" s="86">
        <v>1.2169421799424144E-3</v>
      </c>
      <c r="F78" s="86">
        <v>0</v>
      </c>
      <c r="G78" s="86">
        <v>1</v>
      </c>
      <c r="H78" s="86">
        <v>0</v>
      </c>
      <c r="I78" s="86" t="s">
        <v>22</v>
      </c>
      <c r="J78" s="86" t="b">
        <f>IF(COUNTIF(ParametrosSemSeedFixa!$A:$A,Parametros!A78)&gt;0,FALSE,TRUE)</f>
        <v>1</v>
      </c>
      <c r="K78" s="86" t="str">
        <f t="shared" si="4"/>
        <v>OK</v>
      </c>
      <c r="L78" s="86" t="str">
        <f>VLOOKUP(C78,Distribuições!$A$1:$F$13,6,FALSE)</f>
        <v>Parametro 1: média, Parametro 2: desvio padrão, Parametro 3: mínimo, Parametro 4: máximo</v>
      </c>
      <c r="M78" s="86">
        <f>COUNTIF(Verificação_Parametros!$A:$A,Parametros!A78)</f>
        <v>1</v>
      </c>
      <c r="P78" s="86" t="b">
        <f>COUNTIF(Constantes!$A:$A,Parametros!A78)&gt;0</f>
        <v>0</v>
      </c>
    </row>
    <row r="79" spans="1:16" s="86" customFormat="1" ht="12.75" x14ac:dyDescent="0.2">
      <c r="A79" s="86" t="s">
        <v>230</v>
      </c>
      <c r="B79" s="86" t="str">
        <f>IF(VLOOKUP(A79,Verificação_Parametros!$A:$B,2,FALSE),"Sim","Não")</f>
        <v>Sim</v>
      </c>
      <c r="C79" s="86" t="s">
        <v>38</v>
      </c>
      <c r="D79" s="86">
        <v>0</v>
      </c>
      <c r="E79" s="86">
        <v>0</v>
      </c>
      <c r="F79" s="86">
        <v>0</v>
      </c>
      <c r="G79" s="86">
        <v>1</v>
      </c>
      <c r="H79" s="86">
        <v>0</v>
      </c>
      <c r="I79" s="86" t="s">
        <v>22</v>
      </c>
      <c r="J79" s="86" t="b">
        <f>IF(COUNTIF(ParametrosSemSeedFixa!$A:$A,Parametros!A79)&gt;0,FALSE,TRUE)</f>
        <v>1</v>
      </c>
      <c r="K79" s="86" t="str">
        <f t="shared" si="4"/>
        <v>OK</v>
      </c>
      <c r="L79" s="86" t="str">
        <f>VLOOKUP(C79,Distribuições!$A$1:$F$13,6,FALSE)</f>
        <v>Parametro 1: média, Parametro 2: desvio padrão</v>
      </c>
      <c r="M79" s="86">
        <f>COUNTIF(Verificação_Parametros!$A:$A,Parametros!A79)</f>
        <v>1</v>
      </c>
      <c r="P79" s="86" t="b">
        <f>COUNTIF(Constantes!$A:$A,Parametros!A79)&gt;0</f>
        <v>0</v>
      </c>
    </row>
    <row r="80" spans="1:16" s="86" customFormat="1" ht="12.75" x14ac:dyDescent="0.2">
      <c r="A80" s="86" t="s">
        <v>234</v>
      </c>
      <c r="B80" s="86" t="str">
        <f>IF(VLOOKUP(A80,Verificação_Parametros!$A:$B,2,FALSE),"Sim","Não")</f>
        <v>Sim</v>
      </c>
      <c r="C80" s="86" t="s">
        <v>38</v>
      </c>
      <c r="D80" s="86">
        <v>0</v>
      </c>
      <c r="E80" s="86">
        <v>0</v>
      </c>
      <c r="F80" s="86">
        <v>0</v>
      </c>
      <c r="G80" s="86">
        <v>1</v>
      </c>
      <c r="H80" s="86">
        <v>0</v>
      </c>
      <c r="I80" s="86" t="s">
        <v>22</v>
      </c>
      <c r="J80" s="86" t="b">
        <f>IF(COUNTIF(ParametrosSemSeedFixa!$A:$A,Parametros!A80)&gt;0,FALSE,TRUE)</f>
        <v>1</v>
      </c>
      <c r="K80" s="86" t="str">
        <f t="shared" si="4"/>
        <v>OK</v>
      </c>
      <c r="L80" s="86" t="str">
        <f>VLOOKUP(C80,Distribuições!$A$1:$F$13,6,FALSE)</f>
        <v>Parametro 1: média, Parametro 2: desvio padrão</v>
      </c>
      <c r="M80" s="86">
        <f>COUNTIF(Verificação_Parametros!$A:$A,Parametros!A80)</f>
        <v>1</v>
      </c>
      <c r="P80" s="86" t="b">
        <f>COUNTIF(Constantes!$A:$A,Parametros!A80)&gt;0</f>
        <v>0</v>
      </c>
    </row>
    <row r="81" spans="1:16" s="86" customFormat="1" ht="12.75" x14ac:dyDescent="0.2">
      <c r="A81" s="86" t="s">
        <v>239</v>
      </c>
      <c r="B81" s="86" t="str">
        <f>IF(VLOOKUP(A81,Verificação_Parametros!$A:$B,2,FALSE),"Sim","Não")</f>
        <v>Sim</v>
      </c>
      <c r="C81" s="86" t="s">
        <v>457</v>
      </c>
      <c r="D81" s="86">
        <v>0.19728966685488422</v>
      </c>
      <c r="E81" s="86">
        <v>0.10611506557449443</v>
      </c>
      <c r="F81" s="86">
        <v>0</v>
      </c>
      <c r="G81" s="86">
        <v>1</v>
      </c>
      <c r="H81" s="86">
        <v>0</v>
      </c>
      <c r="I81" s="86" t="s">
        <v>22</v>
      </c>
      <c r="J81" s="86" t="b">
        <f>IF(COUNTIF(ParametrosSemSeedFixa!$A:$A,Parametros!A81)&gt;0,FALSE,TRUE)</f>
        <v>1</v>
      </c>
      <c r="K81" s="86" t="str">
        <f t="shared" si="4"/>
        <v>OK</v>
      </c>
      <c r="L81" s="86" t="str">
        <f>VLOOKUP(C81,Distribuições!$A$1:$F$13,6,FALSE)</f>
        <v>Parametro 1: média, Parametro 2: desvio padrão, Parametro 3: mínimo, Parametro 4: máximo</v>
      </c>
      <c r="M81" s="86">
        <f>COUNTIF(Verificação_Parametros!$A:$A,Parametros!A81)</f>
        <v>1</v>
      </c>
      <c r="P81" s="86" t="b">
        <f>COUNTIF(Constantes!$A:$A,Parametros!A81)&gt;0</f>
        <v>0</v>
      </c>
    </row>
    <row r="82" spans="1:16" s="86" customFormat="1" ht="12.75" x14ac:dyDescent="0.2">
      <c r="A82" s="86" t="s">
        <v>243</v>
      </c>
      <c r="B82" s="86" t="str">
        <f>IF(VLOOKUP(A82,Verificação_Parametros!$A:$B,2,FALSE),"Sim","Não")</f>
        <v>Sim</v>
      </c>
      <c r="C82" s="86" t="s">
        <v>457</v>
      </c>
      <c r="D82" s="86">
        <v>2.20214568040655E-2</v>
      </c>
      <c r="E82" s="86">
        <v>9.7408030964799483E-3</v>
      </c>
      <c r="F82" s="86">
        <v>0</v>
      </c>
      <c r="G82" s="86">
        <v>1</v>
      </c>
      <c r="H82" s="86">
        <v>0</v>
      </c>
      <c r="I82" s="86" t="s">
        <v>22</v>
      </c>
      <c r="J82" s="86" t="b">
        <f>IF(COUNTIF(ParametrosSemSeedFixa!$A:$A,Parametros!A82)&gt;0,FALSE,TRUE)</f>
        <v>1</v>
      </c>
      <c r="K82" s="86" t="str">
        <f t="shared" si="4"/>
        <v>OK</v>
      </c>
      <c r="L82" s="86" t="str">
        <f>VLOOKUP(C82,Distribuições!$A$1:$F$13,6,FALSE)</f>
        <v>Parametro 1: média, Parametro 2: desvio padrão, Parametro 3: mínimo, Parametro 4: máximo</v>
      </c>
      <c r="M82" s="86">
        <f>COUNTIF(Verificação_Parametros!$A:$A,Parametros!A82)</f>
        <v>1</v>
      </c>
      <c r="P82" s="86" t="b">
        <f>COUNTIF(Constantes!$A:$A,Parametros!A82)&gt;0</f>
        <v>0</v>
      </c>
    </row>
    <row r="83" spans="1:16" s="86" customFormat="1" ht="12.75" x14ac:dyDescent="0.2">
      <c r="A83" s="86" t="s">
        <v>231</v>
      </c>
      <c r="B83" s="86" t="str">
        <f>IF(VLOOKUP(A83,Verificação_Parametros!$A:$B,2,FALSE),"Sim","Não")</f>
        <v>Sim</v>
      </c>
      <c r="C83" s="86" t="s">
        <v>38</v>
      </c>
      <c r="D83" s="86">
        <v>0</v>
      </c>
      <c r="E83" s="86">
        <v>0</v>
      </c>
      <c r="F83" s="86">
        <v>0</v>
      </c>
      <c r="G83" s="86">
        <v>1</v>
      </c>
      <c r="H83" s="86">
        <v>0</v>
      </c>
      <c r="I83" s="86" t="s">
        <v>22</v>
      </c>
      <c r="J83" s="86" t="b">
        <f>IF(COUNTIF(ParametrosSemSeedFixa!$A:$A,Parametros!A83)&gt;0,FALSE,TRUE)</f>
        <v>1</v>
      </c>
      <c r="K83" s="86" t="str">
        <f t="shared" si="4"/>
        <v>OK</v>
      </c>
      <c r="L83" s="86" t="str">
        <f>VLOOKUP(C83,Distribuições!$A$1:$F$13,6,FALSE)</f>
        <v>Parametro 1: média, Parametro 2: desvio padrão</v>
      </c>
      <c r="M83" s="86">
        <f>COUNTIF(Verificação_Parametros!$A:$A,Parametros!A83)</f>
        <v>1</v>
      </c>
      <c r="P83" s="86" t="b">
        <f>COUNTIF(Constantes!$A:$A,Parametros!A83)&gt;0</f>
        <v>0</v>
      </c>
    </row>
    <row r="84" spans="1:16" s="86" customFormat="1" ht="12.75" x14ac:dyDescent="0.2">
      <c r="A84" s="86" t="s">
        <v>235</v>
      </c>
      <c r="B84" s="86" t="str">
        <f>IF(VLOOKUP(A84,Verificação_Parametros!$A:$B,2,FALSE),"Sim","Não")</f>
        <v>Sim</v>
      </c>
      <c r="C84" s="86" t="s">
        <v>38</v>
      </c>
      <c r="D84" s="86">
        <v>0</v>
      </c>
      <c r="E84" s="86">
        <v>0</v>
      </c>
      <c r="F84" s="86">
        <v>0</v>
      </c>
      <c r="G84" s="86">
        <v>1</v>
      </c>
      <c r="H84" s="86">
        <v>0</v>
      </c>
      <c r="I84" s="86" t="s">
        <v>22</v>
      </c>
      <c r="J84" s="86" t="b">
        <f>IF(COUNTIF(ParametrosSemSeedFixa!$A:$A,Parametros!A84)&gt;0,FALSE,TRUE)</f>
        <v>1</v>
      </c>
      <c r="K84" s="86" t="str">
        <f t="shared" si="4"/>
        <v>OK</v>
      </c>
      <c r="L84" s="86" t="str">
        <f>VLOOKUP(C84,Distribuições!$A$1:$F$13,6,FALSE)</f>
        <v>Parametro 1: média, Parametro 2: desvio padrão</v>
      </c>
      <c r="M84" s="86">
        <f>COUNTIF(Verificação_Parametros!$A:$A,Parametros!A84)</f>
        <v>1</v>
      </c>
      <c r="P84" s="86" t="b">
        <f>COUNTIF(Constantes!$A:$A,Parametros!A84)&gt;0</f>
        <v>0</v>
      </c>
    </row>
    <row r="85" spans="1:16" s="86" customFormat="1" ht="12.75" x14ac:dyDescent="0.2">
      <c r="A85" s="86" t="s">
        <v>52</v>
      </c>
      <c r="B85" s="86" t="str">
        <f>IF(VLOOKUP(A85,Verificação_Parametros!$A:$B,2,FALSE),"Sim","Não")</f>
        <v>Sim</v>
      </c>
      <c r="C85" s="86" t="s">
        <v>457</v>
      </c>
      <c r="D85" s="86">
        <v>4.2009099962777778</v>
      </c>
      <c r="E85" s="86">
        <v>1.4172802723165652</v>
      </c>
      <c r="F85" s="86">
        <v>0</v>
      </c>
      <c r="G85" s="86">
        <f>D85+E85*10+1</f>
        <v>19.373712719443432</v>
      </c>
      <c r="H85" s="86">
        <v>0</v>
      </c>
      <c r="I85" s="86" t="s">
        <v>22</v>
      </c>
      <c r="J85" s="86" t="b">
        <f>IF(COUNTIF(ParametrosSemSeedFixa!$A:$A,Parametros!A85)&gt;0,FALSE,TRUE)</f>
        <v>1</v>
      </c>
      <c r="K85" s="86" t="str">
        <f t="shared" si="4"/>
        <v>OK</v>
      </c>
      <c r="L85" s="86" t="str">
        <f>VLOOKUP(C85,Distribuições!$A$1:$F$13,6,FALSE)</f>
        <v>Parametro 1: média, Parametro 2: desvio padrão, Parametro 3: mínimo, Parametro 4: máximo</v>
      </c>
      <c r="M85" s="86">
        <f>COUNTIF(Verificação_Parametros!$A:$A,Parametros!A85)</f>
        <v>1</v>
      </c>
      <c r="P85" s="86" t="b">
        <f>COUNTIF(Constantes!$A:$A,Parametros!A85)&gt;0</f>
        <v>0</v>
      </c>
    </row>
    <row r="86" spans="1:16" x14ac:dyDescent="0.25">
      <c r="A86" s="89" t="s">
        <v>473</v>
      </c>
      <c r="B86" s="86" t="str">
        <f>IF(VLOOKUP(A86,Verificação_Parametros!$A:$B,2,FALSE),"Sim","Não")</f>
        <v>Sim</v>
      </c>
      <c r="C86" s="86" t="s">
        <v>38</v>
      </c>
      <c r="D86" s="92">
        <v>0</v>
      </c>
      <c r="E86" s="92">
        <v>0</v>
      </c>
      <c r="H86" s="86">
        <v>0</v>
      </c>
      <c r="I86" s="86" t="s">
        <v>244</v>
      </c>
      <c r="J86" s="86" t="b">
        <f>IF(COUNTIF(ParametrosSemSeedFixa!$A:$A,Parametros!A86)&gt;0,FALSE,TRUE)</f>
        <v>1</v>
      </c>
      <c r="K86" s="86" t="str">
        <f t="shared" ref="K86:K105" si="5">IF(AND(C86="normal",NOT(COUNT(D86:E86)=2)),"Dados Incorretos",
IF(AND(C86="triangular",NOT(COUNT(D86:F86)=3)),"Dados Incorretos",
IF(AND(C86="poisson",NOT(COUNT(D86:E86)=1)),"Dados Incorretos",
IF(AND(C86="normaltruncada",NOT(COUNT(D86:G86)=4)),"Dados Incorretos",
IF(AND(C86="uniforme",NOT(COUNT(D86:E86)=2)),"Dados Incorretos",
IF(AND(C86="poisson_percentual_eventos",NOT(COUNT(D86:E86)=1)),"Dados Incorretos","OK"))))))</f>
        <v>OK</v>
      </c>
      <c r="L86" s="86" t="str">
        <f>VLOOKUP(C86,Distribuições!$A$1:$F$13,6,FALSE)</f>
        <v>Parametro 1: média, Parametro 2: desvio padrão</v>
      </c>
      <c r="M86" s="86">
        <f>COUNTIF(Verificação_Parametros!$A:$A,Parametros!A86)</f>
        <v>1</v>
      </c>
      <c r="P86" s="86" t="b">
        <f>COUNTIF(Constantes!$A:$A,Parametros!A86)&gt;0</f>
        <v>0</v>
      </c>
    </row>
    <row r="87" spans="1:16" x14ac:dyDescent="0.25">
      <c r="A87" s="89" t="s">
        <v>474</v>
      </c>
      <c r="B87" s="86" t="str">
        <f>IF(VLOOKUP(A87,Verificação_Parametros!$A:$B,2,FALSE),"Sim","Não")</f>
        <v>Sim</v>
      </c>
      <c r="C87" s="86" t="s">
        <v>38</v>
      </c>
      <c r="D87" s="92">
        <v>0</v>
      </c>
      <c r="E87" s="92">
        <v>0</v>
      </c>
      <c r="H87" s="86">
        <v>0</v>
      </c>
      <c r="I87" s="86" t="s">
        <v>244</v>
      </c>
      <c r="J87" s="86" t="b">
        <f>IF(COUNTIF(ParametrosSemSeedFixa!$A:$A,Parametros!A87)&gt;0,FALSE,TRUE)</f>
        <v>1</v>
      </c>
      <c r="K87" s="86" t="str">
        <f t="shared" si="5"/>
        <v>OK</v>
      </c>
      <c r="L87" s="86" t="str">
        <f>VLOOKUP(C87,Distribuições!$A$1:$F$13,6,FALSE)</f>
        <v>Parametro 1: média, Parametro 2: desvio padrão</v>
      </c>
      <c r="M87" s="86">
        <f>COUNTIF(Verificação_Parametros!$A:$A,Parametros!A87)</f>
        <v>1</v>
      </c>
      <c r="P87" s="86" t="b">
        <f>COUNTIF(Constantes!$A:$A,Parametros!A87)&gt;0</f>
        <v>0</v>
      </c>
    </row>
    <row r="88" spans="1:16" x14ac:dyDescent="0.25">
      <c r="A88" s="89" t="s">
        <v>475</v>
      </c>
      <c r="B88" s="86" t="str">
        <f>IF(VLOOKUP(A88,Verificação_Parametros!$A:$B,2,FALSE),"Sim","Não")</f>
        <v>Sim</v>
      </c>
      <c r="C88" s="86" t="s">
        <v>38</v>
      </c>
      <c r="D88" s="92">
        <v>0</v>
      </c>
      <c r="E88" s="92">
        <v>0</v>
      </c>
      <c r="H88" s="86">
        <v>0</v>
      </c>
      <c r="I88" s="86" t="s">
        <v>244</v>
      </c>
      <c r="J88" s="86" t="b">
        <f>IF(COUNTIF(ParametrosSemSeedFixa!$A:$A,Parametros!A88)&gt;0,FALSE,TRUE)</f>
        <v>1</v>
      </c>
      <c r="K88" s="86" t="str">
        <f t="shared" si="5"/>
        <v>OK</v>
      </c>
      <c r="L88" s="86" t="str">
        <f>VLOOKUP(C88,Distribuições!$A$1:$F$13,6,FALSE)</f>
        <v>Parametro 1: média, Parametro 2: desvio padrão</v>
      </c>
      <c r="M88" s="86">
        <f>COUNTIF(Verificação_Parametros!$A:$A,Parametros!A88)</f>
        <v>1</v>
      </c>
      <c r="P88" s="86" t="b">
        <f>COUNTIF(Constantes!$A:$A,Parametros!A88)&gt;0</f>
        <v>0</v>
      </c>
    </row>
    <row r="89" spans="1:16" x14ac:dyDescent="0.25">
      <c r="A89" s="89" t="s">
        <v>477</v>
      </c>
      <c r="B89" s="86" t="str">
        <f>IF(VLOOKUP(A89,Verificação_Parametros!$A:$B,2,FALSE),"Sim","Não")</f>
        <v>Sim</v>
      </c>
      <c r="C89" s="86" t="s">
        <v>38</v>
      </c>
      <c r="D89" s="92">
        <v>0</v>
      </c>
      <c r="E89" s="92">
        <v>0</v>
      </c>
      <c r="H89" s="86">
        <v>0</v>
      </c>
      <c r="I89" s="86" t="s">
        <v>244</v>
      </c>
      <c r="J89" s="86" t="b">
        <f>IF(COUNTIF(ParametrosSemSeedFixa!$A:$A,Parametros!A89)&gt;0,FALSE,TRUE)</f>
        <v>1</v>
      </c>
      <c r="K89" s="86" t="str">
        <f t="shared" si="5"/>
        <v>OK</v>
      </c>
      <c r="L89" s="86" t="str">
        <f>VLOOKUP(C89,Distribuições!$A$1:$F$13,6,FALSE)</f>
        <v>Parametro 1: média, Parametro 2: desvio padrão</v>
      </c>
      <c r="M89" s="86">
        <f>COUNTIF(Verificação_Parametros!$A:$A,Parametros!A89)</f>
        <v>1</v>
      </c>
      <c r="P89" s="86" t="b">
        <f>COUNTIF(Constantes!$A:$A,Parametros!A89)&gt;0</f>
        <v>0</v>
      </c>
    </row>
    <row r="90" spans="1:16" x14ac:dyDescent="0.25">
      <c r="A90" s="89" t="s">
        <v>476</v>
      </c>
      <c r="B90" s="86" t="str">
        <f>IF(VLOOKUP(A90,Verificação_Parametros!$A:$B,2,FALSE),"Sim","Não")</f>
        <v>Sim</v>
      </c>
      <c r="C90" s="86" t="s">
        <v>38</v>
      </c>
      <c r="D90" s="92">
        <v>0</v>
      </c>
      <c r="E90" s="92">
        <v>0</v>
      </c>
      <c r="H90" s="86">
        <v>0</v>
      </c>
      <c r="I90" s="86" t="s">
        <v>244</v>
      </c>
      <c r="J90" s="86" t="b">
        <f>IF(COUNTIF(ParametrosSemSeedFixa!$A:$A,Parametros!A90)&gt;0,FALSE,TRUE)</f>
        <v>1</v>
      </c>
      <c r="K90" s="86" t="str">
        <f t="shared" si="5"/>
        <v>OK</v>
      </c>
      <c r="L90" s="86" t="str">
        <f>VLOOKUP(C90,Distribuições!$A$1:$F$13,6,FALSE)</f>
        <v>Parametro 1: média, Parametro 2: desvio padrão</v>
      </c>
      <c r="M90" s="86">
        <f>COUNTIF(Verificação_Parametros!$A:$A,Parametros!A90)</f>
        <v>1</v>
      </c>
      <c r="P90" s="86" t="b">
        <f>COUNTIF(Constantes!$A:$A,Parametros!A90)&gt;0</f>
        <v>0</v>
      </c>
    </row>
    <row r="91" spans="1:16" x14ac:dyDescent="0.25">
      <c r="A91" s="89" t="s">
        <v>473</v>
      </c>
      <c r="B91" s="86" t="str">
        <f>IF(VLOOKUP(A91,Verificação_Parametros!$A:$B,2,FALSE),"Sim","Não")</f>
        <v>Sim</v>
      </c>
      <c r="C91" s="86" t="s">
        <v>38</v>
      </c>
      <c r="D91" s="92">
        <v>0</v>
      </c>
      <c r="E91" s="92">
        <v>0</v>
      </c>
      <c r="H91" s="86">
        <v>0</v>
      </c>
      <c r="I91" s="86" t="s">
        <v>10</v>
      </c>
      <c r="J91" s="86" t="b">
        <f>IF(COUNTIF(ParametrosSemSeedFixa!$A:$A,Parametros!A91)&gt;0,FALSE,TRUE)</f>
        <v>1</v>
      </c>
      <c r="K91" s="86" t="str">
        <f t="shared" si="5"/>
        <v>OK</v>
      </c>
      <c r="L91" s="86" t="str">
        <f>VLOOKUP(C91,Distribuições!$A$1:$F$13,6,FALSE)</f>
        <v>Parametro 1: média, Parametro 2: desvio padrão</v>
      </c>
      <c r="M91" s="86">
        <f>COUNTIF(Verificação_Parametros!$A:$A,Parametros!A91)</f>
        <v>1</v>
      </c>
      <c r="P91" s="86" t="b">
        <f>COUNTIF(Constantes!$A:$A,Parametros!A91)&gt;0</f>
        <v>0</v>
      </c>
    </row>
    <row r="92" spans="1:16" x14ac:dyDescent="0.25">
      <c r="A92" s="89" t="s">
        <v>474</v>
      </c>
      <c r="B92" s="86" t="str">
        <f>IF(VLOOKUP(A92,Verificação_Parametros!$A:$B,2,FALSE),"Sim","Não")</f>
        <v>Sim</v>
      </c>
      <c r="C92" s="86" t="s">
        <v>38</v>
      </c>
      <c r="D92" s="92">
        <v>0</v>
      </c>
      <c r="E92" s="92">
        <v>0</v>
      </c>
      <c r="H92" s="86">
        <v>0</v>
      </c>
      <c r="I92" s="86" t="s">
        <v>10</v>
      </c>
      <c r="J92" s="86" t="b">
        <f>IF(COUNTIF(ParametrosSemSeedFixa!$A:$A,Parametros!A92)&gt;0,FALSE,TRUE)</f>
        <v>1</v>
      </c>
      <c r="K92" s="86" t="str">
        <f t="shared" si="5"/>
        <v>OK</v>
      </c>
      <c r="L92" s="86" t="str">
        <f>VLOOKUP(C92,Distribuições!$A$1:$F$13,6,FALSE)</f>
        <v>Parametro 1: média, Parametro 2: desvio padrão</v>
      </c>
      <c r="M92" s="86">
        <f>COUNTIF(Verificação_Parametros!$A:$A,Parametros!A92)</f>
        <v>1</v>
      </c>
      <c r="P92" s="86" t="b">
        <f>COUNTIF(Constantes!$A:$A,Parametros!A92)&gt;0</f>
        <v>0</v>
      </c>
    </row>
    <row r="93" spans="1:16" x14ac:dyDescent="0.25">
      <c r="A93" s="89" t="s">
        <v>475</v>
      </c>
      <c r="B93" s="86" t="str">
        <f>IF(VLOOKUP(A93,Verificação_Parametros!$A:$B,2,FALSE),"Sim","Não")</f>
        <v>Sim</v>
      </c>
      <c r="C93" s="86" t="s">
        <v>38</v>
      </c>
      <c r="D93" s="92">
        <v>0</v>
      </c>
      <c r="E93" s="92">
        <v>0</v>
      </c>
      <c r="H93" s="86">
        <v>0</v>
      </c>
      <c r="I93" s="86" t="s">
        <v>10</v>
      </c>
      <c r="J93" s="86" t="b">
        <f>IF(COUNTIF(ParametrosSemSeedFixa!$A:$A,Parametros!A93)&gt;0,FALSE,TRUE)</f>
        <v>1</v>
      </c>
      <c r="K93" s="86" t="str">
        <f t="shared" si="5"/>
        <v>OK</v>
      </c>
      <c r="L93" s="86" t="str">
        <f>VLOOKUP(C93,Distribuições!$A$1:$F$13,6,FALSE)</f>
        <v>Parametro 1: média, Parametro 2: desvio padrão</v>
      </c>
      <c r="M93" s="86">
        <f>COUNTIF(Verificação_Parametros!$A:$A,Parametros!A93)</f>
        <v>1</v>
      </c>
      <c r="P93" s="86" t="b">
        <f>COUNTIF(Constantes!$A:$A,Parametros!A93)&gt;0</f>
        <v>0</v>
      </c>
    </row>
    <row r="94" spans="1:16" x14ac:dyDescent="0.25">
      <c r="A94" s="89" t="s">
        <v>477</v>
      </c>
      <c r="B94" s="86" t="str">
        <f>IF(VLOOKUP(A94,Verificação_Parametros!$A:$B,2,FALSE),"Sim","Não")</f>
        <v>Sim</v>
      </c>
      <c r="C94" s="86" t="s">
        <v>38</v>
      </c>
      <c r="D94" s="92">
        <v>0</v>
      </c>
      <c r="E94" s="92">
        <v>0</v>
      </c>
      <c r="H94" s="86">
        <v>0</v>
      </c>
      <c r="I94" s="86" t="s">
        <v>10</v>
      </c>
      <c r="J94" s="86" t="b">
        <f>IF(COUNTIF(ParametrosSemSeedFixa!$A:$A,Parametros!A94)&gt;0,FALSE,TRUE)</f>
        <v>1</v>
      </c>
      <c r="K94" s="86" t="str">
        <f t="shared" si="5"/>
        <v>OK</v>
      </c>
      <c r="L94" s="86" t="str">
        <f>VLOOKUP(C94,Distribuições!$A$1:$F$13,6,FALSE)</f>
        <v>Parametro 1: média, Parametro 2: desvio padrão</v>
      </c>
      <c r="M94" s="86">
        <f>COUNTIF(Verificação_Parametros!$A:$A,Parametros!A94)</f>
        <v>1</v>
      </c>
      <c r="P94" s="86" t="b">
        <f>COUNTIF(Constantes!$A:$A,Parametros!A94)&gt;0</f>
        <v>0</v>
      </c>
    </row>
    <row r="95" spans="1:16" x14ac:dyDescent="0.25">
      <c r="A95" s="89" t="s">
        <v>476</v>
      </c>
      <c r="B95" s="86" t="str">
        <f>IF(VLOOKUP(A95,Verificação_Parametros!$A:$B,2,FALSE),"Sim","Não")</f>
        <v>Sim</v>
      </c>
      <c r="C95" s="86" t="s">
        <v>38</v>
      </c>
      <c r="D95" s="92">
        <v>0</v>
      </c>
      <c r="E95" s="92">
        <v>0</v>
      </c>
      <c r="H95" s="86">
        <v>0</v>
      </c>
      <c r="I95" s="86" t="s">
        <v>10</v>
      </c>
      <c r="J95" s="86" t="b">
        <f>IF(COUNTIF(ParametrosSemSeedFixa!$A:$A,Parametros!A95)&gt;0,FALSE,TRUE)</f>
        <v>1</v>
      </c>
      <c r="K95" s="86" t="str">
        <f t="shared" si="5"/>
        <v>OK</v>
      </c>
      <c r="L95" s="86" t="str">
        <f>VLOOKUP(C95,Distribuições!$A$1:$F$13,6,FALSE)</f>
        <v>Parametro 1: média, Parametro 2: desvio padrão</v>
      </c>
      <c r="M95" s="86">
        <f>COUNTIF(Verificação_Parametros!$A:$A,Parametros!A95)</f>
        <v>1</v>
      </c>
      <c r="P95" s="86" t="b">
        <f>COUNTIF(Constantes!$A:$A,Parametros!A95)&gt;0</f>
        <v>0</v>
      </c>
    </row>
    <row r="96" spans="1:16" x14ac:dyDescent="0.25">
      <c r="A96" s="89" t="s">
        <v>473</v>
      </c>
      <c r="B96" s="86" t="str">
        <f>IF(VLOOKUP(A96,Verificação_Parametros!$A:$B,2,FALSE),"Sim","Não")</f>
        <v>Sim</v>
      </c>
      <c r="C96" s="86" t="s">
        <v>38</v>
      </c>
      <c r="D96" s="92">
        <v>0</v>
      </c>
      <c r="E96" s="92">
        <v>0</v>
      </c>
      <c r="H96" s="86">
        <v>0</v>
      </c>
      <c r="I96" s="86" t="s">
        <v>21</v>
      </c>
      <c r="J96" s="86" t="b">
        <f>IF(COUNTIF(ParametrosSemSeedFixa!$A:$A,Parametros!A96)&gt;0,FALSE,TRUE)</f>
        <v>1</v>
      </c>
      <c r="K96" s="86" t="str">
        <f t="shared" si="5"/>
        <v>OK</v>
      </c>
      <c r="L96" s="86" t="str">
        <f>VLOOKUP(C96,Distribuições!$A$1:$F$13,6,FALSE)</f>
        <v>Parametro 1: média, Parametro 2: desvio padrão</v>
      </c>
      <c r="M96" s="86">
        <f>COUNTIF(Verificação_Parametros!$A:$A,Parametros!A96)</f>
        <v>1</v>
      </c>
      <c r="P96" s="86" t="b">
        <f>COUNTIF(Constantes!$A:$A,Parametros!A96)&gt;0</f>
        <v>0</v>
      </c>
    </row>
    <row r="97" spans="1:16" x14ac:dyDescent="0.25">
      <c r="A97" s="89" t="s">
        <v>474</v>
      </c>
      <c r="B97" s="86" t="str">
        <f>IF(VLOOKUP(A97,Verificação_Parametros!$A:$B,2,FALSE),"Sim","Não")</f>
        <v>Sim</v>
      </c>
      <c r="C97" s="86" t="s">
        <v>38</v>
      </c>
      <c r="D97" s="92">
        <v>0</v>
      </c>
      <c r="E97" s="92">
        <v>0</v>
      </c>
      <c r="H97" s="86">
        <v>0</v>
      </c>
      <c r="I97" s="86" t="s">
        <v>21</v>
      </c>
      <c r="J97" s="86" t="b">
        <f>IF(COUNTIF(ParametrosSemSeedFixa!$A:$A,Parametros!A97)&gt;0,FALSE,TRUE)</f>
        <v>1</v>
      </c>
      <c r="K97" s="86" t="str">
        <f t="shared" si="5"/>
        <v>OK</v>
      </c>
      <c r="L97" s="86" t="str">
        <f>VLOOKUP(C97,Distribuições!$A$1:$F$13,6,FALSE)</f>
        <v>Parametro 1: média, Parametro 2: desvio padrão</v>
      </c>
      <c r="M97" s="86">
        <f>COUNTIF(Verificação_Parametros!$A:$A,Parametros!A97)</f>
        <v>1</v>
      </c>
      <c r="P97" s="86" t="b">
        <f>COUNTIF(Constantes!$A:$A,Parametros!A97)&gt;0</f>
        <v>0</v>
      </c>
    </row>
    <row r="98" spans="1:16" x14ac:dyDescent="0.25">
      <c r="A98" s="89" t="s">
        <v>475</v>
      </c>
      <c r="B98" s="86" t="str">
        <f>IF(VLOOKUP(A98,Verificação_Parametros!$A:$B,2,FALSE),"Sim","Não")</f>
        <v>Sim</v>
      </c>
      <c r="C98" s="86" t="s">
        <v>38</v>
      </c>
      <c r="D98" s="92">
        <v>0</v>
      </c>
      <c r="E98" s="92">
        <v>0</v>
      </c>
      <c r="H98" s="86">
        <v>0</v>
      </c>
      <c r="I98" s="86" t="s">
        <v>21</v>
      </c>
      <c r="J98" s="86" t="b">
        <f>IF(COUNTIF(ParametrosSemSeedFixa!$A:$A,Parametros!A98)&gt;0,FALSE,TRUE)</f>
        <v>1</v>
      </c>
      <c r="K98" s="86" t="str">
        <f t="shared" si="5"/>
        <v>OK</v>
      </c>
      <c r="L98" s="86" t="str">
        <f>VLOOKUP(C98,Distribuições!$A$1:$F$13,6,FALSE)</f>
        <v>Parametro 1: média, Parametro 2: desvio padrão</v>
      </c>
      <c r="M98" s="86">
        <f>COUNTIF(Verificação_Parametros!$A:$A,Parametros!A98)</f>
        <v>1</v>
      </c>
      <c r="P98" s="86" t="b">
        <f>COUNTIF(Constantes!$A:$A,Parametros!A98)&gt;0</f>
        <v>0</v>
      </c>
    </row>
    <row r="99" spans="1:16" x14ac:dyDescent="0.25">
      <c r="A99" s="89" t="s">
        <v>477</v>
      </c>
      <c r="B99" s="86" t="str">
        <f>IF(VLOOKUP(A99,Verificação_Parametros!$A:$B,2,FALSE),"Sim","Não")</f>
        <v>Sim</v>
      </c>
      <c r="C99" s="86" t="s">
        <v>38</v>
      </c>
      <c r="D99" s="92">
        <v>0</v>
      </c>
      <c r="E99" s="92">
        <v>0</v>
      </c>
      <c r="H99" s="86">
        <v>0</v>
      </c>
      <c r="I99" s="86" t="s">
        <v>21</v>
      </c>
      <c r="J99" s="86" t="b">
        <f>IF(COUNTIF(ParametrosSemSeedFixa!$A:$A,Parametros!A99)&gt;0,FALSE,TRUE)</f>
        <v>1</v>
      </c>
      <c r="K99" s="86" t="str">
        <f t="shared" si="5"/>
        <v>OK</v>
      </c>
      <c r="L99" s="86" t="str">
        <f>VLOOKUP(C99,Distribuições!$A$1:$F$13,6,FALSE)</f>
        <v>Parametro 1: média, Parametro 2: desvio padrão</v>
      </c>
      <c r="M99" s="86">
        <f>COUNTIF(Verificação_Parametros!$A:$A,Parametros!A99)</f>
        <v>1</v>
      </c>
      <c r="P99" s="86" t="b">
        <f>COUNTIF(Constantes!$A:$A,Parametros!A99)&gt;0</f>
        <v>0</v>
      </c>
    </row>
    <row r="100" spans="1:16" x14ac:dyDescent="0.25">
      <c r="A100" s="89" t="s">
        <v>476</v>
      </c>
      <c r="B100" s="86" t="str">
        <f>IF(VLOOKUP(A100,Verificação_Parametros!$A:$B,2,FALSE),"Sim","Não")</f>
        <v>Sim</v>
      </c>
      <c r="C100" s="86" t="s">
        <v>38</v>
      </c>
      <c r="D100" s="92">
        <v>0</v>
      </c>
      <c r="E100" s="92">
        <v>0</v>
      </c>
      <c r="H100" s="86">
        <v>0</v>
      </c>
      <c r="I100" s="86" t="s">
        <v>21</v>
      </c>
      <c r="J100" s="86" t="b">
        <f>IF(COUNTIF(ParametrosSemSeedFixa!$A:$A,Parametros!A100)&gt;0,FALSE,TRUE)</f>
        <v>1</v>
      </c>
      <c r="K100" s="86" t="str">
        <f t="shared" si="5"/>
        <v>OK</v>
      </c>
      <c r="L100" s="86" t="str">
        <f>VLOOKUP(C100,Distribuições!$A$1:$F$13,6,FALSE)</f>
        <v>Parametro 1: média, Parametro 2: desvio padrão</v>
      </c>
      <c r="M100" s="86">
        <f>COUNTIF(Verificação_Parametros!$A:$A,Parametros!A100)</f>
        <v>1</v>
      </c>
      <c r="P100" s="86" t="b">
        <f>COUNTIF(Constantes!$A:$A,Parametros!A100)&gt;0</f>
        <v>0</v>
      </c>
    </row>
    <row r="101" spans="1:16" x14ac:dyDescent="0.25">
      <c r="A101" s="89" t="s">
        <v>473</v>
      </c>
      <c r="B101" s="86" t="str">
        <f>IF(VLOOKUP(A101,Verificação_Parametros!$A:$B,2,FALSE),"Sim","Não")</f>
        <v>Sim</v>
      </c>
      <c r="C101" s="86" t="s">
        <v>38</v>
      </c>
      <c r="D101" s="92">
        <v>0</v>
      </c>
      <c r="E101" s="92">
        <v>0</v>
      </c>
      <c r="H101" s="86">
        <v>0</v>
      </c>
      <c r="I101" s="86" t="s">
        <v>22</v>
      </c>
      <c r="J101" s="86" t="b">
        <f>IF(COUNTIF(ParametrosSemSeedFixa!$A:$A,Parametros!A101)&gt;0,FALSE,TRUE)</f>
        <v>1</v>
      </c>
      <c r="K101" s="86" t="str">
        <f t="shared" si="5"/>
        <v>OK</v>
      </c>
      <c r="L101" s="86" t="str">
        <f>VLOOKUP(C101,Distribuições!$A$1:$F$13,6,FALSE)</f>
        <v>Parametro 1: média, Parametro 2: desvio padrão</v>
      </c>
      <c r="M101" s="86">
        <f>COUNTIF(Verificação_Parametros!$A:$A,Parametros!A101)</f>
        <v>1</v>
      </c>
      <c r="P101" s="86" t="b">
        <f>COUNTIF(Constantes!$A:$A,Parametros!A101)&gt;0</f>
        <v>0</v>
      </c>
    </row>
    <row r="102" spans="1:16" x14ac:dyDescent="0.25">
      <c r="A102" s="89" t="s">
        <v>474</v>
      </c>
      <c r="B102" s="86" t="str">
        <f>IF(VLOOKUP(A102,Verificação_Parametros!$A:$B,2,FALSE),"Sim","Não")</f>
        <v>Sim</v>
      </c>
      <c r="C102" s="86" t="s">
        <v>38</v>
      </c>
      <c r="D102" s="92">
        <v>0</v>
      </c>
      <c r="E102" s="92">
        <v>0</v>
      </c>
      <c r="H102" s="86">
        <v>0</v>
      </c>
      <c r="I102" s="86" t="s">
        <v>22</v>
      </c>
      <c r="J102" s="86" t="b">
        <f>IF(COUNTIF(ParametrosSemSeedFixa!$A:$A,Parametros!A102)&gt;0,FALSE,TRUE)</f>
        <v>1</v>
      </c>
      <c r="K102" s="86" t="str">
        <f t="shared" si="5"/>
        <v>OK</v>
      </c>
      <c r="L102" s="86" t="str">
        <f>VLOOKUP(C102,Distribuições!$A$1:$F$13,6,FALSE)</f>
        <v>Parametro 1: média, Parametro 2: desvio padrão</v>
      </c>
      <c r="M102" s="86">
        <f>COUNTIF(Verificação_Parametros!$A:$A,Parametros!A102)</f>
        <v>1</v>
      </c>
      <c r="P102" s="86" t="b">
        <f>COUNTIF(Constantes!$A:$A,Parametros!A102)&gt;0</f>
        <v>0</v>
      </c>
    </row>
    <row r="103" spans="1:16" x14ac:dyDescent="0.25">
      <c r="A103" s="89" t="s">
        <v>475</v>
      </c>
      <c r="B103" s="86" t="str">
        <f>IF(VLOOKUP(A103,Verificação_Parametros!$A:$B,2,FALSE),"Sim","Não")</f>
        <v>Sim</v>
      </c>
      <c r="C103" s="86" t="s">
        <v>38</v>
      </c>
      <c r="D103" s="92">
        <v>0</v>
      </c>
      <c r="E103" s="92">
        <v>0</v>
      </c>
      <c r="H103" s="86">
        <v>0</v>
      </c>
      <c r="I103" s="86" t="s">
        <v>22</v>
      </c>
      <c r="J103" s="86" t="b">
        <f>IF(COUNTIF(ParametrosSemSeedFixa!$A:$A,Parametros!A103)&gt;0,FALSE,TRUE)</f>
        <v>1</v>
      </c>
      <c r="K103" s="86" t="str">
        <f t="shared" si="5"/>
        <v>OK</v>
      </c>
      <c r="L103" s="86" t="str">
        <f>VLOOKUP(C103,Distribuições!$A$1:$F$13,6,FALSE)</f>
        <v>Parametro 1: média, Parametro 2: desvio padrão</v>
      </c>
      <c r="M103" s="86">
        <f>COUNTIF(Verificação_Parametros!$A:$A,Parametros!A103)</f>
        <v>1</v>
      </c>
      <c r="P103" s="86" t="b">
        <f>COUNTIF(Constantes!$A:$A,Parametros!A103)&gt;0</f>
        <v>0</v>
      </c>
    </row>
    <row r="104" spans="1:16" x14ac:dyDescent="0.25">
      <c r="A104" s="89" t="s">
        <v>477</v>
      </c>
      <c r="B104" s="86" t="str">
        <f>IF(VLOOKUP(A104,Verificação_Parametros!$A:$B,2,FALSE),"Sim","Não")</f>
        <v>Sim</v>
      </c>
      <c r="C104" s="86" t="s">
        <v>38</v>
      </c>
      <c r="D104" s="92">
        <v>0</v>
      </c>
      <c r="E104" s="92">
        <v>0</v>
      </c>
      <c r="H104" s="86">
        <v>0</v>
      </c>
      <c r="I104" s="86" t="s">
        <v>22</v>
      </c>
      <c r="J104" s="86" t="b">
        <f>IF(COUNTIF(ParametrosSemSeedFixa!$A:$A,Parametros!A104)&gt;0,FALSE,TRUE)</f>
        <v>1</v>
      </c>
      <c r="K104" s="86" t="str">
        <f t="shared" si="5"/>
        <v>OK</v>
      </c>
      <c r="L104" s="86" t="str">
        <f>VLOOKUP(C104,Distribuições!$A$1:$F$13,6,FALSE)</f>
        <v>Parametro 1: média, Parametro 2: desvio padrão</v>
      </c>
      <c r="M104" s="86">
        <f>COUNTIF(Verificação_Parametros!$A:$A,Parametros!A104)</f>
        <v>1</v>
      </c>
      <c r="P104" s="86" t="b">
        <f>COUNTIF(Constantes!$A:$A,Parametros!A104)&gt;0</f>
        <v>0</v>
      </c>
    </row>
    <row r="105" spans="1:16" x14ac:dyDescent="0.25">
      <c r="A105" s="89" t="s">
        <v>476</v>
      </c>
      <c r="B105" s="86" t="str">
        <f>IF(VLOOKUP(A105,Verificação_Parametros!$A:$B,2,FALSE),"Sim","Não")</f>
        <v>Sim</v>
      </c>
      <c r="C105" s="86" t="s">
        <v>38</v>
      </c>
      <c r="D105" s="92">
        <v>0</v>
      </c>
      <c r="E105" s="92">
        <v>0</v>
      </c>
      <c r="H105" s="86">
        <v>0</v>
      </c>
      <c r="I105" s="86" t="s">
        <v>22</v>
      </c>
      <c r="J105" s="86" t="b">
        <f>IF(COUNTIF(ParametrosSemSeedFixa!$A:$A,Parametros!A105)&gt;0,FALSE,TRUE)</f>
        <v>1</v>
      </c>
      <c r="K105" s="86" t="str">
        <f t="shared" si="5"/>
        <v>OK</v>
      </c>
      <c r="L105" s="86" t="str">
        <f>VLOOKUP(C105,Distribuições!$A$1:$F$13,6,FALSE)</f>
        <v>Parametro 1: média, Parametro 2: desvio padrão</v>
      </c>
      <c r="M105" s="86">
        <f>COUNTIF(Verificação_Parametros!$A:$A,Parametros!A105)</f>
        <v>1</v>
      </c>
      <c r="P105" s="86" t="b">
        <f>COUNTIF(Constantes!$A:$A,Parametros!A105)&gt;0</f>
        <v>0</v>
      </c>
    </row>
    <row r="106" spans="1:16" x14ac:dyDescent="0.25">
      <c r="A106" s="89"/>
      <c r="B106" s="86"/>
      <c r="C106" s="86"/>
      <c r="D106" s="92"/>
      <c r="E106" s="92"/>
      <c r="I106" s="86"/>
      <c r="J106" s="86"/>
      <c r="K106" s="86"/>
      <c r="L106" s="86"/>
      <c r="M106" s="86"/>
    </row>
    <row r="107" spans="1:16" x14ac:dyDescent="0.25">
      <c r="A107" s="89"/>
      <c r="B107" s="86"/>
      <c r="C107" s="86"/>
      <c r="D107" s="92"/>
      <c r="E107" s="92"/>
      <c r="I107" s="86"/>
      <c r="J107" s="86"/>
      <c r="K107" s="86"/>
      <c r="L107" s="86"/>
      <c r="M107" s="86"/>
    </row>
    <row r="108" spans="1:16" x14ac:dyDescent="0.25">
      <c r="A108" s="89"/>
      <c r="B108" s="86"/>
      <c r="C108" s="86"/>
      <c r="D108" s="92"/>
      <c r="E108" s="92"/>
      <c r="I108" s="86"/>
      <c r="J108" s="86"/>
      <c r="K108" s="86"/>
      <c r="L108" s="86"/>
      <c r="M108" s="86"/>
    </row>
    <row r="109" spans="1:16" x14ac:dyDescent="0.25">
      <c r="A109" s="89"/>
      <c r="B109" s="86"/>
      <c r="C109" s="86"/>
      <c r="D109" s="92"/>
      <c r="E109" s="92"/>
      <c r="I109" s="86"/>
      <c r="J109" s="86"/>
      <c r="K109" s="86"/>
      <c r="L109" s="86"/>
      <c r="M109" s="86"/>
    </row>
    <row r="110" spans="1:16" x14ac:dyDescent="0.25">
      <c r="A110" s="89"/>
      <c r="B110" s="86"/>
      <c r="C110" s="86"/>
      <c r="D110" s="92"/>
      <c r="E110" s="92"/>
      <c r="I110" s="86"/>
      <c r="J110" s="86"/>
      <c r="K110" s="86"/>
      <c r="L110" s="86"/>
      <c r="M110" s="86"/>
    </row>
    <row r="111" spans="1:16" x14ac:dyDescent="0.25">
      <c r="A111" s="89"/>
      <c r="B111" s="86"/>
      <c r="C111" s="86"/>
      <c r="D111" s="92"/>
      <c r="E111" s="92"/>
      <c r="I111" s="86"/>
      <c r="J111" s="86"/>
      <c r="K111" s="86"/>
      <c r="L111" s="86"/>
      <c r="M111" s="86"/>
    </row>
    <row r="112" spans="1:16" x14ac:dyDescent="0.25">
      <c r="A112" s="89"/>
      <c r="B112" s="86"/>
      <c r="C112" s="86"/>
      <c r="D112" s="92"/>
      <c r="E112" s="92"/>
      <c r="I112" s="86"/>
      <c r="J112" s="86"/>
      <c r="K112" s="86"/>
      <c r="L112" s="86"/>
      <c r="M112" s="86"/>
    </row>
    <row r="113" spans="1:13" x14ac:dyDescent="0.25">
      <c r="A113" s="89"/>
      <c r="B113" s="86"/>
      <c r="C113" s="86"/>
      <c r="D113" s="92"/>
      <c r="E113" s="92"/>
      <c r="I113" s="86"/>
      <c r="J113" s="86"/>
      <c r="K113" s="86"/>
      <c r="L113" s="86"/>
      <c r="M113" s="86"/>
    </row>
    <row r="114" spans="1:13" x14ac:dyDescent="0.25">
      <c r="A114" s="89"/>
      <c r="B114" s="86"/>
      <c r="C114" s="86"/>
      <c r="D114" s="92"/>
      <c r="E114" s="92"/>
      <c r="I114" s="86"/>
      <c r="J114" s="86"/>
      <c r="K114" s="86"/>
      <c r="L114" s="86"/>
      <c r="M114" s="86"/>
    </row>
    <row r="115" spans="1:13" x14ac:dyDescent="0.25">
      <c r="A115" s="89"/>
      <c r="B115" s="86"/>
      <c r="C115" s="86"/>
      <c r="D115" s="92"/>
      <c r="E115" s="92"/>
      <c r="I115" s="86"/>
      <c r="J115" s="86"/>
      <c r="K115" s="86"/>
      <c r="L115" s="86"/>
      <c r="M115" s="86"/>
    </row>
    <row r="116" spans="1:13" x14ac:dyDescent="0.25">
      <c r="A116" s="89"/>
      <c r="B116" s="86"/>
      <c r="C116" s="86"/>
      <c r="D116" s="92"/>
      <c r="E116" s="92"/>
      <c r="I116" s="86"/>
      <c r="J116" s="86"/>
      <c r="K116" s="86"/>
      <c r="L116" s="86"/>
      <c r="M116" s="86"/>
    </row>
    <row r="117" spans="1:13" x14ac:dyDescent="0.25">
      <c r="A117" s="89"/>
      <c r="B117" s="86"/>
      <c r="C117" s="86"/>
      <c r="D117" s="92"/>
      <c r="E117" s="92"/>
      <c r="I117" s="86"/>
      <c r="J117" s="86"/>
      <c r="K117" s="86"/>
      <c r="L117" s="86"/>
      <c r="M117" s="86"/>
    </row>
    <row r="118" spans="1:13" x14ac:dyDescent="0.25">
      <c r="A118" s="89"/>
      <c r="B118" s="86"/>
      <c r="C118" s="86"/>
      <c r="D118" s="92"/>
      <c r="E118" s="92"/>
      <c r="I118" s="86"/>
      <c r="J118" s="86"/>
      <c r="K118" s="86"/>
      <c r="L118" s="86"/>
      <c r="M118" s="86"/>
    </row>
    <row r="119" spans="1:13" x14ac:dyDescent="0.25">
      <c r="A119" s="89"/>
      <c r="B119" s="86"/>
      <c r="C119" s="86"/>
      <c r="D119" s="92"/>
      <c r="E119" s="92"/>
      <c r="I119" s="86"/>
      <c r="J119" s="86"/>
      <c r="K119" s="86"/>
      <c r="L119" s="86"/>
      <c r="M119" s="86"/>
    </row>
    <row r="120" spans="1:13" x14ac:dyDescent="0.25">
      <c r="A120" s="89"/>
      <c r="B120" s="86"/>
      <c r="C120" s="86"/>
      <c r="D120" s="92"/>
      <c r="E120" s="92"/>
      <c r="I120" s="86"/>
      <c r="J120" s="86"/>
      <c r="K120" s="86"/>
      <c r="L120" s="86"/>
      <c r="M120" s="86"/>
    </row>
    <row r="121" spans="1:13" x14ac:dyDescent="0.25">
      <c r="A121" s="89"/>
      <c r="B121" s="86"/>
      <c r="C121" s="86"/>
      <c r="D121" s="92"/>
      <c r="E121" s="92"/>
      <c r="I121" s="86"/>
      <c r="J121" s="86"/>
      <c r="K121" s="86"/>
      <c r="L121" s="86"/>
      <c r="M121" s="86"/>
    </row>
    <row r="122" spans="1:13" x14ac:dyDescent="0.25">
      <c r="A122" s="89"/>
      <c r="B122" s="86"/>
      <c r="C122" s="86"/>
      <c r="D122" s="92"/>
      <c r="E122" s="92"/>
      <c r="I122" s="86"/>
      <c r="J122" s="86"/>
      <c r="K122" s="86"/>
      <c r="L122" s="86"/>
      <c r="M122" s="86"/>
    </row>
    <row r="123" spans="1:13" x14ac:dyDescent="0.25">
      <c r="A123" s="89"/>
      <c r="B123" s="86"/>
      <c r="C123" s="86"/>
      <c r="D123" s="92"/>
      <c r="E123" s="92"/>
      <c r="I123" s="86"/>
      <c r="J123" s="86"/>
      <c r="K123" s="86"/>
      <c r="L123" s="86"/>
      <c r="M123" s="86"/>
    </row>
    <row r="124" spans="1:13" x14ac:dyDescent="0.25">
      <c r="A124" s="89"/>
      <c r="B124" s="86"/>
      <c r="C124" s="86"/>
      <c r="D124" s="92"/>
      <c r="E124" s="92"/>
      <c r="I124" s="86"/>
      <c r="J124" s="86"/>
      <c r="K124" s="86"/>
      <c r="L124" s="86"/>
      <c r="M124" s="86"/>
    </row>
    <row r="125" spans="1:13" x14ac:dyDescent="0.25">
      <c r="A125" s="89"/>
      <c r="B125" s="86"/>
      <c r="C125" s="86"/>
      <c r="D125" s="92"/>
      <c r="E125" s="92"/>
      <c r="I125" s="86"/>
      <c r="J125" s="86"/>
      <c r="K125" s="86"/>
      <c r="L125" s="86"/>
      <c r="M125" s="86"/>
    </row>
    <row r="126" spans="1:13" x14ac:dyDescent="0.25">
      <c r="A126" s="89"/>
      <c r="B126" s="86"/>
      <c r="C126" s="86"/>
      <c r="D126" s="92"/>
      <c r="E126" s="92"/>
      <c r="I126" s="86"/>
      <c r="J126" s="86"/>
      <c r="K126" s="86"/>
      <c r="L126" s="86"/>
      <c r="M126" s="86"/>
    </row>
    <row r="127" spans="1:13" x14ac:dyDescent="0.25">
      <c r="A127" s="89"/>
      <c r="B127" s="86"/>
      <c r="C127" s="86"/>
      <c r="D127" s="92"/>
      <c r="E127" s="92"/>
      <c r="I127" s="86"/>
      <c r="J127" s="86"/>
      <c r="K127" s="86"/>
      <c r="L127" s="86"/>
      <c r="M127" s="86"/>
    </row>
    <row r="128" spans="1:13" x14ac:dyDescent="0.25">
      <c r="A128" s="89"/>
      <c r="B128" s="86"/>
      <c r="C128" s="86"/>
      <c r="D128" s="92"/>
      <c r="E128" s="92"/>
      <c r="I128" s="86"/>
      <c r="J128" s="86"/>
      <c r="K128" s="86"/>
      <c r="L128" s="86"/>
      <c r="M128" s="86"/>
    </row>
    <row r="129" spans="1:13" x14ac:dyDescent="0.25">
      <c r="A129" s="89"/>
      <c r="B129" s="86"/>
      <c r="C129" s="86"/>
      <c r="D129" s="92"/>
      <c r="E129" s="92"/>
      <c r="I129" s="86"/>
      <c r="J129" s="86"/>
      <c r="K129" s="86"/>
      <c r="L129" s="86"/>
      <c r="M129" s="86"/>
    </row>
    <row r="130" spans="1:13" x14ac:dyDescent="0.25">
      <c r="A130" s="89"/>
      <c r="B130" s="86"/>
      <c r="C130" s="86"/>
      <c r="D130" s="92"/>
      <c r="E130" s="92"/>
      <c r="I130" s="86"/>
      <c r="J130" s="86"/>
      <c r="K130" s="86"/>
      <c r="L130" s="86"/>
      <c r="M130" s="86"/>
    </row>
    <row r="131" spans="1:13" x14ac:dyDescent="0.25">
      <c r="A131" s="89"/>
      <c r="B131" s="86"/>
      <c r="C131" s="86"/>
      <c r="D131" s="92"/>
      <c r="E131" s="92"/>
      <c r="I131" s="86"/>
      <c r="J131" s="86"/>
      <c r="K131" s="86"/>
      <c r="L131" s="86"/>
      <c r="M131" s="86"/>
    </row>
    <row r="132" spans="1:13" x14ac:dyDescent="0.25">
      <c r="A132" s="89"/>
      <c r="B132" s="86"/>
      <c r="C132" s="86"/>
      <c r="D132" s="92"/>
      <c r="E132" s="92"/>
      <c r="I132" s="86"/>
      <c r="J132" s="86"/>
      <c r="K132" s="86"/>
      <c r="L132" s="86"/>
      <c r="M132" s="86"/>
    </row>
    <row r="133" spans="1:13" x14ac:dyDescent="0.25">
      <c r="A133" s="89"/>
      <c r="B133" s="86"/>
      <c r="C133" s="86"/>
      <c r="D133" s="92"/>
      <c r="E133" s="92"/>
      <c r="I133" s="86"/>
      <c r="J133" s="86"/>
      <c r="K133" s="86"/>
      <c r="L133" s="86"/>
      <c r="M133" s="86"/>
    </row>
    <row r="134" spans="1:13" x14ac:dyDescent="0.25">
      <c r="A134" s="89"/>
      <c r="B134" s="86"/>
      <c r="C134" s="86"/>
      <c r="D134" s="92"/>
      <c r="E134" s="92"/>
      <c r="I134" s="86"/>
      <c r="J134" s="86"/>
      <c r="K134" s="86"/>
      <c r="L134" s="86"/>
      <c r="M134" s="86"/>
    </row>
    <row r="135" spans="1:13" x14ac:dyDescent="0.25">
      <c r="A135" s="89"/>
      <c r="B135" s="86"/>
      <c r="C135" s="86"/>
      <c r="D135" s="92"/>
      <c r="E135" s="92"/>
      <c r="I135" s="86"/>
      <c r="J135" s="86"/>
      <c r="K135" s="86"/>
      <c r="L135" s="86"/>
      <c r="M135" s="86"/>
    </row>
  </sheetData>
  <autoFilter ref="A1:P135" xr:uid="{9D4B9F01-F2BA-42B5-8515-BEDBF8EAF8B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253</v>
      </c>
      <c r="C1" t="s">
        <v>254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236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240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228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232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237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241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229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233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238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242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230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234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239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243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231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235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52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251</v>
      </c>
      <c r="B1" s="37" t="s">
        <v>252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95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96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97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98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99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100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245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246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247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248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249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250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207</v>
      </c>
      <c r="B14" s="21">
        <f>INTERCEPT(B11:H11,B8:H8)</f>
        <v>7.8975872998198113</v>
      </c>
    </row>
    <row r="15" spans="1:8" x14ac:dyDescent="0.25">
      <c r="A15" s="37" t="s">
        <v>211</v>
      </c>
      <c r="B15" s="21">
        <f>SLOPE(B11:H11,B8:H8)</f>
        <v>0.62289934258889479</v>
      </c>
    </row>
    <row r="16" spans="1:8" x14ac:dyDescent="0.25">
      <c r="A16" s="37" t="s">
        <v>206</v>
      </c>
      <c r="B16" s="21">
        <f>INTERCEPT(B12:H12,B9:H9)</f>
        <v>9.0134963707211782</v>
      </c>
    </row>
    <row r="17" spans="1:2" x14ac:dyDescent="0.25">
      <c r="A17" s="37" t="s">
        <v>208</v>
      </c>
      <c r="B17" s="21">
        <f>SLOPE(B12:H12,B9:H9)</f>
        <v>11.225658326292109</v>
      </c>
    </row>
    <row r="18" spans="1:2" x14ac:dyDescent="0.25">
      <c r="A18" s="37" t="s">
        <v>209</v>
      </c>
      <c r="B18" s="21">
        <f>INTERCEPT(B13:H13,B10:H10)</f>
        <v>16.96052253162523</v>
      </c>
    </row>
    <row r="19" spans="1:2" x14ac:dyDescent="0.25">
      <c r="A19" s="37" t="s">
        <v>210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129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123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124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167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163</v>
      </c>
      <c r="B24" s="53">
        <v>0</v>
      </c>
    </row>
    <row r="25" spans="1:7" x14ac:dyDescent="0.25">
      <c r="A25" s="37" t="s">
        <v>166</v>
      </c>
      <c r="B25" s="53">
        <v>0</v>
      </c>
    </row>
    <row r="26" spans="1:7" x14ac:dyDescent="0.25">
      <c r="A26" s="37" t="s">
        <v>164</v>
      </c>
      <c r="B26" s="53">
        <v>0</v>
      </c>
    </row>
    <row r="27" spans="1:7" x14ac:dyDescent="0.25">
      <c r="A27" s="37" t="s">
        <v>165</v>
      </c>
      <c r="B27" s="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123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124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149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146</v>
      </c>
      <c r="B23" s="19">
        <v>0.2044537027147259</v>
      </c>
    </row>
    <row r="24" spans="1:7" x14ac:dyDescent="0.25">
      <c r="A24" s="37" t="s">
        <v>147</v>
      </c>
      <c r="B24" s="19">
        <v>1.5491573940793143E-3</v>
      </c>
    </row>
    <row r="25" spans="1:7" ht="15.75" thickBot="1" x14ac:dyDescent="0.3">
      <c r="A25" s="37" t="s">
        <v>148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129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123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124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131</v>
      </c>
      <c r="B23" s="10">
        <f>Historico!G98</f>
        <v>0</v>
      </c>
      <c r="C23" s="10">
        <f>Historico!H98</f>
        <v>0</v>
      </c>
      <c r="D23" s="54">
        <v>250</v>
      </c>
      <c r="E23" s="54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125</v>
      </c>
      <c r="B24" s="19">
        <v>0</v>
      </c>
    </row>
    <row r="25" spans="1:7" x14ac:dyDescent="0.25">
      <c r="A25" s="37" t="s">
        <v>128</v>
      </c>
      <c r="B25" s="19">
        <v>0</v>
      </c>
    </row>
    <row r="26" spans="1:7" x14ac:dyDescent="0.25">
      <c r="A26" s="37" t="s">
        <v>126</v>
      </c>
      <c r="B26" s="37">
        <v>0</v>
      </c>
    </row>
    <row r="27" spans="1:7" x14ac:dyDescent="0.25">
      <c r="A27" s="37" t="s">
        <v>127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6"/>
  <sheetViews>
    <sheetView workbookViewId="0">
      <selection activeCell="G28" sqref="G28"/>
    </sheetView>
  </sheetViews>
  <sheetFormatPr defaultRowHeight="15" x14ac:dyDescent="0.25"/>
  <cols>
    <col min="1" max="1" width="8" style="81" customWidth="1"/>
    <col min="2" max="2" width="9.140625" style="80"/>
    <col min="3" max="3" width="10" style="80" bestFit="1" customWidth="1"/>
    <col min="4" max="4" width="9.140625" style="80"/>
    <col min="5" max="8" width="18.5703125" style="80" bestFit="1" customWidth="1"/>
    <col min="9" max="16384" width="9.140625" style="80"/>
  </cols>
  <sheetData>
    <row r="1" spans="1:4" x14ac:dyDescent="0.25">
      <c r="A1" s="79" t="s">
        <v>0</v>
      </c>
      <c r="B1" s="79" t="s">
        <v>82</v>
      </c>
      <c r="C1" s="79" t="s">
        <v>83</v>
      </c>
      <c r="D1" s="79" t="s">
        <v>129</v>
      </c>
    </row>
    <row r="2" spans="1:4" x14ac:dyDescent="0.25">
      <c r="A2" s="80">
        <v>2017</v>
      </c>
      <c r="B2" s="80">
        <v>0</v>
      </c>
      <c r="C2" s="80">
        <v>0.1</v>
      </c>
      <c r="D2" s="80">
        <v>0.01</v>
      </c>
    </row>
    <row r="3" spans="1:4" x14ac:dyDescent="0.25">
      <c r="A3" s="80">
        <f>A2+1</f>
        <v>2018</v>
      </c>
      <c r="B3" s="80">
        <v>0</v>
      </c>
      <c r="C3" s="80">
        <v>0.1</v>
      </c>
      <c r="D3" s="80">
        <v>0.02</v>
      </c>
    </row>
    <row r="4" spans="1:4" x14ac:dyDescent="0.25">
      <c r="A4" s="80">
        <f t="shared" ref="A4:A6" si="0">A3+1</f>
        <v>2019</v>
      </c>
      <c r="B4" s="80">
        <v>0</v>
      </c>
      <c r="C4" s="80">
        <v>0.1</v>
      </c>
      <c r="D4" s="80">
        <v>0.03</v>
      </c>
    </row>
    <row r="5" spans="1:4" x14ac:dyDescent="0.25">
      <c r="A5" s="80">
        <f t="shared" si="0"/>
        <v>2020</v>
      </c>
      <c r="B5" s="80">
        <v>0</v>
      </c>
      <c r="C5" s="80">
        <v>0.1</v>
      </c>
      <c r="D5" s="80">
        <v>0.03</v>
      </c>
    </row>
    <row r="6" spans="1:4" x14ac:dyDescent="0.25">
      <c r="A6" s="80">
        <f t="shared" si="0"/>
        <v>2021</v>
      </c>
      <c r="B6" s="80">
        <v>0</v>
      </c>
      <c r="C6" s="80">
        <v>0.1</v>
      </c>
      <c r="D6" s="80">
        <v>0.03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H111"/>
  <sheetViews>
    <sheetView topLeftCell="A92" workbookViewId="0">
      <selection activeCell="A111" sqref="A111"/>
    </sheetView>
  </sheetViews>
  <sheetFormatPr defaultRowHeight="15" x14ac:dyDescent="0.25"/>
  <cols>
    <col min="1" max="1" width="34.140625" style="77" customWidth="1"/>
    <col min="2" max="2" width="19" style="77" customWidth="1"/>
    <col min="3" max="3" width="16.28515625" style="77" customWidth="1"/>
    <col min="4" max="4" width="20.28515625" style="77" customWidth="1"/>
    <col min="5" max="5" width="14.28515625" style="77" customWidth="1"/>
    <col min="6" max="6" width="16.140625" style="77" customWidth="1"/>
    <col min="7" max="7" width="29" style="77" bestFit="1" customWidth="1"/>
    <col min="8" max="8" width="35.28515625" style="77" customWidth="1"/>
    <col min="9" max="16384" width="9.140625" style="77"/>
  </cols>
  <sheetData>
    <row r="1" spans="1:8" x14ac:dyDescent="0.25">
      <c r="A1" s="76" t="s">
        <v>449</v>
      </c>
      <c r="B1" s="76" t="s">
        <v>539</v>
      </c>
      <c r="C1" s="76" t="s">
        <v>450</v>
      </c>
      <c r="D1" s="76" t="s">
        <v>451</v>
      </c>
      <c r="E1" s="76" t="s">
        <v>452</v>
      </c>
      <c r="F1" s="76" t="s">
        <v>453</v>
      </c>
      <c r="G1" s="76" t="s">
        <v>454</v>
      </c>
      <c r="H1" s="76" t="s">
        <v>455</v>
      </c>
    </row>
    <row r="2" spans="1:8" x14ac:dyDescent="0.25">
      <c r="A2" s="77" t="s">
        <v>0</v>
      </c>
      <c r="B2" s="77" t="b">
        <f>COUNTIFS(Funcoes_Inputs!$B:$B,Verificação_Parametros!A2,Funcoes_Inputs!$H:$H,TRUE)&gt;0</f>
        <v>0</v>
      </c>
      <c r="C2" s="77">
        <f>COUNTIF(Historico!B:B,Verificação_Parametros!A2)</f>
        <v>0</v>
      </c>
      <c r="D2" s="77">
        <f>COUNTIF(Dados_Projetados!$1:$1,Verificação_Parametros!A2)</f>
        <v>1</v>
      </c>
      <c r="E2" s="77">
        <f>COUNTIF(Parametros!A:A,Verificação_Parametros!A2)</f>
        <v>0</v>
      </c>
      <c r="F2" s="77" t="b">
        <f>AND(D2&gt;0,E2&gt;0)</f>
        <v>0</v>
      </c>
      <c r="G2" s="77">
        <f>E2+D2</f>
        <v>1</v>
      </c>
      <c r="H2" s="77" t="s">
        <v>456</v>
      </c>
    </row>
    <row r="3" spans="1:8" x14ac:dyDescent="0.25">
      <c r="A3" s="77" t="s">
        <v>1</v>
      </c>
      <c r="B3" s="77" t="b">
        <f>COUNTIFS(Funcoes_Inputs!$B:$B,Verificação_Parametros!A3,Funcoes_Inputs!$H:$H,TRUE)&gt;0</f>
        <v>1</v>
      </c>
      <c r="C3" s="77">
        <f>COUNTIF(Historico!B:B,Verificação_Parametros!A3)</f>
        <v>1</v>
      </c>
      <c r="D3" s="77">
        <f>COUNTIF(Dados_Projetados!$1:$1,Verificação_Parametros!A3)</f>
        <v>0</v>
      </c>
      <c r="E3" s="77">
        <f>COUNTIF(Parametros!A:A,Verificação_Parametros!A3)</f>
        <v>0</v>
      </c>
      <c r="F3" s="77" t="b">
        <f t="shared" ref="F3:F62" si="0">AND(D3&gt;0,E3&gt;0)</f>
        <v>0</v>
      </c>
      <c r="G3" s="77">
        <f t="shared" ref="G3:G62" si="1">E3+D3</f>
        <v>0</v>
      </c>
      <c r="H3" s="77" t="s">
        <v>456</v>
      </c>
    </row>
    <row r="4" spans="1:8" x14ac:dyDescent="0.25">
      <c r="A4" s="77" t="s">
        <v>2</v>
      </c>
      <c r="B4" s="77" t="b">
        <f>COUNTIFS(Funcoes_Inputs!$B:$B,Verificação_Parametros!A4,Funcoes_Inputs!$H:$H,TRUE)&gt;0</f>
        <v>1</v>
      </c>
      <c r="C4" s="77">
        <f>COUNTIF(Historico!B:B,Verificação_Parametros!A4)</f>
        <v>1</v>
      </c>
      <c r="D4" s="77">
        <f>COUNTIF(Dados_Projetados!$1:$1,Verificação_Parametros!A4)</f>
        <v>0</v>
      </c>
      <c r="E4" s="77">
        <f>COUNTIF(Parametros!A:A,Verificação_Parametros!A4)</f>
        <v>0</v>
      </c>
      <c r="F4" s="77" t="b">
        <f t="shared" si="0"/>
        <v>0</v>
      </c>
      <c r="G4" s="77">
        <f t="shared" si="1"/>
        <v>0</v>
      </c>
      <c r="H4" s="77" t="s">
        <v>456</v>
      </c>
    </row>
    <row r="5" spans="1:8" x14ac:dyDescent="0.25">
      <c r="A5" s="77" t="s">
        <v>212</v>
      </c>
      <c r="B5" s="77" t="b">
        <f>COUNTIFS(Funcoes_Inputs!$B:$B,Verificação_Parametros!A5,Funcoes_Inputs!$H:$H,TRUE)&gt;0</f>
        <v>1</v>
      </c>
      <c r="C5" s="77">
        <f>COUNTIF(Historico!B:B,Verificação_Parametros!A5)</f>
        <v>1</v>
      </c>
      <c r="D5" s="77">
        <f>COUNTIF(Dados_Projetados!$1:$1,Verificação_Parametros!A5)</f>
        <v>0</v>
      </c>
      <c r="E5" s="77">
        <f>COUNTIF(Parametros!A:A,Verificação_Parametros!A5)</f>
        <v>0</v>
      </c>
      <c r="F5" s="77" t="b">
        <f t="shared" si="0"/>
        <v>0</v>
      </c>
      <c r="G5" s="77">
        <f t="shared" si="1"/>
        <v>0</v>
      </c>
      <c r="H5" s="77" t="s">
        <v>456</v>
      </c>
    </row>
    <row r="6" spans="1:8" x14ac:dyDescent="0.25">
      <c r="A6" s="77" t="s">
        <v>13</v>
      </c>
      <c r="B6" s="77" t="b">
        <f>COUNTIFS(Funcoes_Inputs!$B:$B,Verificação_Parametros!A6,Funcoes_Inputs!$H:$H,TRUE)&gt;0</f>
        <v>1</v>
      </c>
      <c r="C6" s="77">
        <f>COUNTIF(Historico!B:B,Verificação_Parametros!A6)</f>
        <v>1</v>
      </c>
      <c r="D6" s="77">
        <f>COUNTIF(Dados_Projetados!$1:$1,Verificação_Parametros!A6)</f>
        <v>0</v>
      </c>
      <c r="E6" s="77">
        <f>COUNTIF(Parametros!A:A,Verificação_Parametros!A6)</f>
        <v>0</v>
      </c>
      <c r="F6" s="77" t="b">
        <f t="shared" si="0"/>
        <v>0</v>
      </c>
      <c r="G6" s="77">
        <f t="shared" si="1"/>
        <v>0</v>
      </c>
      <c r="H6" s="77" t="s">
        <v>456</v>
      </c>
    </row>
    <row r="7" spans="1:8" x14ac:dyDescent="0.25">
      <c r="A7" s="77" t="s">
        <v>478</v>
      </c>
      <c r="B7" s="77" t="b">
        <f>COUNTIFS(Funcoes_Inputs!$B:$B,Verificação_Parametros!A7,Funcoes_Inputs!$H:$H,TRUE)&gt;0</f>
        <v>1</v>
      </c>
      <c r="C7" s="77">
        <f>COUNTIF(Historico!B:B,Verificação_Parametros!A7)</f>
        <v>0</v>
      </c>
      <c r="D7" s="77">
        <f>COUNTIF(Dados_Projetados!$1:$1,Verificação_Parametros!A7)</f>
        <v>0</v>
      </c>
      <c r="E7" s="77">
        <f>COUNTIF(Parametros!A:A,Verificação_Parametros!A7)</f>
        <v>0</v>
      </c>
      <c r="F7" s="77" t="b">
        <f t="shared" si="0"/>
        <v>0</v>
      </c>
      <c r="G7" s="77">
        <f t="shared" si="1"/>
        <v>0</v>
      </c>
      <c r="H7" s="77" t="s">
        <v>456</v>
      </c>
    </row>
    <row r="8" spans="1:8" x14ac:dyDescent="0.25">
      <c r="A8" s="77" t="s">
        <v>14</v>
      </c>
      <c r="B8" s="77" t="b">
        <f>COUNTIFS(Funcoes_Inputs!$B:$B,Verificação_Parametros!A8,Funcoes_Inputs!$H:$H,TRUE)&gt;0</f>
        <v>1</v>
      </c>
      <c r="C8" s="77">
        <f>COUNTIF(Historico!B:B,Verificação_Parametros!A8)</f>
        <v>1</v>
      </c>
      <c r="D8" s="77">
        <f>COUNTIF(Dados_Projetados!$1:$1,Verificação_Parametros!A8)</f>
        <v>0</v>
      </c>
      <c r="E8" s="77">
        <f>COUNTIF(Parametros!A:A,Verificação_Parametros!A8)</f>
        <v>0</v>
      </c>
      <c r="F8" s="77" t="b">
        <f t="shared" si="0"/>
        <v>0</v>
      </c>
      <c r="G8" s="77">
        <f t="shared" si="1"/>
        <v>0</v>
      </c>
      <c r="H8" s="77" t="s">
        <v>456</v>
      </c>
    </row>
    <row r="9" spans="1:8" x14ac:dyDescent="0.25">
      <c r="A9" s="77" t="s">
        <v>82</v>
      </c>
      <c r="B9" s="77" t="b">
        <f>COUNTIFS(Funcoes_Inputs!$B:$B,Verificação_Parametros!A9,Funcoes_Inputs!$H:$H,TRUE)&gt;0</f>
        <v>1</v>
      </c>
      <c r="C9" s="77">
        <f>COUNTIF(Historico!B:B,Verificação_Parametros!A9)</f>
        <v>1</v>
      </c>
      <c r="D9" s="77">
        <f>COUNTIF(Dados_Projetados!$1:$1,Verificação_Parametros!A9)</f>
        <v>1</v>
      </c>
      <c r="E9" s="77">
        <f>COUNTIF(Parametros!A:A,Verificação_Parametros!A9)</f>
        <v>0</v>
      </c>
      <c r="F9" s="77" t="b">
        <f t="shared" si="0"/>
        <v>0</v>
      </c>
      <c r="G9" s="77">
        <f t="shared" si="1"/>
        <v>1</v>
      </c>
      <c r="H9" s="77" t="s">
        <v>456</v>
      </c>
    </row>
    <row r="10" spans="1:8" x14ac:dyDescent="0.25">
      <c r="A10" s="77" t="s">
        <v>83</v>
      </c>
      <c r="B10" s="77" t="b">
        <f>COUNTIFS(Funcoes_Inputs!$B:$B,Verificação_Parametros!A10,Funcoes_Inputs!$H:$H,TRUE)&gt;0</f>
        <v>1</v>
      </c>
      <c r="C10" s="77">
        <f>COUNTIF(Historico!B:B,Verificação_Parametros!A10)</f>
        <v>1</v>
      </c>
      <c r="D10" s="77">
        <f>COUNTIF(Dados_Projetados!$1:$1,Verificação_Parametros!A10)</f>
        <v>1</v>
      </c>
      <c r="E10" s="77">
        <f>COUNTIF(Parametros!A:A,Verificação_Parametros!A10)</f>
        <v>0</v>
      </c>
      <c r="F10" s="77" t="b">
        <f t="shared" si="0"/>
        <v>0</v>
      </c>
      <c r="G10" s="77">
        <f t="shared" si="1"/>
        <v>1</v>
      </c>
      <c r="H10" s="77" t="s">
        <v>456</v>
      </c>
    </row>
    <row r="11" spans="1:8" x14ac:dyDescent="0.25">
      <c r="A11" s="77" t="s">
        <v>95</v>
      </c>
      <c r="B11" s="77" t="b">
        <f>COUNTIFS(Funcoes_Inputs!$B:$B,Verificação_Parametros!A11,Funcoes_Inputs!$H:$H,TRUE)&gt;0</f>
        <v>1</v>
      </c>
      <c r="C11" s="77">
        <f>COUNTIF(Historico!B:B,Verificação_Parametros!A11)</f>
        <v>1</v>
      </c>
      <c r="D11" s="77">
        <f>COUNTIF(Dados_Projetados!$1:$1,Verificação_Parametros!A11)</f>
        <v>0</v>
      </c>
      <c r="E11" s="77">
        <f>COUNTIF(Parametros!A:A,Verificação_Parametros!A11)</f>
        <v>0</v>
      </c>
      <c r="F11" s="77" t="b">
        <f t="shared" si="0"/>
        <v>0</v>
      </c>
      <c r="G11" s="77">
        <f t="shared" si="1"/>
        <v>0</v>
      </c>
      <c r="H11" s="77" t="s">
        <v>456</v>
      </c>
    </row>
    <row r="12" spans="1:8" x14ac:dyDescent="0.25">
      <c r="A12" s="77" t="s">
        <v>96</v>
      </c>
      <c r="B12" s="77" t="b">
        <f>COUNTIFS(Funcoes_Inputs!$B:$B,Verificação_Parametros!A12,Funcoes_Inputs!$H:$H,TRUE)&gt;0</f>
        <v>1</v>
      </c>
      <c r="C12" s="77">
        <f>COUNTIF(Historico!B:B,Verificação_Parametros!A12)</f>
        <v>1</v>
      </c>
      <c r="D12" s="77">
        <f>COUNTIF(Dados_Projetados!$1:$1,Verificação_Parametros!A12)</f>
        <v>0</v>
      </c>
      <c r="E12" s="77">
        <f>COUNTIF(Parametros!A:A,Verificação_Parametros!A12)</f>
        <v>0</v>
      </c>
      <c r="F12" s="77" t="b">
        <f t="shared" si="0"/>
        <v>0</v>
      </c>
      <c r="G12" s="77">
        <f t="shared" si="1"/>
        <v>0</v>
      </c>
      <c r="H12" s="77" t="s">
        <v>456</v>
      </c>
    </row>
    <row r="13" spans="1:8" x14ac:dyDescent="0.25">
      <c r="A13" s="77" t="s">
        <v>97</v>
      </c>
      <c r="B13" s="77" t="b">
        <f>COUNTIFS(Funcoes_Inputs!$B:$B,Verificação_Parametros!A13,Funcoes_Inputs!$H:$H,TRUE)&gt;0</f>
        <v>1</v>
      </c>
      <c r="C13" s="77">
        <f>COUNTIF(Historico!B:B,Verificação_Parametros!A13)</f>
        <v>1</v>
      </c>
      <c r="D13" s="77">
        <f>COUNTIF(Dados_Projetados!$1:$1,Verificação_Parametros!A13)</f>
        <v>0</v>
      </c>
      <c r="E13" s="77">
        <f>COUNTIF(Parametros!A:A,Verificação_Parametros!A13)</f>
        <v>0</v>
      </c>
      <c r="F13" s="77" t="b">
        <f t="shared" si="0"/>
        <v>0</v>
      </c>
      <c r="G13" s="77">
        <f t="shared" si="1"/>
        <v>0</v>
      </c>
      <c r="H13" s="77" t="s">
        <v>456</v>
      </c>
    </row>
    <row r="14" spans="1:8" x14ac:dyDescent="0.25">
      <c r="A14" s="77" t="s">
        <v>98</v>
      </c>
      <c r="B14" s="77" t="b">
        <f>COUNTIFS(Funcoes_Inputs!$B:$B,Verificação_Parametros!A14,Funcoes_Inputs!$H:$H,TRUE)&gt;0</f>
        <v>1</v>
      </c>
      <c r="C14" s="77">
        <f>COUNTIF(Historico!B:B,Verificação_Parametros!A14)</f>
        <v>1</v>
      </c>
      <c r="D14" s="77">
        <f>COUNTIF(Dados_Projetados!$1:$1,Verificação_Parametros!A14)</f>
        <v>0</v>
      </c>
      <c r="E14" s="77">
        <f>COUNTIF(Parametros!A:A,Verificação_Parametros!A14)</f>
        <v>0</v>
      </c>
      <c r="F14" s="77" t="b">
        <f t="shared" si="0"/>
        <v>0</v>
      </c>
      <c r="G14" s="77">
        <f t="shared" si="1"/>
        <v>0</v>
      </c>
      <c r="H14" s="77" t="s">
        <v>456</v>
      </c>
    </row>
    <row r="15" spans="1:8" x14ac:dyDescent="0.25">
      <c r="A15" s="77" t="s">
        <v>125</v>
      </c>
      <c r="B15" s="77" t="b">
        <f>COUNTIFS(Funcoes_Inputs!$B:$B,Verificação_Parametros!A15,Funcoes_Inputs!$H:$H,TRUE)&gt;0</f>
        <v>1</v>
      </c>
      <c r="C15" s="77">
        <f>COUNTIF(Historico!B:B,Verificação_Parametros!A15)</f>
        <v>0</v>
      </c>
      <c r="D15" s="77">
        <f>COUNTIF(Dados_Projetados!$1:$1,Verificação_Parametros!A15)</f>
        <v>0</v>
      </c>
      <c r="E15" s="77">
        <f>COUNTIF(Parametros!A:A,Verificação_Parametros!A15)</f>
        <v>0</v>
      </c>
      <c r="F15" s="77" t="b">
        <f t="shared" si="0"/>
        <v>0</v>
      </c>
      <c r="G15" s="77">
        <f t="shared" si="1"/>
        <v>0</v>
      </c>
      <c r="H15" s="77" t="s">
        <v>456</v>
      </c>
    </row>
    <row r="16" spans="1:8" x14ac:dyDescent="0.25">
      <c r="A16" s="77" t="s">
        <v>126</v>
      </c>
      <c r="B16" s="77" t="b">
        <f>COUNTIFS(Funcoes_Inputs!$B:$B,Verificação_Parametros!A16,Funcoes_Inputs!$H:$H,TRUE)&gt;0</f>
        <v>1</v>
      </c>
      <c r="C16" s="77">
        <f>COUNTIF(Historico!B:B,Verificação_Parametros!A16)</f>
        <v>0</v>
      </c>
      <c r="D16" s="77">
        <f>COUNTIF(Dados_Projetados!$1:$1,Verificação_Parametros!A16)</f>
        <v>0</v>
      </c>
      <c r="E16" s="77">
        <f>COUNTIF(Parametros!A:A,Verificação_Parametros!A16)</f>
        <v>0</v>
      </c>
      <c r="F16" s="77" t="b">
        <f t="shared" si="0"/>
        <v>0</v>
      </c>
      <c r="G16" s="77">
        <f t="shared" si="1"/>
        <v>0</v>
      </c>
      <c r="H16" s="77" t="s">
        <v>456</v>
      </c>
    </row>
    <row r="17" spans="1:8" x14ac:dyDescent="0.25">
      <c r="A17" s="77" t="s">
        <v>127</v>
      </c>
      <c r="B17" s="77" t="b">
        <f>COUNTIFS(Funcoes_Inputs!$B:$B,Verificação_Parametros!A17,Funcoes_Inputs!$H:$H,TRUE)&gt;0</f>
        <v>1</v>
      </c>
      <c r="C17" s="77">
        <f>COUNTIF(Historico!B:B,Verificação_Parametros!A17)</f>
        <v>0</v>
      </c>
      <c r="D17" s="77">
        <f>COUNTIF(Dados_Projetados!$1:$1,Verificação_Parametros!A17)</f>
        <v>0</v>
      </c>
      <c r="E17" s="77">
        <f>COUNTIF(Parametros!A:A,Verificação_Parametros!A17)</f>
        <v>0</v>
      </c>
      <c r="F17" s="77" t="b">
        <f t="shared" si="0"/>
        <v>0</v>
      </c>
      <c r="G17" s="77">
        <f t="shared" si="1"/>
        <v>0</v>
      </c>
      <c r="H17" s="77" t="s">
        <v>456</v>
      </c>
    </row>
    <row r="18" spans="1:8" x14ac:dyDescent="0.25">
      <c r="A18" s="77" t="s">
        <v>128</v>
      </c>
      <c r="B18" s="77" t="b">
        <f>COUNTIFS(Funcoes_Inputs!$B:$B,Verificação_Parametros!A18,Funcoes_Inputs!$H:$H,TRUE)&gt;0</f>
        <v>1</v>
      </c>
      <c r="C18" s="77">
        <f>COUNTIF(Historico!B:B,Verificação_Parametros!A18)</f>
        <v>0</v>
      </c>
      <c r="D18" s="77">
        <f>COUNTIF(Dados_Projetados!$1:$1,Verificação_Parametros!A18)</f>
        <v>0</v>
      </c>
      <c r="E18" s="77">
        <f>COUNTIF(Parametros!A:A,Verificação_Parametros!A18)</f>
        <v>0</v>
      </c>
      <c r="F18" s="77" t="b">
        <f t="shared" si="0"/>
        <v>0</v>
      </c>
      <c r="G18" s="77">
        <f t="shared" si="1"/>
        <v>0</v>
      </c>
      <c r="H18" s="77" t="s">
        <v>456</v>
      </c>
    </row>
    <row r="19" spans="1:8" x14ac:dyDescent="0.25">
      <c r="A19" s="77" t="s">
        <v>129</v>
      </c>
      <c r="B19" s="77" t="b">
        <f>COUNTIFS(Funcoes_Inputs!$B:$B,Verificação_Parametros!A19,Funcoes_Inputs!$H:$H,TRUE)&gt;0</f>
        <v>1</v>
      </c>
      <c r="C19" s="77">
        <f>COUNTIF(Historico!B:B,Verificação_Parametros!A19)</f>
        <v>1</v>
      </c>
      <c r="D19" s="77">
        <f>COUNTIF(Dados_Projetados!$1:$1,Verificação_Parametros!A19)</f>
        <v>1</v>
      </c>
      <c r="E19" s="77">
        <f>COUNTIF(Parametros!A:A,Verificação_Parametros!A19)</f>
        <v>0</v>
      </c>
      <c r="F19" s="77" t="b">
        <f t="shared" si="0"/>
        <v>0</v>
      </c>
      <c r="G19" s="77">
        <f t="shared" si="1"/>
        <v>1</v>
      </c>
      <c r="H19" s="77" t="s">
        <v>456</v>
      </c>
    </row>
    <row r="20" spans="1:8" x14ac:dyDescent="0.25">
      <c r="A20" s="77" t="s">
        <v>135</v>
      </c>
      <c r="B20" s="77" t="b">
        <f>COUNTIFS(Funcoes_Inputs!$B:$B,Verificação_Parametros!A20,Funcoes_Inputs!$H:$H,TRUE)&gt;0</f>
        <v>1</v>
      </c>
      <c r="C20" s="77">
        <f>COUNTIF(Historico!B:B,Verificação_Parametros!A20)</f>
        <v>1</v>
      </c>
      <c r="D20" s="77">
        <f>COUNTIF(Dados_Projetados!$1:$1,Verificação_Parametros!A20)</f>
        <v>0</v>
      </c>
      <c r="E20" s="77">
        <f>COUNTIF(Parametros!A:A,Verificação_Parametros!A20)</f>
        <v>0</v>
      </c>
      <c r="F20" s="77" t="b">
        <f t="shared" si="0"/>
        <v>0</v>
      </c>
      <c r="G20" s="77">
        <f t="shared" si="1"/>
        <v>0</v>
      </c>
      <c r="H20" s="77" t="s">
        <v>456</v>
      </c>
    </row>
    <row r="21" spans="1:8" x14ac:dyDescent="0.25">
      <c r="A21" s="77" t="s">
        <v>145</v>
      </c>
      <c r="B21" s="77" t="b">
        <f>COUNTIFS(Funcoes_Inputs!$B:$B,Verificação_Parametros!A21,Funcoes_Inputs!$H:$H,TRUE)&gt;0</f>
        <v>1</v>
      </c>
      <c r="C21" s="77">
        <f>COUNTIF(Historico!B:B,Verificação_Parametros!A21)</f>
        <v>1</v>
      </c>
      <c r="D21" s="77">
        <f>COUNTIF(Dados_Projetados!$1:$1,Verificação_Parametros!A21)</f>
        <v>0</v>
      </c>
      <c r="E21" s="77">
        <f>COUNTIF(Parametros!A:A,Verificação_Parametros!A21)</f>
        <v>0</v>
      </c>
      <c r="F21" s="77" t="b">
        <f t="shared" si="0"/>
        <v>0</v>
      </c>
      <c r="G21" s="77">
        <f t="shared" si="1"/>
        <v>0</v>
      </c>
      <c r="H21" s="77" t="s">
        <v>456</v>
      </c>
    </row>
    <row r="22" spans="1:8" x14ac:dyDescent="0.25">
      <c r="A22" s="77" t="s">
        <v>146</v>
      </c>
      <c r="B22" s="77" t="b">
        <f>COUNTIFS(Funcoes_Inputs!$B:$B,Verificação_Parametros!A22,Funcoes_Inputs!$H:$H,TRUE)&gt;0</f>
        <v>1</v>
      </c>
      <c r="C22" s="77">
        <f>COUNTIF(Historico!B:B,Verificação_Parametros!A22)</f>
        <v>0</v>
      </c>
      <c r="D22" s="77">
        <f>COUNTIF(Dados_Projetados!$1:$1,Verificação_Parametros!A22)</f>
        <v>0</v>
      </c>
      <c r="E22" s="77">
        <f>COUNTIF(Parametros!A:A,Verificação_Parametros!A22)</f>
        <v>0</v>
      </c>
      <c r="F22" s="77" t="b">
        <f t="shared" si="0"/>
        <v>0</v>
      </c>
      <c r="G22" s="77">
        <f t="shared" si="1"/>
        <v>0</v>
      </c>
      <c r="H22" s="77" t="s">
        <v>456</v>
      </c>
    </row>
    <row r="23" spans="1:8" x14ac:dyDescent="0.25">
      <c r="A23" s="77" t="s">
        <v>147</v>
      </c>
      <c r="B23" s="77" t="b">
        <f>COUNTIFS(Funcoes_Inputs!$B:$B,Verificação_Parametros!A23,Funcoes_Inputs!$H:$H,TRUE)&gt;0</f>
        <v>1</v>
      </c>
      <c r="C23" s="77">
        <f>COUNTIF(Historico!B:B,Verificação_Parametros!A23)</f>
        <v>0</v>
      </c>
      <c r="D23" s="77">
        <f>COUNTIF(Dados_Projetados!$1:$1,Verificação_Parametros!A23)</f>
        <v>0</v>
      </c>
      <c r="E23" s="77">
        <f>COUNTIF(Parametros!A:A,Verificação_Parametros!A23)</f>
        <v>0</v>
      </c>
      <c r="F23" s="77" t="b">
        <f t="shared" si="0"/>
        <v>0</v>
      </c>
      <c r="G23" s="77">
        <f t="shared" si="1"/>
        <v>0</v>
      </c>
      <c r="H23" s="77" t="s">
        <v>456</v>
      </c>
    </row>
    <row r="24" spans="1:8" x14ac:dyDescent="0.25">
      <c r="A24" s="77" t="s">
        <v>148</v>
      </c>
      <c r="B24" s="77" t="b">
        <f>COUNTIFS(Funcoes_Inputs!$B:$B,Verificação_Parametros!A24,Funcoes_Inputs!$H:$H,TRUE)&gt;0</f>
        <v>1</v>
      </c>
      <c r="C24" s="77">
        <f>COUNTIF(Historico!B:B,Verificação_Parametros!A24)</f>
        <v>0</v>
      </c>
      <c r="D24" s="77">
        <f>COUNTIF(Dados_Projetados!$1:$1,Verificação_Parametros!A24)</f>
        <v>0</v>
      </c>
      <c r="E24" s="77">
        <f>COUNTIF(Parametros!A:A,Verificação_Parametros!A24)</f>
        <v>0</v>
      </c>
      <c r="F24" s="77" t="b">
        <f t="shared" si="0"/>
        <v>0</v>
      </c>
      <c r="G24" s="77">
        <f t="shared" si="1"/>
        <v>0</v>
      </c>
      <c r="H24" s="77" t="s">
        <v>456</v>
      </c>
    </row>
    <row r="25" spans="1:8" x14ac:dyDescent="0.25">
      <c r="A25" s="77" t="s">
        <v>163</v>
      </c>
      <c r="B25" s="77" t="b">
        <f>COUNTIFS(Funcoes_Inputs!$B:$B,Verificação_Parametros!A25,Funcoes_Inputs!$H:$H,TRUE)&gt;0</f>
        <v>1</v>
      </c>
      <c r="C25" s="77">
        <f>COUNTIF(Historico!B:B,Verificação_Parametros!A25)</f>
        <v>0</v>
      </c>
      <c r="D25" s="77">
        <f>COUNTIF(Dados_Projetados!$1:$1,Verificação_Parametros!A25)</f>
        <v>0</v>
      </c>
      <c r="E25" s="77">
        <f>COUNTIF(Parametros!A:A,Verificação_Parametros!A25)</f>
        <v>0</v>
      </c>
      <c r="F25" s="77" t="b">
        <f t="shared" si="0"/>
        <v>0</v>
      </c>
      <c r="G25" s="77">
        <f t="shared" si="1"/>
        <v>0</v>
      </c>
      <c r="H25" s="77" t="s">
        <v>456</v>
      </c>
    </row>
    <row r="26" spans="1:8" x14ac:dyDescent="0.25">
      <c r="A26" s="77" t="s">
        <v>164</v>
      </c>
      <c r="B26" s="77" t="b">
        <f>COUNTIFS(Funcoes_Inputs!$B:$B,Verificação_Parametros!A26,Funcoes_Inputs!$H:$H,TRUE)&gt;0</f>
        <v>1</v>
      </c>
      <c r="C26" s="77">
        <f>COUNTIF(Historico!B:B,Verificação_Parametros!A26)</f>
        <v>0</v>
      </c>
      <c r="D26" s="77">
        <f>COUNTIF(Dados_Projetados!$1:$1,Verificação_Parametros!A26)</f>
        <v>0</v>
      </c>
      <c r="E26" s="77">
        <f>COUNTIF(Parametros!A:A,Verificação_Parametros!A26)</f>
        <v>0</v>
      </c>
      <c r="F26" s="77" t="b">
        <f t="shared" si="0"/>
        <v>0</v>
      </c>
      <c r="G26" s="77">
        <f t="shared" si="1"/>
        <v>0</v>
      </c>
      <c r="H26" s="77" t="s">
        <v>456</v>
      </c>
    </row>
    <row r="27" spans="1:8" x14ac:dyDescent="0.25">
      <c r="A27" s="77" t="s">
        <v>165</v>
      </c>
      <c r="B27" s="77" t="b">
        <f>COUNTIFS(Funcoes_Inputs!$B:$B,Verificação_Parametros!A27,Funcoes_Inputs!$H:$H,TRUE)&gt;0</f>
        <v>1</v>
      </c>
      <c r="C27" s="77">
        <f>COUNTIF(Historico!B:B,Verificação_Parametros!A27)</f>
        <v>0</v>
      </c>
      <c r="D27" s="77">
        <f>COUNTIF(Dados_Projetados!$1:$1,Verificação_Parametros!A27)</f>
        <v>0</v>
      </c>
      <c r="E27" s="77">
        <f>COUNTIF(Parametros!A:A,Verificação_Parametros!A27)</f>
        <v>0</v>
      </c>
      <c r="F27" s="77" t="b">
        <f t="shared" si="0"/>
        <v>0</v>
      </c>
      <c r="G27" s="77">
        <f t="shared" si="1"/>
        <v>0</v>
      </c>
      <c r="H27" s="77" t="s">
        <v>456</v>
      </c>
    </row>
    <row r="28" spans="1:8" x14ac:dyDescent="0.25">
      <c r="A28" s="77" t="s">
        <v>166</v>
      </c>
      <c r="B28" s="77" t="b">
        <f>COUNTIFS(Funcoes_Inputs!$B:$B,Verificação_Parametros!A28,Funcoes_Inputs!$H:$H,TRUE)&gt;0</f>
        <v>1</v>
      </c>
      <c r="C28" s="77">
        <f>COUNTIF(Historico!B:B,Verificação_Parametros!A28)</f>
        <v>0</v>
      </c>
      <c r="D28" s="77">
        <f>COUNTIF(Dados_Projetados!$1:$1,Verificação_Parametros!A28)</f>
        <v>0</v>
      </c>
      <c r="E28" s="77">
        <f>COUNTIF(Parametros!A:A,Verificação_Parametros!A28)</f>
        <v>0</v>
      </c>
      <c r="F28" s="77" t="b">
        <f t="shared" si="0"/>
        <v>0</v>
      </c>
      <c r="G28" s="77">
        <f t="shared" si="1"/>
        <v>0</v>
      </c>
      <c r="H28" s="77" t="s">
        <v>456</v>
      </c>
    </row>
    <row r="29" spans="1:8" x14ac:dyDescent="0.25">
      <c r="A29" s="77" t="s">
        <v>167</v>
      </c>
      <c r="B29" s="77" t="b">
        <f>COUNTIFS(Funcoes_Inputs!$B:$B,Verificação_Parametros!A29,Funcoes_Inputs!$H:$H,TRUE)&gt;0</f>
        <v>1</v>
      </c>
      <c r="C29" s="77">
        <f>COUNTIF(Historico!B:B,Verificação_Parametros!A29)</f>
        <v>1</v>
      </c>
      <c r="D29" s="77">
        <f>COUNTIF(Dados_Projetados!$1:$1,Verificação_Parametros!A29)</f>
        <v>0</v>
      </c>
      <c r="E29" s="77">
        <f>COUNTIF(Parametros!A:A,Verificação_Parametros!A29)</f>
        <v>0</v>
      </c>
      <c r="F29" s="77" t="b">
        <f t="shared" si="0"/>
        <v>0</v>
      </c>
      <c r="G29" s="77">
        <f t="shared" si="1"/>
        <v>0</v>
      </c>
      <c r="H29" s="77" t="s">
        <v>456</v>
      </c>
    </row>
    <row r="30" spans="1:8" x14ac:dyDescent="0.25">
      <c r="A30" s="77" t="s">
        <v>470</v>
      </c>
      <c r="B30" s="77" t="b">
        <f>COUNTIFS(Funcoes_Inputs!$B:$B,Verificação_Parametros!A30,Funcoes_Inputs!$H:$H,TRUE)&gt;0</f>
        <v>1</v>
      </c>
      <c r="C30" s="77">
        <f>COUNTIF(Historico!B:B,Verificação_Parametros!A30)</f>
        <v>0</v>
      </c>
      <c r="D30" s="77">
        <f>COUNTIF(Dados_Projetados!$1:$1,Verificação_Parametros!A30)</f>
        <v>0</v>
      </c>
      <c r="E30" s="77">
        <f>COUNTIF(Parametros!A:A,Verificação_Parametros!A30)</f>
        <v>0</v>
      </c>
      <c r="F30" s="77" t="b">
        <f t="shared" si="0"/>
        <v>0</v>
      </c>
      <c r="G30" s="77">
        <f t="shared" si="1"/>
        <v>0</v>
      </c>
      <c r="H30" s="77" t="s">
        <v>456</v>
      </c>
    </row>
    <row r="31" spans="1:8" x14ac:dyDescent="0.25">
      <c r="A31" s="77" t="s">
        <v>472</v>
      </c>
      <c r="B31" s="77" t="b">
        <f>COUNTIFS(Funcoes_Inputs!$B:$B,Verificação_Parametros!A31,Funcoes_Inputs!$H:$H,TRUE)&gt;0</f>
        <v>1</v>
      </c>
      <c r="C31" s="77">
        <f>COUNTIF(Historico!B:B,Verificação_Parametros!A31)</f>
        <v>0</v>
      </c>
      <c r="D31" s="77">
        <f>COUNTIF(Dados_Projetados!$1:$1,Verificação_Parametros!A31)</f>
        <v>0</v>
      </c>
      <c r="E31" s="77">
        <f>COUNTIF(Parametros!A:A,Verificação_Parametros!A31)</f>
        <v>0</v>
      </c>
      <c r="F31" s="77" t="b">
        <f t="shared" si="0"/>
        <v>0</v>
      </c>
      <c r="G31" s="77">
        <f t="shared" si="1"/>
        <v>0</v>
      </c>
      <c r="H31" s="77" t="s">
        <v>456</v>
      </c>
    </row>
    <row r="32" spans="1:8" x14ac:dyDescent="0.25">
      <c r="A32" s="77" t="s">
        <v>191</v>
      </c>
      <c r="B32" s="77" t="b">
        <f>COUNTIFS(Funcoes_Inputs!$B:$B,Verificação_Parametros!A32,Funcoes_Inputs!$H:$H,TRUE)&gt;0</f>
        <v>1</v>
      </c>
      <c r="C32" s="77">
        <f>COUNTIF(Historico!B:B,Verificação_Parametros!A32)</f>
        <v>0</v>
      </c>
      <c r="D32" s="77">
        <f>COUNTIF(Dados_Projetados!$1:$1,Verificação_Parametros!A32)</f>
        <v>0</v>
      </c>
      <c r="E32" s="77">
        <f>COUNTIF(Parametros!A:A,Verificação_Parametros!A32)</f>
        <v>0</v>
      </c>
      <c r="F32" s="77" t="b">
        <f t="shared" si="0"/>
        <v>0</v>
      </c>
      <c r="G32" s="77">
        <f t="shared" si="1"/>
        <v>0</v>
      </c>
      <c r="H32" s="77" t="s">
        <v>456</v>
      </c>
    </row>
    <row r="33" spans="1:8" x14ac:dyDescent="0.25">
      <c r="A33" s="77" t="s">
        <v>192</v>
      </c>
      <c r="B33" s="77" t="b">
        <f>COUNTIFS(Funcoes_Inputs!$B:$B,Verificação_Parametros!A33,Funcoes_Inputs!$H:$H,TRUE)&gt;0</f>
        <v>1</v>
      </c>
      <c r="C33" s="77">
        <f>COUNTIF(Historico!B:B,Verificação_Parametros!A33)</f>
        <v>0</v>
      </c>
      <c r="D33" s="77">
        <f>COUNTIF(Dados_Projetados!$1:$1,Verificação_Parametros!A33)</f>
        <v>0</v>
      </c>
      <c r="E33" s="77">
        <f>COUNTIF(Parametros!A:A,Verificação_Parametros!A33)</f>
        <v>0</v>
      </c>
      <c r="F33" s="77" t="b">
        <f t="shared" si="0"/>
        <v>0</v>
      </c>
      <c r="G33" s="77">
        <f t="shared" si="1"/>
        <v>0</v>
      </c>
      <c r="H33" s="77" t="s">
        <v>456</v>
      </c>
    </row>
    <row r="34" spans="1:8" x14ac:dyDescent="0.25">
      <c r="A34" s="77" t="s">
        <v>193</v>
      </c>
      <c r="B34" s="77" t="b">
        <f>COUNTIFS(Funcoes_Inputs!$B:$B,Verificação_Parametros!A34,Funcoes_Inputs!$H:$H,TRUE)&gt;0</f>
        <v>1</v>
      </c>
      <c r="C34" s="77">
        <f>COUNTIF(Historico!B:B,Verificação_Parametros!A34)</f>
        <v>0</v>
      </c>
      <c r="D34" s="77">
        <f>COUNTIF(Dados_Projetados!$1:$1,Verificação_Parametros!A34)</f>
        <v>0</v>
      </c>
      <c r="E34" s="77">
        <f>COUNTIF(Parametros!A:A,Verificação_Parametros!A34)</f>
        <v>0</v>
      </c>
      <c r="F34" s="77" t="b">
        <f t="shared" si="0"/>
        <v>0</v>
      </c>
      <c r="G34" s="77">
        <f t="shared" si="1"/>
        <v>0</v>
      </c>
      <c r="H34" s="77" t="s">
        <v>456</v>
      </c>
    </row>
    <row r="35" spans="1:8" x14ac:dyDescent="0.25">
      <c r="A35" s="77" t="s">
        <v>194</v>
      </c>
      <c r="B35" s="77" t="b">
        <f>COUNTIFS(Funcoes_Inputs!$B:$B,Verificação_Parametros!A35,Funcoes_Inputs!$H:$H,TRUE)&gt;0</f>
        <v>1</v>
      </c>
      <c r="C35" s="77">
        <f>COUNTIF(Historico!B:B,Verificação_Parametros!A35)</f>
        <v>0</v>
      </c>
      <c r="D35" s="77">
        <f>COUNTIF(Dados_Projetados!$1:$1,Verificação_Parametros!A35)</f>
        <v>0</v>
      </c>
      <c r="E35" s="77">
        <f>COUNTIF(Parametros!A:A,Verificação_Parametros!A35)</f>
        <v>0</v>
      </c>
      <c r="F35" s="77" t="b">
        <f t="shared" si="0"/>
        <v>0</v>
      </c>
      <c r="G35" s="77">
        <f t="shared" si="1"/>
        <v>0</v>
      </c>
      <c r="H35" s="77" t="s">
        <v>456</v>
      </c>
    </row>
    <row r="36" spans="1:8" x14ac:dyDescent="0.25">
      <c r="A36" s="77" t="s">
        <v>195</v>
      </c>
      <c r="B36" s="77" t="b">
        <f>COUNTIFS(Funcoes_Inputs!$B:$B,Verificação_Parametros!A36,Funcoes_Inputs!$H:$H,TRUE)&gt;0</f>
        <v>1</v>
      </c>
      <c r="C36" s="77">
        <f>COUNTIF(Historico!B:B,Verificação_Parametros!A36)</f>
        <v>0</v>
      </c>
      <c r="D36" s="77">
        <f>COUNTIF(Dados_Projetados!$1:$1,Verificação_Parametros!A36)</f>
        <v>0</v>
      </c>
      <c r="E36" s="77">
        <f>COUNTIF(Parametros!A:A,Verificação_Parametros!A36)</f>
        <v>0</v>
      </c>
      <c r="F36" s="77" t="b">
        <f t="shared" si="0"/>
        <v>0</v>
      </c>
      <c r="G36" s="77">
        <f t="shared" si="1"/>
        <v>0</v>
      </c>
      <c r="H36" s="77" t="s">
        <v>456</v>
      </c>
    </row>
    <row r="37" spans="1:8" x14ac:dyDescent="0.25">
      <c r="A37" s="77" t="s">
        <v>196</v>
      </c>
      <c r="B37" s="77" t="b">
        <f>COUNTIFS(Funcoes_Inputs!$B:$B,Verificação_Parametros!A37,Funcoes_Inputs!$H:$H,TRUE)&gt;0</f>
        <v>1</v>
      </c>
      <c r="C37" s="77">
        <f>COUNTIF(Historico!B:B,Verificação_Parametros!A37)</f>
        <v>0</v>
      </c>
      <c r="D37" s="77">
        <f>COUNTIF(Dados_Projetados!$1:$1,Verificação_Parametros!A37)</f>
        <v>0</v>
      </c>
      <c r="E37" s="77">
        <f>COUNTIF(Parametros!A:A,Verificação_Parametros!A37)</f>
        <v>0</v>
      </c>
      <c r="F37" s="77" t="b">
        <f t="shared" si="0"/>
        <v>0</v>
      </c>
      <c r="G37" s="77">
        <f t="shared" si="1"/>
        <v>0</v>
      </c>
      <c r="H37" s="77" t="s">
        <v>456</v>
      </c>
    </row>
    <row r="38" spans="1:8" x14ac:dyDescent="0.25">
      <c r="A38" s="77" t="s">
        <v>197</v>
      </c>
      <c r="B38" s="77" t="b">
        <f>COUNTIFS(Funcoes_Inputs!$B:$B,Verificação_Parametros!A38,Funcoes_Inputs!$H:$H,TRUE)&gt;0</f>
        <v>1</v>
      </c>
      <c r="C38" s="77">
        <f>COUNTIF(Historico!B:B,Verificação_Parametros!A38)</f>
        <v>0</v>
      </c>
      <c r="D38" s="77">
        <f>COUNTIF(Dados_Projetados!$1:$1,Verificação_Parametros!A38)</f>
        <v>0</v>
      </c>
      <c r="E38" s="77">
        <f>COUNTIF(Parametros!A:A,Verificação_Parametros!A38)</f>
        <v>0</v>
      </c>
      <c r="F38" s="77" t="b">
        <f t="shared" si="0"/>
        <v>0</v>
      </c>
      <c r="G38" s="77">
        <f t="shared" si="1"/>
        <v>0</v>
      </c>
      <c r="H38" s="77" t="s">
        <v>456</v>
      </c>
    </row>
    <row r="39" spans="1:8" x14ac:dyDescent="0.25">
      <c r="A39" s="77" t="s">
        <v>198</v>
      </c>
      <c r="B39" s="77" t="b">
        <f>COUNTIFS(Funcoes_Inputs!$B:$B,Verificação_Parametros!A39,Funcoes_Inputs!$H:$H,TRUE)&gt;0</f>
        <v>1</v>
      </c>
      <c r="C39" s="77">
        <f>COUNTIF(Historico!B:B,Verificação_Parametros!A39)</f>
        <v>0</v>
      </c>
      <c r="D39" s="77">
        <f>COUNTIF(Dados_Projetados!$1:$1,Verificação_Parametros!A39)</f>
        <v>0</v>
      </c>
      <c r="E39" s="77">
        <f>COUNTIF(Parametros!A:A,Verificação_Parametros!A39)</f>
        <v>0</v>
      </c>
      <c r="F39" s="77" t="b">
        <f t="shared" si="0"/>
        <v>0</v>
      </c>
      <c r="G39" s="77">
        <f t="shared" si="1"/>
        <v>0</v>
      </c>
      <c r="H39" s="77" t="s">
        <v>456</v>
      </c>
    </row>
    <row r="40" spans="1:8" x14ac:dyDescent="0.25">
      <c r="A40" s="77" t="s">
        <v>199</v>
      </c>
      <c r="B40" s="77" t="b">
        <f>COUNTIFS(Funcoes_Inputs!$B:$B,Verificação_Parametros!A40,Funcoes_Inputs!$H:$H,TRUE)&gt;0</f>
        <v>1</v>
      </c>
      <c r="C40" s="77">
        <f>COUNTIF(Historico!B:B,Verificação_Parametros!A40)</f>
        <v>0</v>
      </c>
      <c r="D40" s="77">
        <f>COUNTIF(Dados_Projetados!$1:$1,Verificação_Parametros!A40)</f>
        <v>0</v>
      </c>
      <c r="E40" s="77">
        <f>COUNTIF(Parametros!A:A,Verificação_Parametros!A40)</f>
        <v>0</v>
      </c>
      <c r="F40" s="77" t="b">
        <f t="shared" si="0"/>
        <v>0</v>
      </c>
      <c r="G40" s="77">
        <f t="shared" si="1"/>
        <v>0</v>
      </c>
      <c r="H40" s="77" t="s">
        <v>456</v>
      </c>
    </row>
    <row r="41" spans="1:8" x14ac:dyDescent="0.25">
      <c r="A41" s="77" t="s">
        <v>200</v>
      </c>
      <c r="B41" s="77" t="b">
        <f>COUNTIFS(Funcoes_Inputs!$B:$B,Verificação_Parametros!A41,Funcoes_Inputs!$H:$H,TRUE)&gt;0</f>
        <v>1</v>
      </c>
      <c r="C41" s="77">
        <f>COUNTIF(Historico!B:B,Verificação_Parametros!A41)</f>
        <v>0</v>
      </c>
      <c r="D41" s="77">
        <f>COUNTIF(Dados_Projetados!$1:$1,Verificação_Parametros!A41)</f>
        <v>0</v>
      </c>
      <c r="E41" s="77">
        <f>COUNTIF(Parametros!A:A,Verificação_Parametros!A41)</f>
        <v>0</v>
      </c>
      <c r="F41" s="77" t="b">
        <f t="shared" si="0"/>
        <v>0</v>
      </c>
      <c r="G41" s="77">
        <f t="shared" si="1"/>
        <v>0</v>
      </c>
      <c r="H41" s="77" t="s">
        <v>456</v>
      </c>
    </row>
    <row r="42" spans="1:8" x14ac:dyDescent="0.25">
      <c r="A42" s="77" t="s">
        <v>202</v>
      </c>
      <c r="B42" s="77" t="b">
        <f>COUNTIFS(Funcoes_Inputs!$B:$B,Verificação_Parametros!A42,Funcoes_Inputs!$H:$H,TRUE)&gt;0</f>
        <v>1</v>
      </c>
      <c r="C42" s="77">
        <f>COUNTIF(Historico!B:B,Verificação_Parametros!A42)</f>
        <v>1</v>
      </c>
      <c r="D42" s="77">
        <f>COUNTIF(Dados_Projetados!$1:$1,Verificação_Parametros!A42)</f>
        <v>0</v>
      </c>
      <c r="E42" s="77">
        <f>COUNTIF(Parametros!A:A,Verificação_Parametros!A42)</f>
        <v>0</v>
      </c>
      <c r="F42" s="77" t="b">
        <f t="shared" si="0"/>
        <v>0</v>
      </c>
      <c r="G42" s="77">
        <f t="shared" si="1"/>
        <v>0</v>
      </c>
      <c r="H42" s="77" t="s">
        <v>456</v>
      </c>
    </row>
    <row r="43" spans="1:8" x14ac:dyDescent="0.25">
      <c r="A43" s="77" t="s">
        <v>203</v>
      </c>
      <c r="B43" s="77" t="b">
        <f>COUNTIFS(Funcoes_Inputs!$B:$B,Verificação_Parametros!A43,Funcoes_Inputs!$H:$H,TRUE)&gt;0</f>
        <v>1</v>
      </c>
      <c r="C43" s="77">
        <f>COUNTIF(Historico!B:B,Verificação_Parametros!A43)</f>
        <v>1</v>
      </c>
      <c r="D43" s="77">
        <f>COUNTIF(Dados_Projetados!$1:$1,Verificação_Parametros!A43)</f>
        <v>0</v>
      </c>
      <c r="E43" s="77">
        <f>COUNTIF(Parametros!A:A,Verificação_Parametros!A43)</f>
        <v>0</v>
      </c>
      <c r="F43" s="77" t="b">
        <f t="shared" si="0"/>
        <v>0</v>
      </c>
      <c r="G43" s="77">
        <f t="shared" si="1"/>
        <v>0</v>
      </c>
      <c r="H43" s="77" t="s">
        <v>456</v>
      </c>
    </row>
    <row r="44" spans="1:8" x14ac:dyDescent="0.25">
      <c r="A44" s="77" t="s">
        <v>204</v>
      </c>
      <c r="B44" s="77" t="b">
        <f>COUNTIFS(Funcoes_Inputs!$B:$B,Verificação_Parametros!A44,Funcoes_Inputs!$H:$H,TRUE)&gt;0</f>
        <v>1</v>
      </c>
      <c r="C44" s="77">
        <f>COUNTIF(Historico!B:B,Verificação_Parametros!A44)</f>
        <v>1</v>
      </c>
      <c r="D44" s="77">
        <f>COUNTIF(Dados_Projetados!$1:$1,Verificação_Parametros!A44)</f>
        <v>0</v>
      </c>
      <c r="E44" s="77">
        <f>COUNTIF(Parametros!A:A,Verificação_Parametros!A44)</f>
        <v>0</v>
      </c>
      <c r="F44" s="77" t="b">
        <f t="shared" si="0"/>
        <v>0</v>
      </c>
      <c r="G44" s="77">
        <f t="shared" si="1"/>
        <v>0</v>
      </c>
      <c r="H44" s="77" t="s">
        <v>456</v>
      </c>
    </row>
    <row r="45" spans="1:8" x14ac:dyDescent="0.25">
      <c r="A45" s="77" t="s">
        <v>205</v>
      </c>
      <c r="B45" s="77" t="b">
        <f>COUNTIFS(Funcoes_Inputs!$B:$B,Verificação_Parametros!A45,Funcoes_Inputs!$H:$H,TRUE)&gt;0</f>
        <v>1</v>
      </c>
      <c r="C45" s="77">
        <f>COUNTIF(Historico!B:B,Verificação_Parametros!A45)</f>
        <v>1</v>
      </c>
      <c r="D45" s="77">
        <f>COUNTIF(Dados_Projetados!$1:$1,Verificação_Parametros!A45)</f>
        <v>0</v>
      </c>
      <c r="E45" s="77">
        <f>COUNTIF(Parametros!A:A,Verificação_Parametros!A45)</f>
        <v>0</v>
      </c>
      <c r="F45" s="77" t="b">
        <f t="shared" si="0"/>
        <v>0</v>
      </c>
      <c r="G45" s="77">
        <f t="shared" si="1"/>
        <v>0</v>
      </c>
      <c r="H45" s="77" t="s">
        <v>456</v>
      </c>
    </row>
    <row r="46" spans="1:8" x14ac:dyDescent="0.25">
      <c r="A46" s="77" t="s">
        <v>207</v>
      </c>
      <c r="B46" s="77" t="b">
        <f>COUNTIFS(Funcoes_Inputs!$B:$B,Verificação_Parametros!A46,Funcoes_Inputs!$H:$H,TRUE)&gt;0</f>
        <v>1</v>
      </c>
      <c r="C46" s="77">
        <f>COUNTIF(Historico!B:B,Verificação_Parametros!A46)</f>
        <v>0</v>
      </c>
      <c r="D46" s="77">
        <f>COUNTIF(Dados_Projetados!$1:$1,Verificação_Parametros!A46)</f>
        <v>0</v>
      </c>
      <c r="E46" s="77">
        <f>COUNTIF(Parametros!A:A,Verificação_Parametros!A46)</f>
        <v>0</v>
      </c>
      <c r="F46" s="77" t="b">
        <f t="shared" si="0"/>
        <v>0</v>
      </c>
      <c r="G46" s="77">
        <f t="shared" si="1"/>
        <v>0</v>
      </c>
      <c r="H46" s="77" t="s">
        <v>456</v>
      </c>
    </row>
    <row r="47" spans="1:8" x14ac:dyDescent="0.25">
      <c r="A47" s="77" t="s">
        <v>211</v>
      </c>
      <c r="B47" s="77" t="b">
        <f>COUNTIFS(Funcoes_Inputs!$B:$B,Verificação_Parametros!A47,Funcoes_Inputs!$H:$H,TRUE)&gt;0</f>
        <v>1</v>
      </c>
      <c r="C47" s="77">
        <f>COUNTIF(Historico!B:B,Verificação_Parametros!A47)</f>
        <v>0</v>
      </c>
      <c r="D47" s="77">
        <f>COUNTIF(Dados_Projetados!$1:$1,Verificação_Parametros!A47)</f>
        <v>0</v>
      </c>
      <c r="E47" s="77">
        <f>COUNTIF(Parametros!A:A,Verificação_Parametros!A47)</f>
        <v>0</v>
      </c>
      <c r="F47" s="77" t="b">
        <f t="shared" si="0"/>
        <v>0</v>
      </c>
      <c r="G47" s="77">
        <f t="shared" si="1"/>
        <v>0</v>
      </c>
      <c r="H47" s="77" t="s">
        <v>456</v>
      </c>
    </row>
    <row r="48" spans="1:8" x14ac:dyDescent="0.25">
      <c r="A48" s="77" t="s">
        <v>206</v>
      </c>
      <c r="B48" s="77" t="b">
        <f>COUNTIFS(Funcoes_Inputs!$B:$B,Verificação_Parametros!A48,Funcoes_Inputs!$H:$H,TRUE)&gt;0</f>
        <v>1</v>
      </c>
      <c r="C48" s="77">
        <f>COUNTIF(Historico!B:B,Verificação_Parametros!A48)</f>
        <v>0</v>
      </c>
      <c r="D48" s="77">
        <f>COUNTIF(Dados_Projetados!$1:$1,Verificação_Parametros!A48)</f>
        <v>0</v>
      </c>
      <c r="E48" s="77">
        <f>COUNTIF(Parametros!A:A,Verificação_Parametros!A48)</f>
        <v>0</v>
      </c>
      <c r="F48" s="77" t="b">
        <f t="shared" si="0"/>
        <v>0</v>
      </c>
      <c r="G48" s="77">
        <f t="shared" si="1"/>
        <v>0</v>
      </c>
      <c r="H48" s="77" t="s">
        <v>456</v>
      </c>
    </row>
    <row r="49" spans="1:8" x14ac:dyDescent="0.25">
      <c r="A49" s="77" t="s">
        <v>208</v>
      </c>
      <c r="B49" s="77" t="b">
        <f>COUNTIFS(Funcoes_Inputs!$B:$B,Verificação_Parametros!A49,Funcoes_Inputs!$H:$H,TRUE)&gt;0</f>
        <v>1</v>
      </c>
      <c r="C49" s="77">
        <f>COUNTIF(Historico!B:B,Verificação_Parametros!A49)</f>
        <v>0</v>
      </c>
      <c r="D49" s="77">
        <f>COUNTIF(Dados_Projetados!$1:$1,Verificação_Parametros!A49)</f>
        <v>0</v>
      </c>
      <c r="E49" s="77">
        <f>COUNTIF(Parametros!A:A,Verificação_Parametros!A49)</f>
        <v>0</v>
      </c>
      <c r="F49" s="77" t="b">
        <f t="shared" si="0"/>
        <v>0</v>
      </c>
      <c r="G49" s="77">
        <f t="shared" si="1"/>
        <v>0</v>
      </c>
      <c r="H49" s="77" t="s">
        <v>456</v>
      </c>
    </row>
    <row r="50" spans="1:8" x14ac:dyDescent="0.25">
      <c r="A50" s="77" t="s">
        <v>209</v>
      </c>
      <c r="B50" s="77" t="b">
        <f>COUNTIFS(Funcoes_Inputs!$B:$B,Verificação_Parametros!A50,Funcoes_Inputs!$H:$H,TRUE)&gt;0</f>
        <v>1</v>
      </c>
      <c r="C50" s="77">
        <f>COUNTIF(Historico!B:B,Verificação_Parametros!A50)</f>
        <v>0</v>
      </c>
      <c r="D50" s="77">
        <f>COUNTIF(Dados_Projetados!$1:$1,Verificação_Parametros!A50)</f>
        <v>0</v>
      </c>
      <c r="E50" s="77">
        <f>COUNTIF(Parametros!A:A,Verificação_Parametros!A50)</f>
        <v>0</v>
      </c>
      <c r="F50" s="77" t="b">
        <f t="shared" si="0"/>
        <v>0</v>
      </c>
      <c r="G50" s="77">
        <f t="shared" si="1"/>
        <v>0</v>
      </c>
      <c r="H50" s="77" t="s">
        <v>456</v>
      </c>
    </row>
    <row r="51" spans="1:8" x14ac:dyDescent="0.25">
      <c r="A51" s="77" t="s">
        <v>210</v>
      </c>
      <c r="B51" s="77" t="b">
        <f>COUNTIFS(Funcoes_Inputs!$B:$B,Verificação_Parametros!A51,Funcoes_Inputs!$H:$H,TRUE)&gt;0</f>
        <v>1</v>
      </c>
      <c r="C51" s="77">
        <f>COUNTIF(Historico!B:B,Verificação_Parametros!A51)</f>
        <v>0</v>
      </c>
      <c r="D51" s="77">
        <f>COUNTIF(Dados_Projetados!$1:$1,Verificação_Parametros!A51)</f>
        <v>0</v>
      </c>
      <c r="E51" s="77">
        <f>COUNTIF(Parametros!A:A,Verificação_Parametros!A51)</f>
        <v>0</v>
      </c>
      <c r="F51" s="77" t="b">
        <f t="shared" si="0"/>
        <v>0</v>
      </c>
      <c r="G51" s="77">
        <f t="shared" si="1"/>
        <v>0</v>
      </c>
      <c r="H51" s="77" t="s">
        <v>456</v>
      </c>
    </row>
    <row r="52" spans="1:8" x14ac:dyDescent="0.25">
      <c r="A52" s="77" t="s">
        <v>52</v>
      </c>
      <c r="B52" s="77" t="b">
        <f>COUNTIFS(Funcoes_Inputs!$B:$B,Verificação_Parametros!A52,Funcoes_Inputs!$H:$H,TRUE)&gt;0</f>
        <v>1</v>
      </c>
      <c r="C52" s="77">
        <f>COUNTIF(Historico!B:B,Verificação_Parametros!A52)</f>
        <v>1</v>
      </c>
      <c r="D52" s="77">
        <f>COUNTIF(Dados_Projetados!$1:$1,Verificação_Parametros!A52)</f>
        <v>0</v>
      </c>
      <c r="E52" s="77">
        <f>COUNTIF(Parametros!A:A,Verificação_Parametros!A52)</f>
        <v>4</v>
      </c>
      <c r="F52" s="77" t="b">
        <f t="shared" si="0"/>
        <v>0</v>
      </c>
      <c r="G52" s="77">
        <f t="shared" si="1"/>
        <v>4</v>
      </c>
      <c r="H52" s="77" t="s">
        <v>456</v>
      </c>
    </row>
    <row r="53" spans="1:8" x14ac:dyDescent="0.25">
      <c r="A53" s="77" t="s">
        <v>72</v>
      </c>
      <c r="B53" s="77" t="b">
        <f>COUNTIFS(Funcoes_Inputs!$B:$B,Verificação_Parametros!A53,Funcoes_Inputs!$H:$H,TRUE)&gt;0</f>
        <v>1</v>
      </c>
      <c r="C53" s="77">
        <f>COUNTIF(Historico!B:B,Verificação_Parametros!A53)</f>
        <v>1</v>
      </c>
      <c r="D53" s="77">
        <f>COUNTIF(Dados_Projetados!$1:$1,Verificação_Parametros!A53)</f>
        <v>0</v>
      </c>
      <c r="E53" s="77">
        <f>COUNTIF(Parametros!A:A,Verificação_Parametros!A53)</f>
        <v>0</v>
      </c>
      <c r="F53" s="77" t="b">
        <f t="shared" si="0"/>
        <v>0</v>
      </c>
      <c r="G53" s="77">
        <f t="shared" si="1"/>
        <v>0</v>
      </c>
      <c r="H53" s="77" t="s">
        <v>456</v>
      </c>
    </row>
    <row r="54" spans="1:8" x14ac:dyDescent="0.25">
      <c r="A54" s="77" t="s">
        <v>76</v>
      </c>
      <c r="B54" s="77" t="b">
        <f>COUNTIFS(Funcoes_Inputs!$B:$B,Verificação_Parametros!A54,Funcoes_Inputs!$H:$H,TRUE)&gt;0</f>
        <v>1</v>
      </c>
      <c r="C54" s="77">
        <f>COUNTIF(Historico!B:B,Verificação_Parametros!A54)</f>
        <v>1</v>
      </c>
      <c r="D54" s="77">
        <f>COUNTIF(Dados_Projetados!$1:$1,Verificação_Parametros!A54)</f>
        <v>0</v>
      </c>
      <c r="E54" s="77">
        <f>COUNTIF(Parametros!A:A,Verificação_Parametros!A54)</f>
        <v>4</v>
      </c>
      <c r="F54" s="77" t="b">
        <f t="shared" si="0"/>
        <v>0</v>
      </c>
      <c r="G54" s="77">
        <f t="shared" si="1"/>
        <v>4</v>
      </c>
      <c r="H54" s="77" t="s">
        <v>456</v>
      </c>
    </row>
    <row r="55" spans="1:8" x14ac:dyDescent="0.25">
      <c r="A55" s="77" t="s">
        <v>89</v>
      </c>
      <c r="B55" s="77" t="b">
        <f>COUNTIFS(Funcoes_Inputs!$B:$B,Verificação_Parametros!A55,Funcoes_Inputs!$H:$H,TRUE)&gt;0</f>
        <v>1</v>
      </c>
      <c r="C55" s="77">
        <f>COUNTIF(Historico!B:B,Verificação_Parametros!A55)</f>
        <v>1</v>
      </c>
      <c r="D55" s="77">
        <f>COUNTIF(Dados_Projetados!$1:$1,Verificação_Parametros!A55)</f>
        <v>0</v>
      </c>
      <c r="E55" s="77">
        <f>COUNTIF(Parametros!A:A,Verificação_Parametros!A55)</f>
        <v>0</v>
      </c>
      <c r="F55" s="77" t="b">
        <f t="shared" si="0"/>
        <v>0</v>
      </c>
      <c r="G55" s="77">
        <f t="shared" si="1"/>
        <v>0</v>
      </c>
      <c r="H55" s="77" t="s">
        <v>456</v>
      </c>
    </row>
    <row r="56" spans="1:8" x14ac:dyDescent="0.25">
      <c r="A56" s="77" t="s">
        <v>86</v>
      </c>
      <c r="B56" s="77" t="b">
        <f>COUNTIFS(Funcoes_Inputs!$B:$B,Verificação_Parametros!A56,Funcoes_Inputs!$H:$H,TRUE)&gt;0</f>
        <v>0</v>
      </c>
      <c r="C56" s="77">
        <f>COUNTIF(Historico!B:B,Verificação_Parametros!A56)</f>
        <v>1</v>
      </c>
      <c r="D56" s="77">
        <f>COUNTIF(Dados_Projetados!$1:$1,Verificação_Parametros!A56)</f>
        <v>0</v>
      </c>
      <c r="E56" s="77">
        <f>COUNTIF(Parametros!A:A,Verificação_Parametros!A56)</f>
        <v>4</v>
      </c>
      <c r="F56" s="77" t="b">
        <f t="shared" si="0"/>
        <v>0</v>
      </c>
      <c r="G56" s="77">
        <f t="shared" si="1"/>
        <v>4</v>
      </c>
      <c r="H56" s="77" t="s">
        <v>456</v>
      </c>
    </row>
    <row r="57" spans="1:8" x14ac:dyDescent="0.25">
      <c r="A57" s="77" t="s">
        <v>106</v>
      </c>
      <c r="B57" s="77" t="b">
        <f>COUNTIFS(Funcoes_Inputs!$B:$B,Verificação_Parametros!A57,Funcoes_Inputs!$H:$H,TRUE)&gt;0</f>
        <v>1</v>
      </c>
      <c r="C57" s="77">
        <f>COUNTIF(Historico!B:B,Verificação_Parametros!A57)</f>
        <v>1</v>
      </c>
      <c r="D57" s="77">
        <f>COUNTIF(Dados_Projetados!$1:$1,Verificação_Parametros!A57)</f>
        <v>0</v>
      </c>
      <c r="E57" s="77">
        <f>COUNTIF(Parametros!A:A,Verificação_Parametros!A57)</f>
        <v>0</v>
      </c>
      <c r="F57" s="77" t="b">
        <f t="shared" si="0"/>
        <v>0</v>
      </c>
      <c r="G57" s="77">
        <f t="shared" si="1"/>
        <v>0</v>
      </c>
      <c r="H57" s="77" t="s">
        <v>456</v>
      </c>
    </row>
    <row r="58" spans="1:8" x14ac:dyDescent="0.25">
      <c r="A58" s="77" t="s">
        <v>111</v>
      </c>
      <c r="B58" s="77" t="b">
        <f>COUNTIFS(Funcoes_Inputs!$B:$B,Verificação_Parametros!A58,Funcoes_Inputs!$H:$H,TRUE)&gt;0</f>
        <v>1</v>
      </c>
      <c r="C58" s="77">
        <f>COUNTIF(Historico!B:B,Verificação_Parametros!A58)</f>
        <v>1</v>
      </c>
      <c r="D58" s="77">
        <f>COUNTIF(Dados_Projetados!$1:$1,Verificação_Parametros!A58)</f>
        <v>0</v>
      </c>
      <c r="E58" s="77">
        <f>COUNTIF(Parametros!A:A,Verificação_Parametros!A58)</f>
        <v>4</v>
      </c>
      <c r="F58" s="77" t="b">
        <f t="shared" si="0"/>
        <v>0</v>
      </c>
      <c r="G58" s="77">
        <f t="shared" si="1"/>
        <v>4</v>
      </c>
      <c r="H58" s="77" t="s">
        <v>456</v>
      </c>
    </row>
    <row r="59" spans="1:8" x14ac:dyDescent="0.25">
      <c r="A59" s="77" t="s">
        <v>113</v>
      </c>
      <c r="B59" s="77" t="b">
        <f>COUNTIFS(Funcoes_Inputs!$B:$B,Verificação_Parametros!A59,Funcoes_Inputs!$H:$H,TRUE)&gt;0</f>
        <v>1</v>
      </c>
      <c r="C59" s="77">
        <f>COUNTIF(Historico!B:B,Verificação_Parametros!A59)</f>
        <v>1</v>
      </c>
      <c r="D59" s="77">
        <f>COUNTIF(Dados_Projetados!$1:$1,Verificação_Parametros!A59)</f>
        <v>0</v>
      </c>
      <c r="E59" s="77">
        <f>COUNTIF(Parametros!A:A,Verificação_Parametros!A59)</f>
        <v>0</v>
      </c>
      <c r="F59" s="77" t="b">
        <f t="shared" si="0"/>
        <v>0</v>
      </c>
      <c r="G59" s="77">
        <f t="shared" si="1"/>
        <v>0</v>
      </c>
      <c r="H59" s="77" t="s">
        <v>456</v>
      </c>
    </row>
    <row r="60" spans="1:8" x14ac:dyDescent="0.25">
      <c r="A60" s="77" t="s">
        <v>118</v>
      </c>
      <c r="B60" s="77" t="b">
        <f>COUNTIFS(Funcoes_Inputs!$B:$B,Verificação_Parametros!A60,Funcoes_Inputs!$H:$H,TRUE)&gt;0</f>
        <v>1</v>
      </c>
      <c r="C60" s="77">
        <f>COUNTIF(Historico!B:B,Verificação_Parametros!A60)</f>
        <v>1</v>
      </c>
      <c r="D60" s="77">
        <f>COUNTIF(Dados_Projetados!$1:$1,Verificação_Parametros!A60)</f>
        <v>0</v>
      </c>
      <c r="E60" s="77">
        <f>COUNTIF(Parametros!A:A,Verificação_Parametros!A60)</f>
        <v>0</v>
      </c>
      <c r="F60" s="77" t="b">
        <f t="shared" si="0"/>
        <v>0</v>
      </c>
      <c r="G60" s="77">
        <f t="shared" si="1"/>
        <v>0</v>
      </c>
      <c r="H60" s="77" t="s">
        <v>456</v>
      </c>
    </row>
    <row r="61" spans="1:8" x14ac:dyDescent="0.25">
      <c r="A61" s="77" t="s">
        <v>140</v>
      </c>
      <c r="B61" s="77" t="b">
        <f>COUNTIFS(Funcoes_Inputs!$B:$B,Verificação_Parametros!A61,Funcoes_Inputs!$H:$H,TRUE)&gt;0</f>
        <v>1</v>
      </c>
      <c r="C61" s="77">
        <f>COUNTIF(Historico!B:B,Verificação_Parametros!A61)</f>
        <v>1</v>
      </c>
      <c r="D61" s="77">
        <f>COUNTIF(Dados_Projetados!$1:$1,Verificação_Parametros!A61)</f>
        <v>0</v>
      </c>
      <c r="E61" s="77">
        <f>COUNTIF(Parametros!A:A,Verificação_Parametros!A61)</f>
        <v>0</v>
      </c>
      <c r="F61" s="77" t="b">
        <f t="shared" si="0"/>
        <v>0</v>
      </c>
      <c r="G61" s="77">
        <f t="shared" si="1"/>
        <v>0</v>
      </c>
      <c r="H61" s="77" t="s">
        <v>456</v>
      </c>
    </row>
    <row r="62" spans="1:8" x14ac:dyDescent="0.25">
      <c r="A62" s="77" t="s">
        <v>141</v>
      </c>
      <c r="B62" s="77" t="b">
        <f>COUNTIFS(Funcoes_Inputs!$B:$B,Verificação_Parametros!A62,Funcoes_Inputs!$H:$H,TRUE)&gt;0</f>
        <v>1</v>
      </c>
      <c r="C62" s="77">
        <f>COUNTIF(Historico!B:B,Verificação_Parametros!A62)</f>
        <v>1</v>
      </c>
      <c r="D62" s="77">
        <f>COUNTIF(Dados_Projetados!$1:$1,Verificação_Parametros!A62)</f>
        <v>0</v>
      </c>
      <c r="E62" s="77">
        <f>COUNTIF(Parametros!A:A,Verificação_Parametros!A62)</f>
        <v>0</v>
      </c>
      <c r="F62" s="77" t="b">
        <f t="shared" si="0"/>
        <v>0</v>
      </c>
      <c r="G62" s="77">
        <f t="shared" si="1"/>
        <v>0</v>
      </c>
      <c r="H62" s="77" t="s">
        <v>456</v>
      </c>
    </row>
    <row r="63" spans="1:8" x14ac:dyDescent="0.25">
      <c r="A63" s="77" t="s">
        <v>154</v>
      </c>
      <c r="B63" s="77" t="b">
        <f>COUNTIFS(Funcoes_Inputs!$B:$B,Verificação_Parametros!A63,Funcoes_Inputs!$H:$H,TRUE)&gt;0</f>
        <v>1</v>
      </c>
      <c r="C63" s="77">
        <f>COUNTIF(Historico!B:B,Verificação_Parametros!A63)</f>
        <v>1</v>
      </c>
      <c r="D63" s="77">
        <f>COUNTIF(Dados_Projetados!$1:$1,Verificação_Parametros!A63)</f>
        <v>0</v>
      </c>
      <c r="E63" s="77">
        <f>COUNTIF(Parametros!A:A,Verificação_Parametros!A63)</f>
        <v>0</v>
      </c>
      <c r="F63" s="77" t="b">
        <f t="shared" ref="F63:F110" si="2">AND(D63&gt;0,E63&gt;0)</f>
        <v>0</v>
      </c>
      <c r="G63" s="77">
        <f t="shared" ref="G63:G110" si="3">E63+D63</f>
        <v>0</v>
      </c>
      <c r="H63" s="77" t="s">
        <v>456</v>
      </c>
    </row>
    <row r="64" spans="1:8" x14ac:dyDescent="0.25">
      <c r="A64" s="77" t="s">
        <v>155</v>
      </c>
      <c r="B64" s="77" t="b">
        <f>COUNTIFS(Funcoes_Inputs!$B:$B,Verificação_Parametros!A64,Funcoes_Inputs!$H:$H,TRUE)&gt;0</f>
        <v>0</v>
      </c>
      <c r="C64" s="77">
        <f>COUNTIF(Historico!B:B,Verificação_Parametros!A64)</f>
        <v>1</v>
      </c>
      <c r="D64" s="77">
        <f>COUNTIF(Dados_Projetados!$1:$1,Verificação_Parametros!A64)</f>
        <v>0</v>
      </c>
      <c r="E64" s="77">
        <f>COUNTIF(Parametros!A:A,Verificação_Parametros!A64)</f>
        <v>0</v>
      </c>
      <c r="F64" s="77" t="b">
        <f t="shared" si="2"/>
        <v>0</v>
      </c>
      <c r="G64" s="77">
        <f t="shared" si="3"/>
        <v>0</v>
      </c>
      <c r="H64" s="77" t="s">
        <v>456</v>
      </c>
    </row>
    <row r="65" spans="1:8" x14ac:dyDescent="0.25">
      <c r="A65" s="77" t="s">
        <v>161</v>
      </c>
      <c r="B65" s="77" t="b">
        <f>COUNTIFS(Funcoes_Inputs!$B:$B,Verificação_Parametros!A65,Funcoes_Inputs!$H:$H,TRUE)&gt;0</f>
        <v>0</v>
      </c>
      <c r="C65" s="77">
        <f>COUNTIF(Historico!B:B,Verificação_Parametros!A65)</f>
        <v>1</v>
      </c>
      <c r="D65" s="77">
        <f>COUNTIF(Dados_Projetados!$1:$1,Verificação_Parametros!A65)</f>
        <v>0</v>
      </c>
      <c r="E65" s="77">
        <f>COUNTIF(Parametros!A:A,Verificação_Parametros!A65)</f>
        <v>0</v>
      </c>
      <c r="F65" s="77" t="b">
        <f t="shared" si="2"/>
        <v>0</v>
      </c>
      <c r="G65" s="77">
        <f t="shared" si="3"/>
        <v>0</v>
      </c>
      <c r="H65" s="77" t="s">
        <v>456</v>
      </c>
    </row>
    <row r="66" spans="1:8" x14ac:dyDescent="0.25">
      <c r="A66" s="77" t="s">
        <v>171</v>
      </c>
      <c r="B66" s="77" t="b">
        <f>COUNTIFS(Funcoes_Inputs!$B:$B,Verificação_Parametros!A66,Funcoes_Inputs!$H:$H,TRUE)&gt;0</f>
        <v>1</v>
      </c>
      <c r="C66" s="77">
        <f>COUNTIF(Historico!B:B,Verificação_Parametros!A66)</f>
        <v>1</v>
      </c>
      <c r="D66" s="77">
        <f>COUNTIF(Dados_Projetados!$1:$1,Verificação_Parametros!A66)</f>
        <v>0</v>
      </c>
      <c r="E66" s="77">
        <f>COUNTIF(Parametros!A:A,Verificação_Parametros!A66)</f>
        <v>0</v>
      </c>
      <c r="F66" s="77" t="b">
        <f t="shared" si="2"/>
        <v>0</v>
      </c>
      <c r="G66" s="77">
        <f t="shared" si="3"/>
        <v>0</v>
      </c>
      <c r="H66" s="77" t="s">
        <v>456</v>
      </c>
    </row>
    <row r="67" spans="1:8" x14ac:dyDescent="0.25">
      <c r="A67" s="77" t="s">
        <v>175</v>
      </c>
      <c r="B67" s="77" t="b">
        <f>COUNTIFS(Funcoes_Inputs!$B:$B,Verificação_Parametros!A67,Funcoes_Inputs!$H:$H,TRUE)&gt;0</f>
        <v>1</v>
      </c>
      <c r="C67" s="77">
        <f>COUNTIF(Historico!B:B,Verificação_Parametros!A67)</f>
        <v>1</v>
      </c>
      <c r="D67" s="77">
        <f>COUNTIF(Dados_Projetados!$1:$1,Verificação_Parametros!A67)</f>
        <v>0</v>
      </c>
      <c r="E67" s="77">
        <f>COUNTIF(Parametros!A:A,Verificação_Parametros!A67)</f>
        <v>0</v>
      </c>
      <c r="F67" s="77" t="b">
        <f t="shared" si="2"/>
        <v>0</v>
      </c>
      <c r="G67" s="77">
        <f t="shared" si="3"/>
        <v>0</v>
      </c>
      <c r="H67" s="77" t="s">
        <v>456</v>
      </c>
    </row>
    <row r="68" spans="1:8" x14ac:dyDescent="0.25">
      <c r="A68" s="77" t="s">
        <v>84</v>
      </c>
      <c r="B68" s="77" t="b">
        <f>COUNTIFS(Funcoes_Inputs!$B:$B,Verificação_Parametros!A68,Funcoes_Inputs!$H:$H,TRUE)&gt;0</f>
        <v>1</v>
      </c>
      <c r="C68" s="77">
        <f>COUNTIF(Historico!B:B,Verificação_Parametros!A68)</f>
        <v>1</v>
      </c>
      <c r="D68" s="77">
        <f>COUNTIF(Dados_Projetados!$1:$1,Verificação_Parametros!A68)</f>
        <v>0</v>
      </c>
      <c r="E68" s="77">
        <f>COUNTIF(Parametros!A:A,Verificação_Parametros!A68)</f>
        <v>0</v>
      </c>
      <c r="F68" s="77" t="b">
        <f t="shared" si="2"/>
        <v>0</v>
      </c>
      <c r="G68" s="77">
        <f t="shared" si="3"/>
        <v>0</v>
      </c>
      <c r="H68" s="77" t="s">
        <v>456</v>
      </c>
    </row>
    <row r="69" spans="1:8" x14ac:dyDescent="0.25">
      <c r="A69" s="77" t="s">
        <v>187</v>
      </c>
      <c r="B69" s="77" t="b">
        <f>COUNTIFS(Funcoes_Inputs!$B:$B,Verificação_Parametros!A69,Funcoes_Inputs!$H:$H,TRUE)&gt;0</f>
        <v>1</v>
      </c>
      <c r="C69" s="77">
        <f>COUNTIF(Historico!B:B,Verificação_Parametros!A69)</f>
        <v>1</v>
      </c>
      <c r="D69" s="77">
        <f>COUNTIF(Dados_Projetados!$1:$1,Verificação_Parametros!A69)</f>
        <v>0</v>
      </c>
      <c r="E69" s="77">
        <f>COUNTIF(Parametros!A:A,Verificação_Parametros!A69)</f>
        <v>0</v>
      </c>
      <c r="F69" s="77" t="b">
        <f t="shared" si="2"/>
        <v>0</v>
      </c>
      <c r="G69" s="77">
        <f t="shared" si="3"/>
        <v>0</v>
      </c>
      <c r="H69" s="77" t="s">
        <v>456</v>
      </c>
    </row>
    <row r="70" spans="1:8" x14ac:dyDescent="0.25">
      <c r="A70" s="77" t="s">
        <v>188</v>
      </c>
      <c r="B70" s="77" t="b">
        <f>COUNTIFS(Funcoes_Inputs!$B:$B,Verificação_Parametros!A70,Funcoes_Inputs!$H:$H,TRUE)&gt;0</f>
        <v>1</v>
      </c>
      <c r="C70" s="77">
        <f>COUNTIF(Historico!B:B,Verificação_Parametros!A70)</f>
        <v>1</v>
      </c>
      <c r="D70" s="77">
        <f>COUNTIF(Dados_Projetados!$1:$1,Verificação_Parametros!A70)</f>
        <v>0</v>
      </c>
      <c r="E70" s="77">
        <f>COUNTIF(Parametros!A:A,Verificação_Parametros!A70)</f>
        <v>0</v>
      </c>
      <c r="F70" s="77" t="b">
        <f t="shared" si="2"/>
        <v>0</v>
      </c>
      <c r="G70" s="77">
        <f t="shared" si="3"/>
        <v>0</v>
      </c>
      <c r="H70" s="77" t="s">
        <v>456</v>
      </c>
    </row>
    <row r="71" spans="1:8" x14ac:dyDescent="0.25">
      <c r="A71" s="77" t="s">
        <v>189</v>
      </c>
      <c r="B71" s="77" t="b">
        <f>COUNTIFS(Funcoes_Inputs!$B:$B,Verificação_Parametros!A71,Funcoes_Inputs!$H:$H,TRUE)&gt;0</f>
        <v>1</v>
      </c>
      <c r="C71" s="77">
        <f>COUNTIF(Historico!B:B,Verificação_Parametros!A71)</f>
        <v>1</v>
      </c>
      <c r="D71" s="77">
        <f>COUNTIF(Dados_Projetados!$1:$1,Verificação_Parametros!A71)</f>
        <v>0</v>
      </c>
      <c r="E71" s="77">
        <f>COUNTIF(Parametros!A:A,Verificação_Parametros!A71)</f>
        <v>0</v>
      </c>
      <c r="F71" s="77" t="b">
        <f t="shared" si="2"/>
        <v>0</v>
      </c>
      <c r="G71" s="77">
        <f t="shared" si="3"/>
        <v>0</v>
      </c>
      <c r="H71" s="77" t="s">
        <v>456</v>
      </c>
    </row>
    <row r="72" spans="1:8" x14ac:dyDescent="0.25">
      <c r="A72" s="77" t="s">
        <v>190</v>
      </c>
      <c r="B72" s="77" t="b">
        <f>COUNTIFS(Funcoes_Inputs!$B:$B,Verificação_Parametros!A72,Funcoes_Inputs!$H:$H,TRUE)&gt;0</f>
        <v>1</v>
      </c>
      <c r="C72" s="77">
        <f>COUNTIF(Historico!B:B,Verificação_Parametros!A72)</f>
        <v>1</v>
      </c>
      <c r="D72" s="77">
        <f>COUNTIF(Dados_Projetados!$1:$1,Verificação_Parametros!A72)</f>
        <v>0</v>
      </c>
      <c r="E72" s="77">
        <f>COUNTIF(Parametros!A:A,Verificação_Parametros!A72)</f>
        <v>0</v>
      </c>
      <c r="F72" s="77" t="b">
        <f t="shared" si="2"/>
        <v>0</v>
      </c>
      <c r="G72" s="77">
        <f t="shared" si="3"/>
        <v>0</v>
      </c>
      <c r="H72" s="77" t="s">
        <v>456</v>
      </c>
    </row>
    <row r="73" spans="1:8" x14ac:dyDescent="0.25">
      <c r="A73" s="77" t="s">
        <v>178</v>
      </c>
      <c r="B73" s="77" t="b">
        <f>COUNTIFS(Funcoes_Inputs!$B:$B,Verificação_Parametros!A73,Funcoes_Inputs!$H:$H,TRUE)&gt;0</f>
        <v>1</v>
      </c>
      <c r="C73" s="77">
        <f>COUNTIF(Historico!B:B,Verificação_Parametros!A73)</f>
        <v>1</v>
      </c>
      <c r="D73" s="77">
        <f>COUNTIF(Dados_Projetados!$1:$1,Verificação_Parametros!A73)</f>
        <v>0</v>
      </c>
      <c r="E73" s="77">
        <f>COUNTIF(Parametros!A:A,Verificação_Parametros!A73)</f>
        <v>0</v>
      </c>
      <c r="F73" s="77" t="b">
        <f t="shared" si="2"/>
        <v>0</v>
      </c>
      <c r="G73" s="77">
        <f t="shared" si="3"/>
        <v>0</v>
      </c>
      <c r="H73" s="77" t="s">
        <v>456</v>
      </c>
    </row>
    <row r="74" spans="1:8" x14ac:dyDescent="0.25">
      <c r="A74" s="77" t="s">
        <v>183</v>
      </c>
      <c r="B74" s="77" t="b">
        <f>COUNTIFS(Funcoes_Inputs!$B:$B,Verificação_Parametros!A74,Funcoes_Inputs!$H:$H,TRUE)&gt;0</f>
        <v>1</v>
      </c>
      <c r="C74" s="77">
        <f>COUNTIF(Historico!B:B,Verificação_Parametros!A74)</f>
        <v>1</v>
      </c>
      <c r="D74" s="77">
        <f>COUNTIF(Dados_Projetados!$1:$1,Verificação_Parametros!A74)</f>
        <v>0</v>
      </c>
      <c r="E74" s="77">
        <f>COUNTIF(Parametros!A:A,Verificação_Parametros!A74)</f>
        <v>0</v>
      </c>
      <c r="F74" s="77" t="b">
        <f t="shared" si="2"/>
        <v>0</v>
      </c>
      <c r="G74" s="77">
        <f t="shared" si="3"/>
        <v>0</v>
      </c>
      <c r="H74" s="77" t="s">
        <v>456</v>
      </c>
    </row>
    <row r="75" spans="1:8" x14ac:dyDescent="0.25">
      <c r="A75" s="77" t="s">
        <v>184</v>
      </c>
      <c r="B75" s="77" t="b">
        <f>COUNTIFS(Funcoes_Inputs!$B:$B,Verificação_Parametros!A75,Funcoes_Inputs!$H:$H,TRUE)&gt;0</f>
        <v>1</v>
      </c>
      <c r="C75" s="77">
        <f>COUNTIF(Historico!B:B,Verificação_Parametros!A75)</f>
        <v>1</v>
      </c>
      <c r="D75" s="77">
        <f>COUNTIF(Dados_Projetados!$1:$1,Verificação_Parametros!A75)</f>
        <v>0</v>
      </c>
      <c r="E75" s="77">
        <f>COUNTIF(Parametros!A:A,Verificação_Parametros!A75)</f>
        <v>0</v>
      </c>
      <c r="F75" s="77" t="b">
        <f t="shared" si="2"/>
        <v>0</v>
      </c>
      <c r="G75" s="77">
        <f t="shared" si="3"/>
        <v>0</v>
      </c>
      <c r="H75" s="77" t="s">
        <v>456</v>
      </c>
    </row>
    <row r="76" spans="1:8" x14ac:dyDescent="0.25">
      <c r="A76" s="77" t="s">
        <v>185</v>
      </c>
      <c r="B76" s="77" t="b">
        <f>COUNTIFS(Funcoes_Inputs!$B:$B,Verificação_Parametros!A76,Funcoes_Inputs!$H:$H,TRUE)&gt;0</f>
        <v>1</v>
      </c>
      <c r="C76" s="77">
        <f>COUNTIF(Historico!B:B,Verificação_Parametros!A76)</f>
        <v>1</v>
      </c>
      <c r="D76" s="77">
        <f>COUNTIF(Dados_Projetados!$1:$1,Verificação_Parametros!A76)</f>
        <v>0</v>
      </c>
      <c r="E76" s="77">
        <f>COUNTIF(Parametros!A:A,Verificação_Parametros!A76)</f>
        <v>0</v>
      </c>
      <c r="F76" s="77" t="b">
        <f t="shared" si="2"/>
        <v>0</v>
      </c>
      <c r="G76" s="77">
        <f t="shared" si="3"/>
        <v>0</v>
      </c>
      <c r="H76" s="77" t="s">
        <v>456</v>
      </c>
    </row>
    <row r="77" spans="1:8" x14ac:dyDescent="0.25">
      <c r="A77" s="77" t="s">
        <v>186</v>
      </c>
      <c r="B77" s="77" t="b">
        <f>COUNTIFS(Funcoes_Inputs!$B:$B,Verificação_Parametros!A77,Funcoes_Inputs!$H:$H,TRUE)&gt;0</f>
        <v>1</v>
      </c>
      <c r="C77" s="77">
        <f>COUNTIF(Historico!B:B,Verificação_Parametros!A77)</f>
        <v>1</v>
      </c>
      <c r="D77" s="77">
        <f>COUNTIF(Dados_Projetados!$1:$1,Verificação_Parametros!A77)</f>
        <v>0</v>
      </c>
      <c r="E77" s="77">
        <f>COUNTIF(Parametros!A:A,Verificação_Parametros!A77)</f>
        <v>0</v>
      </c>
      <c r="F77" s="77" t="b">
        <f t="shared" si="2"/>
        <v>0</v>
      </c>
      <c r="G77" s="77">
        <f t="shared" si="3"/>
        <v>0</v>
      </c>
      <c r="H77" s="77" t="s">
        <v>456</v>
      </c>
    </row>
    <row r="78" spans="1:8" x14ac:dyDescent="0.25">
      <c r="A78" s="77" t="s">
        <v>81</v>
      </c>
      <c r="B78" s="77" t="b">
        <f>COUNTIFS(Funcoes_Inputs!$B:$B,Verificação_Parametros!A78,Funcoes_Inputs!$H:$H,TRUE)&gt;0</f>
        <v>1</v>
      </c>
      <c r="C78" s="77">
        <f>COUNTIF(Historico!B:B,Verificação_Parametros!A78)</f>
        <v>1</v>
      </c>
      <c r="D78" s="77">
        <f>COUNTIF(Dados_Projetados!$1:$1,Verificação_Parametros!A78)</f>
        <v>0</v>
      </c>
      <c r="E78" s="77">
        <f>COUNTIF(Parametros!A:A,Verificação_Parametros!A78)</f>
        <v>0</v>
      </c>
      <c r="F78" s="77" t="b">
        <f t="shared" si="2"/>
        <v>0</v>
      </c>
      <c r="G78" s="77">
        <f t="shared" si="3"/>
        <v>0</v>
      </c>
      <c r="H78" s="77" t="s">
        <v>456</v>
      </c>
    </row>
    <row r="79" spans="1:8" x14ac:dyDescent="0.25">
      <c r="A79" s="77" t="s">
        <v>179</v>
      </c>
      <c r="B79" s="77" t="b">
        <f>COUNTIFS(Funcoes_Inputs!$B:$B,Verificação_Parametros!A79,Funcoes_Inputs!$H:$H,TRUE)&gt;0</f>
        <v>1</v>
      </c>
      <c r="C79" s="77">
        <f>COUNTIF(Historico!B:B,Verificação_Parametros!A79)</f>
        <v>1</v>
      </c>
      <c r="D79" s="77">
        <f>COUNTIF(Dados_Projetados!$1:$1,Verificação_Parametros!A79)</f>
        <v>0</v>
      </c>
      <c r="E79" s="77">
        <f>COUNTIF(Parametros!A:A,Verificação_Parametros!A79)</f>
        <v>0</v>
      </c>
      <c r="F79" s="77" t="b">
        <f t="shared" si="2"/>
        <v>0</v>
      </c>
      <c r="G79" s="77">
        <f t="shared" si="3"/>
        <v>0</v>
      </c>
      <c r="H79" s="77" t="s">
        <v>456</v>
      </c>
    </row>
    <row r="80" spans="1:8" x14ac:dyDescent="0.25">
      <c r="A80" s="77" t="s">
        <v>180</v>
      </c>
      <c r="B80" s="77" t="b">
        <f>COUNTIFS(Funcoes_Inputs!$B:$B,Verificação_Parametros!A80,Funcoes_Inputs!$H:$H,TRUE)&gt;0</f>
        <v>1</v>
      </c>
      <c r="C80" s="77">
        <f>COUNTIF(Historico!B:B,Verificação_Parametros!A80)</f>
        <v>1</v>
      </c>
      <c r="D80" s="77">
        <f>COUNTIF(Dados_Projetados!$1:$1,Verificação_Parametros!A80)</f>
        <v>0</v>
      </c>
      <c r="E80" s="77">
        <f>COUNTIF(Parametros!A:A,Verificação_Parametros!A80)</f>
        <v>0</v>
      </c>
      <c r="F80" s="77" t="b">
        <f t="shared" si="2"/>
        <v>0</v>
      </c>
      <c r="G80" s="77">
        <f t="shared" si="3"/>
        <v>0</v>
      </c>
      <c r="H80" s="77" t="s">
        <v>456</v>
      </c>
    </row>
    <row r="81" spans="1:8" x14ac:dyDescent="0.25">
      <c r="A81" s="77" t="s">
        <v>181</v>
      </c>
      <c r="B81" s="77" t="b">
        <f>COUNTIFS(Funcoes_Inputs!$B:$B,Verificação_Parametros!A81,Funcoes_Inputs!$H:$H,TRUE)&gt;0</f>
        <v>1</v>
      </c>
      <c r="C81" s="77">
        <f>COUNTIF(Historico!B:B,Verificação_Parametros!A81)</f>
        <v>1</v>
      </c>
      <c r="D81" s="77">
        <f>COUNTIF(Dados_Projetados!$1:$1,Verificação_Parametros!A81)</f>
        <v>0</v>
      </c>
      <c r="E81" s="77">
        <f>COUNTIF(Parametros!A:A,Verificação_Parametros!A81)</f>
        <v>0</v>
      </c>
      <c r="F81" s="77" t="b">
        <f t="shared" si="2"/>
        <v>0</v>
      </c>
      <c r="G81" s="77">
        <f t="shared" si="3"/>
        <v>0</v>
      </c>
      <c r="H81" s="77" t="s">
        <v>456</v>
      </c>
    </row>
    <row r="82" spans="1:8" x14ac:dyDescent="0.25">
      <c r="A82" s="77" t="s">
        <v>182</v>
      </c>
      <c r="B82" s="77" t="b">
        <f>COUNTIFS(Funcoes_Inputs!$B:$B,Verificação_Parametros!A82,Funcoes_Inputs!$H:$H,TRUE)&gt;0</f>
        <v>1</v>
      </c>
      <c r="C82" s="77">
        <f>COUNTIF(Historico!B:B,Verificação_Parametros!A82)</f>
        <v>1</v>
      </c>
      <c r="D82" s="77">
        <f>COUNTIF(Dados_Projetados!$1:$1,Verificação_Parametros!A82)</f>
        <v>0</v>
      </c>
      <c r="E82" s="77">
        <f>COUNTIF(Parametros!A:A,Verificação_Parametros!A82)</f>
        <v>0</v>
      </c>
      <c r="F82" s="77" t="b">
        <f t="shared" si="2"/>
        <v>0</v>
      </c>
      <c r="G82" s="77">
        <f t="shared" si="3"/>
        <v>0</v>
      </c>
      <c r="H82" s="77" t="s">
        <v>456</v>
      </c>
    </row>
    <row r="83" spans="1:8" x14ac:dyDescent="0.25">
      <c r="A83" s="77" t="s">
        <v>222</v>
      </c>
      <c r="B83" s="77" t="b">
        <f>COUNTIFS(Funcoes_Inputs!$B:$B,Verificação_Parametros!A83,Funcoes_Inputs!$H:$H,TRUE)&gt;0</f>
        <v>1</v>
      </c>
      <c r="C83" s="77">
        <f>COUNTIF(Historico!B:B,Verificação_Parametros!A83)</f>
        <v>1</v>
      </c>
      <c r="D83" s="77">
        <f>COUNTIF(Dados_Projetados!$1:$1,Verificação_Parametros!A83)</f>
        <v>0</v>
      </c>
      <c r="E83" s="77">
        <f>COUNTIF(Parametros!A:A,Verificação_Parametros!A83)</f>
        <v>4</v>
      </c>
      <c r="F83" s="77" t="b">
        <f t="shared" si="2"/>
        <v>0</v>
      </c>
      <c r="G83" s="77">
        <f t="shared" si="3"/>
        <v>4</v>
      </c>
      <c r="H83" s="77" t="s">
        <v>456</v>
      </c>
    </row>
    <row r="84" spans="1:8" x14ac:dyDescent="0.25">
      <c r="A84" s="77" t="s">
        <v>228</v>
      </c>
      <c r="B84" s="77" t="b">
        <f>COUNTIFS(Funcoes_Inputs!$B:$B,Verificação_Parametros!A84,Funcoes_Inputs!$H:$H,TRUE)&gt;0</f>
        <v>1</v>
      </c>
      <c r="C84" s="77">
        <f>COUNTIF(Historico!B:B,Verificação_Parametros!A84)</f>
        <v>0</v>
      </c>
      <c r="D84" s="77">
        <f>COUNTIF(Dados_Projetados!$1:$1,Verificação_Parametros!A84)</f>
        <v>0</v>
      </c>
      <c r="E84" s="77">
        <f>COUNTIF(Parametros!A:A,Verificação_Parametros!A84)</f>
        <v>4</v>
      </c>
      <c r="F84" s="77" t="b">
        <f t="shared" si="2"/>
        <v>0</v>
      </c>
      <c r="G84" s="77">
        <f t="shared" si="3"/>
        <v>4</v>
      </c>
      <c r="H84" s="77" t="s">
        <v>456</v>
      </c>
    </row>
    <row r="85" spans="1:8" x14ac:dyDescent="0.25">
      <c r="A85" s="77" t="s">
        <v>229</v>
      </c>
      <c r="B85" s="77" t="b">
        <f>COUNTIFS(Funcoes_Inputs!$B:$B,Verificação_Parametros!A85,Funcoes_Inputs!$H:$H,TRUE)&gt;0</f>
        <v>1</v>
      </c>
      <c r="C85" s="77">
        <f>COUNTIF(Historico!B:B,Verificação_Parametros!A85)</f>
        <v>0</v>
      </c>
      <c r="D85" s="77">
        <f>COUNTIF(Dados_Projetados!$1:$1,Verificação_Parametros!A85)</f>
        <v>0</v>
      </c>
      <c r="E85" s="77">
        <f>COUNTIF(Parametros!A:A,Verificação_Parametros!A85)</f>
        <v>4</v>
      </c>
      <c r="F85" s="77" t="b">
        <f t="shared" si="2"/>
        <v>0</v>
      </c>
      <c r="G85" s="77">
        <f t="shared" si="3"/>
        <v>4</v>
      </c>
      <c r="H85" s="77" t="s">
        <v>456</v>
      </c>
    </row>
    <row r="86" spans="1:8" x14ac:dyDescent="0.25">
      <c r="A86" s="77" t="s">
        <v>230</v>
      </c>
      <c r="B86" s="77" t="b">
        <f>COUNTIFS(Funcoes_Inputs!$B:$B,Verificação_Parametros!A86,Funcoes_Inputs!$H:$H,TRUE)&gt;0</f>
        <v>1</v>
      </c>
      <c r="C86" s="77">
        <f>COUNTIF(Historico!B:B,Verificação_Parametros!A86)</f>
        <v>0</v>
      </c>
      <c r="D86" s="77">
        <f>COUNTIF(Dados_Projetados!$1:$1,Verificação_Parametros!A86)</f>
        <v>0</v>
      </c>
      <c r="E86" s="77">
        <f>COUNTIF(Parametros!A:A,Verificação_Parametros!A86)</f>
        <v>4</v>
      </c>
      <c r="F86" s="77" t="b">
        <f t="shared" si="2"/>
        <v>0</v>
      </c>
      <c r="G86" s="77">
        <f t="shared" si="3"/>
        <v>4</v>
      </c>
      <c r="H86" s="77" t="s">
        <v>456</v>
      </c>
    </row>
    <row r="87" spans="1:8" x14ac:dyDescent="0.25">
      <c r="A87" s="77" t="s">
        <v>231</v>
      </c>
      <c r="B87" s="77" t="b">
        <f>COUNTIFS(Funcoes_Inputs!$B:$B,Verificação_Parametros!A87,Funcoes_Inputs!$H:$H,TRUE)&gt;0</f>
        <v>1</v>
      </c>
      <c r="C87" s="77">
        <f>COUNTIF(Historico!B:B,Verificação_Parametros!A87)</f>
        <v>0</v>
      </c>
      <c r="D87" s="77">
        <f>COUNTIF(Dados_Projetados!$1:$1,Verificação_Parametros!A87)</f>
        <v>0</v>
      </c>
      <c r="E87" s="77">
        <f>COUNTIF(Parametros!A:A,Verificação_Parametros!A87)</f>
        <v>4</v>
      </c>
      <c r="F87" s="77" t="b">
        <f t="shared" si="2"/>
        <v>0</v>
      </c>
      <c r="G87" s="77">
        <f t="shared" si="3"/>
        <v>4</v>
      </c>
      <c r="H87" s="77" t="s">
        <v>456</v>
      </c>
    </row>
    <row r="88" spans="1:8" x14ac:dyDescent="0.25">
      <c r="A88" s="77" t="s">
        <v>232</v>
      </c>
      <c r="B88" s="77" t="b">
        <f>COUNTIFS(Funcoes_Inputs!$B:$B,Verificação_Parametros!A88,Funcoes_Inputs!$H:$H,TRUE)&gt;0</f>
        <v>1</v>
      </c>
      <c r="C88" s="77">
        <f>COUNTIF(Historico!B:B,Verificação_Parametros!A88)</f>
        <v>0</v>
      </c>
      <c r="D88" s="77">
        <f>COUNTIF(Dados_Projetados!$1:$1,Verificação_Parametros!A88)</f>
        <v>0</v>
      </c>
      <c r="E88" s="77">
        <f>COUNTIF(Parametros!A:A,Verificação_Parametros!A88)</f>
        <v>4</v>
      </c>
      <c r="F88" s="77" t="b">
        <f t="shared" si="2"/>
        <v>0</v>
      </c>
      <c r="G88" s="77">
        <f t="shared" si="3"/>
        <v>4</v>
      </c>
      <c r="H88" s="77" t="s">
        <v>456</v>
      </c>
    </row>
    <row r="89" spans="1:8" x14ac:dyDescent="0.25">
      <c r="A89" s="77" t="s">
        <v>233</v>
      </c>
      <c r="B89" s="77" t="b">
        <f>COUNTIFS(Funcoes_Inputs!$B:$B,Verificação_Parametros!A89,Funcoes_Inputs!$H:$H,TRUE)&gt;0</f>
        <v>1</v>
      </c>
      <c r="C89" s="77">
        <f>COUNTIF(Historico!B:B,Verificação_Parametros!A89)</f>
        <v>0</v>
      </c>
      <c r="D89" s="77">
        <f>COUNTIF(Dados_Projetados!$1:$1,Verificação_Parametros!A89)</f>
        <v>0</v>
      </c>
      <c r="E89" s="77">
        <f>COUNTIF(Parametros!A:A,Verificação_Parametros!A89)</f>
        <v>4</v>
      </c>
      <c r="F89" s="77" t="b">
        <f t="shared" si="2"/>
        <v>0</v>
      </c>
      <c r="G89" s="77">
        <f t="shared" si="3"/>
        <v>4</v>
      </c>
      <c r="H89" s="77" t="s">
        <v>456</v>
      </c>
    </row>
    <row r="90" spans="1:8" x14ac:dyDescent="0.25">
      <c r="A90" s="77" t="s">
        <v>234</v>
      </c>
      <c r="B90" s="77" t="b">
        <f>COUNTIFS(Funcoes_Inputs!$B:$B,Verificação_Parametros!A90,Funcoes_Inputs!$H:$H,TRUE)&gt;0</f>
        <v>1</v>
      </c>
      <c r="C90" s="77">
        <f>COUNTIF(Historico!B:B,Verificação_Parametros!A90)</f>
        <v>0</v>
      </c>
      <c r="D90" s="77">
        <f>COUNTIF(Dados_Projetados!$1:$1,Verificação_Parametros!A90)</f>
        <v>0</v>
      </c>
      <c r="E90" s="77">
        <f>COUNTIF(Parametros!A:A,Verificação_Parametros!A90)</f>
        <v>4</v>
      </c>
      <c r="F90" s="77" t="b">
        <f t="shared" si="2"/>
        <v>0</v>
      </c>
      <c r="G90" s="77">
        <f t="shared" si="3"/>
        <v>4</v>
      </c>
      <c r="H90" s="77" t="s">
        <v>456</v>
      </c>
    </row>
    <row r="91" spans="1:8" x14ac:dyDescent="0.25">
      <c r="A91" s="77" t="s">
        <v>235</v>
      </c>
      <c r="B91" s="77" t="b">
        <f>COUNTIFS(Funcoes_Inputs!$B:$B,Verificação_Parametros!A91,Funcoes_Inputs!$H:$H,TRUE)&gt;0</f>
        <v>1</v>
      </c>
      <c r="C91" s="77">
        <f>COUNTIF(Historico!B:B,Verificação_Parametros!A91)</f>
        <v>0</v>
      </c>
      <c r="D91" s="77">
        <f>COUNTIF(Dados_Projetados!$1:$1,Verificação_Parametros!A91)</f>
        <v>0</v>
      </c>
      <c r="E91" s="77">
        <f>COUNTIF(Parametros!A:A,Verificação_Parametros!A91)</f>
        <v>4</v>
      </c>
      <c r="F91" s="77" t="b">
        <f t="shared" si="2"/>
        <v>0</v>
      </c>
      <c r="G91" s="77">
        <f t="shared" si="3"/>
        <v>4</v>
      </c>
      <c r="H91" s="77" t="s">
        <v>456</v>
      </c>
    </row>
    <row r="92" spans="1:8" x14ac:dyDescent="0.25">
      <c r="A92" s="77" t="s">
        <v>236</v>
      </c>
      <c r="B92" s="77" t="b">
        <f>COUNTIFS(Funcoes_Inputs!$B:$B,Verificação_Parametros!A92,Funcoes_Inputs!$H:$H,TRUE)&gt;0</f>
        <v>1</v>
      </c>
      <c r="C92" s="77">
        <f>COUNTIF(Historico!B:B,Verificação_Parametros!A92)</f>
        <v>0</v>
      </c>
      <c r="D92" s="77">
        <f>COUNTIF(Dados_Projetados!$1:$1,Verificação_Parametros!A92)</f>
        <v>0</v>
      </c>
      <c r="E92" s="77">
        <f>COUNTIF(Parametros!A:A,Verificação_Parametros!A92)</f>
        <v>4</v>
      </c>
      <c r="F92" s="77" t="b">
        <f t="shared" si="2"/>
        <v>0</v>
      </c>
      <c r="G92" s="77">
        <f t="shared" si="3"/>
        <v>4</v>
      </c>
      <c r="H92" s="77" t="s">
        <v>456</v>
      </c>
    </row>
    <row r="93" spans="1:8" x14ac:dyDescent="0.25">
      <c r="A93" s="77" t="s">
        <v>237</v>
      </c>
      <c r="B93" s="77" t="b">
        <f>COUNTIFS(Funcoes_Inputs!$B:$B,Verificação_Parametros!A93,Funcoes_Inputs!$H:$H,TRUE)&gt;0</f>
        <v>1</v>
      </c>
      <c r="C93" s="77">
        <f>COUNTIF(Historico!B:B,Verificação_Parametros!A93)</f>
        <v>0</v>
      </c>
      <c r="D93" s="77">
        <f>COUNTIF(Dados_Projetados!$1:$1,Verificação_Parametros!A93)</f>
        <v>0</v>
      </c>
      <c r="E93" s="77">
        <f>COUNTIF(Parametros!A:A,Verificação_Parametros!A93)</f>
        <v>4</v>
      </c>
      <c r="F93" s="77" t="b">
        <f t="shared" si="2"/>
        <v>0</v>
      </c>
      <c r="G93" s="77">
        <f t="shared" si="3"/>
        <v>4</v>
      </c>
      <c r="H93" s="77" t="s">
        <v>456</v>
      </c>
    </row>
    <row r="94" spans="1:8" x14ac:dyDescent="0.25">
      <c r="A94" s="77" t="s">
        <v>238</v>
      </c>
      <c r="B94" s="77" t="b">
        <f>COUNTIFS(Funcoes_Inputs!$B:$B,Verificação_Parametros!A94,Funcoes_Inputs!$H:$H,TRUE)&gt;0</f>
        <v>1</v>
      </c>
      <c r="C94" s="77">
        <f>COUNTIF(Historico!B:B,Verificação_Parametros!A94)</f>
        <v>0</v>
      </c>
      <c r="D94" s="77">
        <f>COUNTIF(Dados_Projetados!$1:$1,Verificação_Parametros!A94)</f>
        <v>0</v>
      </c>
      <c r="E94" s="77">
        <f>COUNTIF(Parametros!A:A,Verificação_Parametros!A94)</f>
        <v>4</v>
      </c>
      <c r="F94" s="77" t="b">
        <f t="shared" si="2"/>
        <v>0</v>
      </c>
      <c r="G94" s="77">
        <f t="shared" si="3"/>
        <v>4</v>
      </c>
      <c r="H94" s="77" t="s">
        <v>456</v>
      </c>
    </row>
    <row r="95" spans="1:8" x14ac:dyDescent="0.25">
      <c r="A95" s="77" t="s">
        <v>239</v>
      </c>
      <c r="B95" s="77" t="b">
        <f>COUNTIFS(Funcoes_Inputs!$B:$B,Verificação_Parametros!A95,Funcoes_Inputs!$H:$H,TRUE)&gt;0</f>
        <v>1</v>
      </c>
      <c r="C95" s="77">
        <f>COUNTIF(Historico!B:B,Verificação_Parametros!A95)</f>
        <v>0</v>
      </c>
      <c r="D95" s="77">
        <f>COUNTIF(Dados_Projetados!$1:$1,Verificação_Parametros!A95)</f>
        <v>0</v>
      </c>
      <c r="E95" s="77">
        <f>COUNTIF(Parametros!A:A,Verificação_Parametros!A95)</f>
        <v>4</v>
      </c>
      <c r="F95" s="77" t="b">
        <f t="shared" si="2"/>
        <v>0</v>
      </c>
      <c r="G95" s="77">
        <f t="shared" si="3"/>
        <v>4</v>
      </c>
      <c r="H95" s="77" t="s">
        <v>456</v>
      </c>
    </row>
    <row r="96" spans="1:8" x14ac:dyDescent="0.25">
      <c r="A96" s="77" t="s">
        <v>240</v>
      </c>
      <c r="B96" s="77" t="b">
        <f>COUNTIFS(Funcoes_Inputs!$B:$B,Verificação_Parametros!A96,Funcoes_Inputs!$H:$H,TRUE)&gt;0</f>
        <v>1</v>
      </c>
      <c r="C96" s="77">
        <f>COUNTIF(Historico!B:B,Verificação_Parametros!A96)</f>
        <v>0</v>
      </c>
      <c r="D96" s="77">
        <f>COUNTIF(Dados_Projetados!$1:$1,Verificação_Parametros!A96)</f>
        <v>0</v>
      </c>
      <c r="E96" s="77">
        <f>COUNTIF(Parametros!A:A,Verificação_Parametros!A96)</f>
        <v>4</v>
      </c>
      <c r="F96" s="77" t="b">
        <f t="shared" si="2"/>
        <v>0</v>
      </c>
      <c r="G96" s="77">
        <f t="shared" si="3"/>
        <v>4</v>
      </c>
      <c r="H96" s="77" t="s">
        <v>456</v>
      </c>
    </row>
    <row r="97" spans="1:8" x14ac:dyDescent="0.25">
      <c r="A97" s="77" t="s">
        <v>241</v>
      </c>
      <c r="B97" s="77" t="b">
        <f>COUNTIFS(Funcoes_Inputs!$B:$B,Verificação_Parametros!A97,Funcoes_Inputs!$H:$H,TRUE)&gt;0</f>
        <v>1</v>
      </c>
      <c r="C97" s="77">
        <f>COUNTIF(Historico!B:B,Verificação_Parametros!A97)</f>
        <v>0</v>
      </c>
      <c r="D97" s="77">
        <f>COUNTIF(Dados_Projetados!$1:$1,Verificação_Parametros!A97)</f>
        <v>0</v>
      </c>
      <c r="E97" s="77">
        <f>COUNTIF(Parametros!A:A,Verificação_Parametros!A97)</f>
        <v>4</v>
      </c>
      <c r="F97" s="77" t="b">
        <f t="shared" si="2"/>
        <v>0</v>
      </c>
      <c r="G97" s="77">
        <f t="shared" si="3"/>
        <v>4</v>
      </c>
      <c r="H97" s="77" t="s">
        <v>456</v>
      </c>
    </row>
    <row r="98" spans="1:8" x14ac:dyDescent="0.25">
      <c r="A98" s="77" t="s">
        <v>242</v>
      </c>
      <c r="B98" s="77" t="b">
        <f>COUNTIFS(Funcoes_Inputs!$B:$B,Verificação_Parametros!A98,Funcoes_Inputs!$H:$H,TRUE)&gt;0</f>
        <v>1</v>
      </c>
      <c r="C98" s="77">
        <f>COUNTIF(Historico!B:B,Verificação_Parametros!A98)</f>
        <v>0</v>
      </c>
      <c r="D98" s="77">
        <f>COUNTIF(Dados_Projetados!$1:$1,Verificação_Parametros!A98)</f>
        <v>0</v>
      </c>
      <c r="E98" s="77">
        <f>COUNTIF(Parametros!A:A,Verificação_Parametros!A98)</f>
        <v>4</v>
      </c>
      <c r="F98" s="77" t="b">
        <f t="shared" si="2"/>
        <v>0</v>
      </c>
      <c r="G98" s="77">
        <f t="shared" si="3"/>
        <v>4</v>
      </c>
      <c r="H98" s="77" t="s">
        <v>456</v>
      </c>
    </row>
    <row r="99" spans="1:8" x14ac:dyDescent="0.25">
      <c r="A99" s="77" t="s">
        <v>243</v>
      </c>
      <c r="B99" s="77" t="b">
        <f>COUNTIFS(Funcoes_Inputs!$B:$B,Verificação_Parametros!A99,Funcoes_Inputs!$H:$H,TRUE)&gt;0</f>
        <v>1</v>
      </c>
      <c r="C99" s="77">
        <f>COUNTIF(Historico!B:B,Verificação_Parametros!A99)</f>
        <v>0</v>
      </c>
      <c r="D99" s="77">
        <f>COUNTIF(Dados_Projetados!$1:$1,Verificação_Parametros!A99)</f>
        <v>0</v>
      </c>
      <c r="E99" s="77">
        <f>COUNTIF(Parametros!A:A,Verificação_Parametros!A99)</f>
        <v>4</v>
      </c>
      <c r="F99" s="77" t="b">
        <f t="shared" si="2"/>
        <v>0</v>
      </c>
      <c r="G99" s="77">
        <f t="shared" si="3"/>
        <v>4</v>
      </c>
      <c r="H99" s="77" t="s">
        <v>456</v>
      </c>
    </row>
    <row r="100" spans="1:8" x14ac:dyDescent="0.25">
      <c r="A100" s="77" t="s">
        <v>226</v>
      </c>
      <c r="B100" s="77" t="b">
        <f>COUNTIFS(Funcoes_Inputs!$B:$B,Verificação_Parametros!A100,Funcoes_Inputs!$H:$H,TRUE)&gt;0</f>
        <v>1</v>
      </c>
      <c r="C100" s="77">
        <f>COUNTIF(Historico!B:B,Verificação_Parametros!A100)</f>
        <v>0</v>
      </c>
      <c r="D100" s="77">
        <f>COUNTIF(Dados_Projetados!$1:$1,Verificação_Parametros!A100)</f>
        <v>0</v>
      </c>
      <c r="E100" s="77">
        <f>COUNTIF(Parametros!A:A,Verificação_Parametros!A100)</f>
        <v>0</v>
      </c>
      <c r="F100" s="77" t="b">
        <f t="shared" si="2"/>
        <v>0</v>
      </c>
      <c r="G100" s="77">
        <f t="shared" si="3"/>
        <v>0</v>
      </c>
      <c r="H100" s="77" t="s">
        <v>456</v>
      </c>
    </row>
    <row r="101" spans="1:8" x14ac:dyDescent="0.25">
      <c r="A101" s="77" t="s">
        <v>157</v>
      </c>
      <c r="B101" s="77" t="b">
        <f>COUNTIFS(Funcoes_Inputs!$B:$B,Verificação_Parametros!A101,Funcoes_Inputs!$H:$H,TRUE)&gt;0</f>
        <v>1</v>
      </c>
      <c r="C101" s="77">
        <f>COUNTIF(Historico!B:B,Verificação_Parametros!A101)</f>
        <v>0</v>
      </c>
      <c r="D101" s="77">
        <f>COUNTIF(Dados_Projetados!$1:$1,Verificação_Parametros!A101)</f>
        <v>0</v>
      </c>
      <c r="E101" s="77">
        <f>COUNTIF(Parametros!A:A,Verificação_Parametros!A101)</f>
        <v>0</v>
      </c>
      <c r="F101" s="77" t="b">
        <f t="shared" si="2"/>
        <v>0</v>
      </c>
      <c r="G101" s="77">
        <f t="shared" si="3"/>
        <v>0</v>
      </c>
      <c r="H101" s="77" t="s">
        <v>456</v>
      </c>
    </row>
    <row r="102" spans="1:8" x14ac:dyDescent="0.25">
      <c r="A102" s="77" t="s">
        <v>473</v>
      </c>
      <c r="B102" s="77" t="b">
        <f>COUNTIFS(Funcoes_Inputs!$B:$B,Verificação_Parametros!A102,Funcoes_Inputs!$H:$H,TRUE)&gt;0</f>
        <v>1</v>
      </c>
      <c r="C102" s="77">
        <f>COUNTIF(Historico!B:B,Verificação_Parametros!A102)</f>
        <v>0</v>
      </c>
      <c r="D102" s="77">
        <f>COUNTIF(Dados_Projetados!$1:$1,Verificação_Parametros!A102)</f>
        <v>0</v>
      </c>
      <c r="E102" s="77">
        <f>COUNTIF(Parametros!A:A,Verificação_Parametros!A102)</f>
        <v>4</v>
      </c>
      <c r="F102" s="77" t="b">
        <f t="shared" si="2"/>
        <v>0</v>
      </c>
      <c r="G102" s="77">
        <f t="shared" si="3"/>
        <v>4</v>
      </c>
      <c r="H102" s="77" t="s">
        <v>456</v>
      </c>
    </row>
    <row r="103" spans="1:8" x14ac:dyDescent="0.25">
      <c r="A103" s="77" t="s">
        <v>474</v>
      </c>
      <c r="B103" s="77" t="b">
        <f>COUNTIFS(Funcoes_Inputs!$B:$B,Verificação_Parametros!A103,Funcoes_Inputs!$H:$H,TRUE)&gt;0</f>
        <v>1</v>
      </c>
      <c r="C103" s="77">
        <f>COUNTIF(Historico!B:B,Verificação_Parametros!A103)</f>
        <v>0</v>
      </c>
      <c r="D103" s="77">
        <f>COUNTIF(Dados_Projetados!$1:$1,Verificação_Parametros!A103)</f>
        <v>0</v>
      </c>
      <c r="E103" s="77">
        <f>COUNTIF(Parametros!A:A,Verificação_Parametros!A103)</f>
        <v>4</v>
      </c>
      <c r="F103" s="77" t="b">
        <f t="shared" si="2"/>
        <v>0</v>
      </c>
      <c r="G103" s="77">
        <f t="shared" si="3"/>
        <v>4</v>
      </c>
      <c r="H103" s="77" t="s">
        <v>456</v>
      </c>
    </row>
    <row r="104" spans="1:8" x14ac:dyDescent="0.25">
      <c r="A104" s="77" t="s">
        <v>475</v>
      </c>
      <c r="B104" s="77" t="b">
        <f>COUNTIFS(Funcoes_Inputs!$B:$B,Verificação_Parametros!A104,Funcoes_Inputs!$H:$H,TRUE)&gt;0</f>
        <v>1</v>
      </c>
      <c r="C104" s="77">
        <f>COUNTIF(Historico!B:B,Verificação_Parametros!A104)</f>
        <v>0</v>
      </c>
      <c r="D104" s="77">
        <f>COUNTIF(Dados_Projetados!$1:$1,Verificação_Parametros!A104)</f>
        <v>0</v>
      </c>
      <c r="E104" s="77">
        <f>COUNTIF(Parametros!A:A,Verificação_Parametros!A104)</f>
        <v>4</v>
      </c>
      <c r="F104" s="77" t="b">
        <f t="shared" si="2"/>
        <v>0</v>
      </c>
      <c r="G104" s="77">
        <f t="shared" si="3"/>
        <v>4</v>
      </c>
      <c r="H104" s="77" t="s">
        <v>456</v>
      </c>
    </row>
    <row r="105" spans="1:8" x14ac:dyDescent="0.25">
      <c r="A105" s="77" t="s">
        <v>476</v>
      </c>
      <c r="B105" s="77" t="b">
        <f>COUNTIFS(Funcoes_Inputs!$B:$B,Verificação_Parametros!A105,Funcoes_Inputs!$H:$H,TRUE)&gt;0</f>
        <v>1</v>
      </c>
      <c r="C105" s="77">
        <f>COUNTIF(Historico!B:B,Verificação_Parametros!A105)</f>
        <v>0</v>
      </c>
      <c r="D105" s="77">
        <f>COUNTIF(Dados_Projetados!$1:$1,Verificação_Parametros!A105)</f>
        <v>0</v>
      </c>
      <c r="E105" s="77">
        <f>COUNTIF(Parametros!A:A,Verificação_Parametros!A105)</f>
        <v>4</v>
      </c>
      <c r="F105" s="77" t="b">
        <f t="shared" si="2"/>
        <v>0</v>
      </c>
      <c r="G105" s="77">
        <f t="shared" si="3"/>
        <v>4</v>
      </c>
      <c r="H105" s="77" t="s">
        <v>456</v>
      </c>
    </row>
    <row r="106" spans="1:8" x14ac:dyDescent="0.25">
      <c r="A106" s="77" t="s">
        <v>477</v>
      </c>
      <c r="B106" s="77" t="b">
        <f>COUNTIFS(Funcoes_Inputs!$B:$B,Verificação_Parametros!A106,Funcoes_Inputs!$H:$H,TRUE)&gt;0</f>
        <v>1</v>
      </c>
      <c r="C106" s="77">
        <f>COUNTIF(Historico!B:B,Verificação_Parametros!A106)</f>
        <v>0</v>
      </c>
      <c r="D106" s="77">
        <f>COUNTIF(Dados_Projetados!$1:$1,Verificação_Parametros!A106)</f>
        <v>0</v>
      </c>
      <c r="E106" s="77">
        <f>COUNTIF(Parametros!A:A,Verificação_Parametros!A106)</f>
        <v>4</v>
      </c>
      <c r="F106" s="77" t="b">
        <f t="shared" si="2"/>
        <v>0</v>
      </c>
      <c r="G106" s="77">
        <f t="shared" si="3"/>
        <v>4</v>
      </c>
      <c r="H106" s="77" t="s">
        <v>456</v>
      </c>
    </row>
    <row r="107" spans="1:8" x14ac:dyDescent="0.25">
      <c r="A107" s="77" t="s">
        <v>465</v>
      </c>
      <c r="B107" s="77" t="b">
        <f>COUNTIFS(Funcoes_Inputs!$B:$B,Verificação_Parametros!A107,Funcoes_Inputs!$H:$H,TRUE)&gt;0</f>
        <v>1</v>
      </c>
      <c r="C107" s="77">
        <f>COUNTIF(Historico!B:B,Verificação_Parametros!A107)</f>
        <v>1</v>
      </c>
      <c r="D107" s="77">
        <f>COUNTIF(Dados_Projetados!$1:$1,Verificação_Parametros!A107)</f>
        <v>0</v>
      </c>
      <c r="E107" s="77">
        <f>COUNTIF(Parametros!A:A,Verificação_Parametros!A107)</f>
        <v>0</v>
      </c>
      <c r="F107" s="77" t="b">
        <f t="shared" si="2"/>
        <v>0</v>
      </c>
      <c r="G107" s="77">
        <f t="shared" si="3"/>
        <v>0</v>
      </c>
      <c r="H107" s="77" t="s">
        <v>456</v>
      </c>
    </row>
    <row r="108" spans="1:8" x14ac:dyDescent="0.25">
      <c r="A108" s="77" t="s">
        <v>466</v>
      </c>
      <c r="B108" s="77" t="b">
        <f>COUNTIFS(Funcoes_Inputs!$B:$B,Verificação_Parametros!A108,Funcoes_Inputs!$H:$H,TRUE)&gt;0</f>
        <v>1</v>
      </c>
      <c r="C108" s="77">
        <f>COUNTIF(Historico!B:B,Verificação_Parametros!A108)</f>
        <v>1</v>
      </c>
      <c r="D108" s="77">
        <f>COUNTIF(Dados_Projetados!$1:$1,Verificação_Parametros!A108)</f>
        <v>0</v>
      </c>
      <c r="E108" s="77">
        <f>COUNTIF(Parametros!A:A,Verificação_Parametros!A108)</f>
        <v>0</v>
      </c>
      <c r="F108" s="77" t="b">
        <f t="shared" si="2"/>
        <v>0</v>
      </c>
      <c r="G108" s="77">
        <f t="shared" si="3"/>
        <v>0</v>
      </c>
      <c r="H108" s="77" t="s">
        <v>456</v>
      </c>
    </row>
    <row r="109" spans="1:8" x14ac:dyDescent="0.25">
      <c r="A109" s="77" t="s">
        <v>467</v>
      </c>
      <c r="B109" s="77" t="b">
        <f>COUNTIFS(Funcoes_Inputs!$B:$B,Verificação_Parametros!A109,Funcoes_Inputs!$H:$H,TRUE)&gt;0</f>
        <v>1</v>
      </c>
      <c r="C109" s="77">
        <f>COUNTIF(Historico!B:B,Verificação_Parametros!A109)</f>
        <v>1</v>
      </c>
      <c r="D109" s="77">
        <f>COUNTIF(Dados_Projetados!$1:$1,Verificação_Parametros!A109)</f>
        <v>0</v>
      </c>
      <c r="E109" s="77">
        <f>COUNTIF(Parametros!A:A,Verificação_Parametros!A109)</f>
        <v>0</v>
      </c>
      <c r="F109" s="77" t="b">
        <f t="shared" si="2"/>
        <v>0</v>
      </c>
      <c r="G109" s="77">
        <f t="shared" si="3"/>
        <v>0</v>
      </c>
      <c r="H109" s="77" t="s">
        <v>456</v>
      </c>
    </row>
    <row r="110" spans="1:8" x14ac:dyDescent="0.25">
      <c r="A110" s="77" t="s">
        <v>468</v>
      </c>
      <c r="B110" s="77" t="b">
        <f>COUNTIFS(Funcoes_Inputs!$B:$B,Verificação_Parametros!A110,Funcoes_Inputs!$H:$H,TRUE)&gt;0</f>
        <v>1</v>
      </c>
      <c r="C110" s="77">
        <f>COUNTIF(Historico!B:B,Verificação_Parametros!A110)</f>
        <v>1</v>
      </c>
      <c r="D110" s="77">
        <f>COUNTIF(Dados_Projetados!$1:$1,Verificação_Parametros!A110)</f>
        <v>0</v>
      </c>
      <c r="E110" s="77">
        <f>COUNTIF(Parametros!A:A,Verificação_Parametros!A110)</f>
        <v>0</v>
      </c>
      <c r="F110" s="77" t="b">
        <f t="shared" si="2"/>
        <v>0</v>
      </c>
      <c r="G110" s="77">
        <f t="shared" si="3"/>
        <v>0</v>
      </c>
      <c r="H110" s="77" t="s">
        <v>456</v>
      </c>
    </row>
    <row r="111" spans="1:8" x14ac:dyDescent="0.25">
      <c r="A111" s="78" t="s">
        <v>544</v>
      </c>
      <c r="B111" s="77" t="b">
        <f>COUNTIFS(Funcoes_Inputs!$B:$B,Verificação_Parametros!A111,Funcoes_Inputs!$H:$H,TRUE)&gt;0</f>
        <v>1</v>
      </c>
      <c r="C111" s="77">
        <f>COUNTIF(Historico!B:B,Verificação_Parametros!A111)</f>
        <v>0</v>
      </c>
      <c r="D111" s="77">
        <f>COUNTIF(Dados_Projetados!$1:$1,Verificação_Parametros!A111)</f>
        <v>0</v>
      </c>
      <c r="E111" s="77">
        <f>COUNTIF(Parametros!A:A,Verificação_Parametros!A111)</f>
        <v>0</v>
      </c>
      <c r="F111" s="77" t="b">
        <f t="shared" ref="F111" si="4">AND(D111&gt;0,E111&gt;0)</f>
        <v>0</v>
      </c>
      <c r="G111" s="77">
        <f t="shared" ref="G111" si="5">E111+D111</f>
        <v>0</v>
      </c>
      <c r="H111" s="77" t="s">
        <v>456</v>
      </c>
    </row>
  </sheetData>
  <autoFilter ref="A1:H110" xr:uid="{EE340C6E-E438-4304-B24B-EC93734C4F7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3"/>
  <sheetViews>
    <sheetView workbookViewId="0">
      <selection activeCell="C12" sqref="C12"/>
    </sheetView>
  </sheetViews>
  <sheetFormatPr defaultRowHeight="15" x14ac:dyDescent="0.25"/>
  <cols>
    <col min="1" max="1" width="23.7109375" style="70" customWidth="1"/>
    <col min="2" max="2" width="11.42578125" style="70" bestFit="1" customWidth="1"/>
    <col min="3" max="3" width="11.42578125" style="70" customWidth="1"/>
    <col min="4" max="4" width="15.85546875" style="69" bestFit="1" customWidth="1"/>
    <col min="5" max="5" width="16.5703125" style="69" bestFit="1" customWidth="1"/>
    <col min="6" max="16384" width="9.140625" style="69"/>
  </cols>
  <sheetData>
    <row r="1" spans="1:5" x14ac:dyDescent="0.25">
      <c r="A1" s="68" t="s">
        <v>4</v>
      </c>
      <c r="B1" s="68" t="s">
        <v>33</v>
      </c>
      <c r="C1" s="68" t="s">
        <v>3</v>
      </c>
      <c r="D1" s="68" t="s">
        <v>12</v>
      </c>
      <c r="E1" s="68" t="s">
        <v>461</v>
      </c>
    </row>
    <row r="2" spans="1:5" x14ac:dyDescent="0.25">
      <c r="A2" s="70">
        <v>5</v>
      </c>
      <c r="B2" s="70">
        <v>100</v>
      </c>
      <c r="C2" s="68">
        <v>2017</v>
      </c>
      <c r="D2" s="69">
        <v>0.1</v>
      </c>
      <c r="E2" s="69">
        <v>1800</v>
      </c>
    </row>
    <row r="3" spans="1:5" x14ac:dyDescent="0.25">
      <c r="C3" s="68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7"/>
  <sheetViews>
    <sheetView workbookViewId="0">
      <selection activeCell="C2" sqref="C2"/>
    </sheetView>
  </sheetViews>
  <sheetFormatPr defaultRowHeight="15" x14ac:dyDescent="0.25"/>
  <cols>
    <col min="1" max="1" width="32.7109375" customWidth="1"/>
    <col min="2" max="2" width="12.85546875" customWidth="1"/>
    <col min="3" max="3" width="19.42578125" customWidth="1"/>
  </cols>
  <sheetData>
    <row r="1" spans="1:3" x14ac:dyDescent="0.25">
      <c r="A1" s="6" t="s">
        <v>517</v>
      </c>
      <c r="B1" s="6" t="s">
        <v>516</v>
      </c>
      <c r="C1" s="6" t="s">
        <v>227</v>
      </c>
    </row>
    <row r="2" spans="1:3" x14ac:dyDescent="0.25">
      <c r="A2" s="37" t="s">
        <v>51</v>
      </c>
      <c r="B2" t="b">
        <f>IF(C2,TRUE,IF(VLOOKUP(A2,MódulosOpcionais!$A:$C,3,FALSE)="Sim",TRUE,FALSE))</f>
        <v>1</v>
      </c>
      <c r="C2" s="37" t="b">
        <f>TRUE</f>
        <v>1</v>
      </c>
    </row>
    <row r="3" spans="1:3" x14ac:dyDescent="0.25">
      <c r="A3" s="37" t="s">
        <v>70</v>
      </c>
      <c r="B3" s="37" t="b">
        <f>IF(C3,TRUE,IF(VLOOKUP(A3,MódulosOpcionais!$A:$C,3,FALSE)="Sim",TRUE,FALSE))</f>
        <v>1</v>
      </c>
      <c r="C3" s="37" t="b">
        <f>TRUE</f>
        <v>1</v>
      </c>
    </row>
    <row r="4" spans="1:3" x14ac:dyDescent="0.25">
      <c r="A4" s="37" t="s">
        <v>71</v>
      </c>
      <c r="B4" s="37" t="b">
        <f>IF(C4,TRUE,IF(VLOOKUP(A4,MódulosOpcionais!$A:$C,3,FALSE)="Sim",TRUE,FALSE))</f>
        <v>1</v>
      </c>
      <c r="C4" s="37" t="b">
        <f>TRUE</f>
        <v>1</v>
      </c>
    </row>
    <row r="5" spans="1:3" x14ac:dyDescent="0.25">
      <c r="A5" s="37" t="s">
        <v>75</v>
      </c>
      <c r="B5" s="37" t="b">
        <f>IF(C5,TRUE,IF(VLOOKUP(A5,MódulosOpcionais!$A:$C,3,FALSE)="Sim",TRUE,FALSE))</f>
        <v>1</v>
      </c>
      <c r="C5" s="37" t="b">
        <f>TRUE</f>
        <v>1</v>
      </c>
    </row>
    <row r="6" spans="1:3" x14ac:dyDescent="0.25">
      <c r="A6" s="37" t="s">
        <v>85</v>
      </c>
      <c r="B6" s="37" t="b">
        <f>IF(C6,TRUE,IF(VLOOKUP(A6,MódulosOpcionais!$A:$C,3,FALSE)="Sim",TRUE,FALSE))</f>
        <v>1</v>
      </c>
      <c r="C6" s="37" t="b">
        <f>FALSE</f>
        <v>0</v>
      </c>
    </row>
    <row r="7" spans="1:3" x14ac:dyDescent="0.25">
      <c r="A7" s="37" t="s">
        <v>90</v>
      </c>
      <c r="B7" s="37" t="b">
        <f>IF(C7,TRUE,IF(VLOOKUP(A7,MódulosOpcionais!$A:$C,3,FALSE)="Sim",TRUE,FALSE))</f>
        <v>1</v>
      </c>
      <c r="C7" s="37" t="b">
        <f>TRUE</f>
        <v>1</v>
      </c>
    </row>
    <row r="8" spans="1:3" x14ac:dyDescent="0.25">
      <c r="A8" s="37" t="s">
        <v>105</v>
      </c>
      <c r="B8" s="37" t="b">
        <f>IF(C8,TRUE,IF(VLOOKUP(A8,MódulosOpcionais!$A:$C,3,FALSE)="Sim",TRUE,FALSE))</f>
        <v>1</v>
      </c>
      <c r="C8" s="37" t="b">
        <f>FALSE</f>
        <v>0</v>
      </c>
    </row>
    <row r="9" spans="1:3" x14ac:dyDescent="0.25">
      <c r="A9" s="37" t="s">
        <v>109</v>
      </c>
      <c r="B9" s="37" t="b">
        <f>IF(C9,TRUE,IF(VLOOKUP(A9,MódulosOpcionais!$A:$C,3,FALSE)="Sim",TRUE,FALSE))</f>
        <v>1</v>
      </c>
      <c r="C9" s="37" t="b">
        <f>FALSE</f>
        <v>0</v>
      </c>
    </row>
    <row r="10" spans="1:3" x14ac:dyDescent="0.25">
      <c r="A10" s="37" t="s">
        <v>114</v>
      </c>
      <c r="B10" s="37" t="b">
        <f>IF(C10,TRUE,IF(VLOOKUP(A10,MódulosOpcionais!$A:$C,3,FALSE)="Sim",TRUE,FALSE))</f>
        <v>1</v>
      </c>
      <c r="C10" s="37" t="b">
        <f>FALSE</f>
        <v>0</v>
      </c>
    </row>
    <row r="11" spans="1:3" x14ac:dyDescent="0.25">
      <c r="A11" s="37" t="s">
        <v>117</v>
      </c>
      <c r="B11" s="37" t="b">
        <f>IF(C11,TRUE,IF(VLOOKUP(A11,MódulosOpcionais!$A:$C,3,FALSE)="Sim",TRUE,FALSE))</f>
        <v>1</v>
      </c>
      <c r="C11" s="37" t="b">
        <f>FALSE</f>
        <v>0</v>
      </c>
    </row>
    <row r="12" spans="1:3" x14ac:dyDescent="0.25">
      <c r="A12" s="37" t="s">
        <v>121</v>
      </c>
      <c r="B12" s="37" t="b">
        <f>IF(C12,TRUE,IF(VLOOKUP(A12,MódulosOpcionais!$A:$C,3,FALSE)="Sim",TRUE,FALSE))</f>
        <v>1</v>
      </c>
      <c r="C12" s="37" t="b">
        <f>TRUE</f>
        <v>1</v>
      </c>
    </row>
    <row r="13" spans="1:3" x14ac:dyDescent="0.25">
      <c r="A13" s="37" t="s">
        <v>130</v>
      </c>
      <c r="B13" s="37" t="b">
        <f>IF(C13,TRUE,IF(VLOOKUP(A13,MódulosOpcionais!$A:$C,3,FALSE)="Sim",TRUE,FALSE))</f>
        <v>1</v>
      </c>
      <c r="C13" s="37" t="b">
        <f>FALSE</f>
        <v>0</v>
      </c>
    </row>
    <row r="14" spans="1:3" x14ac:dyDescent="0.25">
      <c r="A14" s="37" t="s">
        <v>134</v>
      </c>
      <c r="B14" s="37" t="b">
        <f>IF(C14,TRUE,IF(VLOOKUP(A14,MódulosOpcionais!$A:$C,3,FALSE)="Sim",TRUE,FALSE))</f>
        <v>1</v>
      </c>
      <c r="C14" s="37" t="b">
        <f>TRUE</f>
        <v>1</v>
      </c>
    </row>
    <row r="15" spans="1:3" x14ac:dyDescent="0.25">
      <c r="A15" s="37" t="s">
        <v>139</v>
      </c>
      <c r="B15" s="37" t="b">
        <f>IF(C15,TRUE,IF(VLOOKUP(A15,MódulosOpcionais!$A:$C,3,FALSE)="Sim",TRUE,FALSE))</f>
        <v>1</v>
      </c>
      <c r="C15" s="37" t="b">
        <f>FALSE</f>
        <v>0</v>
      </c>
    </row>
    <row r="16" spans="1:3" x14ac:dyDescent="0.25">
      <c r="A16" s="37" t="s">
        <v>144</v>
      </c>
      <c r="B16" s="37" t="b">
        <f>IF(C16,TRUE,IF(VLOOKUP(A16,MódulosOpcionais!$A:$C,3,FALSE)="Sim",TRUE,FALSE))</f>
        <v>1</v>
      </c>
      <c r="C16" s="37" t="b">
        <f>FALSE</f>
        <v>0</v>
      </c>
    </row>
    <row r="17" spans="1:3" x14ac:dyDescent="0.25">
      <c r="A17" s="37" t="s">
        <v>151</v>
      </c>
      <c r="B17" s="37" t="b">
        <f>IF(C17,TRUE,IF(VLOOKUP(A17,MódulosOpcionais!$A:$C,3,FALSE)="Sim",TRUE,FALSE))</f>
        <v>1</v>
      </c>
      <c r="C17" s="37" t="b">
        <f>FALSE</f>
        <v>0</v>
      </c>
    </row>
    <row r="18" spans="1:3" x14ac:dyDescent="0.25">
      <c r="A18" s="37" t="s">
        <v>156</v>
      </c>
      <c r="B18" s="37" t="b">
        <f>IF(C18,TRUE,IF(VLOOKUP(A18,MódulosOpcionais!$A:$C,3,FALSE)="Sim",TRUE,FALSE))</f>
        <v>1</v>
      </c>
      <c r="C18" s="37" t="b">
        <f>FALSE</f>
        <v>0</v>
      </c>
    </row>
    <row r="19" spans="1:3" x14ac:dyDescent="0.25">
      <c r="A19" s="37" t="s">
        <v>160</v>
      </c>
      <c r="B19" s="37" t="b">
        <f>IF(C19,TRUE,IF(VLOOKUP(A19,MódulosOpcionais!$A:$C,3,FALSE)="Sim",TRUE,FALSE))</f>
        <v>1</v>
      </c>
      <c r="C19" s="37" t="b">
        <f>FALSE</f>
        <v>0</v>
      </c>
    </row>
    <row r="20" spans="1:3" x14ac:dyDescent="0.25">
      <c r="A20" s="37" t="s">
        <v>168</v>
      </c>
      <c r="B20" s="37" t="b">
        <f>IF(C20,TRUE,IF(VLOOKUP(A20,MódulosOpcionais!$A:$C,3,FALSE)="Sim",TRUE,FALSE))</f>
        <v>1</v>
      </c>
      <c r="C20" s="37" t="b">
        <f>FALSE</f>
        <v>0</v>
      </c>
    </row>
    <row r="21" spans="1:3" x14ac:dyDescent="0.25">
      <c r="A21" s="37" t="s">
        <v>172</v>
      </c>
      <c r="B21" s="37" t="b">
        <f>IF(C21,TRUE,IF(VLOOKUP(A21,MódulosOpcionais!$A:$C,3,FALSE)="Sim",TRUE,FALSE))</f>
        <v>1</v>
      </c>
      <c r="C21" s="37" t="b">
        <f>FALSE</f>
        <v>0</v>
      </c>
    </row>
    <row r="22" spans="1:3" x14ac:dyDescent="0.25">
      <c r="A22" s="37" t="s">
        <v>79</v>
      </c>
      <c r="B22" s="37" t="b">
        <f>IF(C22,TRUE,IF(VLOOKUP(A22,MódulosOpcionais!$A:$C,3,FALSE)="Sim",TRUE,FALSE))</f>
        <v>1</v>
      </c>
      <c r="C22" s="37" t="b">
        <f>FALSE</f>
        <v>0</v>
      </c>
    </row>
    <row r="23" spans="1:3" x14ac:dyDescent="0.25">
      <c r="A23" s="37" t="s">
        <v>216</v>
      </c>
      <c r="B23" s="37" t="b">
        <f>IF(C23,TRUE,IF(VLOOKUP(A23,MódulosOpcionais!$A:$C,3,FALSE)="Sim",TRUE,FALSE))</f>
        <v>1</v>
      </c>
      <c r="C23" s="37" t="b">
        <f>FALSE</f>
        <v>0</v>
      </c>
    </row>
    <row r="24" spans="1:3" x14ac:dyDescent="0.25">
      <c r="A24" s="37" t="s">
        <v>224</v>
      </c>
      <c r="B24" s="37" t="b">
        <f>IF(C24,TRUE,IF(VLOOKUP(A24,MódulosOpcionais!$A:$C,3,FALSE)="Sim",TRUE,FALSE))</f>
        <v>1</v>
      </c>
      <c r="C24" s="37" t="b">
        <f>FALSE</f>
        <v>0</v>
      </c>
    </row>
    <row r="25" spans="1:3" x14ac:dyDescent="0.25">
      <c r="A25" s="37" t="s">
        <v>462</v>
      </c>
      <c r="B25" s="37" t="b">
        <f>IF(C25,TRUE,IF(VLOOKUP(A25,MódulosOpcionais!$A:$C,3,FALSE)="Sim",TRUE,FALSE))</f>
        <v>1</v>
      </c>
      <c r="C25" s="37" t="b">
        <f>TRUE</f>
        <v>1</v>
      </c>
    </row>
    <row r="26" spans="1:3" x14ac:dyDescent="0.25">
      <c r="A26" s="37" t="s">
        <v>463</v>
      </c>
      <c r="B26" s="37" t="b">
        <f>IF(C26,TRUE,IF(VLOOKUP(A26,MódulosOpcionais!$A:$C,3,FALSE)="Sim",TRUE,FALSE))</f>
        <v>1</v>
      </c>
      <c r="C26" s="37" t="b">
        <f>FALSE</f>
        <v>0</v>
      </c>
    </row>
    <row r="27" spans="1:3" x14ac:dyDescent="0.25">
      <c r="A27" s="37" t="s">
        <v>464</v>
      </c>
      <c r="B27" s="37" t="b">
        <f>IF(C27,TRUE,IF(VLOOKUP(A27,MódulosOpcionais!$A:$C,3,FALSE)="Sim",TRUE,FALSE))</f>
        <v>1</v>
      </c>
      <c r="C27" s="37" t="b">
        <f>TRUE</f>
        <v>1</v>
      </c>
    </row>
  </sheetData>
  <autoFilter ref="A1:C27" xr:uid="{00000000-0009-0000-0000-00000C000000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41FA-3C02-4EAD-A5C2-7992945041B0}">
  <dimension ref="A1:C18"/>
  <sheetViews>
    <sheetView workbookViewId="0"/>
  </sheetViews>
  <sheetFormatPr defaultRowHeight="15" x14ac:dyDescent="0.25"/>
  <cols>
    <col min="1" max="1" width="29.7109375" style="75" bestFit="1" customWidth="1"/>
    <col min="2" max="2" width="48.5703125" style="75" customWidth="1"/>
    <col min="3" max="3" width="11.85546875" style="75" customWidth="1"/>
    <col min="4" max="16384" width="9.140625" style="75"/>
  </cols>
  <sheetData>
    <row r="1" spans="1:3" x14ac:dyDescent="0.25">
      <c r="A1" s="74" t="s">
        <v>517</v>
      </c>
      <c r="B1" s="74" t="s">
        <v>518</v>
      </c>
      <c r="C1" s="74" t="s">
        <v>536</v>
      </c>
    </row>
    <row r="2" spans="1:3" x14ac:dyDescent="0.25">
      <c r="A2" s="75" t="s">
        <v>85</v>
      </c>
      <c r="B2" s="75" t="s">
        <v>519</v>
      </c>
      <c r="C2" s="11" t="s">
        <v>509</v>
      </c>
    </row>
    <row r="3" spans="1:3" x14ac:dyDescent="0.25">
      <c r="A3" s="75" t="s">
        <v>105</v>
      </c>
      <c r="B3" s="75" t="s">
        <v>520</v>
      </c>
      <c r="C3" s="11" t="s">
        <v>509</v>
      </c>
    </row>
    <row r="4" spans="1:3" x14ac:dyDescent="0.25">
      <c r="A4" s="75" t="s">
        <v>109</v>
      </c>
      <c r="B4" s="75" t="s">
        <v>521</v>
      </c>
      <c r="C4" s="11" t="s">
        <v>509</v>
      </c>
    </row>
    <row r="5" spans="1:3" x14ac:dyDescent="0.25">
      <c r="A5" s="75" t="s">
        <v>114</v>
      </c>
      <c r="B5" s="75" t="s">
        <v>522</v>
      </c>
      <c r="C5" s="11" t="s">
        <v>509</v>
      </c>
    </row>
    <row r="6" spans="1:3" x14ac:dyDescent="0.25">
      <c r="A6" s="75" t="s">
        <v>117</v>
      </c>
      <c r="B6" s="75" t="s">
        <v>523</v>
      </c>
      <c r="C6" s="11" t="s">
        <v>509</v>
      </c>
    </row>
    <row r="7" spans="1:3" x14ac:dyDescent="0.25">
      <c r="A7" s="75" t="s">
        <v>130</v>
      </c>
      <c r="B7" s="75" t="s">
        <v>529</v>
      </c>
      <c r="C7" s="11" t="s">
        <v>509</v>
      </c>
    </row>
    <row r="8" spans="1:3" x14ac:dyDescent="0.25">
      <c r="A8" s="75" t="s">
        <v>139</v>
      </c>
      <c r="B8" s="75" t="s">
        <v>524</v>
      </c>
      <c r="C8" s="11" t="s">
        <v>509</v>
      </c>
    </row>
    <row r="9" spans="1:3" x14ac:dyDescent="0.25">
      <c r="A9" s="75" t="s">
        <v>144</v>
      </c>
      <c r="B9" s="75" t="s">
        <v>525</v>
      </c>
      <c r="C9" s="11" t="s">
        <v>509</v>
      </c>
    </row>
    <row r="10" spans="1:3" x14ac:dyDescent="0.25">
      <c r="A10" s="75" t="s">
        <v>151</v>
      </c>
      <c r="B10" s="75" t="s">
        <v>526</v>
      </c>
      <c r="C10" s="11" t="s">
        <v>509</v>
      </c>
    </row>
    <row r="11" spans="1:3" x14ac:dyDescent="0.25">
      <c r="A11" s="75" t="s">
        <v>156</v>
      </c>
      <c r="B11" s="75" t="s">
        <v>527</v>
      </c>
      <c r="C11" s="11" t="s">
        <v>509</v>
      </c>
    </row>
    <row r="12" spans="1:3" x14ac:dyDescent="0.25">
      <c r="A12" s="75" t="s">
        <v>160</v>
      </c>
      <c r="B12" s="75" t="s">
        <v>528</v>
      </c>
      <c r="C12" s="11" t="s">
        <v>509</v>
      </c>
    </row>
    <row r="13" spans="1:3" x14ac:dyDescent="0.25">
      <c r="A13" s="75" t="s">
        <v>168</v>
      </c>
      <c r="B13" s="75" t="s">
        <v>530</v>
      </c>
      <c r="C13" s="11" t="s">
        <v>509</v>
      </c>
    </row>
    <row r="14" spans="1:3" x14ac:dyDescent="0.25">
      <c r="A14" s="75" t="s">
        <v>172</v>
      </c>
      <c r="B14" s="75" t="s">
        <v>531</v>
      </c>
      <c r="C14" s="11" t="s">
        <v>509</v>
      </c>
    </row>
    <row r="15" spans="1:3" x14ac:dyDescent="0.25">
      <c r="A15" s="75" t="s">
        <v>79</v>
      </c>
      <c r="B15" s="75" t="s">
        <v>532</v>
      </c>
      <c r="C15" s="11" t="s">
        <v>509</v>
      </c>
    </row>
    <row r="16" spans="1:3" x14ac:dyDescent="0.25">
      <c r="A16" s="75" t="s">
        <v>216</v>
      </c>
      <c r="B16" s="75" t="s">
        <v>533</v>
      </c>
      <c r="C16" s="11" t="s">
        <v>509</v>
      </c>
    </row>
    <row r="17" spans="1:3" x14ac:dyDescent="0.25">
      <c r="A17" s="75" t="s">
        <v>224</v>
      </c>
      <c r="B17" s="75" t="s">
        <v>534</v>
      </c>
      <c r="C17" s="11" t="s">
        <v>509</v>
      </c>
    </row>
    <row r="18" spans="1:3" x14ac:dyDescent="0.25">
      <c r="A18" s="75" t="s">
        <v>463</v>
      </c>
      <c r="B18" s="75" t="s">
        <v>535</v>
      </c>
      <c r="C18" s="11" t="s">
        <v>509</v>
      </c>
    </row>
  </sheetData>
  <autoFilter ref="A1:C18" xr:uid="{E482C49F-60F3-4E50-8595-D89CE5E2573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8"/>
  <sheetViews>
    <sheetView workbookViewId="0"/>
  </sheetViews>
  <sheetFormatPr defaultRowHeight="15" x14ac:dyDescent="0.25"/>
  <cols>
    <col min="1" max="1" width="29.7109375" style="72" bestFit="1" customWidth="1"/>
    <col min="2" max="16384" width="9.140625" style="72"/>
  </cols>
  <sheetData>
    <row r="1" spans="1:1" x14ac:dyDescent="0.25">
      <c r="A1" s="71" t="s">
        <v>5</v>
      </c>
    </row>
    <row r="2" spans="1:1" x14ac:dyDescent="0.25">
      <c r="A2" s="73"/>
    </row>
    <row r="3" spans="1:1" x14ac:dyDescent="0.25">
      <c r="A3" s="73"/>
    </row>
    <row r="4" spans="1:1" x14ac:dyDescent="0.25">
      <c r="A4" s="73"/>
    </row>
    <row r="5" spans="1:1" x14ac:dyDescent="0.25">
      <c r="A5" s="73"/>
    </row>
    <row r="6" spans="1:1" x14ac:dyDescent="0.25">
      <c r="A6" s="73"/>
    </row>
    <row r="7" spans="1:1" x14ac:dyDescent="0.25">
      <c r="A7" s="73"/>
    </row>
    <row r="8" spans="1:1" x14ac:dyDescent="0.25">
      <c r="A8" s="73"/>
    </row>
    <row r="9" spans="1:1" x14ac:dyDescent="0.25">
      <c r="A9" s="73"/>
    </row>
    <row r="10" spans="1:1" x14ac:dyDescent="0.25">
      <c r="A10" s="73"/>
    </row>
    <row r="11" spans="1:1" x14ac:dyDescent="0.25">
      <c r="A11" s="73"/>
    </row>
    <row r="12" spans="1:1" x14ac:dyDescent="0.25">
      <c r="A12" s="73"/>
    </row>
    <row r="13" spans="1:1" x14ac:dyDescent="0.25">
      <c r="A13" s="73"/>
    </row>
    <row r="14" spans="1:1" x14ac:dyDescent="0.25">
      <c r="A14" s="73"/>
    </row>
    <row r="15" spans="1:1" x14ac:dyDescent="0.25">
      <c r="A15" s="73"/>
    </row>
    <row r="16" spans="1:1" x14ac:dyDescent="0.25">
      <c r="A16" s="73"/>
    </row>
    <row r="17" spans="1:1" x14ac:dyDescent="0.25">
      <c r="A17" s="73"/>
    </row>
    <row r="18" spans="1:1" x14ac:dyDescent="0.25">
      <c r="A18" s="7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D14"/>
  <sheetViews>
    <sheetView workbookViewId="0">
      <selection activeCell="D38" sqref="D38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35</v>
      </c>
      <c r="B1" s="6" t="s">
        <v>34</v>
      </c>
      <c r="C1" s="6" t="s">
        <v>36</v>
      </c>
      <c r="D1" s="6"/>
    </row>
    <row r="2" spans="1:4" x14ac:dyDescent="0.25">
      <c r="A2" t="s">
        <v>244</v>
      </c>
      <c r="B2" t="b">
        <f>TRUE</f>
        <v>1</v>
      </c>
      <c r="C2" t="b">
        <f>TRUE</f>
        <v>1</v>
      </c>
    </row>
    <row r="3" spans="1:4" x14ac:dyDescent="0.25">
      <c r="A3" s="6" t="s">
        <v>10</v>
      </c>
      <c r="B3" t="b">
        <f>TRUE</f>
        <v>1</v>
      </c>
      <c r="C3" t="b">
        <f>FALSE</f>
        <v>0</v>
      </c>
    </row>
    <row r="4" spans="1:4" x14ac:dyDescent="0.25">
      <c r="A4" s="6" t="s">
        <v>21</v>
      </c>
      <c r="B4" s="37" t="b">
        <f>TRUE</f>
        <v>1</v>
      </c>
      <c r="C4" t="b">
        <f>FALSE</f>
        <v>0</v>
      </c>
    </row>
    <row r="5" spans="1:4" x14ac:dyDescent="0.25">
      <c r="A5" s="6" t="s">
        <v>22</v>
      </c>
      <c r="B5" s="37" t="b">
        <f>TRUE</f>
        <v>1</v>
      </c>
      <c r="C5" t="b">
        <f>FALSE</f>
        <v>0</v>
      </c>
    </row>
    <row r="6" spans="1:4" hidden="1" x14ac:dyDescent="0.25">
      <c r="A6" s="6" t="s">
        <v>23</v>
      </c>
      <c r="B6" t="b">
        <f>FALSE</f>
        <v>0</v>
      </c>
      <c r="C6" t="b">
        <f>FALSE</f>
        <v>0</v>
      </c>
    </row>
    <row r="7" spans="1:4" hidden="1" x14ac:dyDescent="0.25">
      <c r="A7" s="6" t="s">
        <v>24</v>
      </c>
      <c r="B7" t="b">
        <f>FALSE</f>
        <v>0</v>
      </c>
      <c r="C7" t="b">
        <f>FALSE</f>
        <v>0</v>
      </c>
    </row>
    <row r="8" spans="1:4" hidden="1" x14ac:dyDescent="0.25">
      <c r="A8" s="6" t="s">
        <v>25</v>
      </c>
      <c r="B8" t="b">
        <f>FALSE</f>
        <v>0</v>
      </c>
      <c r="C8" t="b">
        <f>FALSE</f>
        <v>0</v>
      </c>
    </row>
    <row r="9" spans="1:4" hidden="1" x14ac:dyDescent="0.25">
      <c r="A9" s="6" t="s">
        <v>26</v>
      </c>
      <c r="B9" t="b">
        <f>FALSE</f>
        <v>0</v>
      </c>
      <c r="C9" t="b">
        <f>FALSE</f>
        <v>0</v>
      </c>
    </row>
    <row r="10" spans="1:4" hidden="1" x14ac:dyDescent="0.25">
      <c r="A10" s="6" t="s">
        <v>27</v>
      </c>
      <c r="B10" t="b">
        <f>FALSE</f>
        <v>0</v>
      </c>
      <c r="C10" t="b">
        <f>FALSE</f>
        <v>0</v>
      </c>
    </row>
    <row r="11" spans="1:4" hidden="1" x14ac:dyDescent="0.25">
      <c r="A11" s="6" t="s">
        <v>28</v>
      </c>
      <c r="B11" t="b">
        <f>FALSE</f>
        <v>0</v>
      </c>
      <c r="C11" t="b">
        <f>FALSE</f>
        <v>0</v>
      </c>
    </row>
    <row r="12" spans="1:4" hidden="1" x14ac:dyDescent="0.25">
      <c r="A12" s="6" t="s">
        <v>29</v>
      </c>
      <c r="B12" t="b">
        <f>FALSE</f>
        <v>0</v>
      </c>
      <c r="C12" t="b">
        <f>FALSE</f>
        <v>0</v>
      </c>
    </row>
    <row r="13" spans="1:4" hidden="1" x14ac:dyDescent="0.25">
      <c r="A13" s="6" t="s">
        <v>30</v>
      </c>
      <c r="B13" t="b">
        <f>FALSE</f>
        <v>0</v>
      </c>
      <c r="C13" t="b">
        <f>FALSE</f>
        <v>0</v>
      </c>
    </row>
    <row r="14" spans="1:4" hidden="1" x14ac:dyDescent="0.25">
      <c r="A14" s="6"/>
    </row>
  </sheetData>
  <autoFilter ref="A1:C14" xr:uid="{3CC13B51-4DFB-4D5E-8743-E711C53CB7AB}">
    <filterColumn colId="1">
      <filters>
        <filter val="VERDADEIR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2</vt:i4>
      </vt:variant>
    </vt:vector>
  </HeadingPairs>
  <TitlesOfParts>
    <vt:vector size="26" baseType="lpstr">
      <vt:lpstr>Constantes</vt:lpstr>
      <vt:lpstr>Parametros</vt:lpstr>
      <vt:lpstr>Dados_Projetados</vt:lpstr>
      <vt:lpstr>Verificação_Parametros</vt:lpstr>
      <vt:lpstr>Configs</vt:lpstr>
      <vt:lpstr>Modulos</vt:lpstr>
      <vt:lpstr>MódulosOpcionais</vt:lpstr>
      <vt:lpstr>ParametrosSemSeedFixa</vt:lpstr>
      <vt:lpstr>Cenarios</vt:lpstr>
      <vt:lpstr>HistoricoFAP</vt:lpstr>
      <vt:lpstr>Distribuições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2017-10-20T12:23:27Z</dcterms:modified>
</cp:coreProperties>
</file>