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1" activeTab="5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state="hidden" r:id="rId14"/>
    <sheet name="Módulos" sheetId="15" state="hidden" r:id="rId15"/>
    <sheet name="Funcoes_Outputs" sheetId="12" state="hidden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Funcoes_Inputs!$A$1:$D$215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Parametros!$A$1:$K$325</definedName>
    <definedName name="_xlnm._FilterDatabase" localSheetId="7" hidden="1">Verificação_Parametros!$A$1:$G$112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4" l="1"/>
  <c r="C242" i="4"/>
  <c r="C102" i="4"/>
  <c r="C32" i="4"/>
  <c r="F217" i="4"/>
  <c r="F147" i="4"/>
  <c r="F77" i="4"/>
  <c r="F7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M3" i="14" l="1"/>
  <c r="M2" i="14"/>
  <c r="H306" i="4" l="1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282" i="4"/>
  <c r="J282" i="4"/>
  <c r="H283" i="4"/>
  <c r="I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10" i="32" l="1"/>
  <c r="F5" i="32"/>
  <c r="F13" i="32"/>
  <c r="F25" i="32"/>
  <c r="F31" i="32"/>
  <c r="F43" i="32"/>
  <c r="F51" i="32"/>
  <c r="F59" i="32"/>
  <c r="F74" i="32"/>
  <c r="F82" i="32"/>
  <c r="F87" i="32"/>
  <c r="F91" i="32"/>
  <c r="F95" i="32"/>
  <c r="F99" i="32"/>
  <c r="F103" i="32"/>
  <c r="F107" i="32"/>
  <c r="F111" i="32"/>
  <c r="F18" i="32"/>
  <c r="F22" i="32"/>
  <c r="F28" i="32"/>
  <c r="F36" i="32"/>
  <c r="F64" i="32"/>
  <c r="F71" i="32"/>
  <c r="F79" i="32"/>
  <c r="F85" i="32"/>
  <c r="E94" i="32"/>
  <c r="E102" i="32"/>
  <c r="E110" i="32"/>
  <c r="F24" i="32"/>
  <c r="E30" i="32"/>
  <c r="F34" i="32"/>
  <c r="F42" i="32"/>
  <c r="E46" i="32"/>
  <c r="F50" i="32"/>
  <c r="F58" i="32"/>
  <c r="E62" i="32"/>
  <c r="F66" i="32"/>
  <c r="F69" i="32"/>
  <c r="F73" i="32"/>
  <c r="E77" i="32"/>
  <c r="F81" i="32"/>
  <c r="F86" i="32"/>
  <c r="F90" i="32"/>
  <c r="F94" i="32"/>
  <c r="F98" i="32"/>
  <c r="F102" i="32"/>
  <c r="F106" i="32"/>
  <c r="F110" i="32"/>
  <c r="E8" i="32"/>
  <c r="F12" i="32"/>
  <c r="E20" i="32"/>
  <c r="F3" i="32"/>
  <c r="F7" i="32"/>
  <c r="F11" i="32"/>
  <c r="F15" i="32"/>
  <c r="F19" i="32"/>
  <c r="F29" i="32"/>
  <c r="F33" i="32"/>
  <c r="E41" i="32"/>
  <c r="F45" i="32"/>
  <c r="F49" i="32"/>
  <c r="F53" i="32"/>
  <c r="F57" i="32"/>
  <c r="E61" i="32"/>
  <c r="F68" i="32"/>
  <c r="F72" i="32"/>
  <c r="F76" i="32"/>
  <c r="F84" i="32"/>
  <c r="F89" i="32"/>
  <c r="F93" i="32"/>
  <c r="F97" i="32"/>
  <c r="F101" i="32"/>
  <c r="F105" i="32"/>
  <c r="E109" i="32"/>
  <c r="E57" i="32"/>
  <c r="E34" i="32"/>
  <c r="F6" i="32"/>
  <c r="E50" i="32"/>
  <c r="E54" i="32"/>
  <c r="F61" i="32"/>
  <c r="E65" i="32"/>
  <c r="E72" i="32"/>
  <c r="E26" i="32"/>
  <c r="E58" i="32"/>
  <c r="E67" i="32"/>
  <c r="E83" i="32"/>
  <c r="E12" i="32"/>
  <c r="E16" i="32"/>
  <c r="E39" i="32"/>
  <c r="F44" i="32"/>
  <c r="E11" i="32"/>
  <c r="E19" i="32"/>
  <c r="E38" i="32"/>
  <c r="E49" i="32"/>
  <c r="E53" i="32"/>
  <c r="E86" i="32"/>
  <c r="E14" i="32"/>
  <c r="E24" i="32"/>
  <c r="E32" i="32"/>
  <c r="E37" i="32"/>
  <c r="F41" i="32"/>
  <c r="F52" i="32"/>
  <c r="E73" i="32"/>
  <c r="E81" i="32"/>
  <c r="E88" i="32"/>
  <c r="E92" i="32"/>
  <c r="E96" i="32"/>
  <c r="E100" i="32"/>
  <c r="E104" i="32"/>
  <c r="E108" i="32"/>
  <c r="E112" i="32"/>
  <c r="E7" i="32"/>
  <c r="E9" i="32"/>
  <c r="E23" i="32"/>
  <c r="E29" i="32"/>
  <c r="F30" i="32"/>
  <c r="E45" i="32"/>
  <c r="E47" i="32"/>
  <c r="E55" i="32"/>
  <c r="F60" i="32"/>
  <c r="E66" i="32"/>
  <c r="E69" i="32"/>
  <c r="E75" i="32"/>
  <c r="F77" i="32"/>
  <c r="E80" i="32"/>
  <c r="E3" i="32"/>
  <c r="E4" i="32"/>
  <c r="E10" i="32"/>
  <c r="E13" i="32"/>
  <c r="F14" i="32"/>
  <c r="E15" i="32"/>
  <c r="F16" i="32"/>
  <c r="F17" i="32"/>
  <c r="E22" i="32"/>
  <c r="F26" i="32"/>
  <c r="F27" i="32"/>
  <c r="E33" i="32"/>
  <c r="E36" i="32"/>
  <c r="F38" i="32"/>
  <c r="F39" i="32"/>
  <c r="E42" i="32"/>
  <c r="F48" i="32"/>
  <c r="E51" i="32"/>
  <c r="F54" i="32"/>
  <c r="F55" i="32"/>
  <c r="E64" i="32"/>
  <c r="F67" i="32"/>
  <c r="F70" i="32"/>
  <c r="E76" i="32"/>
  <c r="E79" i="32"/>
  <c r="F83" i="32"/>
  <c r="E89" i="32"/>
  <c r="F92" i="32"/>
  <c r="E97" i="32"/>
  <c r="F100" i="32"/>
  <c r="E105" i="32"/>
  <c r="F108" i="32"/>
  <c r="F109" i="32"/>
  <c r="F37" i="32"/>
  <c r="F65" i="32"/>
  <c r="F80" i="32"/>
  <c r="F23" i="32"/>
  <c r="E5" i="32"/>
  <c r="F8" i="32"/>
  <c r="F9" i="32"/>
  <c r="E18" i="32"/>
  <c r="F20" i="32"/>
  <c r="F21" i="32"/>
  <c r="E28" i="32"/>
  <c r="F32" i="32"/>
  <c r="F35" i="32"/>
  <c r="F40" i="32"/>
  <c r="E43" i="32"/>
  <c r="F46" i="32"/>
  <c r="F47" i="32"/>
  <c r="F56" i="32"/>
  <c r="E59" i="32"/>
  <c r="F62" i="32"/>
  <c r="F63" i="32"/>
  <c r="E68" i="32"/>
  <c r="E71" i="32"/>
  <c r="F75" i="32"/>
  <c r="F78" i="32"/>
  <c r="E84" i="32"/>
  <c r="E85" i="32"/>
  <c r="F88" i="32"/>
  <c r="E90" i="32"/>
  <c r="E93" i="32"/>
  <c r="F96" i="32"/>
  <c r="E98" i="32"/>
  <c r="E101" i="32"/>
  <c r="F104" i="32"/>
  <c r="E106" i="32"/>
  <c r="F112" i="32"/>
  <c r="F4" i="32"/>
  <c r="E17" i="32"/>
  <c r="E25" i="32"/>
  <c r="E31" i="32"/>
  <c r="E63" i="32"/>
  <c r="E70" i="32"/>
  <c r="E74" i="32"/>
  <c r="E78" i="32"/>
  <c r="E82" i="32"/>
  <c r="E87" i="32"/>
  <c r="E91" i="32"/>
  <c r="E95" i="32"/>
  <c r="E99" i="32"/>
  <c r="E103" i="32"/>
  <c r="E107" i="32"/>
  <c r="E111" i="32"/>
  <c r="E21" i="32"/>
  <c r="E27" i="32"/>
  <c r="E35" i="32"/>
  <c r="E6" i="32"/>
  <c r="E40" i="32"/>
  <c r="E44" i="32"/>
  <c r="E48" i="32"/>
  <c r="E52" i="32"/>
  <c r="E56" i="32"/>
  <c r="E60" i="32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7" i="4"/>
  <c r="I108" i="4"/>
  <c r="I109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7" i="4"/>
  <c r="I178" i="4"/>
  <c r="I179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E6" i="2"/>
  <c r="E5" i="2"/>
  <c r="E4" i="2"/>
  <c r="E3" i="2"/>
  <c r="E2" i="2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110" i="4" l="1"/>
  <c r="I110" i="4" s="1"/>
  <c r="C250" i="4"/>
  <c r="I250" i="4" s="1"/>
  <c r="C180" i="4"/>
  <c r="I180" i="4" s="1"/>
  <c r="C40" i="4"/>
  <c r="I40" i="4" s="1"/>
  <c r="D289" i="4" l="1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2" i="4"/>
  <c r="I28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" i="4"/>
  <c r="N93" i="16" l="1"/>
  <c r="O93" i="16" s="1"/>
  <c r="P93" i="16" s="1"/>
  <c r="Q93" i="16" s="1"/>
  <c r="R93" i="16" s="1"/>
  <c r="M93" i="16"/>
  <c r="B5" i="9" l="1"/>
  <c r="B4" i="9"/>
  <c r="F263" i="4" l="1"/>
  <c r="I263" i="4" s="1"/>
  <c r="F193" i="4"/>
  <c r="I193" i="4" s="1"/>
  <c r="F176" i="4"/>
  <c r="I176" i="4" s="1"/>
  <c r="F175" i="4"/>
  <c r="I175" i="4" s="1"/>
  <c r="F174" i="4"/>
  <c r="I174" i="4" s="1"/>
  <c r="F173" i="4"/>
  <c r="I173" i="4" s="1"/>
  <c r="F123" i="4"/>
  <c r="I123" i="4" s="1"/>
  <c r="F106" i="4"/>
  <c r="I106" i="4" s="1"/>
  <c r="F105" i="4"/>
  <c r="I105" i="4" s="1"/>
  <c r="F104" i="4"/>
  <c r="I104" i="4" s="1"/>
  <c r="F103" i="4"/>
  <c r="I103" i="4" s="1"/>
  <c r="F36" i="4"/>
  <c r="I36" i="4" s="1"/>
  <c r="F35" i="4"/>
  <c r="I35" i="4" s="1"/>
  <c r="F34" i="4"/>
  <c r="I34" i="4" s="1"/>
  <c r="F33" i="4"/>
  <c r="I33" i="4" s="1"/>
  <c r="C17" i="8" l="1"/>
  <c r="C12" i="8"/>
  <c r="C7" i="8"/>
  <c r="A3" i="2" l="1"/>
  <c r="A4" i="2" s="1"/>
  <c r="A5" i="2" s="1"/>
  <c r="A6" i="2" s="1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15" i="4"/>
  <c r="I15" i="4" s="1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C4" i="4"/>
  <c r="I4" i="4" s="1"/>
  <c r="C68" i="4"/>
  <c r="I68" i="4" s="1"/>
  <c r="C69" i="4"/>
  <c r="I69" i="4" s="1"/>
  <c r="C70" i="4"/>
  <c r="I70" i="4" s="1"/>
  <c r="C71" i="4"/>
  <c r="I71" i="4" s="1"/>
  <c r="C61" i="4"/>
  <c r="I61" i="4" s="1"/>
  <c r="C58" i="4"/>
  <c r="I58" i="4" s="1"/>
  <c r="C59" i="4"/>
  <c r="I59" i="4" s="1"/>
  <c r="C60" i="4"/>
  <c r="I60" i="4" s="1"/>
  <c r="C57" i="4"/>
  <c r="I57" i="4" s="1"/>
  <c r="C55" i="4"/>
  <c r="I55" i="4" s="1"/>
  <c r="C56" i="4"/>
  <c r="I56" i="4" s="1"/>
  <c r="C54" i="4"/>
  <c r="I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 s="1"/>
  <c r="D8" i="4"/>
  <c r="I8" i="4" s="1"/>
  <c r="C21" i="31"/>
  <c r="P97" i="16"/>
  <c r="C9" i="31"/>
  <c r="B21" i="27"/>
  <c r="G22" i="29"/>
  <c r="B18" i="26"/>
  <c r="C66" i="4" s="1"/>
  <c r="I66" i="4" s="1"/>
  <c r="B14" i="26"/>
  <c r="C62" i="4" s="1"/>
  <c r="I62" i="4" s="1"/>
  <c r="D21" i="29"/>
  <c r="B21" i="29"/>
  <c r="F21" i="27"/>
  <c r="D21" i="27"/>
  <c r="B22" i="27"/>
  <c r="C7" i="4"/>
  <c r="I7" i="4" s="1"/>
  <c r="B22" i="29"/>
  <c r="B15" i="26"/>
  <c r="C63" i="4" s="1"/>
  <c r="I63" i="4" s="1"/>
  <c r="G21" i="28"/>
  <c r="C21" i="27"/>
  <c r="C22" i="27"/>
  <c r="E22" i="27"/>
  <c r="B16" i="26"/>
  <c r="C64" i="4" s="1"/>
  <c r="I64" i="4" s="1"/>
  <c r="D22" i="29"/>
  <c r="F22" i="27"/>
  <c r="B19" i="26"/>
  <c r="C67" i="4" s="1"/>
  <c r="I67" i="4" s="1"/>
  <c r="D21" i="28"/>
  <c r="B20" i="28"/>
  <c r="F21" i="28"/>
  <c r="D20" i="28"/>
  <c r="F21" i="29"/>
  <c r="F22" i="29"/>
  <c r="D22" i="27"/>
  <c r="B21" i="28"/>
  <c r="F20" i="28"/>
  <c r="C21" i="29"/>
  <c r="B17" i="26"/>
  <c r="C65" i="4" s="1"/>
  <c r="I65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3" i="4" s="1"/>
  <c r="C4" i="21"/>
  <c r="C5" i="22" s="1"/>
  <c r="C17" i="21"/>
  <c r="C9" i="21"/>
  <c r="C7" i="21"/>
  <c r="D42" i="4" s="1"/>
  <c r="C2" i="21"/>
  <c r="D37" i="4" s="1"/>
  <c r="C12" i="21"/>
  <c r="D47" i="4" s="1"/>
  <c r="C6" i="21"/>
  <c r="D41" i="4" s="1"/>
  <c r="C3" i="21"/>
  <c r="D38" i="4" s="1"/>
  <c r="C5" i="21"/>
  <c r="C18" i="21"/>
  <c r="E19" i="22" s="1"/>
  <c r="C43" i="4"/>
  <c r="B9" i="22"/>
  <c r="C39" i="4"/>
  <c r="B5" i="22"/>
  <c r="C7" i="22"/>
  <c r="E7" i="22"/>
  <c r="C38" i="4"/>
  <c r="B4" i="22"/>
  <c r="C51" i="4"/>
  <c r="B17" i="22"/>
  <c r="E13" i="22"/>
  <c r="B16" i="22"/>
  <c r="C50" i="4"/>
  <c r="C48" i="4"/>
  <c r="B14" i="22"/>
  <c r="C44" i="4"/>
  <c r="B10" i="22"/>
  <c r="C42" i="4"/>
  <c r="B8" i="22"/>
  <c r="B6" i="22"/>
  <c r="C4" i="22"/>
  <c r="E4" i="22"/>
  <c r="D51" i="4"/>
  <c r="C17" i="22"/>
  <c r="E17" i="22"/>
  <c r="D48" i="4"/>
  <c r="C14" i="22"/>
  <c r="E14" i="22"/>
  <c r="D44" i="4"/>
  <c r="C10" i="22"/>
  <c r="E10" i="22"/>
  <c r="C9" i="22"/>
  <c r="E9" i="22"/>
  <c r="E8" i="22"/>
  <c r="D39" i="4"/>
  <c r="D52" i="4"/>
  <c r="C18" i="22"/>
  <c r="E18" i="22"/>
  <c r="C52" i="4"/>
  <c r="I52" i="4" s="1"/>
  <c r="B18" i="22"/>
  <c r="C41" i="4"/>
  <c r="I41" i="4" s="1"/>
  <c r="B7" i="22"/>
  <c r="G17" i="22"/>
  <c r="I17" i="22" s="1"/>
  <c r="D17" i="22" s="1"/>
  <c r="G13" i="22"/>
  <c r="I13" i="22" s="1"/>
  <c r="D13" i="22" s="1"/>
  <c r="C15" i="21"/>
  <c r="D50" i="4" s="1"/>
  <c r="C14" i="21"/>
  <c r="D49" i="4" s="1"/>
  <c r="B11" i="22"/>
  <c r="C45" i="4"/>
  <c r="C47" i="4"/>
  <c r="I47" i="4" s="1"/>
  <c r="B13" i="22"/>
  <c r="C53" i="4"/>
  <c r="B19" i="22"/>
  <c r="G15" i="22"/>
  <c r="I15" i="22" s="1"/>
  <c r="K15" i="22" s="1"/>
  <c r="G11" i="22"/>
  <c r="I11" i="22" s="1"/>
  <c r="D11" i="22" s="1"/>
  <c r="B12" i="22"/>
  <c r="C46" i="4"/>
  <c r="C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1" i="4" l="1"/>
  <c r="I37" i="4"/>
  <c r="C8" i="22"/>
  <c r="E15" i="22"/>
  <c r="I38" i="4"/>
  <c r="I39" i="4"/>
  <c r="I42" i="4"/>
  <c r="I48" i="4"/>
  <c r="B2" i="32"/>
  <c r="I50" i="4"/>
  <c r="I43" i="4"/>
  <c r="I44" i="4"/>
  <c r="E6" i="22"/>
  <c r="E5" i="22"/>
  <c r="E3" i="22"/>
  <c r="E16" i="22"/>
  <c r="C13" i="22"/>
  <c r="C6" i="22"/>
  <c r="C3" i="22"/>
  <c r="C19" i="22"/>
  <c r="D53" i="4"/>
  <c r="F53" i="4" s="1"/>
  <c r="C12" i="22"/>
  <c r="D46" i="4"/>
  <c r="I46" i="4" s="1"/>
  <c r="I3" i="22"/>
  <c r="C11" i="22"/>
  <c r="D45" i="4"/>
  <c r="I45" i="4" s="1"/>
  <c r="J15" i="22"/>
  <c r="B15" i="22"/>
  <c r="C49" i="4"/>
  <c r="I49" i="4" s="1"/>
  <c r="D15" i="22"/>
  <c r="E11" i="22"/>
  <c r="E12" i="22"/>
  <c r="D12" i="16"/>
  <c r="I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69" i="11" l="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215" i="11"/>
  <c r="D207" i="11"/>
  <c r="D203" i="11"/>
  <c r="D175" i="11"/>
  <c r="D171" i="11"/>
  <c r="D159" i="11"/>
  <c r="D157" i="11"/>
  <c r="D155" i="11"/>
  <c r="D143" i="11"/>
  <c r="D139" i="11"/>
  <c r="D123" i="11"/>
  <c r="D115" i="11"/>
  <c r="D95" i="11"/>
  <c r="D87" i="11"/>
  <c r="D79" i="11"/>
  <c r="D71" i="11"/>
  <c r="D35" i="11"/>
  <c r="D135" i="11"/>
  <c r="D27" i="11"/>
  <c r="D20" i="11"/>
  <c r="D3" i="11"/>
  <c r="D34" i="11" l="1"/>
  <c r="D2" i="11"/>
  <c r="D26" i="11"/>
  <c r="D22" i="11"/>
  <c r="D30" i="11"/>
  <c r="D24" i="11"/>
  <c r="D28" i="11"/>
  <c r="D32" i="11"/>
  <c r="D36" i="11"/>
  <c r="D72" i="11"/>
  <c r="D76" i="11"/>
  <c r="D80" i="11"/>
  <c r="D84" i="11"/>
  <c r="D88" i="11"/>
  <c r="D92" i="11"/>
  <c r="D96" i="11"/>
  <c r="D100" i="11"/>
  <c r="D104" i="11"/>
  <c r="D108" i="11"/>
  <c r="D112" i="11"/>
  <c r="D116" i="11"/>
  <c r="D120" i="11"/>
  <c r="D124" i="11"/>
  <c r="D128" i="11"/>
  <c r="D132" i="11"/>
  <c r="D136" i="11"/>
  <c r="D140" i="11"/>
  <c r="D144" i="11"/>
  <c r="D148" i="11"/>
  <c r="D152" i="11"/>
  <c r="D156" i="11"/>
  <c r="D160" i="11"/>
  <c r="D164" i="11"/>
  <c r="D168" i="11"/>
  <c r="D172" i="11"/>
  <c r="D176" i="11"/>
  <c r="D180" i="11"/>
  <c r="D184" i="11"/>
  <c r="D188" i="11"/>
  <c r="D192" i="11"/>
  <c r="D196" i="11"/>
  <c r="D200" i="11"/>
  <c r="D204" i="11"/>
  <c r="D208" i="11"/>
  <c r="D212" i="11"/>
  <c r="D18" i="11"/>
  <c r="D14" i="11"/>
  <c r="D10" i="11"/>
  <c r="D17" i="11"/>
  <c r="D13" i="11"/>
  <c r="D9" i="11"/>
  <c r="D5" i="11"/>
  <c r="D4" i="11"/>
  <c r="D16" i="11"/>
  <c r="D12" i="11"/>
  <c r="D8" i="11"/>
  <c r="D19" i="11"/>
  <c r="D15" i="11"/>
  <c r="D11" i="11"/>
  <c r="D7" i="11"/>
  <c r="D6" i="11"/>
  <c r="D21" i="11"/>
  <c r="D25" i="11"/>
  <c r="D29" i="11"/>
  <c r="D33" i="11"/>
  <c r="D37" i="11"/>
  <c r="D73" i="11"/>
  <c r="D77" i="11"/>
  <c r="D81" i="11"/>
  <c r="D85" i="11"/>
  <c r="D89" i="11"/>
  <c r="D93" i="11"/>
  <c r="D97" i="11"/>
  <c r="D101" i="11"/>
  <c r="D105" i="11"/>
  <c r="D109" i="11"/>
  <c r="D113" i="11"/>
  <c r="D117" i="11"/>
  <c r="D121" i="11"/>
  <c r="D125" i="11"/>
  <c r="D129" i="11"/>
  <c r="D133" i="11"/>
  <c r="D137" i="11"/>
  <c r="D141" i="11"/>
  <c r="D145" i="11"/>
  <c r="D149" i="11"/>
  <c r="D153" i="11"/>
  <c r="D161" i="11"/>
  <c r="D165" i="11"/>
  <c r="D169" i="11"/>
  <c r="D173" i="11"/>
  <c r="D177" i="11"/>
  <c r="D181" i="11"/>
  <c r="D185" i="11"/>
  <c r="D189" i="11"/>
  <c r="D193" i="11"/>
  <c r="D197" i="11"/>
  <c r="D201" i="11"/>
  <c r="D205" i="11"/>
  <c r="D209" i="11"/>
  <c r="D213" i="11"/>
  <c r="D38" i="11"/>
  <c r="D70" i="11"/>
  <c r="D74" i="11"/>
  <c r="D78" i="11"/>
  <c r="D82" i="11"/>
  <c r="D86" i="11"/>
  <c r="D90" i="11"/>
  <c r="D94" i="11"/>
  <c r="D98" i="11"/>
  <c r="D102" i="11"/>
  <c r="D106" i="11"/>
  <c r="D110" i="11"/>
  <c r="D114" i="11"/>
  <c r="D118" i="11"/>
  <c r="D122" i="11"/>
  <c r="D126" i="11"/>
  <c r="D130" i="11"/>
  <c r="D134" i="11"/>
  <c r="D138" i="11"/>
  <c r="D142" i="11"/>
  <c r="D146" i="11"/>
  <c r="D150" i="11"/>
  <c r="D154" i="11"/>
  <c r="D158" i="11"/>
  <c r="D162" i="11"/>
  <c r="D166" i="11"/>
  <c r="D170" i="11"/>
  <c r="D174" i="11"/>
  <c r="D178" i="11"/>
  <c r="D182" i="11"/>
  <c r="D186" i="11"/>
  <c r="D190" i="11"/>
  <c r="D194" i="11"/>
  <c r="D198" i="11"/>
  <c r="D202" i="11"/>
  <c r="D206" i="11"/>
  <c r="D210" i="11"/>
  <c r="D214" i="11"/>
  <c r="D23" i="11"/>
  <c r="D31" i="11"/>
  <c r="D75" i="11"/>
  <c r="D83" i="11"/>
  <c r="D91" i="11"/>
  <c r="D99" i="11"/>
  <c r="D103" i="11"/>
  <c r="D107" i="11"/>
  <c r="D111" i="11"/>
  <c r="D119" i="11"/>
  <c r="D127" i="11"/>
  <c r="D131" i="11"/>
  <c r="D147" i="11"/>
  <c r="D151" i="11"/>
  <c r="D163" i="11"/>
  <c r="D167" i="11"/>
  <c r="D179" i="11"/>
  <c r="D183" i="11"/>
  <c r="D187" i="11"/>
  <c r="D191" i="11"/>
  <c r="D195" i="11"/>
  <c r="D199" i="11"/>
  <c r="D211" i="11"/>
  <c r="L1" i="14" l="1"/>
  <c r="K1" i="14"/>
  <c r="J1" i="14"/>
  <c r="I1" i="14"/>
  <c r="A3" i="14" l="1"/>
  <c r="A2" i="14" s="1"/>
  <c r="D16" i="4" l="1"/>
  <c r="I16" i="4" s="1"/>
  <c r="D14" i="4" l="1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<sst xmlns="http://schemas.openxmlformats.org/spreadsheetml/2006/main" count="3436" uniqueCount="520">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</sst>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10" fillId="0" borderId="0" xfId="1" applyFont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2" fontId="13" fillId="0" borderId="0" xfId="0" applyNumberFormat="1" applyFont="1" applyFill="1"/>
    <xf numFmtId="10" fontId="13" fillId="0" borderId="0" xfId="0" applyNumberFormat="1" applyFont="1" applyFill="1"/>
    <xf numFmtId="10" fontId="13" fillId="0" borderId="0" xfId="2" applyNumberFormat="1" applyFont="1" applyFill="1"/>
    <xf numFmtId="43" fontId="13" fillId="0" borderId="0" xfId="3" applyFont="1" applyFill="1"/>
    <xf numFmtId="0" fontId="12" fillId="0" borderId="0" xfId="0" applyFont="1"/>
    <xf numFmtId="2" fontId="12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7" bestFit="1" customWidth="1"/>
    <col min="2" max="16384" width="9.140625" style="37"/>
  </cols>
  <sheetData>
    <row r="1" spans="1:1" x14ac:dyDescent="0.25">
      <c r="A1" s="6" t="s">
        <v>5</v>
      </c>
    </row>
    <row r="2" spans="1:1" x14ac:dyDescent="0.25">
      <c r="A2" s="37" t="s">
        <v>52</v>
      </c>
    </row>
    <row r="3" spans="1:1" x14ac:dyDescent="0.25">
      <c r="A3" s="37" t="s">
        <v>226</v>
      </c>
    </row>
    <row r="4" spans="1:1" x14ac:dyDescent="0.25">
      <c r="A4" s="37" t="s">
        <v>233</v>
      </c>
    </row>
    <row r="5" spans="1:1" x14ac:dyDescent="0.25">
      <c r="A5" s="37" t="s">
        <v>234</v>
      </c>
    </row>
    <row r="6" spans="1:1" x14ac:dyDescent="0.25">
      <c r="A6" s="37" t="s">
        <v>235</v>
      </c>
    </row>
    <row r="7" spans="1:1" x14ac:dyDescent="0.25">
      <c r="A7" s="37" t="s">
        <v>236</v>
      </c>
    </row>
    <row r="8" spans="1:1" x14ac:dyDescent="0.25">
      <c r="A8" s="37" t="s">
        <v>237</v>
      </c>
    </row>
    <row r="9" spans="1:1" x14ac:dyDescent="0.25">
      <c r="A9" s="37" t="s">
        <v>238</v>
      </c>
    </row>
    <row r="10" spans="1:1" x14ac:dyDescent="0.25">
      <c r="A10" s="37" t="s">
        <v>239</v>
      </c>
    </row>
    <row r="11" spans="1:1" x14ac:dyDescent="0.25">
      <c r="A11" s="37" t="s">
        <v>240</v>
      </c>
    </row>
    <row r="12" spans="1:1" x14ac:dyDescent="0.25">
      <c r="A12" s="37" t="s">
        <v>241</v>
      </c>
    </row>
    <row r="13" spans="1:1" x14ac:dyDescent="0.25">
      <c r="A13" s="37" t="s">
        <v>242</v>
      </c>
    </row>
    <row r="14" spans="1:1" x14ac:dyDescent="0.25">
      <c r="A14" s="37" t="s">
        <v>243</v>
      </c>
    </row>
    <row r="15" spans="1:1" x14ac:dyDescent="0.25">
      <c r="A15" s="37" t="s">
        <v>244</v>
      </c>
    </row>
    <row r="16" spans="1:1" x14ac:dyDescent="0.25">
      <c r="A16" s="37" t="s">
        <v>245</v>
      </c>
    </row>
    <row r="17" spans="1:1" x14ac:dyDescent="0.25">
      <c r="A17" s="37" t="s">
        <v>246</v>
      </c>
    </row>
    <row r="18" spans="1:1" x14ac:dyDescent="0.25">
      <c r="A18" s="37" t="s">
        <v>247</v>
      </c>
    </row>
    <row r="19" spans="1:1" x14ac:dyDescent="0.25">
      <c r="A19" s="37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0" t="s">
        <v>260</v>
      </c>
      <c r="B1" s="79" t="s">
        <v>446</v>
      </c>
      <c r="C1" s="79"/>
      <c r="D1" s="79" t="s">
        <v>447</v>
      </c>
      <c r="E1" s="79"/>
      <c r="F1" s="79" t="s">
        <v>448</v>
      </c>
      <c r="G1" s="79"/>
      <c r="H1" s="79"/>
      <c r="I1" s="79"/>
      <c r="J1" s="1"/>
      <c r="K1" s="1"/>
    </row>
    <row r="2" spans="1:12" ht="30" customHeight="1" x14ac:dyDescent="0.25">
      <c r="A2" s="80"/>
      <c r="B2" s="56" t="s">
        <v>444</v>
      </c>
      <c r="C2" s="56" t="s">
        <v>445</v>
      </c>
      <c r="D2" s="56" t="s">
        <v>261</v>
      </c>
      <c r="E2" s="56" t="s">
        <v>262</v>
      </c>
      <c r="F2" s="56" t="s">
        <v>449</v>
      </c>
      <c r="G2" s="56" t="s">
        <v>433</v>
      </c>
      <c r="H2" s="56" t="s">
        <v>453</v>
      </c>
      <c r="I2" s="56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5"/>
  <sheetViews>
    <sheetView topLeftCell="A226" workbookViewId="0">
      <selection activeCell="D247" sqref="D247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6" t="s">
        <v>47</v>
      </c>
      <c r="B1" s="6" t="s">
        <v>49</v>
      </c>
      <c r="C1" s="6" t="s">
        <v>48</v>
      </c>
      <c r="D1" s="6" t="s">
        <v>231</v>
      </c>
      <c r="E1" s="6" t="s">
        <v>499</v>
      </c>
    </row>
    <row r="2" spans="1:5" x14ac:dyDescent="0.25">
      <c r="A2" s="57" t="s">
        <v>51</v>
      </c>
      <c r="B2" s="57" t="s">
        <v>1</v>
      </c>
      <c r="C2" s="57" t="b">
        <f>TRUE</f>
        <v>1</v>
      </c>
      <c r="D2" t="b">
        <f>VLOOKUP(A2,Módulos!A:B,2,FALSE)</f>
        <v>1</v>
      </c>
      <c r="E2" s="57" t="str">
        <f>IF(C2,"Nenhuma",VLOOKUP(B2,Funcoes_Outputs!B:C,2,FALSE))</f>
        <v>Nenhuma</v>
      </c>
    </row>
    <row r="3" spans="1:5" x14ac:dyDescent="0.25">
      <c r="A3" s="57" t="s">
        <v>51</v>
      </c>
      <c r="B3" s="57" t="s">
        <v>52</v>
      </c>
      <c r="C3" s="57" t="b">
        <f>TRUE</f>
        <v>1</v>
      </c>
      <c r="D3" t="b">
        <f>VLOOKUP(A3,Módulos!A:B,2,FALSE)</f>
        <v>1</v>
      </c>
      <c r="E3" s="57" t="str">
        <f>IF(C3,"Nenhuma",VLOOKUP(B3,Funcoes_Outputs!B:C,2,FALSE))</f>
        <v>Nenhuma</v>
      </c>
    </row>
    <row r="4" spans="1:5" x14ac:dyDescent="0.25">
      <c r="A4" s="57" t="s">
        <v>70</v>
      </c>
      <c r="B4" s="57" t="s">
        <v>233</v>
      </c>
      <c r="C4" s="57" t="b">
        <f>TRUE</f>
        <v>1</v>
      </c>
      <c r="D4" t="b">
        <f>VLOOKUP(A4,Módulos!A:B,2,FALSE)</f>
        <v>1</v>
      </c>
      <c r="E4" s="57" t="str">
        <f>IF(C4,"Nenhuma",VLOOKUP(B4,Funcoes_Outputs!B:C,2,FALSE))</f>
        <v>Nenhuma</v>
      </c>
    </row>
    <row r="5" spans="1:5" x14ac:dyDescent="0.25">
      <c r="A5" s="57" t="s">
        <v>70</v>
      </c>
      <c r="B5" s="57" t="s">
        <v>234</v>
      </c>
      <c r="C5" s="57" t="b">
        <f>TRUE</f>
        <v>1</v>
      </c>
      <c r="D5" t="b">
        <f>VLOOKUP(A5,Módulos!A:B,2,FALSE)</f>
        <v>1</v>
      </c>
      <c r="E5" s="57" t="str">
        <f>IF(C5,"Nenhuma",VLOOKUP(B5,Funcoes_Outputs!B:C,2,FALSE))</f>
        <v>Nenhuma</v>
      </c>
    </row>
    <row r="6" spans="1:5" x14ac:dyDescent="0.25">
      <c r="A6" s="57" t="s">
        <v>70</v>
      </c>
      <c r="B6" s="57" t="s">
        <v>235</v>
      </c>
      <c r="C6" s="57" t="b">
        <f>TRUE</f>
        <v>1</v>
      </c>
      <c r="D6" t="b">
        <f>VLOOKUP(A6,Módulos!A:B,2,FALSE)</f>
        <v>1</v>
      </c>
      <c r="E6" s="57" t="str">
        <f>IF(C6,"Nenhuma",VLOOKUP(B6,Funcoes_Outputs!B:C,2,FALSE))</f>
        <v>Nenhuma</v>
      </c>
    </row>
    <row r="7" spans="1:5" x14ac:dyDescent="0.25">
      <c r="A7" s="57" t="s">
        <v>70</v>
      </c>
      <c r="B7" s="57" t="s">
        <v>236</v>
      </c>
      <c r="C7" s="57" t="b">
        <f>TRUE</f>
        <v>1</v>
      </c>
      <c r="D7" t="b">
        <f>VLOOKUP(A7,Módulos!A:B,2,FALSE)</f>
        <v>1</v>
      </c>
      <c r="E7" s="57" t="str">
        <f>IF(C7,"Nenhuma",VLOOKUP(B7,Funcoes_Outputs!B:C,2,FALSE))</f>
        <v>Nenhuma</v>
      </c>
    </row>
    <row r="8" spans="1:5" x14ac:dyDescent="0.25">
      <c r="A8" s="57" t="s">
        <v>70</v>
      </c>
      <c r="B8" s="57" t="s">
        <v>237</v>
      </c>
      <c r="C8" s="57" t="b">
        <f>TRUE</f>
        <v>1</v>
      </c>
      <c r="D8" t="b">
        <f>VLOOKUP(A8,Módulos!A:B,2,FALSE)</f>
        <v>1</v>
      </c>
      <c r="E8" s="57" t="str">
        <f>IF(C8,"Nenhuma",VLOOKUP(B8,Funcoes_Outputs!B:C,2,FALSE))</f>
        <v>Nenhuma</v>
      </c>
    </row>
    <row r="9" spans="1:5" x14ac:dyDescent="0.25">
      <c r="A9" s="57" t="s">
        <v>70</v>
      </c>
      <c r="B9" s="57" t="s">
        <v>238</v>
      </c>
      <c r="C9" s="57" t="b">
        <f>TRUE</f>
        <v>1</v>
      </c>
      <c r="D9" t="b">
        <f>VLOOKUP(A9,Módulos!A:B,2,FALSE)</f>
        <v>1</v>
      </c>
      <c r="E9" s="57" t="str">
        <f>IF(C9,"Nenhuma",VLOOKUP(B9,Funcoes_Outputs!B:C,2,FALSE))</f>
        <v>Nenhuma</v>
      </c>
    </row>
    <row r="10" spans="1:5" x14ac:dyDescent="0.25">
      <c r="A10" s="57" t="s">
        <v>70</v>
      </c>
      <c r="B10" s="57" t="s">
        <v>239</v>
      </c>
      <c r="C10" s="57" t="b">
        <f>TRUE</f>
        <v>1</v>
      </c>
      <c r="D10" t="b">
        <f>VLOOKUP(A10,Módulos!A:B,2,FALSE)</f>
        <v>1</v>
      </c>
      <c r="E10" s="57" t="str">
        <f>IF(C10,"Nenhuma",VLOOKUP(B10,Funcoes_Outputs!B:C,2,FALSE))</f>
        <v>Nenhuma</v>
      </c>
    </row>
    <row r="11" spans="1:5" x14ac:dyDescent="0.25">
      <c r="A11" s="57" t="s">
        <v>70</v>
      </c>
      <c r="B11" s="57" t="s">
        <v>240</v>
      </c>
      <c r="C11" s="57" t="b">
        <f>TRUE</f>
        <v>1</v>
      </c>
      <c r="D11" t="b">
        <f>VLOOKUP(A11,Módulos!A:B,2,FALSE)</f>
        <v>1</v>
      </c>
      <c r="E11" s="57" t="str">
        <f>IF(C11,"Nenhuma",VLOOKUP(B11,Funcoes_Outputs!B:C,2,FALSE))</f>
        <v>Nenhuma</v>
      </c>
    </row>
    <row r="12" spans="1:5" x14ac:dyDescent="0.25">
      <c r="A12" s="57" t="s">
        <v>70</v>
      </c>
      <c r="B12" s="57" t="s">
        <v>241</v>
      </c>
      <c r="C12" s="57" t="b">
        <f>TRUE</f>
        <v>1</v>
      </c>
      <c r="D12" t="b">
        <f>VLOOKUP(A12,Módulos!A:B,2,FALSE)</f>
        <v>1</v>
      </c>
      <c r="E12" s="57" t="str">
        <f>IF(C12,"Nenhuma",VLOOKUP(B12,Funcoes_Outputs!B:C,2,FALSE))</f>
        <v>Nenhuma</v>
      </c>
    </row>
    <row r="13" spans="1:5" x14ac:dyDescent="0.25">
      <c r="A13" s="57" t="s">
        <v>70</v>
      </c>
      <c r="B13" s="57" t="s">
        <v>242</v>
      </c>
      <c r="C13" s="57" t="b">
        <f>TRUE</f>
        <v>1</v>
      </c>
      <c r="D13" t="b">
        <f>VLOOKUP(A13,Módulos!A:B,2,FALSE)</f>
        <v>1</v>
      </c>
      <c r="E13" s="57" t="str">
        <f>IF(C13,"Nenhuma",VLOOKUP(B13,Funcoes_Outputs!B:C,2,FALSE))</f>
        <v>Nenhuma</v>
      </c>
    </row>
    <row r="14" spans="1:5" x14ac:dyDescent="0.25">
      <c r="A14" s="57" t="s">
        <v>70</v>
      </c>
      <c r="B14" s="57" t="s">
        <v>243</v>
      </c>
      <c r="C14" s="57" t="b">
        <f>TRUE</f>
        <v>1</v>
      </c>
      <c r="D14" t="b">
        <f>VLOOKUP(A14,Módulos!A:B,2,FALSE)</f>
        <v>1</v>
      </c>
      <c r="E14" s="57" t="str">
        <f>IF(C14,"Nenhuma",VLOOKUP(B14,Funcoes_Outputs!B:C,2,FALSE))</f>
        <v>Nenhuma</v>
      </c>
    </row>
    <row r="15" spans="1:5" x14ac:dyDescent="0.25">
      <c r="A15" s="57" t="s">
        <v>70</v>
      </c>
      <c r="B15" s="57" t="s">
        <v>244</v>
      </c>
      <c r="C15" s="57" t="b">
        <f>TRUE</f>
        <v>1</v>
      </c>
      <c r="D15" t="b">
        <f>VLOOKUP(A15,Módulos!A:B,2,FALSE)</f>
        <v>1</v>
      </c>
      <c r="E15" s="57" t="str">
        <f>IF(C15,"Nenhuma",VLOOKUP(B15,Funcoes_Outputs!B:C,2,FALSE))</f>
        <v>Nenhuma</v>
      </c>
    </row>
    <row r="16" spans="1:5" x14ac:dyDescent="0.25">
      <c r="A16" s="57" t="s">
        <v>70</v>
      </c>
      <c r="B16" s="57" t="s">
        <v>245</v>
      </c>
      <c r="C16" s="57" t="b">
        <f>TRUE</f>
        <v>1</v>
      </c>
      <c r="D16" t="b">
        <f>VLOOKUP(A16,Módulos!A:B,2,FALSE)</f>
        <v>1</v>
      </c>
      <c r="E16" s="57" t="str">
        <f>IF(C16,"Nenhuma",VLOOKUP(B16,Funcoes_Outputs!B:C,2,FALSE))</f>
        <v>Nenhuma</v>
      </c>
    </row>
    <row r="17" spans="1:5" x14ac:dyDescent="0.25">
      <c r="A17" s="57" t="s">
        <v>70</v>
      </c>
      <c r="B17" s="57" t="s">
        <v>246</v>
      </c>
      <c r="C17" s="57" t="b">
        <f>TRUE</f>
        <v>1</v>
      </c>
      <c r="D17" t="b">
        <f>VLOOKUP(A17,Módulos!A:B,2,FALSE)</f>
        <v>1</v>
      </c>
      <c r="E17" s="57" t="str">
        <f>IF(C17,"Nenhuma",VLOOKUP(B17,Funcoes_Outputs!B:C,2,FALSE))</f>
        <v>Nenhuma</v>
      </c>
    </row>
    <row r="18" spans="1:5" x14ac:dyDescent="0.25">
      <c r="A18" s="57" t="s">
        <v>70</v>
      </c>
      <c r="B18" s="57" t="s">
        <v>247</v>
      </c>
      <c r="C18" s="57" t="b">
        <f>TRUE</f>
        <v>1</v>
      </c>
      <c r="D18" t="b">
        <f>VLOOKUP(A18,Módulos!A:B,2,FALSE)</f>
        <v>1</v>
      </c>
      <c r="E18" s="57" t="str">
        <f>IF(C18,"Nenhuma",VLOOKUP(B18,Funcoes_Outputs!B:C,2,FALSE))</f>
        <v>Nenhuma</v>
      </c>
    </row>
    <row r="19" spans="1:5" x14ac:dyDescent="0.25">
      <c r="A19" s="57" t="s">
        <v>70</v>
      </c>
      <c r="B19" s="57" t="s">
        <v>248</v>
      </c>
      <c r="C19" s="57" t="b">
        <f>TRUE</f>
        <v>1</v>
      </c>
      <c r="D19" t="b">
        <f>VLOOKUP(A19,Módulos!A:B,2,FALSE)</f>
        <v>1</v>
      </c>
      <c r="E19" s="57" t="str">
        <f>IF(C19,"Nenhuma",VLOOKUP(B19,Funcoes_Outputs!B:C,2,FALSE))</f>
        <v>Nenhuma</v>
      </c>
    </row>
    <row r="20" spans="1:5" x14ac:dyDescent="0.25">
      <c r="A20" s="57" t="s">
        <v>70</v>
      </c>
      <c r="B20" s="57" t="s">
        <v>1</v>
      </c>
      <c r="C20" s="57" t="b">
        <f>TRUE</f>
        <v>1</v>
      </c>
      <c r="D20" t="b">
        <f>VLOOKUP(A20,Módulos!A:B,2,FALSE)</f>
        <v>1</v>
      </c>
      <c r="E20" s="57" t="str">
        <f>IF(C20,"Nenhuma",VLOOKUP(B20,Funcoes_Outputs!B:C,2,FALSE))</f>
        <v>Nenhuma</v>
      </c>
    </row>
    <row r="21" spans="1:5" x14ac:dyDescent="0.25">
      <c r="A21" s="57" t="s">
        <v>71</v>
      </c>
      <c r="B21" s="57" t="s">
        <v>55</v>
      </c>
      <c r="C21" s="57" t="b">
        <f>FALSE</f>
        <v>0</v>
      </c>
      <c r="D21" t="b">
        <f>VLOOKUP(A21,Módulos!A:B,2,FALSE)</f>
        <v>0</v>
      </c>
      <c r="E21" s="57" t="str">
        <f>IF(C21,"Nenhuma",VLOOKUP(B21,Funcoes_Outputs!B:C,2,FALSE))</f>
        <v>calcular_eventos</v>
      </c>
    </row>
    <row r="22" spans="1:5" x14ac:dyDescent="0.25">
      <c r="A22" s="57" t="s">
        <v>71</v>
      </c>
      <c r="B22" s="57" t="s">
        <v>57</v>
      </c>
      <c r="C22" s="57" t="b">
        <f>FALSE</f>
        <v>0</v>
      </c>
      <c r="D22" t="b">
        <f>VLOOKUP(A22,Módulos!A:B,2,FALSE)</f>
        <v>0</v>
      </c>
      <c r="E22" s="57" t="str">
        <f>IF(C22,"Nenhuma",VLOOKUP(B22,Funcoes_Outputs!B:C,2,FALSE))</f>
        <v>calcular_eventos</v>
      </c>
    </row>
    <row r="23" spans="1:5" x14ac:dyDescent="0.25">
      <c r="A23" s="57" t="s">
        <v>71</v>
      </c>
      <c r="B23" s="57" t="s">
        <v>59</v>
      </c>
      <c r="C23" s="57" t="b">
        <f>FALSE</f>
        <v>0</v>
      </c>
      <c r="D23" t="b">
        <f>VLOOKUP(A23,Módulos!A:B,2,FALSE)</f>
        <v>0</v>
      </c>
      <c r="E23" s="57" t="str">
        <f>IF(C23,"Nenhuma",VLOOKUP(B23,Funcoes_Outputs!B:C,2,FALSE))</f>
        <v>calcular_eventos</v>
      </c>
    </row>
    <row r="24" spans="1:5" x14ac:dyDescent="0.25">
      <c r="A24" s="57" t="s">
        <v>71</v>
      </c>
      <c r="B24" s="57" t="s">
        <v>61</v>
      </c>
      <c r="C24" s="57" t="b">
        <f>FALSE</f>
        <v>0</v>
      </c>
      <c r="D24" t="b">
        <f>VLOOKUP(A24,Módulos!A:B,2,FALSE)</f>
        <v>0</v>
      </c>
      <c r="E24" s="57" t="str">
        <f>IF(C24,"Nenhuma",VLOOKUP(B24,Funcoes_Outputs!B:C,2,FALSE))</f>
        <v>calcular_eventos</v>
      </c>
    </row>
    <row r="25" spans="1:5" x14ac:dyDescent="0.25">
      <c r="A25" s="57" t="s">
        <v>71</v>
      </c>
      <c r="B25" s="57" t="s">
        <v>63</v>
      </c>
      <c r="C25" s="57" t="b">
        <f>FALSE</f>
        <v>0</v>
      </c>
      <c r="D25" t="b">
        <f>VLOOKUP(A25,Módulos!A:B,2,FALSE)</f>
        <v>0</v>
      </c>
      <c r="E25" s="57" t="str">
        <f>IF(C25,"Nenhuma",VLOOKUP(B25,Funcoes_Outputs!B:C,2,FALSE))</f>
        <v>calcular_eventos</v>
      </c>
    </row>
    <row r="26" spans="1:5" x14ac:dyDescent="0.25">
      <c r="A26" s="57" t="s">
        <v>71</v>
      </c>
      <c r="B26" s="57" t="s">
        <v>65</v>
      </c>
      <c r="C26" s="57" t="b">
        <f>FALSE</f>
        <v>0</v>
      </c>
      <c r="D26" t="b">
        <f>VLOOKUP(A26,Módulos!A:B,2,FALSE)</f>
        <v>0</v>
      </c>
      <c r="E26" s="57" t="str">
        <f>IF(C26,"Nenhuma",VLOOKUP(B26,Funcoes_Outputs!B:C,2,FALSE))</f>
        <v>calcular_eventos</v>
      </c>
    </row>
    <row r="27" spans="1:5" x14ac:dyDescent="0.25">
      <c r="A27" s="57" t="s">
        <v>71</v>
      </c>
      <c r="B27" s="57" t="s">
        <v>67</v>
      </c>
      <c r="C27" s="57" t="b">
        <f>FALSE</f>
        <v>0</v>
      </c>
      <c r="D27" t="b">
        <f>VLOOKUP(A27,Módulos!A:B,2,FALSE)</f>
        <v>0</v>
      </c>
      <c r="E27" s="57" t="str">
        <f>IF(C27,"Nenhuma",VLOOKUP(B27,Funcoes_Outputs!B:C,2,FALSE))</f>
        <v>calcular_eventos</v>
      </c>
    </row>
    <row r="28" spans="1:5" x14ac:dyDescent="0.25">
      <c r="A28" s="57" t="s">
        <v>71</v>
      </c>
      <c r="B28" s="57" t="s">
        <v>69</v>
      </c>
      <c r="C28" s="57" t="b">
        <f>FALSE</f>
        <v>0</v>
      </c>
      <c r="D28" t="b">
        <f>VLOOKUP(A28,Módulos!A:B,2,FALSE)</f>
        <v>0</v>
      </c>
      <c r="E28" s="57" t="str">
        <f>IF(C28,"Nenhuma",VLOOKUP(B28,Funcoes_Outputs!B:C,2,FALSE))</f>
        <v>calcular_eventos</v>
      </c>
    </row>
    <row r="29" spans="1:5" x14ac:dyDescent="0.25">
      <c r="A29" s="57" t="s">
        <v>71</v>
      </c>
      <c r="B29" s="57" t="s">
        <v>72</v>
      </c>
      <c r="C29" s="57" t="b">
        <f>TRUE</f>
        <v>1</v>
      </c>
      <c r="D29" t="b">
        <f>VLOOKUP(A29,Módulos!A:B,2,FALSE)</f>
        <v>0</v>
      </c>
      <c r="E29" s="57" t="str">
        <f>IF(C29,"Nenhuma",VLOOKUP(B29,Funcoes_Outputs!B:C,2,FALSE))</f>
        <v>Nenhuma</v>
      </c>
    </row>
    <row r="30" spans="1:5" x14ac:dyDescent="0.25">
      <c r="A30" s="57" t="s">
        <v>71</v>
      </c>
      <c r="B30" s="57" t="s">
        <v>1</v>
      </c>
      <c r="C30" s="57" t="b">
        <f>TRUE</f>
        <v>1</v>
      </c>
      <c r="D30" t="b">
        <f>VLOOKUP(A30,Módulos!A:B,2,FALSE)</f>
        <v>0</v>
      </c>
      <c r="E30" s="57" t="str">
        <f>IF(C30,"Nenhuma",VLOOKUP(B30,Funcoes_Outputs!B:C,2,FALSE))</f>
        <v>Nenhuma</v>
      </c>
    </row>
    <row r="31" spans="1:5" x14ac:dyDescent="0.25">
      <c r="A31" s="57" t="s">
        <v>75</v>
      </c>
      <c r="B31" s="57" t="s">
        <v>13</v>
      </c>
      <c r="C31" s="57" t="b">
        <f>TRUE</f>
        <v>1</v>
      </c>
      <c r="D31" t="b">
        <f>VLOOKUP(A31,Módulos!A:B,2,FALSE)</f>
        <v>0</v>
      </c>
      <c r="E31" s="57" t="str">
        <f>IF(C31,"Nenhuma",VLOOKUP(B31,Funcoes_Outputs!B:C,2,FALSE))</f>
        <v>Nenhuma</v>
      </c>
    </row>
    <row r="32" spans="1:5" x14ac:dyDescent="0.25">
      <c r="A32" s="57" t="s">
        <v>75</v>
      </c>
      <c r="B32" s="57" t="s">
        <v>14</v>
      </c>
      <c r="C32" s="57" t="b">
        <f>TRUE</f>
        <v>1</v>
      </c>
      <c r="D32" t="b">
        <f>VLOOKUP(A32,Módulos!A:B,2,FALSE)</f>
        <v>0</v>
      </c>
      <c r="E32" s="57" t="str">
        <f>IF(C32,"Nenhuma",VLOOKUP(B32,Funcoes_Outputs!B:C,2,FALSE))</f>
        <v>Nenhuma</v>
      </c>
    </row>
    <row r="33" spans="1:5" x14ac:dyDescent="0.25">
      <c r="A33" s="57" t="s">
        <v>75</v>
      </c>
      <c r="B33" s="57" t="s">
        <v>76</v>
      </c>
      <c r="C33" s="57" t="b">
        <f>TRUE</f>
        <v>1</v>
      </c>
      <c r="D33" t="b">
        <f>VLOOKUP(A33,Módulos!A:B,2,FALSE)</f>
        <v>0</v>
      </c>
      <c r="E33" s="57" t="str">
        <f>IF(C33,"Nenhuma",VLOOKUP(B33,Funcoes_Outputs!B:C,2,FALSE))</f>
        <v>Nenhuma</v>
      </c>
    </row>
    <row r="34" spans="1:5" x14ac:dyDescent="0.25">
      <c r="A34" s="57" t="s">
        <v>75</v>
      </c>
      <c r="B34" s="57" t="s">
        <v>53</v>
      </c>
      <c r="C34" s="57" t="b">
        <f>FALSE</f>
        <v>0</v>
      </c>
      <c r="D34" t="b">
        <f>VLOOKUP(A34,Módulos!A:B,2,FALSE)</f>
        <v>0</v>
      </c>
      <c r="E34" s="57" t="str">
        <f>IF(C34,"Nenhuma",VLOOKUP(B34,Funcoes_Outputs!B:C,2,FALSE))</f>
        <v>calcular_faltas</v>
      </c>
    </row>
    <row r="35" spans="1:5" x14ac:dyDescent="0.25">
      <c r="A35" s="57" t="s">
        <v>75</v>
      </c>
      <c r="B35" s="57" t="s">
        <v>54</v>
      </c>
      <c r="C35" s="57" t="b">
        <f>FALSE</f>
        <v>0</v>
      </c>
      <c r="D35" t="b">
        <f>VLOOKUP(A35,Módulos!A:B,2,FALSE)</f>
        <v>0</v>
      </c>
      <c r="E35" s="57" t="str">
        <f>IF(C35,"Nenhuma",VLOOKUP(B35,Funcoes_Outputs!B:C,2,FALSE))</f>
        <v>calcular_eventos</v>
      </c>
    </row>
    <row r="36" spans="1:5" x14ac:dyDescent="0.25">
      <c r="A36" s="57" t="s">
        <v>75</v>
      </c>
      <c r="B36" s="57" t="s">
        <v>58</v>
      </c>
      <c r="C36" s="57" t="b">
        <f>FALSE</f>
        <v>0</v>
      </c>
      <c r="D36" t="b">
        <f>VLOOKUP(A36,Módulos!A:B,2,FALSE)</f>
        <v>0</v>
      </c>
      <c r="E36" s="57" t="str">
        <f>IF(C36,"Nenhuma",VLOOKUP(B36,Funcoes_Outputs!B:C,2,FALSE))</f>
        <v>calcular_eventos</v>
      </c>
    </row>
    <row r="37" spans="1:5" x14ac:dyDescent="0.25">
      <c r="A37" s="57" t="s">
        <v>75</v>
      </c>
      <c r="B37" s="57" t="s">
        <v>62</v>
      </c>
      <c r="C37" s="57" t="b">
        <f>FALSE</f>
        <v>0</v>
      </c>
      <c r="D37" t="b">
        <f>VLOOKUP(A37,Módulos!A:B,2,FALSE)</f>
        <v>0</v>
      </c>
      <c r="E37" s="57" t="str">
        <f>IF(C37,"Nenhuma",VLOOKUP(B37,Funcoes_Outputs!B:C,2,FALSE))</f>
        <v>calcular_eventos</v>
      </c>
    </row>
    <row r="38" spans="1:5" x14ac:dyDescent="0.25">
      <c r="A38" s="57" t="s">
        <v>75</v>
      </c>
      <c r="B38" s="57" t="s">
        <v>66</v>
      </c>
      <c r="C38" s="57" t="b">
        <f>FALSE</f>
        <v>0</v>
      </c>
      <c r="D38" t="b">
        <f>VLOOKUP(A38,Módulos!A:B,2,FALSE)</f>
        <v>0</v>
      </c>
      <c r="E38" s="57" t="str">
        <f>IF(C38,"Nenhuma",VLOOKUP(B38,Funcoes_Outputs!B:C,2,FALSE))</f>
        <v>calcular_eventos</v>
      </c>
    </row>
    <row r="39" spans="1:5" x14ac:dyDescent="0.25">
      <c r="A39" s="57" t="s">
        <v>85</v>
      </c>
      <c r="B39" s="57" t="s">
        <v>103</v>
      </c>
      <c r="C39" s="57" t="b">
        <f>FALSE</f>
        <v>0</v>
      </c>
      <c r="D39" t="b">
        <f>VLOOKUP(A39,Módulos!A:B,2,FALSE)</f>
        <v>0</v>
      </c>
      <c r="E39" s="57" t="str">
        <f>IF(C39,"Nenhuma",VLOOKUP(B39,Funcoes_Outputs!B:C,2,FALSE))</f>
        <v>calcular_beneficios_inss</v>
      </c>
    </row>
    <row r="40" spans="1:5" x14ac:dyDescent="0.25">
      <c r="A40" s="57" t="s">
        <v>85</v>
      </c>
      <c r="B40" s="57" t="s">
        <v>104</v>
      </c>
      <c r="C40" s="57" t="b">
        <f>FALSE</f>
        <v>0</v>
      </c>
      <c r="D40" t="b">
        <f>VLOOKUP(A40,Módulos!A:B,2,FALSE)</f>
        <v>0</v>
      </c>
      <c r="E40" s="57" t="str">
        <f>IF(C40,"Nenhuma",VLOOKUP(B40,Funcoes_Outputs!B:C,2,FALSE))</f>
        <v>calcular_beneficios_inss</v>
      </c>
    </row>
    <row r="41" spans="1:5" x14ac:dyDescent="0.25">
      <c r="A41" s="57" t="s">
        <v>85</v>
      </c>
      <c r="B41" s="57" t="s">
        <v>105</v>
      </c>
      <c r="C41" s="57" t="b">
        <f>FALSE</f>
        <v>0</v>
      </c>
      <c r="D41" t="b">
        <f>VLOOKUP(A41,Módulos!A:B,2,FALSE)</f>
        <v>0</v>
      </c>
      <c r="E41" s="57" t="str">
        <f>IF(C41,"Nenhuma",VLOOKUP(B41,Funcoes_Outputs!B:C,2,FALSE))</f>
        <v>calcular_beneficios_inss</v>
      </c>
    </row>
    <row r="42" spans="1:5" x14ac:dyDescent="0.25">
      <c r="A42" s="57" t="s">
        <v>85</v>
      </c>
      <c r="B42" s="57" t="s">
        <v>106</v>
      </c>
      <c r="C42" s="57" t="b">
        <f>FALSE</f>
        <v>0</v>
      </c>
      <c r="D42" t="b">
        <f>VLOOKUP(A42,Módulos!A:B,2,FALSE)</f>
        <v>0</v>
      </c>
      <c r="E42" s="57" t="str">
        <f>IF(C42,"Nenhuma",VLOOKUP(B42,Funcoes_Outputs!B:C,2,FALSE))</f>
        <v>calcular_beneficios_inss</v>
      </c>
    </row>
    <row r="43" spans="1:5" x14ac:dyDescent="0.25">
      <c r="A43" s="57" t="s">
        <v>85</v>
      </c>
      <c r="B43" s="57" t="s">
        <v>206</v>
      </c>
      <c r="C43" s="57" t="b">
        <f>TRUE</f>
        <v>1</v>
      </c>
      <c r="D43" t="b">
        <f>VLOOKUP(A43,Módulos!A:B,2,FALSE)</f>
        <v>0</v>
      </c>
      <c r="E43" s="57" t="str">
        <f>IF(C43,"Nenhuma",VLOOKUP(B43,Funcoes_Outputs!B:C,2,FALSE))</f>
        <v>Nenhuma</v>
      </c>
    </row>
    <row r="44" spans="1:5" x14ac:dyDescent="0.25">
      <c r="A44" s="57" t="s">
        <v>85</v>
      </c>
      <c r="B44" s="57" t="s">
        <v>207</v>
      </c>
      <c r="C44" s="57" t="b">
        <f>TRUE</f>
        <v>1</v>
      </c>
      <c r="D44" t="b">
        <f>VLOOKUP(A44,Módulos!A:B,2,FALSE)</f>
        <v>0</v>
      </c>
      <c r="E44" s="57" t="str">
        <f>IF(C44,"Nenhuma",VLOOKUP(B44,Funcoes_Outputs!B:C,2,FALSE))</f>
        <v>Nenhuma</v>
      </c>
    </row>
    <row r="45" spans="1:5" x14ac:dyDescent="0.25">
      <c r="A45" s="57" t="s">
        <v>85</v>
      </c>
      <c r="B45" s="57" t="s">
        <v>208</v>
      </c>
      <c r="C45" s="57" t="b">
        <f>TRUE</f>
        <v>1</v>
      </c>
      <c r="D45" t="b">
        <f>VLOOKUP(A45,Módulos!A:B,2,FALSE)</f>
        <v>0</v>
      </c>
      <c r="E45" s="57" t="str">
        <f>IF(C45,"Nenhuma",VLOOKUP(B45,Funcoes_Outputs!B:C,2,FALSE))</f>
        <v>Nenhuma</v>
      </c>
    </row>
    <row r="46" spans="1:5" x14ac:dyDescent="0.25">
      <c r="A46" s="57" t="s">
        <v>85</v>
      </c>
      <c r="B46" s="57" t="s">
        <v>209</v>
      </c>
      <c r="C46" s="57" t="b">
        <f>TRUE</f>
        <v>1</v>
      </c>
      <c r="D46" t="b">
        <f>VLOOKUP(A46,Módulos!A:B,2,FALSE)</f>
        <v>0</v>
      </c>
      <c r="E46" s="57" t="str">
        <f>IF(C46,"Nenhuma",VLOOKUP(B46,Funcoes_Outputs!B:C,2,FALSE))</f>
        <v>Nenhuma</v>
      </c>
    </row>
    <row r="47" spans="1:5" x14ac:dyDescent="0.25">
      <c r="A47" s="57" t="s">
        <v>90</v>
      </c>
      <c r="B47" s="57" t="s">
        <v>56</v>
      </c>
      <c r="C47" s="57" t="b">
        <f>FALSE</f>
        <v>0</v>
      </c>
      <c r="D47" t="b">
        <f>VLOOKUP(A47,Módulos!A:B,2,FALSE)</f>
        <v>1</v>
      </c>
      <c r="E47" s="57" t="str">
        <f>IF(C47,"Nenhuma",VLOOKUP(B47,Funcoes_Outputs!B:C,2,FALSE))</f>
        <v>calcular_eventos</v>
      </c>
    </row>
    <row r="48" spans="1:5" x14ac:dyDescent="0.25">
      <c r="A48" s="57" t="s">
        <v>90</v>
      </c>
      <c r="B48" s="57" t="s">
        <v>60</v>
      </c>
      <c r="C48" s="57" t="b">
        <f>FALSE</f>
        <v>0</v>
      </c>
      <c r="D48" t="b">
        <f>VLOOKUP(A48,Módulos!A:B,2,FALSE)</f>
        <v>1</v>
      </c>
      <c r="E48" s="57" t="str">
        <f>IF(C48,"Nenhuma",VLOOKUP(B48,Funcoes_Outputs!B:C,2,FALSE))</f>
        <v>calcular_eventos</v>
      </c>
    </row>
    <row r="49" spans="1:5" x14ac:dyDescent="0.25">
      <c r="A49" s="57" t="s">
        <v>90</v>
      </c>
      <c r="B49" s="57" t="s">
        <v>64</v>
      </c>
      <c r="C49" s="57" t="b">
        <f>FALSE</f>
        <v>0</v>
      </c>
      <c r="D49" t="b">
        <f>VLOOKUP(A49,Módulos!A:B,2,FALSE)</f>
        <v>1</v>
      </c>
      <c r="E49" s="57" t="str">
        <f>IF(C49,"Nenhuma",VLOOKUP(B49,Funcoes_Outputs!B:C,2,FALSE))</f>
        <v>calcular_eventos</v>
      </c>
    </row>
    <row r="50" spans="1:5" x14ac:dyDescent="0.25">
      <c r="A50" s="57" t="s">
        <v>90</v>
      </c>
      <c r="B50" s="57" t="s">
        <v>68</v>
      </c>
      <c r="C50" s="57" t="b">
        <f>FALSE</f>
        <v>0</v>
      </c>
      <c r="D50" t="b">
        <f>VLOOKUP(A50,Módulos!A:B,2,FALSE)</f>
        <v>1</v>
      </c>
      <c r="E50" s="57" t="str">
        <f>IF(C50,"Nenhuma",VLOOKUP(B50,Funcoes_Outputs!B:C,2,FALSE))</f>
        <v>calcular_eventos</v>
      </c>
    </row>
    <row r="51" spans="1:5" x14ac:dyDescent="0.25">
      <c r="A51" s="57" t="s">
        <v>90</v>
      </c>
      <c r="B51" s="57" t="s">
        <v>57</v>
      </c>
      <c r="C51" s="57" t="b">
        <f>FALSE</f>
        <v>0</v>
      </c>
      <c r="D51" t="b">
        <f>VLOOKUP(A51,Módulos!A:B,2,FALSE)</f>
        <v>1</v>
      </c>
      <c r="E51" s="57" t="str">
        <f>IF(C51,"Nenhuma",VLOOKUP(B51,Funcoes_Outputs!B:C,2,FALSE))</f>
        <v>calcular_eventos</v>
      </c>
    </row>
    <row r="52" spans="1:5" x14ac:dyDescent="0.25">
      <c r="A52" s="57" t="s">
        <v>90</v>
      </c>
      <c r="B52" s="57" t="s">
        <v>61</v>
      </c>
      <c r="C52" s="57" t="b">
        <f>FALSE</f>
        <v>0</v>
      </c>
      <c r="D52" t="b">
        <f>VLOOKUP(A52,Módulos!A:B,2,FALSE)</f>
        <v>1</v>
      </c>
      <c r="E52" s="57" t="str">
        <f>IF(C52,"Nenhuma",VLOOKUP(B52,Funcoes_Outputs!B:C,2,FALSE))</f>
        <v>calcular_eventos</v>
      </c>
    </row>
    <row r="53" spans="1:5" x14ac:dyDescent="0.25">
      <c r="A53" s="57" t="s">
        <v>90</v>
      </c>
      <c r="B53" s="57" t="s">
        <v>65</v>
      </c>
      <c r="C53" s="57" t="b">
        <f>FALSE</f>
        <v>0</v>
      </c>
      <c r="D53" t="b">
        <f>VLOOKUP(A53,Módulos!A:B,2,FALSE)</f>
        <v>1</v>
      </c>
      <c r="E53" s="57" t="str">
        <f>IF(C53,"Nenhuma",VLOOKUP(B53,Funcoes_Outputs!B:C,2,FALSE))</f>
        <v>calcular_eventos</v>
      </c>
    </row>
    <row r="54" spans="1:5" x14ac:dyDescent="0.25">
      <c r="A54" s="57" t="s">
        <v>90</v>
      </c>
      <c r="B54" s="57" t="s">
        <v>69</v>
      </c>
      <c r="C54" s="57" t="b">
        <f>FALSE</f>
        <v>0</v>
      </c>
      <c r="D54" t="b">
        <f>VLOOKUP(A54,Módulos!A:B,2,FALSE)</f>
        <v>1</v>
      </c>
      <c r="E54" s="57" t="str">
        <f>IF(C54,"Nenhuma",VLOOKUP(B54,Funcoes_Outputs!B:C,2,FALSE))</f>
        <v>calcular_eventos</v>
      </c>
    </row>
    <row r="55" spans="1:5" x14ac:dyDescent="0.25">
      <c r="A55" s="57" t="s">
        <v>90</v>
      </c>
      <c r="B55" s="57" t="s">
        <v>54</v>
      </c>
      <c r="C55" s="57" t="b">
        <f>FALSE</f>
        <v>0</v>
      </c>
      <c r="D55" t="b">
        <f>VLOOKUP(A55,Módulos!A:B,2,FALSE)</f>
        <v>1</v>
      </c>
      <c r="E55" s="57" t="str">
        <f>IF(C55,"Nenhuma",VLOOKUP(B55,Funcoes_Outputs!B:C,2,FALSE))</f>
        <v>calcular_eventos</v>
      </c>
    </row>
    <row r="56" spans="1:5" x14ac:dyDescent="0.25">
      <c r="A56" s="57" t="s">
        <v>90</v>
      </c>
      <c r="B56" s="57" t="s">
        <v>58</v>
      </c>
      <c r="C56" s="57" t="b">
        <f>FALSE</f>
        <v>0</v>
      </c>
      <c r="D56" t="b">
        <f>VLOOKUP(A56,Módulos!A:B,2,FALSE)</f>
        <v>1</v>
      </c>
      <c r="E56" s="57" t="str">
        <f>IF(C56,"Nenhuma",VLOOKUP(B56,Funcoes_Outputs!B:C,2,FALSE))</f>
        <v>calcular_eventos</v>
      </c>
    </row>
    <row r="57" spans="1:5" x14ac:dyDescent="0.25">
      <c r="A57" s="57" t="s">
        <v>90</v>
      </c>
      <c r="B57" s="57" t="s">
        <v>62</v>
      </c>
      <c r="C57" s="57" t="b">
        <f>FALSE</f>
        <v>0</v>
      </c>
      <c r="D57" t="b">
        <f>VLOOKUP(A57,Módulos!A:B,2,FALSE)</f>
        <v>1</v>
      </c>
      <c r="E57" s="57" t="str">
        <f>IF(C57,"Nenhuma",VLOOKUP(B57,Funcoes_Outputs!B:C,2,FALSE))</f>
        <v>calcular_eventos</v>
      </c>
    </row>
    <row r="58" spans="1:5" x14ac:dyDescent="0.25">
      <c r="A58" s="57" t="s">
        <v>90</v>
      </c>
      <c r="B58" s="57" t="s">
        <v>66</v>
      </c>
      <c r="C58" s="57" t="b">
        <f>FALSE</f>
        <v>0</v>
      </c>
      <c r="D58" t="b">
        <f>VLOOKUP(A58,Módulos!A:B,2,FALSE)</f>
        <v>1</v>
      </c>
      <c r="E58" s="57" t="str">
        <f>IF(C58,"Nenhuma",VLOOKUP(B58,Funcoes_Outputs!B:C,2,FALSE))</f>
        <v>calcular_eventos</v>
      </c>
    </row>
    <row r="59" spans="1:5" x14ac:dyDescent="0.25">
      <c r="A59" s="57" t="s">
        <v>90</v>
      </c>
      <c r="B59" s="57" t="s">
        <v>55</v>
      </c>
      <c r="C59" s="57" t="b">
        <f>FALSE</f>
        <v>0</v>
      </c>
      <c r="D59" t="b">
        <f>VLOOKUP(A59,Módulos!A:B,2,FALSE)</f>
        <v>1</v>
      </c>
      <c r="E59" s="57" t="str">
        <f>IF(C59,"Nenhuma",VLOOKUP(B59,Funcoes_Outputs!B:C,2,FALSE))</f>
        <v>calcular_eventos</v>
      </c>
    </row>
    <row r="60" spans="1:5" x14ac:dyDescent="0.25">
      <c r="A60" s="57" t="s">
        <v>90</v>
      </c>
      <c r="B60" s="57" t="s">
        <v>59</v>
      </c>
      <c r="C60" s="57" t="b">
        <f>FALSE</f>
        <v>0</v>
      </c>
      <c r="D60" t="b">
        <f>VLOOKUP(A60,Módulos!A:B,2,FALSE)</f>
        <v>1</v>
      </c>
      <c r="E60" s="57" t="str">
        <f>IF(C60,"Nenhuma",VLOOKUP(B60,Funcoes_Outputs!B:C,2,FALSE))</f>
        <v>calcular_eventos</v>
      </c>
    </row>
    <row r="61" spans="1:5" x14ac:dyDescent="0.25">
      <c r="A61" s="57" t="s">
        <v>90</v>
      </c>
      <c r="B61" s="57" t="s">
        <v>63</v>
      </c>
      <c r="C61" s="57" t="b">
        <f>FALSE</f>
        <v>0</v>
      </c>
      <c r="D61" t="b">
        <f>VLOOKUP(A61,Módulos!A:B,2,FALSE)</f>
        <v>1</v>
      </c>
      <c r="E61" s="57" t="str">
        <f>IF(C61,"Nenhuma",VLOOKUP(B61,Funcoes_Outputs!B:C,2,FALSE))</f>
        <v>calcular_eventos</v>
      </c>
    </row>
    <row r="62" spans="1:5" x14ac:dyDescent="0.25">
      <c r="A62" s="57" t="s">
        <v>90</v>
      </c>
      <c r="B62" s="57" t="s">
        <v>67</v>
      </c>
      <c r="C62" s="57" t="b">
        <f>FALSE</f>
        <v>0</v>
      </c>
      <c r="D62" t="b">
        <f>VLOOKUP(A62,Módulos!A:B,2,FALSE)</f>
        <v>1</v>
      </c>
      <c r="E62" s="57" t="str">
        <f>IF(C62,"Nenhuma",VLOOKUP(B62,Funcoes_Outputs!B:C,2,FALSE))</f>
        <v>calcular_eventos</v>
      </c>
    </row>
    <row r="63" spans="1:5" x14ac:dyDescent="0.25">
      <c r="A63" s="57" t="s">
        <v>90</v>
      </c>
      <c r="B63" s="57" t="s">
        <v>471</v>
      </c>
      <c r="C63" s="57" t="b">
        <f>TRUE</f>
        <v>1</v>
      </c>
      <c r="D63" t="b">
        <f>VLOOKUP(A63,Módulos!A:B,2,FALSE)</f>
        <v>1</v>
      </c>
      <c r="E63" s="57" t="str">
        <f>IF(C63,"Nenhuma",VLOOKUP(B63,Funcoes_Outputs!B:C,2,FALSE))</f>
        <v>Nenhuma</v>
      </c>
    </row>
    <row r="64" spans="1:5" x14ac:dyDescent="0.25">
      <c r="A64" s="57" t="s">
        <v>90</v>
      </c>
      <c r="B64" s="57" t="s">
        <v>472</v>
      </c>
      <c r="C64" s="57" t="b">
        <f>TRUE</f>
        <v>1</v>
      </c>
      <c r="D64" t="b">
        <f>VLOOKUP(A64,Módulos!A:B,2,FALSE)</f>
        <v>1</v>
      </c>
      <c r="E64" s="57" t="str">
        <f>IF(C64,"Nenhuma",VLOOKUP(B64,Funcoes_Outputs!B:C,2,FALSE))</f>
        <v>Nenhuma</v>
      </c>
    </row>
    <row r="65" spans="1:5" x14ac:dyDescent="0.25">
      <c r="A65" s="57" t="s">
        <v>90</v>
      </c>
      <c r="B65" s="57" t="s">
        <v>473</v>
      </c>
      <c r="C65" s="57" t="b">
        <f>TRUE</f>
        <v>1</v>
      </c>
      <c r="D65" t="b">
        <f>VLOOKUP(A65,Módulos!A:B,2,FALSE)</f>
        <v>1</v>
      </c>
      <c r="E65" s="57" t="str">
        <f>IF(C65,"Nenhuma",VLOOKUP(B65,Funcoes_Outputs!B:C,2,FALSE))</f>
        <v>Nenhuma</v>
      </c>
    </row>
    <row r="66" spans="1:5" x14ac:dyDescent="0.25">
      <c r="A66" s="57" t="s">
        <v>90</v>
      </c>
      <c r="B66" s="57" t="s">
        <v>474</v>
      </c>
      <c r="C66" s="57" t="b">
        <f>TRUE</f>
        <v>1</v>
      </c>
      <c r="D66" t="b">
        <f>VLOOKUP(A66,Módulos!A:B,2,FALSE)</f>
        <v>1</v>
      </c>
      <c r="E66" s="57" t="str">
        <f>IF(C66,"Nenhuma",VLOOKUP(B66,Funcoes_Outputs!B:C,2,FALSE))</f>
        <v>Nenhuma</v>
      </c>
    </row>
    <row r="67" spans="1:5" x14ac:dyDescent="0.25">
      <c r="A67" s="57" t="s">
        <v>90</v>
      </c>
      <c r="B67" s="57" t="s">
        <v>97</v>
      </c>
      <c r="C67" s="57" t="b">
        <f>TRUE</f>
        <v>1</v>
      </c>
      <c r="D67" t="b">
        <f>VLOOKUP(A67,Módulos!A:B,2,FALSE)</f>
        <v>1</v>
      </c>
      <c r="E67" s="57" t="str">
        <f>IF(C67,"Nenhuma",VLOOKUP(B67,Funcoes_Outputs!B:C,2,FALSE))</f>
        <v>Nenhuma</v>
      </c>
    </row>
    <row r="68" spans="1:5" x14ac:dyDescent="0.25">
      <c r="A68" s="57" t="s">
        <v>90</v>
      </c>
      <c r="B68" s="57" t="s">
        <v>98</v>
      </c>
      <c r="C68" s="57" t="b">
        <f>TRUE</f>
        <v>1</v>
      </c>
      <c r="D68" t="b">
        <f>VLOOKUP(A68,Módulos!A:B,2,FALSE)</f>
        <v>1</v>
      </c>
      <c r="E68" s="57" t="str">
        <f>IF(C68,"Nenhuma",VLOOKUP(B68,Funcoes_Outputs!B:C,2,FALSE))</f>
        <v>Nenhuma</v>
      </c>
    </row>
    <row r="69" spans="1:5" x14ac:dyDescent="0.25">
      <c r="A69" s="57" t="s">
        <v>90</v>
      </c>
      <c r="B69" s="57" t="s">
        <v>99</v>
      </c>
      <c r="C69" s="57" t="b">
        <f>TRUE</f>
        <v>1</v>
      </c>
      <c r="D69" t="b">
        <f>VLOOKUP(A69,Módulos!A:B,2,FALSE)</f>
        <v>1</v>
      </c>
      <c r="E69" s="57" t="str">
        <f>IF(C69,"Nenhuma",VLOOKUP(B69,Funcoes_Outputs!B:C,2,FALSE))</f>
        <v>Nenhuma</v>
      </c>
    </row>
    <row r="70" spans="1:5" x14ac:dyDescent="0.25">
      <c r="A70" s="57" t="s">
        <v>90</v>
      </c>
      <c r="B70" s="57" t="s">
        <v>100</v>
      </c>
      <c r="C70" s="57" t="b">
        <f>TRUE</f>
        <v>1</v>
      </c>
      <c r="D70" t="b">
        <f>VLOOKUP(A70,Módulos!A:B,2,FALSE)</f>
        <v>1</v>
      </c>
      <c r="E70" s="57" t="str">
        <f>IF(C70,"Nenhuma",VLOOKUP(B70,Funcoes_Outputs!B:C,2,FALSE))</f>
        <v>Nenhuma</v>
      </c>
    </row>
    <row r="71" spans="1:5" x14ac:dyDescent="0.25">
      <c r="A71" s="57" t="s">
        <v>90</v>
      </c>
      <c r="B71" s="57" t="s">
        <v>101</v>
      </c>
      <c r="C71" s="57" t="b">
        <f>TRUE</f>
        <v>1</v>
      </c>
      <c r="D71" t="b">
        <f>VLOOKUP(A71,Módulos!A:B,2,FALSE)</f>
        <v>1</v>
      </c>
      <c r="E71" s="57" t="str">
        <f>IF(C71,"Nenhuma",VLOOKUP(B71,Funcoes_Outputs!B:C,2,FALSE))</f>
        <v>Nenhuma</v>
      </c>
    </row>
    <row r="72" spans="1:5" x14ac:dyDescent="0.25">
      <c r="A72" s="57" t="s">
        <v>90</v>
      </c>
      <c r="B72" s="57" t="s">
        <v>102</v>
      </c>
      <c r="C72" s="57" t="b">
        <f>TRUE</f>
        <v>1</v>
      </c>
      <c r="D72" t="b">
        <f>VLOOKUP(A72,Módulos!A:B,2,FALSE)</f>
        <v>1</v>
      </c>
      <c r="E72" s="57" t="str">
        <f>IF(C72,"Nenhuma",VLOOKUP(B72,Funcoes_Outputs!B:C,2,FALSE))</f>
        <v>Nenhuma</v>
      </c>
    </row>
    <row r="73" spans="1:5" x14ac:dyDescent="0.25">
      <c r="A73" s="57" t="s">
        <v>90</v>
      </c>
      <c r="B73" s="57" t="s">
        <v>89</v>
      </c>
      <c r="C73" s="57" t="b">
        <f>TRUE</f>
        <v>1</v>
      </c>
      <c r="D73" t="b">
        <f>VLOOKUP(A73,Módulos!A:B,2,FALSE)</f>
        <v>1</v>
      </c>
      <c r="E73" s="57" t="str">
        <f>IF(C73,"Nenhuma",VLOOKUP(B73,Funcoes_Outputs!B:C,2,FALSE))</f>
        <v>Nenhuma</v>
      </c>
    </row>
    <row r="74" spans="1:5" x14ac:dyDescent="0.25">
      <c r="A74" s="57" t="s">
        <v>109</v>
      </c>
      <c r="B74" s="57" t="s">
        <v>110</v>
      </c>
      <c r="C74" s="57" t="b">
        <f>TRUE</f>
        <v>1</v>
      </c>
      <c r="D74" t="b">
        <f>VLOOKUP(A74,Módulos!A:B,2,FALSE)</f>
        <v>0</v>
      </c>
      <c r="E74" s="57" t="str">
        <f>IF(C74,"Nenhuma",VLOOKUP(B74,Funcoes_Outputs!B:C,2,FALSE))</f>
        <v>Nenhuma</v>
      </c>
    </row>
    <row r="75" spans="1:5" x14ac:dyDescent="0.25">
      <c r="A75" s="57" t="s">
        <v>109</v>
      </c>
      <c r="B75" s="57" t="s">
        <v>13</v>
      </c>
      <c r="C75" s="57" t="b">
        <f>TRUE</f>
        <v>1</v>
      </c>
      <c r="D75" t="b">
        <f>VLOOKUP(A75,Módulos!A:B,2,FALSE)</f>
        <v>0</v>
      </c>
      <c r="E75" s="57" t="str">
        <f>IF(C75,"Nenhuma",VLOOKUP(B75,Funcoes_Outputs!B:C,2,FALSE))</f>
        <v>Nenhuma</v>
      </c>
    </row>
    <row r="76" spans="1:5" x14ac:dyDescent="0.25">
      <c r="A76" s="57" t="s">
        <v>109</v>
      </c>
      <c r="B76" s="57" t="s">
        <v>1</v>
      </c>
      <c r="C76" s="57" t="b">
        <f>TRUE</f>
        <v>1</v>
      </c>
      <c r="D76" t="b">
        <f>VLOOKUP(A76,Módulos!A:B,2,FALSE)</f>
        <v>0</v>
      </c>
      <c r="E76" s="57" t="str">
        <f>IF(C76,"Nenhuma",VLOOKUP(B76,Funcoes_Outputs!B:C,2,FALSE))</f>
        <v>Nenhuma</v>
      </c>
    </row>
    <row r="77" spans="1:5" x14ac:dyDescent="0.25">
      <c r="A77" s="57" t="s">
        <v>109</v>
      </c>
      <c r="B77" s="57" t="s">
        <v>14</v>
      </c>
      <c r="C77" s="57" t="b">
        <f>TRUE</f>
        <v>1</v>
      </c>
      <c r="D77" t="b">
        <f>VLOOKUP(A77,Módulos!A:B,2,FALSE)</f>
        <v>0</v>
      </c>
      <c r="E77" s="57" t="str">
        <f>IF(C77,"Nenhuma",VLOOKUP(B77,Funcoes_Outputs!B:C,2,FALSE))</f>
        <v>Nenhuma</v>
      </c>
    </row>
    <row r="78" spans="1:5" x14ac:dyDescent="0.25">
      <c r="A78" s="57" t="s">
        <v>113</v>
      </c>
      <c r="B78" s="57" t="s">
        <v>115</v>
      </c>
      <c r="C78" s="57" t="b">
        <f>TRUE</f>
        <v>1</v>
      </c>
      <c r="D78" t="b">
        <f>VLOOKUP(A78,Módulos!A:B,2,FALSE)</f>
        <v>0</v>
      </c>
      <c r="E78" s="57" t="str">
        <f>IF(C78,"Nenhuma",VLOOKUP(B78,Funcoes_Outputs!B:C,2,FALSE))</f>
        <v>Nenhuma</v>
      </c>
    </row>
    <row r="79" spans="1:5" x14ac:dyDescent="0.25">
      <c r="A79" s="57" t="s">
        <v>113</v>
      </c>
      <c r="B79" s="57" t="s">
        <v>56</v>
      </c>
      <c r="C79" s="57" t="b">
        <f>FALSE</f>
        <v>0</v>
      </c>
      <c r="D79" t="b">
        <f>VLOOKUP(A79,Módulos!A:B,2,FALSE)</f>
        <v>0</v>
      </c>
      <c r="E79" s="57" t="str">
        <f>IF(C79,"Nenhuma",VLOOKUP(B79,Funcoes_Outputs!B:C,2,FALSE))</f>
        <v>calcular_eventos</v>
      </c>
    </row>
    <row r="80" spans="1:5" x14ac:dyDescent="0.25">
      <c r="A80" s="57" t="s">
        <v>113</v>
      </c>
      <c r="B80" s="57" t="s">
        <v>64</v>
      </c>
      <c r="C80" s="57" t="b">
        <f>FALSE</f>
        <v>0</v>
      </c>
      <c r="D80" t="b">
        <f>VLOOKUP(A80,Módulos!A:B,2,FALSE)</f>
        <v>0</v>
      </c>
      <c r="E80" s="57" t="str">
        <f>IF(C80,"Nenhuma",VLOOKUP(B80,Funcoes_Outputs!B:C,2,FALSE))</f>
        <v>calcular_eventos</v>
      </c>
    </row>
    <row r="81" spans="1:5" x14ac:dyDescent="0.25">
      <c r="A81" s="57" t="s">
        <v>113</v>
      </c>
      <c r="B81" s="57" t="s">
        <v>54</v>
      </c>
      <c r="C81" s="57" t="b">
        <f>FALSE</f>
        <v>0</v>
      </c>
      <c r="D81" t="b">
        <f>VLOOKUP(A81,Módulos!A:B,2,FALSE)</f>
        <v>0</v>
      </c>
      <c r="E81" s="57" t="str">
        <f>IF(C81,"Nenhuma",VLOOKUP(B81,Funcoes_Outputs!B:C,2,FALSE))</f>
        <v>calcular_eventos</v>
      </c>
    </row>
    <row r="82" spans="1:5" x14ac:dyDescent="0.25">
      <c r="A82" s="57" t="s">
        <v>113</v>
      </c>
      <c r="B82" s="57" t="s">
        <v>62</v>
      </c>
      <c r="C82" s="57" t="b">
        <f>FALSE</f>
        <v>0</v>
      </c>
      <c r="D82" t="b">
        <f>VLOOKUP(A82,Módulos!A:B,2,FALSE)</f>
        <v>0</v>
      </c>
      <c r="E82" s="57" t="str">
        <f>IF(C82,"Nenhuma",VLOOKUP(B82,Funcoes_Outputs!B:C,2,FALSE))</f>
        <v>calcular_eventos</v>
      </c>
    </row>
    <row r="83" spans="1:5" x14ac:dyDescent="0.25">
      <c r="A83" s="57" t="s">
        <v>113</v>
      </c>
      <c r="B83" s="57" t="s">
        <v>55</v>
      </c>
      <c r="C83" s="57" t="b">
        <f>FALSE</f>
        <v>0</v>
      </c>
      <c r="D83" t="b">
        <f>VLOOKUP(A83,Módulos!A:B,2,FALSE)</f>
        <v>0</v>
      </c>
      <c r="E83" s="57" t="str">
        <f>IF(C83,"Nenhuma",VLOOKUP(B83,Funcoes_Outputs!B:C,2,FALSE))</f>
        <v>calcular_eventos</v>
      </c>
    </row>
    <row r="84" spans="1:5" x14ac:dyDescent="0.25">
      <c r="A84" s="57" t="s">
        <v>113</v>
      </c>
      <c r="B84" s="57" t="s">
        <v>63</v>
      </c>
      <c r="C84" s="57" t="b">
        <f>FALSE</f>
        <v>0</v>
      </c>
      <c r="D84" t="b">
        <f>VLOOKUP(A84,Módulos!A:B,2,FALSE)</f>
        <v>0</v>
      </c>
      <c r="E84" s="57" t="str">
        <f>IF(C84,"Nenhuma",VLOOKUP(B84,Funcoes_Outputs!B:C,2,FALSE))</f>
        <v>calcular_eventos</v>
      </c>
    </row>
    <row r="85" spans="1:5" x14ac:dyDescent="0.25">
      <c r="A85" s="57" t="s">
        <v>118</v>
      </c>
      <c r="B85" s="57" t="s">
        <v>117</v>
      </c>
      <c r="C85" s="57" t="b">
        <f>TRUE</f>
        <v>1</v>
      </c>
      <c r="D85" t="b">
        <f>VLOOKUP(A85,Módulos!A:B,2,FALSE)</f>
        <v>0</v>
      </c>
      <c r="E85" s="57" t="str">
        <f>IF(C85,"Nenhuma",VLOOKUP(B85,Funcoes_Outputs!B:C,2,FALSE))</f>
        <v>Nenhuma</v>
      </c>
    </row>
    <row r="86" spans="1:5" x14ac:dyDescent="0.25">
      <c r="A86" s="57" t="s">
        <v>118</v>
      </c>
      <c r="B86" s="57" t="s">
        <v>56</v>
      </c>
      <c r="C86" s="57" t="b">
        <f>FALSE</f>
        <v>0</v>
      </c>
      <c r="D86" t="b">
        <f>VLOOKUP(A86,Módulos!A:B,2,FALSE)</f>
        <v>0</v>
      </c>
      <c r="E86" s="57" t="str">
        <f>IF(C86,"Nenhuma",VLOOKUP(B86,Funcoes_Outputs!B:C,2,FALSE))</f>
        <v>calcular_eventos</v>
      </c>
    </row>
    <row r="87" spans="1:5" x14ac:dyDescent="0.25">
      <c r="A87" s="57" t="s">
        <v>118</v>
      </c>
      <c r="B87" s="57" t="s">
        <v>64</v>
      </c>
      <c r="C87" s="57" t="b">
        <f>FALSE</f>
        <v>0</v>
      </c>
      <c r="D87" t="b">
        <f>VLOOKUP(A87,Módulos!A:B,2,FALSE)</f>
        <v>0</v>
      </c>
      <c r="E87" s="57" t="str">
        <f>IF(C87,"Nenhuma",VLOOKUP(B87,Funcoes_Outputs!B:C,2,FALSE))</f>
        <v>calcular_eventos</v>
      </c>
    </row>
    <row r="88" spans="1:5" x14ac:dyDescent="0.25">
      <c r="A88" s="57" t="s">
        <v>118</v>
      </c>
      <c r="B88" s="57" t="s">
        <v>57</v>
      </c>
      <c r="C88" s="57" t="b">
        <f>FALSE</f>
        <v>0</v>
      </c>
      <c r="D88" t="b">
        <f>VLOOKUP(A88,Módulos!A:B,2,FALSE)</f>
        <v>0</v>
      </c>
      <c r="E88" s="57" t="str">
        <f>IF(C88,"Nenhuma",VLOOKUP(B88,Funcoes_Outputs!B:C,2,FALSE))</f>
        <v>calcular_eventos</v>
      </c>
    </row>
    <row r="89" spans="1:5" x14ac:dyDescent="0.25">
      <c r="A89" s="57" t="s">
        <v>118</v>
      </c>
      <c r="B89" s="57" t="s">
        <v>65</v>
      </c>
      <c r="C89" s="57" t="b">
        <f>FALSE</f>
        <v>0</v>
      </c>
      <c r="D89" t="b">
        <f>VLOOKUP(A89,Módulos!A:B,2,FALSE)</f>
        <v>0</v>
      </c>
      <c r="E89" s="57" t="str">
        <f>IF(C89,"Nenhuma",VLOOKUP(B89,Funcoes_Outputs!B:C,2,FALSE))</f>
        <v>calcular_eventos</v>
      </c>
    </row>
    <row r="90" spans="1:5" x14ac:dyDescent="0.25">
      <c r="A90" s="57" t="s">
        <v>118</v>
      </c>
      <c r="B90" s="57" t="s">
        <v>54</v>
      </c>
      <c r="C90" s="57" t="b">
        <f>FALSE</f>
        <v>0</v>
      </c>
      <c r="D90" t="b">
        <f>VLOOKUP(A90,Módulos!A:B,2,FALSE)</f>
        <v>0</v>
      </c>
      <c r="E90" s="57" t="str">
        <f>IF(C90,"Nenhuma",VLOOKUP(B90,Funcoes_Outputs!B:C,2,FALSE))</f>
        <v>calcular_eventos</v>
      </c>
    </row>
    <row r="91" spans="1:5" x14ac:dyDescent="0.25">
      <c r="A91" s="57" t="s">
        <v>118</v>
      </c>
      <c r="B91" s="57" t="s">
        <v>62</v>
      </c>
      <c r="C91" s="57" t="b">
        <f>FALSE</f>
        <v>0</v>
      </c>
      <c r="D91" t="b">
        <f>VLOOKUP(A91,Módulos!A:B,2,FALSE)</f>
        <v>0</v>
      </c>
      <c r="E91" s="57" t="str">
        <f>IF(C91,"Nenhuma",VLOOKUP(B91,Funcoes_Outputs!B:C,2,FALSE))</f>
        <v>calcular_eventos</v>
      </c>
    </row>
    <row r="92" spans="1:5" x14ac:dyDescent="0.25">
      <c r="A92" s="57" t="s">
        <v>118</v>
      </c>
      <c r="B92" s="57" t="s">
        <v>55</v>
      </c>
      <c r="C92" s="57" t="b">
        <f>FALSE</f>
        <v>0</v>
      </c>
      <c r="D92" t="b">
        <f>VLOOKUP(A92,Módulos!A:B,2,FALSE)</f>
        <v>0</v>
      </c>
      <c r="E92" s="57" t="str">
        <f>IF(C92,"Nenhuma",VLOOKUP(B92,Funcoes_Outputs!B:C,2,FALSE))</f>
        <v>calcular_eventos</v>
      </c>
    </row>
    <row r="93" spans="1:5" x14ac:dyDescent="0.25">
      <c r="A93" s="57" t="s">
        <v>118</v>
      </c>
      <c r="B93" s="57" t="s">
        <v>63</v>
      </c>
      <c r="C93" s="57" t="b">
        <f>FALSE</f>
        <v>0</v>
      </c>
      <c r="D93" t="b">
        <f>VLOOKUP(A93,Módulos!A:B,2,FALSE)</f>
        <v>0</v>
      </c>
      <c r="E93" s="57" t="str">
        <f>IF(C93,"Nenhuma",VLOOKUP(B93,Funcoes_Outputs!B:C,2,FALSE))</f>
        <v>calcular_eventos</v>
      </c>
    </row>
    <row r="94" spans="1:5" x14ac:dyDescent="0.25">
      <c r="A94" s="57" t="s">
        <v>121</v>
      </c>
      <c r="B94" s="57" t="s">
        <v>122</v>
      </c>
      <c r="C94" s="57" t="b">
        <f>TRUE</f>
        <v>1</v>
      </c>
      <c r="D94" t="b">
        <f>VLOOKUP(A94,Módulos!A:B,2,FALSE)</f>
        <v>0</v>
      </c>
      <c r="E94" s="57" t="str">
        <f>IF(C94,"Nenhuma",VLOOKUP(B94,Funcoes_Outputs!B:C,2,FALSE))</f>
        <v>Nenhuma</v>
      </c>
    </row>
    <row r="95" spans="1:5" x14ac:dyDescent="0.25">
      <c r="A95" s="57" t="s">
        <v>121</v>
      </c>
      <c r="B95" s="57" t="s">
        <v>56</v>
      </c>
      <c r="C95" s="57" t="b">
        <f>FALSE</f>
        <v>0</v>
      </c>
      <c r="D95" t="b">
        <f>VLOOKUP(A95,Módulos!A:B,2,FALSE)</f>
        <v>0</v>
      </c>
      <c r="E95" s="57" t="str">
        <f>IF(C95,"Nenhuma",VLOOKUP(B95,Funcoes_Outputs!B:C,2,FALSE))</f>
        <v>calcular_eventos</v>
      </c>
    </row>
    <row r="96" spans="1:5" x14ac:dyDescent="0.25">
      <c r="A96" s="57" t="s">
        <v>121</v>
      </c>
      <c r="B96" s="57" t="s">
        <v>64</v>
      </c>
      <c r="C96" s="57" t="b">
        <f>FALSE</f>
        <v>0</v>
      </c>
      <c r="D96" t="b">
        <f>VLOOKUP(A96,Módulos!A:B,2,FALSE)</f>
        <v>0</v>
      </c>
      <c r="E96" s="57" t="str">
        <f>IF(C96,"Nenhuma",VLOOKUP(B96,Funcoes_Outputs!B:C,2,FALSE))</f>
        <v>calcular_eventos</v>
      </c>
    </row>
    <row r="97" spans="1:5" x14ac:dyDescent="0.25">
      <c r="A97" s="57" t="s">
        <v>121</v>
      </c>
      <c r="B97" s="57" t="s">
        <v>57</v>
      </c>
      <c r="C97" s="57" t="b">
        <f>FALSE</f>
        <v>0</v>
      </c>
      <c r="D97" t="b">
        <f>VLOOKUP(A97,Módulos!A:B,2,FALSE)</f>
        <v>0</v>
      </c>
      <c r="E97" s="57" t="str">
        <f>IF(C97,"Nenhuma",VLOOKUP(B97,Funcoes_Outputs!B:C,2,FALSE))</f>
        <v>calcular_eventos</v>
      </c>
    </row>
    <row r="98" spans="1:5" x14ac:dyDescent="0.25">
      <c r="A98" s="57" t="s">
        <v>121</v>
      </c>
      <c r="B98" s="57" t="s">
        <v>65</v>
      </c>
      <c r="C98" s="57" t="b">
        <f>FALSE</f>
        <v>0</v>
      </c>
      <c r="D98" t="b">
        <f>VLOOKUP(A98,Módulos!A:B,2,FALSE)</f>
        <v>0</v>
      </c>
      <c r="E98" s="57" t="str">
        <f>IF(C98,"Nenhuma",VLOOKUP(B98,Funcoes_Outputs!B:C,2,FALSE))</f>
        <v>calcular_eventos</v>
      </c>
    </row>
    <row r="99" spans="1:5" x14ac:dyDescent="0.25">
      <c r="A99" s="57" t="s">
        <v>121</v>
      </c>
      <c r="B99" s="57" t="s">
        <v>54</v>
      </c>
      <c r="C99" s="57" t="b">
        <f>FALSE</f>
        <v>0</v>
      </c>
      <c r="D99" t="b">
        <f>VLOOKUP(A99,Módulos!A:B,2,FALSE)</f>
        <v>0</v>
      </c>
      <c r="E99" s="57" t="str">
        <f>IF(C99,"Nenhuma",VLOOKUP(B99,Funcoes_Outputs!B:C,2,FALSE))</f>
        <v>calcular_eventos</v>
      </c>
    </row>
    <row r="100" spans="1:5" x14ac:dyDescent="0.25">
      <c r="A100" s="57" t="s">
        <v>121</v>
      </c>
      <c r="B100" s="57" t="s">
        <v>62</v>
      </c>
      <c r="C100" s="57" t="b">
        <f>FALSE</f>
        <v>0</v>
      </c>
      <c r="D100" t="b">
        <f>VLOOKUP(A100,Módulos!A:B,2,FALSE)</f>
        <v>0</v>
      </c>
      <c r="E100" s="57" t="str">
        <f>IF(C100,"Nenhuma",VLOOKUP(B100,Funcoes_Outputs!B:C,2,FALSE))</f>
        <v>calcular_eventos</v>
      </c>
    </row>
    <row r="101" spans="1:5" x14ac:dyDescent="0.25">
      <c r="A101" s="57" t="s">
        <v>121</v>
      </c>
      <c r="B101" s="57" t="s">
        <v>55</v>
      </c>
      <c r="C101" s="57" t="b">
        <f>FALSE</f>
        <v>0</v>
      </c>
      <c r="D101" t="b">
        <f>VLOOKUP(A101,Módulos!A:B,2,FALSE)</f>
        <v>0</v>
      </c>
      <c r="E101" s="57" t="str">
        <f>IF(C101,"Nenhuma",VLOOKUP(B101,Funcoes_Outputs!B:C,2,FALSE))</f>
        <v>calcular_eventos</v>
      </c>
    </row>
    <row r="102" spans="1:5" x14ac:dyDescent="0.25">
      <c r="A102" s="57" t="s">
        <v>121</v>
      </c>
      <c r="B102" s="57" t="s">
        <v>63</v>
      </c>
      <c r="C102" s="57" t="b">
        <f>FALSE</f>
        <v>0</v>
      </c>
      <c r="D102" t="b">
        <f>VLOOKUP(A102,Módulos!A:B,2,FALSE)</f>
        <v>0</v>
      </c>
      <c r="E102" s="57" t="str">
        <f>IF(C102,"Nenhuma",VLOOKUP(B102,Funcoes_Outputs!B:C,2,FALSE))</f>
        <v>calcular_eventos</v>
      </c>
    </row>
    <row r="103" spans="1:5" x14ac:dyDescent="0.25">
      <c r="A103" s="57" t="s">
        <v>125</v>
      </c>
      <c r="B103" s="57" t="s">
        <v>1</v>
      </c>
      <c r="C103" s="57" t="b">
        <f>TRUE</f>
        <v>1</v>
      </c>
      <c r="D103" t="b">
        <f>VLOOKUP(A103,Módulos!A:B,2,FALSE)</f>
        <v>0</v>
      </c>
      <c r="E103" s="57" t="str">
        <f>IF(C103,"Nenhuma",VLOOKUP(B103,Funcoes_Outputs!B:C,2,FALSE))</f>
        <v>Nenhuma</v>
      </c>
    </row>
    <row r="104" spans="1:5" x14ac:dyDescent="0.25">
      <c r="A104" s="57" t="s">
        <v>125</v>
      </c>
      <c r="B104" s="57" t="s">
        <v>56</v>
      </c>
      <c r="C104" s="57" t="b">
        <f>FALSE</f>
        <v>0</v>
      </c>
      <c r="D104" t="b">
        <f>VLOOKUP(A104,Módulos!A:B,2,FALSE)</f>
        <v>0</v>
      </c>
      <c r="E104" s="57" t="str">
        <f>IF(C104,"Nenhuma",VLOOKUP(B104,Funcoes_Outputs!B:C,2,FALSE))</f>
        <v>calcular_eventos</v>
      </c>
    </row>
    <row r="105" spans="1:5" x14ac:dyDescent="0.25">
      <c r="A105" s="57" t="s">
        <v>125</v>
      </c>
      <c r="B105" s="57" t="s">
        <v>60</v>
      </c>
      <c r="C105" s="57" t="b">
        <f>FALSE</f>
        <v>0</v>
      </c>
      <c r="D105" t="b">
        <f>VLOOKUP(A105,Módulos!A:B,2,FALSE)</f>
        <v>0</v>
      </c>
      <c r="E105" s="57" t="str">
        <f>IF(C105,"Nenhuma",VLOOKUP(B105,Funcoes_Outputs!B:C,2,FALSE))</f>
        <v>calcular_eventos</v>
      </c>
    </row>
    <row r="106" spans="1:5" x14ac:dyDescent="0.25">
      <c r="A106" s="57" t="s">
        <v>125</v>
      </c>
      <c r="B106" s="57" t="s">
        <v>64</v>
      </c>
      <c r="C106" s="57" t="b">
        <f>FALSE</f>
        <v>0</v>
      </c>
      <c r="D106" t="b">
        <f>VLOOKUP(A106,Módulos!A:B,2,FALSE)</f>
        <v>0</v>
      </c>
      <c r="E106" s="57" t="str">
        <f>IF(C106,"Nenhuma",VLOOKUP(B106,Funcoes_Outputs!B:C,2,FALSE))</f>
        <v>calcular_eventos</v>
      </c>
    </row>
    <row r="107" spans="1:5" x14ac:dyDescent="0.25">
      <c r="A107" s="57" t="s">
        <v>125</v>
      </c>
      <c r="B107" s="57" t="s">
        <v>68</v>
      </c>
      <c r="C107" s="57" t="b">
        <f>FALSE</f>
        <v>0</v>
      </c>
      <c r="D107" t="b">
        <f>VLOOKUP(A107,Módulos!A:B,2,FALSE)</f>
        <v>0</v>
      </c>
      <c r="E107" s="57" t="str">
        <f>IF(C107,"Nenhuma",VLOOKUP(B107,Funcoes_Outputs!B:C,2,FALSE))</f>
        <v>calcular_eventos</v>
      </c>
    </row>
    <row r="108" spans="1:5" x14ac:dyDescent="0.25">
      <c r="A108" s="57" t="s">
        <v>125</v>
      </c>
      <c r="B108" s="57" t="s">
        <v>57</v>
      </c>
      <c r="C108" s="57" t="b">
        <f>FALSE</f>
        <v>0</v>
      </c>
      <c r="D108" t="b">
        <f>VLOOKUP(A108,Módulos!A:B,2,FALSE)</f>
        <v>0</v>
      </c>
      <c r="E108" s="57" t="str">
        <f>IF(C108,"Nenhuma",VLOOKUP(B108,Funcoes_Outputs!B:C,2,FALSE))</f>
        <v>calcular_eventos</v>
      </c>
    </row>
    <row r="109" spans="1:5" x14ac:dyDescent="0.25">
      <c r="A109" s="57" t="s">
        <v>125</v>
      </c>
      <c r="B109" s="57" t="s">
        <v>61</v>
      </c>
      <c r="C109" s="57" t="b">
        <f>FALSE</f>
        <v>0</v>
      </c>
      <c r="D109" t="b">
        <f>VLOOKUP(A109,Módulos!A:B,2,FALSE)</f>
        <v>0</v>
      </c>
      <c r="E109" s="57" t="str">
        <f>IF(C109,"Nenhuma",VLOOKUP(B109,Funcoes_Outputs!B:C,2,FALSE))</f>
        <v>calcular_eventos</v>
      </c>
    </row>
    <row r="110" spans="1:5" x14ac:dyDescent="0.25">
      <c r="A110" s="57" t="s">
        <v>125</v>
      </c>
      <c r="B110" s="57" t="s">
        <v>65</v>
      </c>
      <c r="C110" s="57" t="b">
        <f>FALSE</f>
        <v>0</v>
      </c>
      <c r="D110" t="b">
        <f>VLOOKUP(A110,Módulos!A:B,2,FALSE)</f>
        <v>0</v>
      </c>
      <c r="E110" s="57" t="str">
        <f>IF(C110,"Nenhuma",VLOOKUP(B110,Funcoes_Outputs!B:C,2,FALSE))</f>
        <v>calcular_eventos</v>
      </c>
    </row>
    <row r="111" spans="1:5" x14ac:dyDescent="0.25">
      <c r="A111" s="57" t="s">
        <v>125</v>
      </c>
      <c r="B111" s="57" t="s">
        <v>69</v>
      </c>
      <c r="C111" s="57" t="b">
        <f>FALSE</f>
        <v>0</v>
      </c>
      <c r="D111" t="b">
        <f>VLOOKUP(A111,Módulos!A:B,2,FALSE)</f>
        <v>0</v>
      </c>
      <c r="E111" s="57" t="str">
        <f>IF(C111,"Nenhuma",VLOOKUP(B111,Funcoes_Outputs!B:C,2,FALSE))</f>
        <v>calcular_eventos</v>
      </c>
    </row>
    <row r="112" spans="1:5" x14ac:dyDescent="0.25">
      <c r="A112" s="57" t="s">
        <v>125</v>
      </c>
      <c r="B112" s="57" t="s">
        <v>54</v>
      </c>
      <c r="C112" s="57" t="b">
        <f>FALSE</f>
        <v>0</v>
      </c>
      <c r="D112" t="b">
        <f>VLOOKUP(A112,Módulos!A:B,2,FALSE)</f>
        <v>0</v>
      </c>
      <c r="E112" s="57" t="str">
        <f>IF(C112,"Nenhuma",VLOOKUP(B112,Funcoes_Outputs!B:C,2,FALSE))</f>
        <v>calcular_eventos</v>
      </c>
    </row>
    <row r="113" spans="1:5" x14ac:dyDescent="0.25">
      <c r="A113" s="57" t="s">
        <v>125</v>
      </c>
      <c r="B113" s="57" t="s">
        <v>58</v>
      </c>
      <c r="C113" s="57" t="b">
        <f>FALSE</f>
        <v>0</v>
      </c>
      <c r="D113" t="b">
        <f>VLOOKUP(A113,Módulos!A:B,2,FALSE)</f>
        <v>0</v>
      </c>
      <c r="E113" s="57" t="str">
        <f>IF(C113,"Nenhuma",VLOOKUP(B113,Funcoes_Outputs!B:C,2,FALSE))</f>
        <v>calcular_eventos</v>
      </c>
    </row>
    <row r="114" spans="1:5" x14ac:dyDescent="0.25">
      <c r="A114" s="57" t="s">
        <v>125</v>
      </c>
      <c r="B114" s="57" t="s">
        <v>62</v>
      </c>
      <c r="C114" s="57" t="b">
        <f>FALSE</f>
        <v>0</v>
      </c>
      <c r="D114" t="b">
        <f>VLOOKUP(A114,Módulos!A:B,2,FALSE)</f>
        <v>0</v>
      </c>
      <c r="E114" s="57" t="str">
        <f>IF(C114,"Nenhuma",VLOOKUP(B114,Funcoes_Outputs!B:C,2,FALSE))</f>
        <v>calcular_eventos</v>
      </c>
    </row>
    <row r="115" spans="1:5" x14ac:dyDescent="0.25">
      <c r="A115" s="57" t="s">
        <v>125</v>
      </c>
      <c r="B115" s="57" t="s">
        <v>66</v>
      </c>
      <c r="C115" s="57" t="b">
        <f>FALSE</f>
        <v>0</v>
      </c>
      <c r="D115" t="b">
        <f>VLOOKUP(A115,Módulos!A:B,2,FALSE)</f>
        <v>0</v>
      </c>
      <c r="E115" s="57" t="str">
        <f>IF(C115,"Nenhuma",VLOOKUP(B115,Funcoes_Outputs!B:C,2,FALSE))</f>
        <v>calcular_eventos</v>
      </c>
    </row>
    <row r="116" spans="1:5" x14ac:dyDescent="0.25">
      <c r="A116" s="57" t="s">
        <v>125</v>
      </c>
      <c r="B116" s="57" t="s">
        <v>55</v>
      </c>
      <c r="C116" s="57" t="b">
        <f>FALSE</f>
        <v>0</v>
      </c>
      <c r="D116" t="b">
        <f>VLOOKUP(A116,Módulos!A:B,2,FALSE)</f>
        <v>0</v>
      </c>
      <c r="E116" s="57" t="str">
        <f>IF(C116,"Nenhuma",VLOOKUP(B116,Funcoes_Outputs!B:C,2,FALSE))</f>
        <v>calcular_eventos</v>
      </c>
    </row>
    <row r="117" spans="1:5" x14ac:dyDescent="0.25">
      <c r="A117" s="57" t="s">
        <v>125</v>
      </c>
      <c r="B117" s="57" t="s">
        <v>59</v>
      </c>
      <c r="C117" s="57" t="b">
        <f>FALSE</f>
        <v>0</v>
      </c>
      <c r="D117" t="b">
        <f>VLOOKUP(A117,Módulos!A:B,2,FALSE)</f>
        <v>0</v>
      </c>
      <c r="E117" s="57" t="str">
        <f>IF(C117,"Nenhuma",VLOOKUP(B117,Funcoes_Outputs!B:C,2,FALSE))</f>
        <v>calcular_eventos</v>
      </c>
    </row>
    <row r="118" spans="1:5" x14ac:dyDescent="0.25">
      <c r="A118" s="57" t="s">
        <v>125</v>
      </c>
      <c r="B118" s="57" t="s">
        <v>63</v>
      </c>
      <c r="C118" s="57" t="b">
        <f>FALSE</f>
        <v>0</v>
      </c>
      <c r="D118" t="b">
        <f>VLOOKUP(A118,Módulos!A:B,2,FALSE)</f>
        <v>0</v>
      </c>
      <c r="E118" s="57" t="str">
        <f>IF(C118,"Nenhuma",VLOOKUP(B118,Funcoes_Outputs!B:C,2,FALSE))</f>
        <v>calcular_eventos</v>
      </c>
    </row>
    <row r="119" spans="1:5" x14ac:dyDescent="0.25">
      <c r="A119" s="57" t="s">
        <v>125</v>
      </c>
      <c r="B119" s="57" t="s">
        <v>67</v>
      </c>
      <c r="C119" s="57" t="b">
        <f>FALSE</f>
        <v>0</v>
      </c>
      <c r="D119" t="b">
        <f>VLOOKUP(A119,Módulos!A:B,2,FALSE)</f>
        <v>0</v>
      </c>
      <c r="E119" s="57" t="str">
        <f>IF(C119,"Nenhuma",VLOOKUP(B119,Funcoes_Outputs!B:C,2,FALSE))</f>
        <v>calcular_eventos</v>
      </c>
    </row>
    <row r="120" spans="1:5" x14ac:dyDescent="0.25">
      <c r="A120" s="57" t="s">
        <v>125</v>
      </c>
      <c r="B120" s="57" t="s">
        <v>53</v>
      </c>
      <c r="C120" s="57" t="b">
        <f>FALSE</f>
        <v>0</v>
      </c>
      <c r="D120" t="b">
        <f>VLOOKUP(A120,Módulos!A:B,2,FALSE)</f>
        <v>0</v>
      </c>
      <c r="E120" s="57" t="str">
        <f>IF(C120,"Nenhuma",VLOOKUP(B120,Funcoes_Outputs!B:C,2,FALSE))</f>
        <v>calcular_faltas</v>
      </c>
    </row>
    <row r="121" spans="1:5" x14ac:dyDescent="0.25">
      <c r="A121" s="57" t="s">
        <v>134</v>
      </c>
      <c r="B121" s="57" t="s">
        <v>129</v>
      </c>
      <c r="C121" s="57" t="b">
        <f>TRUE</f>
        <v>1</v>
      </c>
      <c r="D121" t="b">
        <f>VLOOKUP(A121,Módulos!A:B,2,FALSE)</f>
        <v>0</v>
      </c>
      <c r="E121" s="57" t="str">
        <f>IF(C121,"Nenhuma",VLOOKUP(B121,Funcoes_Outputs!B:C,2,FALSE))</f>
        <v>Nenhuma</v>
      </c>
    </row>
    <row r="122" spans="1:5" x14ac:dyDescent="0.25">
      <c r="A122" s="57" t="s">
        <v>134</v>
      </c>
      <c r="B122" s="57" t="s">
        <v>130</v>
      </c>
      <c r="C122" s="57" t="b">
        <f>TRUE</f>
        <v>1</v>
      </c>
      <c r="D122" t="b">
        <f>VLOOKUP(A122,Módulos!A:B,2,FALSE)</f>
        <v>0</v>
      </c>
      <c r="E122" s="57" t="str">
        <f>IF(C122,"Nenhuma",VLOOKUP(B122,Funcoes_Outputs!B:C,2,FALSE))</f>
        <v>Nenhuma</v>
      </c>
    </row>
    <row r="123" spans="1:5" x14ac:dyDescent="0.25">
      <c r="A123" s="57" t="s">
        <v>134</v>
      </c>
      <c r="B123" s="57" t="s">
        <v>131</v>
      </c>
      <c r="C123" s="57" t="b">
        <f>TRUE</f>
        <v>1</v>
      </c>
      <c r="D123" t="b">
        <f>VLOOKUP(A123,Módulos!A:B,2,FALSE)</f>
        <v>0</v>
      </c>
      <c r="E123" s="57" t="str">
        <f>IF(C123,"Nenhuma",VLOOKUP(B123,Funcoes_Outputs!B:C,2,FALSE))</f>
        <v>Nenhuma</v>
      </c>
    </row>
    <row r="124" spans="1:5" x14ac:dyDescent="0.25">
      <c r="A124" s="57" t="s">
        <v>134</v>
      </c>
      <c r="B124" s="57" t="s">
        <v>132</v>
      </c>
      <c r="C124" s="57" t="b">
        <f>TRUE</f>
        <v>1</v>
      </c>
      <c r="D124" t="b">
        <f>VLOOKUP(A124,Módulos!A:B,2,FALSE)</f>
        <v>0</v>
      </c>
      <c r="E124" s="57" t="str">
        <f>IF(C124,"Nenhuma",VLOOKUP(B124,Funcoes_Outputs!B:C,2,FALSE))</f>
        <v>Nenhuma</v>
      </c>
    </row>
    <row r="125" spans="1:5" x14ac:dyDescent="0.25">
      <c r="A125" s="57" t="s">
        <v>134</v>
      </c>
      <c r="B125" s="57" t="s">
        <v>133</v>
      </c>
      <c r="C125" s="57" t="b">
        <f>TRUE</f>
        <v>1</v>
      </c>
      <c r="D125" t="b">
        <f>VLOOKUP(A125,Módulos!A:B,2,FALSE)</f>
        <v>0</v>
      </c>
      <c r="E125" s="57" t="str">
        <f>IF(C125,"Nenhuma",VLOOKUP(B125,Funcoes_Outputs!B:C,2,FALSE))</f>
        <v>Nenhuma</v>
      </c>
    </row>
    <row r="126" spans="1:5" x14ac:dyDescent="0.25">
      <c r="A126" s="57" t="s">
        <v>134</v>
      </c>
      <c r="B126" s="57" t="s">
        <v>72</v>
      </c>
      <c r="C126" s="57" t="b">
        <f>TRUE</f>
        <v>1</v>
      </c>
      <c r="D126" t="b">
        <f>VLOOKUP(A126,Módulos!A:B,2,FALSE)</f>
        <v>0</v>
      </c>
      <c r="E126" s="57" t="str">
        <f>IF(C126,"Nenhuma",VLOOKUP(B126,Funcoes_Outputs!B:C,2,FALSE))</f>
        <v>Nenhuma</v>
      </c>
    </row>
    <row r="127" spans="1:5" x14ac:dyDescent="0.25">
      <c r="A127" s="57" t="s">
        <v>134</v>
      </c>
      <c r="B127" s="57" t="s">
        <v>127</v>
      </c>
      <c r="C127" s="57" t="b">
        <f>FALSE</f>
        <v>0</v>
      </c>
      <c r="D127" t="b">
        <f>VLOOKUP(A127,Módulos!A:B,2,FALSE)</f>
        <v>0</v>
      </c>
      <c r="E127" s="57" t="str">
        <f>IF(C127,"Nenhuma",VLOOKUP(B127,Funcoes_Outputs!B:C,2,FALSE))</f>
        <v>calcular_indices_ampliados</v>
      </c>
    </row>
    <row r="128" spans="1:5" x14ac:dyDescent="0.25">
      <c r="A128" s="57" t="s">
        <v>134</v>
      </c>
      <c r="B128" s="57" t="s">
        <v>128</v>
      </c>
      <c r="C128" s="57" t="b">
        <f>FALSE</f>
        <v>0</v>
      </c>
      <c r="D128" t="b">
        <f>VLOOKUP(A128,Módulos!A:B,2,FALSE)</f>
        <v>0</v>
      </c>
      <c r="E128" s="57" t="str">
        <f>IF(C128,"Nenhuma",VLOOKUP(B128,Funcoes_Outputs!B:C,2,FALSE))</f>
        <v>calcular_indices_ampliados</v>
      </c>
    </row>
    <row r="129" spans="1:5" x14ac:dyDescent="0.25">
      <c r="A129" s="57" t="s">
        <v>134</v>
      </c>
      <c r="B129" s="57" t="s">
        <v>1</v>
      </c>
      <c r="C129" s="57" t="b">
        <f>TRUE</f>
        <v>1</v>
      </c>
      <c r="D129" t="b">
        <f>VLOOKUP(A129,Módulos!A:B,2,FALSE)</f>
        <v>0</v>
      </c>
      <c r="E129" s="57" t="str">
        <f>IF(C129,"Nenhuma",VLOOKUP(B129,Funcoes_Outputs!B:C,2,FALSE))</f>
        <v>Nenhuma</v>
      </c>
    </row>
    <row r="130" spans="1:5" x14ac:dyDescent="0.25">
      <c r="A130" s="57" t="s">
        <v>138</v>
      </c>
      <c r="B130" s="57" t="s">
        <v>55</v>
      </c>
      <c r="C130" s="57" t="b">
        <f>FALSE</f>
        <v>0</v>
      </c>
      <c r="D130" t="b">
        <f>VLOOKUP(A130,Módulos!A:B,2,FALSE)</f>
        <v>1</v>
      </c>
      <c r="E130" s="57" t="str">
        <f>IF(C130,"Nenhuma",VLOOKUP(B130,Funcoes_Outputs!B:C,2,FALSE))</f>
        <v>calcular_eventos</v>
      </c>
    </row>
    <row r="131" spans="1:5" x14ac:dyDescent="0.25">
      <c r="A131" s="57" t="s">
        <v>138</v>
      </c>
      <c r="B131" s="57" t="s">
        <v>59</v>
      </c>
      <c r="C131" s="57" t="b">
        <f>FALSE</f>
        <v>0</v>
      </c>
      <c r="D131" t="b">
        <f>VLOOKUP(A131,Módulos!A:B,2,FALSE)</f>
        <v>1</v>
      </c>
      <c r="E131" s="57" t="str">
        <f>IF(C131,"Nenhuma",VLOOKUP(B131,Funcoes_Outputs!B:C,2,FALSE))</f>
        <v>calcular_eventos</v>
      </c>
    </row>
    <row r="132" spans="1:5" x14ac:dyDescent="0.25">
      <c r="A132" s="57" t="s">
        <v>138</v>
      </c>
      <c r="B132" s="57" t="s">
        <v>63</v>
      </c>
      <c r="C132" s="57" t="b">
        <f>FALSE</f>
        <v>0</v>
      </c>
      <c r="D132" t="b">
        <f>VLOOKUP(A132,Módulos!A:B,2,FALSE)</f>
        <v>1</v>
      </c>
      <c r="E132" s="57" t="str">
        <f>IF(C132,"Nenhuma",VLOOKUP(B132,Funcoes_Outputs!B:C,2,FALSE))</f>
        <v>calcular_eventos</v>
      </c>
    </row>
    <row r="133" spans="1:5" x14ac:dyDescent="0.25">
      <c r="A133" s="57" t="s">
        <v>138</v>
      </c>
      <c r="B133" s="57" t="s">
        <v>67</v>
      </c>
      <c r="C133" s="57" t="b">
        <f>FALSE</f>
        <v>0</v>
      </c>
      <c r="D133" t="b">
        <f>VLOOKUP(A133,Módulos!A:B,2,FALSE)</f>
        <v>1</v>
      </c>
      <c r="E133" s="57" t="str">
        <f>IF(C133,"Nenhuma",VLOOKUP(B133,Funcoes_Outputs!B:C,2,FALSE))</f>
        <v>calcular_eventos</v>
      </c>
    </row>
    <row r="134" spans="1:5" x14ac:dyDescent="0.25">
      <c r="A134" s="57" t="s">
        <v>138</v>
      </c>
      <c r="B134" s="57" t="s">
        <v>57</v>
      </c>
      <c r="C134" s="57" t="b">
        <f>FALSE</f>
        <v>0</v>
      </c>
      <c r="D134" t="b">
        <f>VLOOKUP(A134,Módulos!A:B,2,FALSE)</f>
        <v>1</v>
      </c>
      <c r="E134" s="57" t="str">
        <f>IF(C134,"Nenhuma",VLOOKUP(B134,Funcoes_Outputs!B:C,2,FALSE))</f>
        <v>calcular_eventos</v>
      </c>
    </row>
    <row r="135" spans="1:5" x14ac:dyDescent="0.25">
      <c r="A135" s="57" t="s">
        <v>138</v>
      </c>
      <c r="B135" s="57" t="s">
        <v>61</v>
      </c>
      <c r="C135" s="57" t="b">
        <f>FALSE</f>
        <v>0</v>
      </c>
      <c r="D135" t="b">
        <f>VLOOKUP(A135,Módulos!A:B,2,FALSE)</f>
        <v>1</v>
      </c>
      <c r="E135" s="57" t="str">
        <f>IF(C135,"Nenhuma",VLOOKUP(B135,Funcoes_Outputs!B:C,2,FALSE))</f>
        <v>calcular_eventos</v>
      </c>
    </row>
    <row r="136" spans="1:5" x14ac:dyDescent="0.25">
      <c r="A136" s="57" t="s">
        <v>138</v>
      </c>
      <c r="B136" s="57" t="s">
        <v>65</v>
      </c>
      <c r="C136" s="57" t="b">
        <f>FALSE</f>
        <v>0</v>
      </c>
      <c r="D136" t="b">
        <f>VLOOKUP(A136,Módulos!A:B,2,FALSE)</f>
        <v>1</v>
      </c>
      <c r="E136" s="57" t="str">
        <f>IF(C136,"Nenhuma",VLOOKUP(B136,Funcoes_Outputs!B:C,2,FALSE))</f>
        <v>calcular_eventos</v>
      </c>
    </row>
    <row r="137" spans="1:5" x14ac:dyDescent="0.25">
      <c r="A137" s="57" t="s">
        <v>138</v>
      </c>
      <c r="B137" s="57" t="s">
        <v>69</v>
      </c>
      <c r="C137" s="57" t="b">
        <f>FALSE</f>
        <v>0</v>
      </c>
      <c r="D137" t="b">
        <f>VLOOKUP(A137,Módulos!A:B,2,FALSE)</f>
        <v>1</v>
      </c>
      <c r="E137" s="57" t="str">
        <f>IF(C137,"Nenhuma",VLOOKUP(B137,Funcoes_Outputs!B:C,2,FALSE))</f>
        <v>calcular_eventos</v>
      </c>
    </row>
    <row r="138" spans="1:5" x14ac:dyDescent="0.25">
      <c r="A138" s="57" t="s">
        <v>138</v>
      </c>
      <c r="B138" s="57" t="s">
        <v>136</v>
      </c>
      <c r="C138" s="57" t="b">
        <f>FALSE</f>
        <v>0</v>
      </c>
      <c r="D138" t="b">
        <f>VLOOKUP(A138,Módulos!A:B,2,FALSE)</f>
        <v>1</v>
      </c>
      <c r="E138" s="57" t="str">
        <f>IF(C138,"Nenhuma",VLOOKUP(B138,Funcoes_Outputs!B:C,2,FALSE))</f>
        <v>calcular_engajamento</v>
      </c>
    </row>
    <row r="139" spans="1:5" x14ac:dyDescent="0.25">
      <c r="A139" s="57" t="s">
        <v>138</v>
      </c>
      <c r="B139" s="57" t="s">
        <v>139</v>
      </c>
      <c r="C139" s="57" t="b">
        <f>TRUE</f>
        <v>1</v>
      </c>
      <c r="D139" t="b">
        <f>VLOOKUP(A139,Módulos!A:B,2,FALSE)</f>
        <v>1</v>
      </c>
      <c r="E139" s="57" t="str">
        <f>IF(C139,"Nenhuma",VLOOKUP(B139,Funcoes_Outputs!B:C,2,FALSE))</f>
        <v>Nenhuma</v>
      </c>
    </row>
    <row r="140" spans="1:5" x14ac:dyDescent="0.25">
      <c r="A140" s="57" t="s">
        <v>138</v>
      </c>
      <c r="B140" s="57" t="s">
        <v>1</v>
      </c>
      <c r="C140" s="57" t="b">
        <f>TRUE</f>
        <v>1</v>
      </c>
      <c r="D140" t="b">
        <f>VLOOKUP(A140,Módulos!A:B,2,FALSE)</f>
        <v>1</v>
      </c>
      <c r="E140" s="57" t="str">
        <f>IF(C140,"Nenhuma",VLOOKUP(B140,Funcoes_Outputs!B:C,2,FALSE))</f>
        <v>Nenhuma</v>
      </c>
    </row>
    <row r="141" spans="1:5" x14ac:dyDescent="0.25">
      <c r="A141" s="57" t="s">
        <v>143</v>
      </c>
      <c r="B141" s="57" t="s">
        <v>142</v>
      </c>
      <c r="C141" s="57" t="b">
        <f>FALSE</f>
        <v>0</v>
      </c>
      <c r="D141" t="b">
        <f>VLOOKUP(A141,Módulos!A:B,2,FALSE)</f>
        <v>0</v>
      </c>
      <c r="E141" s="57" t="str">
        <f>IF(C141,"Nenhuma",VLOOKUP(B141,Funcoes_Outputs!B:C,2,FALSE))</f>
        <v>calcular_turnovergeral</v>
      </c>
    </row>
    <row r="142" spans="1:5" x14ac:dyDescent="0.25">
      <c r="A142" s="57" t="s">
        <v>143</v>
      </c>
      <c r="B142" s="57" t="s">
        <v>144</v>
      </c>
      <c r="C142" s="57" t="b">
        <f>TRUE</f>
        <v>1</v>
      </c>
      <c r="D142" t="b">
        <f>VLOOKUP(A142,Módulos!A:B,2,FALSE)</f>
        <v>0</v>
      </c>
      <c r="E142" s="57" t="str">
        <f>IF(C142,"Nenhuma",VLOOKUP(B142,Funcoes_Outputs!B:C,2,FALSE))</f>
        <v>Nenhuma</v>
      </c>
    </row>
    <row r="143" spans="1:5" x14ac:dyDescent="0.25">
      <c r="A143" s="57" t="s">
        <v>143</v>
      </c>
      <c r="B143" s="57" t="s">
        <v>145</v>
      </c>
      <c r="C143" s="57" t="b">
        <f>TRUE</f>
        <v>1</v>
      </c>
      <c r="D143" t="b">
        <f>VLOOKUP(A143,Módulos!A:B,2,FALSE)</f>
        <v>0</v>
      </c>
      <c r="E143" s="57" t="str">
        <f>IF(C143,"Nenhuma",VLOOKUP(B143,Funcoes_Outputs!B:C,2,FALSE))</f>
        <v>Nenhuma</v>
      </c>
    </row>
    <row r="144" spans="1:5" x14ac:dyDescent="0.25">
      <c r="A144" s="57" t="s">
        <v>148</v>
      </c>
      <c r="B144" s="57" t="s">
        <v>149</v>
      </c>
      <c r="C144" s="57" t="b">
        <f>TRUE</f>
        <v>1</v>
      </c>
      <c r="D144" t="b">
        <f>VLOOKUP(A144,Módulos!A:B,2,FALSE)</f>
        <v>0</v>
      </c>
      <c r="E144" s="57" t="str">
        <f>IF(C144,"Nenhuma",VLOOKUP(B144,Funcoes_Outputs!B:C,2,FALSE))</f>
        <v>Nenhuma</v>
      </c>
    </row>
    <row r="145" spans="1:5" x14ac:dyDescent="0.25">
      <c r="A145" s="57" t="s">
        <v>148</v>
      </c>
      <c r="B145" s="57" t="s">
        <v>150</v>
      </c>
      <c r="C145" s="57" t="b">
        <f>TRUE</f>
        <v>1</v>
      </c>
      <c r="D145" t="b">
        <f>VLOOKUP(A145,Módulos!A:B,2,FALSE)</f>
        <v>0</v>
      </c>
      <c r="E145" s="57" t="str">
        <f>IF(C145,"Nenhuma",VLOOKUP(B145,Funcoes_Outputs!B:C,2,FALSE))</f>
        <v>Nenhuma</v>
      </c>
    </row>
    <row r="146" spans="1:5" x14ac:dyDescent="0.25">
      <c r="A146" s="57" t="s">
        <v>148</v>
      </c>
      <c r="B146" s="57" t="s">
        <v>151</v>
      </c>
      <c r="C146" s="57" t="b">
        <f>TRUE</f>
        <v>1</v>
      </c>
      <c r="D146" t="b">
        <f>VLOOKUP(A146,Módulos!A:B,2,FALSE)</f>
        <v>0</v>
      </c>
      <c r="E146" s="57" t="str">
        <f>IF(C146,"Nenhuma",VLOOKUP(B146,Funcoes_Outputs!B:C,2,FALSE))</f>
        <v>Nenhuma</v>
      </c>
    </row>
    <row r="147" spans="1:5" x14ac:dyDescent="0.25">
      <c r="A147" s="57" t="s">
        <v>148</v>
      </c>
      <c r="B147" s="57" t="s">
        <v>152</v>
      </c>
      <c r="C147" s="57" t="b">
        <f>TRUE</f>
        <v>1</v>
      </c>
      <c r="D147" t="b">
        <f>VLOOKUP(A147,Módulos!A:B,2,FALSE)</f>
        <v>0</v>
      </c>
      <c r="E147" s="57" t="str">
        <f>IF(C147,"Nenhuma",VLOOKUP(B147,Funcoes_Outputs!B:C,2,FALSE))</f>
        <v>Nenhuma</v>
      </c>
    </row>
    <row r="148" spans="1:5" x14ac:dyDescent="0.25">
      <c r="A148" s="57" t="s">
        <v>148</v>
      </c>
      <c r="B148" s="57" t="s">
        <v>127</v>
      </c>
      <c r="C148" s="57" t="b">
        <f>FALSE</f>
        <v>0</v>
      </c>
      <c r="D148" t="b">
        <f>VLOOKUP(A148,Módulos!A:B,2,FALSE)</f>
        <v>0</v>
      </c>
      <c r="E148" s="57" t="str">
        <f>IF(C148,"Nenhuma",VLOOKUP(B148,Funcoes_Outputs!B:C,2,FALSE))</f>
        <v>calcular_indices_ampliados</v>
      </c>
    </row>
    <row r="149" spans="1:5" x14ac:dyDescent="0.25">
      <c r="A149" s="57" t="s">
        <v>148</v>
      </c>
      <c r="B149" s="57" t="s">
        <v>128</v>
      </c>
      <c r="C149" s="57" t="b">
        <f>FALSE</f>
        <v>0</v>
      </c>
      <c r="D149" t="b">
        <f>VLOOKUP(A149,Módulos!A:B,2,FALSE)</f>
        <v>0</v>
      </c>
      <c r="E149" s="57" t="str">
        <f>IF(C149,"Nenhuma",VLOOKUP(B149,Funcoes_Outputs!B:C,2,FALSE))</f>
        <v>calcular_indices_ampliados</v>
      </c>
    </row>
    <row r="150" spans="1:5" x14ac:dyDescent="0.25">
      <c r="A150" s="57" t="s">
        <v>155</v>
      </c>
      <c r="B150" s="57" t="s">
        <v>55</v>
      </c>
      <c r="C150" s="57" t="b">
        <f>FALSE</f>
        <v>0</v>
      </c>
      <c r="D150" t="b">
        <f>VLOOKUP(A150,Módulos!A:B,2,FALSE)</f>
        <v>0</v>
      </c>
      <c r="E150" s="57" t="str">
        <f>IF(C150,"Nenhuma",VLOOKUP(B150,Funcoes_Outputs!B:C,2,FALSE))</f>
        <v>calcular_eventos</v>
      </c>
    </row>
    <row r="151" spans="1:5" x14ac:dyDescent="0.25">
      <c r="A151" s="57" t="s">
        <v>155</v>
      </c>
      <c r="B151" s="57" t="s">
        <v>59</v>
      </c>
      <c r="C151" s="57" t="b">
        <f>FALSE</f>
        <v>0</v>
      </c>
      <c r="D151" t="b">
        <f>VLOOKUP(A151,Módulos!A:B,2,FALSE)</f>
        <v>0</v>
      </c>
      <c r="E151" s="57" t="str">
        <f>IF(C151,"Nenhuma",VLOOKUP(B151,Funcoes_Outputs!B:C,2,FALSE))</f>
        <v>calcular_eventos</v>
      </c>
    </row>
    <row r="152" spans="1:5" x14ac:dyDescent="0.25">
      <c r="A152" s="57" t="s">
        <v>155</v>
      </c>
      <c r="B152" s="57" t="s">
        <v>63</v>
      </c>
      <c r="C152" s="57" t="b">
        <f>FALSE</f>
        <v>0</v>
      </c>
      <c r="D152" t="b">
        <f>VLOOKUP(A152,Módulos!A:B,2,FALSE)</f>
        <v>0</v>
      </c>
      <c r="E152" s="57" t="str">
        <f>IF(C152,"Nenhuma",VLOOKUP(B152,Funcoes_Outputs!B:C,2,FALSE))</f>
        <v>calcular_eventos</v>
      </c>
    </row>
    <row r="153" spans="1:5" x14ac:dyDescent="0.25">
      <c r="A153" s="57" t="s">
        <v>155</v>
      </c>
      <c r="B153" s="57" t="s">
        <v>67</v>
      </c>
      <c r="C153" s="57" t="b">
        <f>FALSE</f>
        <v>0</v>
      </c>
      <c r="D153" t="b">
        <f>VLOOKUP(A153,Módulos!A:B,2,FALSE)</f>
        <v>0</v>
      </c>
      <c r="E153" s="57" t="str">
        <f>IF(C153,"Nenhuma",VLOOKUP(B153,Funcoes_Outputs!B:C,2,FALSE))</f>
        <v>calcular_eventos</v>
      </c>
    </row>
    <row r="154" spans="1:5" x14ac:dyDescent="0.25">
      <c r="A154" s="57" t="s">
        <v>155</v>
      </c>
      <c r="B154" s="57" t="s">
        <v>54</v>
      </c>
      <c r="C154" s="57" t="b">
        <f>FALSE</f>
        <v>0</v>
      </c>
      <c r="D154" t="b">
        <f>VLOOKUP(A154,Módulos!A:B,2,FALSE)</f>
        <v>0</v>
      </c>
      <c r="E154" s="57" t="str">
        <f>IF(C154,"Nenhuma",VLOOKUP(B154,Funcoes_Outputs!B:C,2,FALSE))</f>
        <v>calcular_eventos</v>
      </c>
    </row>
    <row r="155" spans="1:5" x14ac:dyDescent="0.25">
      <c r="A155" s="57" t="s">
        <v>155</v>
      </c>
      <c r="B155" s="57" t="s">
        <v>58</v>
      </c>
      <c r="C155" s="57" t="b">
        <f>FALSE</f>
        <v>0</v>
      </c>
      <c r="D155" t="b">
        <f>VLOOKUP(A155,Módulos!A:B,2,FALSE)</f>
        <v>0</v>
      </c>
      <c r="E155" s="57" t="str">
        <f>IF(C155,"Nenhuma",VLOOKUP(B155,Funcoes_Outputs!B:C,2,FALSE))</f>
        <v>calcular_eventos</v>
      </c>
    </row>
    <row r="156" spans="1:5" x14ac:dyDescent="0.25">
      <c r="A156" s="57" t="s">
        <v>155</v>
      </c>
      <c r="B156" s="57" t="s">
        <v>62</v>
      </c>
      <c r="C156" s="57" t="b">
        <f>FALSE</f>
        <v>0</v>
      </c>
      <c r="D156" t="b">
        <f>VLOOKUP(A156,Módulos!A:B,2,FALSE)</f>
        <v>0</v>
      </c>
      <c r="E156" s="57" t="str">
        <f>IF(C156,"Nenhuma",VLOOKUP(B156,Funcoes_Outputs!B:C,2,FALSE))</f>
        <v>calcular_eventos</v>
      </c>
    </row>
    <row r="157" spans="1:5" x14ac:dyDescent="0.25">
      <c r="A157" s="57" t="s">
        <v>155</v>
      </c>
      <c r="B157" s="57" t="s">
        <v>66</v>
      </c>
      <c r="C157" s="57" t="b">
        <f>FALSE</f>
        <v>0</v>
      </c>
      <c r="D157" t="b">
        <f>VLOOKUP(A157,Módulos!A:B,2,FALSE)</f>
        <v>0</v>
      </c>
      <c r="E157" s="57" t="str">
        <f>IF(C157,"Nenhuma",VLOOKUP(B157,Funcoes_Outputs!B:C,2,FALSE))</f>
        <v>calcular_eventos</v>
      </c>
    </row>
    <row r="158" spans="1:5" x14ac:dyDescent="0.25">
      <c r="A158" s="57" t="s">
        <v>155</v>
      </c>
      <c r="B158" s="57" t="s">
        <v>158</v>
      </c>
      <c r="C158" s="57" t="b">
        <f>TRUE</f>
        <v>1</v>
      </c>
      <c r="D158" t="b">
        <f>VLOOKUP(A158,Módulos!A:B,2,FALSE)</f>
        <v>0</v>
      </c>
      <c r="E158" s="57" t="str">
        <f>IF(C158,"Nenhuma",VLOOKUP(B158,Funcoes_Outputs!B:C,2,FALSE))</f>
        <v>Nenhuma</v>
      </c>
    </row>
    <row r="159" spans="1:5" x14ac:dyDescent="0.25">
      <c r="A159" s="57" t="s">
        <v>160</v>
      </c>
      <c r="B159" s="57" t="s">
        <v>161</v>
      </c>
      <c r="C159" s="57" t="b">
        <f>TRUE</f>
        <v>1</v>
      </c>
      <c r="D159" t="b">
        <f>VLOOKUP(A159,Módulos!A:B,2,FALSE)</f>
        <v>0</v>
      </c>
      <c r="E159" s="57" t="str">
        <f>IF(C159,"Nenhuma",VLOOKUP(B159,Funcoes_Outputs!B:C,2,FALSE))</f>
        <v>Nenhuma</v>
      </c>
    </row>
    <row r="160" spans="1:5" x14ac:dyDescent="0.25">
      <c r="A160" s="57" t="s">
        <v>164</v>
      </c>
      <c r="B160" s="57" t="s">
        <v>230</v>
      </c>
      <c r="C160" s="57" t="b">
        <f>TRUE</f>
        <v>1</v>
      </c>
      <c r="D160" t="b">
        <f>VLOOKUP(A160,Módulos!A:B,2,FALSE)</f>
        <v>0</v>
      </c>
      <c r="E160" s="57" t="str">
        <f>IF(C160,"Nenhuma",VLOOKUP(B160,Funcoes_Outputs!B:C,2,FALSE))</f>
        <v>Nenhuma</v>
      </c>
    </row>
    <row r="161" spans="1:5" x14ac:dyDescent="0.25">
      <c r="A161" s="57" t="s">
        <v>172</v>
      </c>
      <c r="B161" s="57" t="s">
        <v>167</v>
      </c>
      <c r="C161" s="57" t="b">
        <f>TRUE</f>
        <v>1</v>
      </c>
      <c r="D161" t="b">
        <f>VLOOKUP(A161,Módulos!A:B,2,FALSE)</f>
        <v>0</v>
      </c>
      <c r="E161" s="57" t="str">
        <f>IF(C161,"Nenhuma",VLOOKUP(B161,Funcoes_Outputs!B:C,2,FALSE))</f>
        <v>Nenhuma</v>
      </c>
    </row>
    <row r="162" spans="1:5" x14ac:dyDescent="0.25">
      <c r="A162" s="57" t="s">
        <v>172</v>
      </c>
      <c r="B162" s="57" t="s">
        <v>168</v>
      </c>
      <c r="C162" s="57" t="b">
        <f>TRUE</f>
        <v>1</v>
      </c>
      <c r="D162" t="b">
        <f>VLOOKUP(A162,Módulos!A:B,2,FALSE)</f>
        <v>0</v>
      </c>
      <c r="E162" s="57" t="str">
        <f>IF(C162,"Nenhuma",VLOOKUP(B162,Funcoes_Outputs!B:C,2,FALSE))</f>
        <v>Nenhuma</v>
      </c>
    </row>
    <row r="163" spans="1:5" x14ac:dyDescent="0.25">
      <c r="A163" s="57" t="s">
        <v>172</v>
      </c>
      <c r="B163" s="57" t="s">
        <v>169</v>
      </c>
      <c r="C163" s="57" t="b">
        <f>TRUE</f>
        <v>1</v>
      </c>
      <c r="D163" t="b">
        <f>VLOOKUP(A163,Módulos!A:B,2,FALSE)</f>
        <v>0</v>
      </c>
      <c r="E163" s="57" t="str">
        <f>IF(C163,"Nenhuma",VLOOKUP(B163,Funcoes_Outputs!B:C,2,FALSE))</f>
        <v>Nenhuma</v>
      </c>
    </row>
    <row r="164" spans="1:5" x14ac:dyDescent="0.25">
      <c r="A164" s="57" t="s">
        <v>172</v>
      </c>
      <c r="B164" s="57" t="s">
        <v>170</v>
      </c>
      <c r="C164" s="57" t="b">
        <f>TRUE</f>
        <v>1</v>
      </c>
      <c r="D164" t="b">
        <f>VLOOKUP(A164,Módulos!A:B,2,FALSE)</f>
        <v>0</v>
      </c>
      <c r="E164" s="57" t="str">
        <f>IF(C164,"Nenhuma",VLOOKUP(B164,Funcoes_Outputs!B:C,2,FALSE))</f>
        <v>Nenhuma</v>
      </c>
    </row>
    <row r="165" spans="1:5" x14ac:dyDescent="0.25">
      <c r="A165" s="57" t="s">
        <v>172</v>
      </c>
      <c r="B165" s="57" t="s">
        <v>171</v>
      </c>
      <c r="C165" s="57" t="b">
        <f>TRUE</f>
        <v>1</v>
      </c>
      <c r="D165" t="b">
        <f>VLOOKUP(A165,Módulos!A:B,2,FALSE)</f>
        <v>0</v>
      </c>
      <c r="E165" s="57" t="str">
        <f>IF(C165,"Nenhuma",VLOOKUP(B165,Funcoes_Outputs!B:C,2,FALSE))</f>
        <v>Nenhuma</v>
      </c>
    </row>
    <row r="166" spans="1:5" x14ac:dyDescent="0.25">
      <c r="A166" s="57" t="s">
        <v>172</v>
      </c>
      <c r="B166" s="57" t="s">
        <v>133</v>
      </c>
      <c r="C166" s="57" t="b">
        <f>TRUE</f>
        <v>1</v>
      </c>
      <c r="D166" t="b">
        <f>VLOOKUP(A166,Módulos!A:B,2,FALSE)</f>
        <v>0</v>
      </c>
      <c r="E166" s="57" t="str">
        <f>IF(C166,"Nenhuma",VLOOKUP(B166,Funcoes_Outputs!B:C,2,FALSE))</f>
        <v>Nenhuma</v>
      </c>
    </row>
    <row r="167" spans="1:5" x14ac:dyDescent="0.25">
      <c r="A167" s="57" t="s">
        <v>172</v>
      </c>
      <c r="B167" s="57" t="s">
        <v>127</v>
      </c>
      <c r="C167" s="57" t="b">
        <f>FALSE</f>
        <v>0</v>
      </c>
      <c r="D167" t="b">
        <f>VLOOKUP(A167,Módulos!A:B,2,FALSE)</f>
        <v>0</v>
      </c>
      <c r="E167" s="57" t="str">
        <f>IF(C167,"Nenhuma",VLOOKUP(B167,Funcoes_Outputs!B:C,2,FALSE))</f>
        <v>calcular_indices_ampliados</v>
      </c>
    </row>
    <row r="168" spans="1:5" x14ac:dyDescent="0.25">
      <c r="A168" s="57" t="s">
        <v>172</v>
      </c>
      <c r="B168" s="57" t="s">
        <v>128</v>
      </c>
      <c r="C168" s="57" t="b">
        <f>FALSE</f>
        <v>0</v>
      </c>
      <c r="D168" t="b">
        <f>VLOOKUP(A168,Módulos!A:B,2,FALSE)</f>
        <v>0</v>
      </c>
      <c r="E168" s="57" t="str">
        <f>IF(C168,"Nenhuma",VLOOKUP(B168,Funcoes_Outputs!B:C,2,FALSE))</f>
        <v>calcular_indices_ampliados</v>
      </c>
    </row>
    <row r="169" spans="1:5" x14ac:dyDescent="0.25">
      <c r="A169" s="57" t="s">
        <v>172</v>
      </c>
      <c r="B169" s="57" t="s">
        <v>1</v>
      </c>
      <c r="C169" s="57" t="b">
        <f>TRUE</f>
        <v>1</v>
      </c>
      <c r="D169" t="b">
        <f>VLOOKUP(A169,Módulos!A:B,2,FALSE)</f>
        <v>0</v>
      </c>
      <c r="E169" s="57" t="str">
        <f>IF(C169,"Nenhuma",VLOOKUP(B169,Funcoes_Outputs!B:C,2,FALSE))</f>
        <v>Nenhuma</v>
      </c>
    </row>
    <row r="170" spans="1:5" x14ac:dyDescent="0.25">
      <c r="A170" s="57" t="s">
        <v>172</v>
      </c>
      <c r="B170" s="57" t="s">
        <v>175</v>
      </c>
      <c r="C170" s="57" t="b">
        <f>TRUE</f>
        <v>1</v>
      </c>
      <c r="D170" t="b">
        <f>VLOOKUP(A170,Módulos!A:B,2,FALSE)</f>
        <v>0</v>
      </c>
      <c r="E170" s="57" t="str">
        <f>IF(C170,"Nenhuma",VLOOKUP(B170,Funcoes_Outputs!B:C,2,FALSE))</f>
        <v>Nenhuma</v>
      </c>
    </row>
    <row r="171" spans="1:5" x14ac:dyDescent="0.25">
      <c r="A171" s="57" t="s">
        <v>172</v>
      </c>
      <c r="B171" s="57" t="s">
        <v>141</v>
      </c>
      <c r="C171" s="57" t="b">
        <f>FALSE</f>
        <v>0</v>
      </c>
      <c r="D171" t="b">
        <f>VLOOKUP(A171,Módulos!A:B,2,FALSE)</f>
        <v>0</v>
      </c>
      <c r="E171" s="57" t="str">
        <f>IF(C171,"Nenhuma",VLOOKUP(B171,Funcoes_Outputs!B:C,2,FALSE))</f>
        <v>calcular_turnovergeral</v>
      </c>
    </row>
    <row r="172" spans="1:5" x14ac:dyDescent="0.25">
      <c r="A172" s="57" t="s">
        <v>176</v>
      </c>
      <c r="B172" s="57" t="s">
        <v>475</v>
      </c>
      <c r="C172" s="57" t="b">
        <f>FALSE</f>
        <v>0</v>
      </c>
      <c r="D172" t="b">
        <f>VLOOKUP(A172,Módulos!A:B,2,FALSE)</f>
        <v>0</v>
      </c>
      <c r="E172" s="57" t="str">
        <f>IF(C172,"Nenhuma",VLOOKUP(B172,Funcoes_Outputs!B:C,2,FALSE))</f>
        <v>calcular_taxas_acidentes</v>
      </c>
    </row>
    <row r="173" spans="1:5" x14ac:dyDescent="0.25">
      <c r="A173" s="57" t="s">
        <v>176</v>
      </c>
      <c r="B173" s="57" t="s">
        <v>476</v>
      </c>
      <c r="C173" s="57" t="b">
        <f>TRUE</f>
        <v>1</v>
      </c>
      <c r="D173" t="b">
        <f>VLOOKUP(A173,Módulos!A:B,2,FALSE)</f>
        <v>0</v>
      </c>
      <c r="E173" s="57" t="str">
        <f>IF(C173,"Nenhuma",VLOOKUP(B173,Funcoes_Outputs!B:C,2,FALSE))</f>
        <v>Nenhuma</v>
      </c>
    </row>
    <row r="174" spans="1:5" x14ac:dyDescent="0.25">
      <c r="A174" s="57" t="s">
        <v>176</v>
      </c>
      <c r="B174" s="57" t="s">
        <v>477</v>
      </c>
      <c r="C174" s="57" t="b">
        <f>FALSE</f>
        <v>0</v>
      </c>
      <c r="D174" t="b">
        <f>VLOOKUP(A174,Módulos!A:B,2,FALSE)</f>
        <v>0</v>
      </c>
      <c r="E174" s="57" t="str">
        <f>IF(C174,"Nenhuma",VLOOKUP(B174,Funcoes_Outputs!B:C,2,FALSE))</f>
        <v>calcular_taxas_acidentes</v>
      </c>
    </row>
    <row r="175" spans="1:5" x14ac:dyDescent="0.25">
      <c r="A175" s="57" t="s">
        <v>176</v>
      </c>
      <c r="B175" s="57" t="s">
        <v>478</v>
      </c>
      <c r="C175" s="57" t="b">
        <f>TRUE</f>
        <v>1</v>
      </c>
      <c r="D175" t="b">
        <f>VLOOKUP(A175,Módulos!A:B,2,FALSE)</f>
        <v>0</v>
      </c>
      <c r="E175" s="57" t="str">
        <f>IF(C175,"Nenhuma",VLOOKUP(B175,Funcoes_Outputs!B:C,2,FALSE))</f>
        <v>Nenhuma</v>
      </c>
    </row>
    <row r="176" spans="1:5" x14ac:dyDescent="0.25">
      <c r="A176" s="57" t="s">
        <v>176</v>
      </c>
      <c r="B176" s="57" t="s">
        <v>179</v>
      </c>
      <c r="C176" s="57" t="b">
        <f>TRUE</f>
        <v>1</v>
      </c>
      <c r="D176" t="b">
        <f>VLOOKUP(A176,Módulos!A:B,2,FALSE)</f>
        <v>0</v>
      </c>
      <c r="E176" s="57" t="str">
        <f>IF(C176,"Nenhuma",VLOOKUP(B176,Funcoes_Outputs!B:C,2,FALSE))</f>
        <v>Nenhuma</v>
      </c>
    </row>
    <row r="177" spans="1:5" x14ac:dyDescent="0.25">
      <c r="A177" s="57" t="s">
        <v>79</v>
      </c>
      <c r="B177" s="57" t="s">
        <v>84</v>
      </c>
      <c r="C177" s="57" t="b">
        <f>TRUE</f>
        <v>1</v>
      </c>
      <c r="D177" t="b">
        <f>VLOOKUP(A177,Módulos!A:B,2,FALSE)</f>
        <v>0</v>
      </c>
      <c r="E177" s="57" t="str">
        <f>IF(C177,"Nenhuma",VLOOKUP(B177,Funcoes_Outputs!B:C,2,FALSE))</f>
        <v>Nenhuma</v>
      </c>
    </row>
    <row r="178" spans="1:5" x14ac:dyDescent="0.25">
      <c r="A178" s="57" t="s">
        <v>79</v>
      </c>
      <c r="B178" s="57" t="s">
        <v>191</v>
      </c>
      <c r="C178" s="57" t="b">
        <f>TRUE</f>
        <v>1</v>
      </c>
      <c r="D178" t="b">
        <f>VLOOKUP(A178,Módulos!A:B,2,FALSE)</f>
        <v>0</v>
      </c>
      <c r="E178" s="57" t="str">
        <f>IF(C178,"Nenhuma",VLOOKUP(B178,Funcoes_Outputs!B:C,2,FALSE))</f>
        <v>Nenhuma</v>
      </c>
    </row>
    <row r="179" spans="1:5" x14ac:dyDescent="0.25">
      <c r="A179" s="57" t="s">
        <v>79</v>
      </c>
      <c r="B179" s="57" t="s">
        <v>192</v>
      </c>
      <c r="C179" s="57" t="b">
        <f>TRUE</f>
        <v>1</v>
      </c>
      <c r="D179" t="b">
        <f>VLOOKUP(A179,Módulos!A:B,2,FALSE)</f>
        <v>0</v>
      </c>
      <c r="E179" s="57" t="str">
        <f>IF(C179,"Nenhuma",VLOOKUP(B179,Funcoes_Outputs!B:C,2,FALSE))</f>
        <v>Nenhuma</v>
      </c>
    </row>
    <row r="180" spans="1:5" x14ac:dyDescent="0.25">
      <c r="A180" s="57" t="s">
        <v>79</v>
      </c>
      <c r="B180" s="57" t="s">
        <v>193</v>
      </c>
      <c r="C180" s="57" t="b">
        <f>TRUE</f>
        <v>1</v>
      </c>
      <c r="D180" t="b">
        <f>VLOOKUP(A180,Módulos!A:B,2,FALSE)</f>
        <v>0</v>
      </c>
      <c r="E180" s="57" t="str">
        <f>IF(C180,"Nenhuma",VLOOKUP(B180,Funcoes_Outputs!B:C,2,FALSE))</f>
        <v>Nenhuma</v>
      </c>
    </row>
    <row r="181" spans="1:5" x14ac:dyDescent="0.25">
      <c r="A181" s="57" t="s">
        <v>79</v>
      </c>
      <c r="B181" s="57" t="s">
        <v>194</v>
      </c>
      <c r="C181" s="57" t="b">
        <f>TRUE</f>
        <v>1</v>
      </c>
      <c r="D181" t="b">
        <f>VLOOKUP(A181,Módulos!A:B,2,FALSE)</f>
        <v>0</v>
      </c>
      <c r="E181" s="57" t="str">
        <f>IF(C181,"Nenhuma",VLOOKUP(B181,Funcoes_Outputs!B:C,2,FALSE))</f>
        <v>Nenhuma</v>
      </c>
    </row>
    <row r="182" spans="1:5" x14ac:dyDescent="0.25">
      <c r="A182" s="57" t="s">
        <v>79</v>
      </c>
      <c r="B182" s="57" t="s">
        <v>182</v>
      </c>
      <c r="C182" s="57" t="b">
        <f>TRUE</f>
        <v>1</v>
      </c>
      <c r="D182" t="b">
        <f>VLOOKUP(A182,Módulos!A:B,2,FALSE)</f>
        <v>0</v>
      </c>
      <c r="E182" s="57" t="str">
        <f>IF(C182,"Nenhuma",VLOOKUP(B182,Funcoes_Outputs!B:C,2,FALSE))</f>
        <v>Nenhuma</v>
      </c>
    </row>
    <row r="183" spans="1:5" x14ac:dyDescent="0.25">
      <c r="A183" s="57" t="s">
        <v>79</v>
      </c>
      <c r="B183" s="57" t="s">
        <v>187</v>
      </c>
      <c r="C183" s="57" t="b">
        <f>TRUE</f>
        <v>1</v>
      </c>
      <c r="D183" t="b">
        <f>VLOOKUP(A183,Módulos!A:B,2,FALSE)</f>
        <v>0</v>
      </c>
      <c r="E183" s="57" t="str">
        <f>IF(C183,"Nenhuma",VLOOKUP(B183,Funcoes_Outputs!B:C,2,FALSE))</f>
        <v>Nenhuma</v>
      </c>
    </row>
    <row r="184" spans="1:5" x14ac:dyDescent="0.25">
      <c r="A184" s="57" t="s">
        <v>79</v>
      </c>
      <c r="B184" s="57" t="s">
        <v>188</v>
      </c>
      <c r="C184" s="57" t="b">
        <f>TRUE</f>
        <v>1</v>
      </c>
      <c r="D184" t="b">
        <f>VLOOKUP(A184,Módulos!A:B,2,FALSE)</f>
        <v>0</v>
      </c>
      <c r="E184" s="57" t="str">
        <f>IF(C184,"Nenhuma",VLOOKUP(B184,Funcoes_Outputs!B:C,2,FALSE))</f>
        <v>Nenhuma</v>
      </c>
    </row>
    <row r="185" spans="1:5" x14ac:dyDescent="0.25">
      <c r="A185" s="57" t="s">
        <v>79</v>
      </c>
      <c r="B185" s="57" t="s">
        <v>189</v>
      </c>
      <c r="C185" s="57" t="b">
        <f>TRUE</f>
        <v>1</v>
      </c>
      <c r="D185" t="b">
        <f>VLOOKUP(A185,Módulos!A:B,2,FALSE)</f>
        <v>0</v>
      </c>
      <c r="E185" s="57" t="str">
        <f>IF(C185,"Nenhuma",VLOOKUP(B185,Funcoes_Outputs!B:C,2,FALSE))</f>
        <v>Nenhuma</v>
      </c>
    </row>
    <row r="186" spans="1:5" x14ac:dyDescent="0.25">
      <c r="A186" s="57" t="s">
        <v>79</v>
      </c>
      <c r="B186" s="57" t="s">
        <v>190</v>
      </c>
      <c r="C186" s="57" t="b">
        <f>TRUE</f>
        <v>1</v>
      </c>
      <c r="D186" t="b">
        <f>VLOOKUP(A186,Módulos!A:B,2,FALSE)</f>
        <v>0</v>
      </c>
      <c r="E186" s="57" t="str">
        <f>IF(C186,"Nenhuma",VLOOKUP(B186,Funcoes_Outputs!B:C,2,FALSE))</f>
        <v>Nenhuma</v>
      </c>
    </row>
    <row r="187" spans="1:5" x14ac:dyDescent="0.25">
      <c r="A187" s="57" t="s">
        <v>79</v>
      </c>
      <c r="B187" s="57" t="s">
        <v>81</v>
      </c>
      <c r="C187" s="57" t="b">
        <f>TRUE</f>
        <v>1</v>
      </c>
      <c r="D187" t="b">
        <f>VLOOKUP(A187,Módulos!A:B,2,FALSE)</f>
        <v>0</v>
      </c>
      <c r="E187" s="57" t="str">
        <f>IF(C187,"Nenhuma",VLOOKUP(B187,Funcoes_Outputs!B:C,2,FALSE))</f>
        <v>Nenhuma</v>
      </c>
    </row>
    <row r="188" spans="1:5" x14ac:dyDescent="0.25">
      <c r="A188" s="57" t="s">
        <v>79</v>
      </c>
      <c r="B188" s="57" t="s">
        <v>183</v>
      </c>
      <c r="C188" s="57" t="b">
        <f>TRUE</f>
        <v>1</v>
      </c>
      <c r="D188" t="b">
        <f>VLOOKUP(A188,Módulos!A:B,2,FALSE)</f>
        <v>0</v>
      </c>
      <c r="E188" s="57" t="str">
        <f>IF(C188,"Nenhuma",VLOOKUP(B188,Funcoes_Outputs!B:C,2,FALSE))</f>
        <v>Nenhuma</v>
      </c>
    </row>
    <row r="189" spans="1:5" x14ac:dyDescent="0.25">
      <c r="A189" s="57" t="s">
        <v>79</v>
      </c>
      <c r="B189" s="57" t="s">
        <v>184</v>
      </c>
      <c r="C189" s="57" t="b">
        <f>TRUE</f>
        <v>1</v>
      </c>
      <c r="D189" t="b">
        <f>VLOOKUP(A189,Módulos!A:B,2,FALSE)</f>
        <v>0</v>
      </c>
      <c r="E189" s="57" t="str">
        <f>IF(C189,"Nenhuma",VLOOKUP(B189,Funcoes_Outputs!B:C,2,FALSE))</f>
        <v>Nenhuma</v>
      </c>
    </row>
    <row r="190" spans="1:5" x14ac:dyDescent="0.25">
      <c r="A190" s="57" t="s">
        <v>79</v>
      </c>
      <c r="B190" s="57" t="s">
        <v>185</v>
      </c>
      <c r="C190" s="57" t="b">
        <f>TRUE</f>
        <v>1</v>
      </c>
      <c r="D190" t="b">
        <f>VLOOKUP(A190,Módulos!A:B,2,FALSE)</f>
        <v>0</v>
      </c>
      <c r="E190" s="57" t="str">
        <f>IF(C190,"Nenhuma",VLOOKUP(B190,Funcoes_Outputs!B:C,2,FALSE))</f>
        <v>Nenhuma</v>
      </c>
    </row>
    <row r="191" spans="1:5" x14ac:dyDescent="0.25">
      <c r="A191" s="57" t="s">
        <v>79</v>
      </c>
      <c r="B191" s="57" t="s">
        <v>186</v>
      </c>
      <c r="C191" s="57" t="b">
        <f>TRUE</f>
        <v>1</v>
      </c>
      <c r="D191" t="b">
        <f>VLOOKUP(A191,Módulos!A:B,2,FALSE)</f>
        <v>0</v>
      </c>
      <c r="E191" s="57" t="str">
        <f>IF(C191,"Nenhuma",VLOOKUP(B191,Funcoes_Outputs!B:C,2,FALSE))</f>
        <v>Nenhuma</v>
      </c>
    </row>
    <row r="192" spans="1:5" x14ac:dyDescent="0.25">
      <c r="A192" s="57" t="s">
        <v>79</v>
      </c>
      <c r="B192" s="57" t="s">
        <v>82</v>
      </c>
      <c r="C192" s="57" t="b">
        <f>TRUE</f>
        <v>1</v>
      </c>
      <c r="D192" t="b">
        <f>VLOOKUP(A192,Módulos!A:B,2,FALSE)</f>
        <v>0</v>
      </c>
      <c r="E192" s="57" t="str">
        <f>IF(C192,"Nenhuma",VLOOKUP(B192,Funcoes_Outputs!B:C,2,FALSE))</f>
        <v>Nenhuma</v>
      </c>
    </row>
    <row r="193" spans="1:5" x14ac:dyDescent="0.25">
      <c r="A193" s="57" t="s">
        <v>79</v>
      </c>
      <c r="B193" s="57" t="s">
        <v>83</v>
      </c>
      <c r="C193" s="57" t="b">
        <f>TRUE</f>
        <v>1</v>
      </c>
      <c r="D193" t="b">
        <f>VLOOKUP(A193,Módulos!A:B,2,FALSE)</f>
        <v>0</v>
      </c>
      <c r="E193" s="57" t="str">
        <f>IF(C193,"Nenhuma",VLOOKUP(B193,Funcoes_Outputs!B:C,2,FALSE))</f>
        <v>Nenhuma</v>
      </c>
    </row>
    <row r="194" spans="1:5" x14ac:dyDescent="0.25">
      <c r="A194" s="57" t="s">
        <v>79</v>
      </c>
      <c r="B194" s="57" t="s">
        <v>195</v>
      </c>
      <c r="C194" s="57" t="b">
        <f>TRUE</f>
        <v>1</v>
      </c>
      <c r="D194" t="b">
        <f>VLOOKUP(A194,Módulos!A:B,2,FALSE)</f>
        <v>0</v>
      </c>
      <c r="E194" s="57" t="str">
        <f>IF(C194,"Nenhuma",VLOOKUP(B194,Funcoes_Outputs!B:C,2,FALSE))</f>
        <v>Nenhuma</v>
      </c>
    </row>
    <row r="195" spans="1:5" x14ac:dyDescent="0.25">
      <c r="A195" s="57" t="s">
        <v>79</v>
      </c>
      <c r="B195" s="57" t="s">
        <v>196</v>
      </c>
      <c r="C195" s="57" t="b">
        <f>TRUE</f>
        <v>1</v>
      </c>
      <c r="D195" t="b">
        <f>VLOOKUP(A195,Módulos!A:B,2,FALSE)</f>
        <v>0</v>
      </c>
      <c r="E195" s="57" t="str">
        <f>IF(C195,"Nenhuma",VLOOKUP(B195,Funcoes_Outputs!B:C,2,FALSE))</f>
        <v>Nenhuma</v>
      </c>
    </row>
    <row r="196" spans="1:5" x14ac:dyDescent="0.25">
      <c r="A196" s="57" t="s">
        <v>79</v>
      </c>
      <c r="B196" s="57" t="s">
        <v>197</v>
      </c>
      <c r="C196" s="57" t="b">
        <f>TRUE</f>
        <v>1</v>
      </c>
      <c r="D196" t="b">
        <f>VLOOKUP(A196,Módulos!A:B,2,FALSE)</f>
        <v>0</v>
      </c>
      <c r="E196" s="57" t="str">
        <f>IF(C196,"Nenhuma",VLOOKUP(B196,Funcoes_Outputs!B:C,2,FALSE))</f>
        <v>Nenhuma</v>
      </c>
    </row>
    <row r="197" spans="1:5" x14ac:dyDescent="0.25">
      <c r="A197" s="57" t="s">
        <v>79</v>
      </c>
      <c r="B197" s="57" t="s">
        <v>198</v>
      </c>
      <c r="C197" s="57" t="b">
        <f>TRUE</f>
        <v>1</v>
      </c>
      <c r="D197" t="b">
        <f>VLOOKUP(A197,Módulos!A:B,2,FALSE)</f>
        <v>0</v>
      </c>
      <c r="E197" s="57" t="str">
        <f>IF(C197,"Nenhuma",VLOOKUP(B197,Funcoes_Outputs!B:C,2,FALSE))</f>
        <v>Nenhuma</v>
      </c>
    </row>
    <row r="198" spans="1:5" x14ac:dyDescent="0.25">
      <c r="A198" s="57" t="s">
        <v>79</v>
      </c>
      <c r="B198" s="57" t="s">
        <v>199</v>
      </c>
      <c r="C198" s="57" t="b">
        <f>TRUE</f>
        <v>1</v>
      </c>
      <c r="D198" t="b">
        <f>VLOOKUP(A198,Módulos!A:B,2,FALSE)</f>
        <v>0</v>
      </c>
      <c r="E198" s="57" t="str">
        <f>IF(C198,"Nenhuma",VLOOKUP(B198,Funcoes_Outputs!B:C,2,FALSE))</f>
        <v>Nenhuma</v>
      </c>
    </row>
    <row r="199" spans="1:5" x14ac:dyDescent="0.25">
      <c r="A199" s="57" t="s">
        <v>79</v>
      </c>
      <c r="B199" s="57" t="s">
        <v>200</v>
      </c>
      <c r="C199" s="57" t="b">
        <f>TRUE</f>
        <v>1</v>
      </c>
      <c r="D199" t="b">
        <f>VLOOKUP(A199,Módulos!A:B,2,FALSE)</f>
        <v>0</v>
      </c>
      <c r="E199" s="57" t="str">
        <f>IF(C199,"Nenhuma",VLOOKUP(B199,Funcoes_Outputs!B:C,2,FALSE))</f>
        <v>Nenhuma</v>
      </c>
    </row>
    <row r="200" spans="1:5" x14ac:dyDescent="0.25">
      <c r="A200" s="57" t="s">
        <v>79</v>
      </c>
      <c r="B200" s="57" t="s">
        <v>201</v>
      </c>
      <c r="C200" s="57" t="b">
        <f>TRUE</f>
        <v>1</v>
      </c>
      <c r="D200" t="b">
        <f>VLOOKUP(A200,Módulos!A:B,2,FALSE)</f>
        <v>0</v>
      </c>
      <c r="E200" s="57" t="str">
        <f>IF(C200,"Nenhuma",VLOOKUP(B200,Funcoes_Outputs!B:C,2,FALSE))</f>
        <v>Nenhuma</v>
      </c>
    </row>
    <row r="201" spans="1:5" x14ac:dyDescent="0.25">
      <c r="A201" s="57" t="s">
        <v>79</v>
      </c>
      <c r="B201" s="57" t="s">
        <v>202</v>
      </c>
      <c r="C201" s="57" t="b">
        <f>TRUE</f>
        <v>1</v>
      </c>
      <c r="D201" t="b">
        <f>VLOOKUP(A201,Módulos!A:B,2,FALSE)</f>
        <v>0</v>
      </c>
      <c r="E201" s="57" t="str">
        <f>IF(C201,"Nenhuma",VLOOKUP(B201,Funcoes_Outputs!B:C,2,FALSE))</f>
        <v>Nenhuma</v>
      </c>
    </row>
    <row r="202" spans="1:5" x14ac:dyDescent="0.25">
      <c r="A202" s="57" t="s">
        <v>79</v>
      </c>
      <c r="B202" s="57" t="s">
        <v>203</v>
      </c>
      <c r="C202" s="57" t="b">
        <f>TRUE</f>
        <v>1</v>
      </c>
      <c r="D202" t="b">
        <f>VLOOKUP(A202,Módulos!A:B,2,FALSE)</f>
        <v>0</v>
      </c>
      <c r="E202" s="57" t="str">
        <f>IF(C202,"Nenhuma",VLOOKUP(B202,Funcoes_Outputs!B:C,2,FALSE))</f>
        <v>Nenhuma</v>
      </c>
    </row>
    <row r="203" spans="1:5" x14ac:dyDescent="0.25">
      <c r="A203" s="57" t="s">
        <v>79</v>
      </c>
      <c r="B203" s="57" t="s">
        <v>204</v>
      </c>
      <c r="C203" s="57" t="b">
        <v>1</v>
      </c>
      <c r="D203" t="b">
        <f>VLOOKUP(A203,Módulos!A:B,2,FALSE)</f>
        <v>0</v>
      </c>
      <c r="E203" s="57" t="str">
        <f>IF(C203,"Nenhuma",VLOOKUP(B203,Funcoes_Outputs!B:C,2,FALSE))</f>
        <v>Nenhuma</v>
      </c>
    </row>
    <row r="204" spans="1:5" x14ac:dyDescent="0.25">
      <c r="A204" s="57" t="s">
        <v>79</v>
      </c>
      <c r="B204" s="57" t="s">
        <v>56</v>
      </c>
      <c r="C204" s="57" t="b">
        <f>FALSE</f>
        <v>0</v>
      </c>
      <c r="D204" t="b">
        <f>VLOOKUP(A204,Módulos!A:B,2,FALSE)</f>
        <v>0</v>
      </c>
      <c r="E204" s="57" t="str">
        <f>IF(C204,"Nenhuma",VLOOKUP(B204,Funcoes_Outputs!B:C,2,FALSE))</f>
        <v>calcular_eventos</v>
      </c>
    </row>
    <row r="205" spans="1:5" x14ac:dyDescent="0.25">
      <c r="A205" s="57" t="s">
        <v>79</v>
      </c>
      <c r="B205" s="57" t="s">
        <v>64</v>
      </c>
      <c r="C205" s="57" t="b">
        <f>FALSE</f>
        <v>0</v>
      </c>
      <c r="D205" t="b">
        <f>VLOOKUP(A205,Módulos!A:B,2,FALSE)</f>
        <v>0</v>
      </c>
      <c r="E205" s="57" t="str">
        <f>IF(C205,"Nenhuma",VLOOKUP(B205,Funcoes_Outputs!B:C,2,FALSE))</f>
        <v>calcular_eventos</v>
      </c>
    </row>
    <row r="206" spans="1:5" x14ac:dyDescent="0.25">
      <c r="A206" s="57" t="s">
        <v>79</v>
      </c>
      <c r="B206" s="57" t="s">
        <v>57</v>
      </c>
      <c r="C206" s="57" t="b">
        <f>FALSE</f>
        <v>0</v>
      </c>
      <c r="D206" t="b">
        <f>VLOOKUP(A206,Módulos!A:B,2,FALSE)</f>
        <v>0</v>
      </c>
      <c r="E206" s="57" t="str">
        <f>IF(C206,"Nenhuma",VLOOKUP(B206,Funcoes_Outputs!B:C,2,FALSE))</f>
        <v>calcular_eventos</v>
      </c>
    </row>
    <row r="207" spans="1:5" x14ac:dyDescent="0.25">
      <c r="A207" s="57" t="s">
        <v>79</v>
      </c>
      <c r="B207" s="57" t="s">
        <v>65</v>
      </c>
      <c r="C207" s="57" t="b">
        <f>FALSE</f>
        <v>0</v>
      </c>
      <c r="D207" t="b">
        <f>VLOOKUP(A207,Módulos!A:B,2,FALSE)</f>
        <v>0</v>
      </c>
      <c r="E207" s="57" t="str">
        <f>IF(C207,"Nenhuma",VLOOKUP(B207,Funcoes_Outputs!B:C,2,FALSE))</f>
        <v>calcular_eventos</v>
      </c>
    </row>
    <row r="208" spans="1:5" x14ac:dyDescent="0.25">
      <c r="A208" s="57" t="s">
        <v>79</v>
      </c>
      <c r="B208" s="57" t="s">
        <v>54</v>
      </c>
      <c r="C208" s="57" t="b">
        <f>FALSE</f>
        <v>0</v>
      </c>
      <c r="D208" t="b">
        <f>VLOOKUP(A208,Módulos!A:B,2,FALSE)</f>
        <v>0</v>
      </c>
      <c r="E208" s="57" t="str">
        <f>IF(C208,"Nenhuma",VLOOKUP(B208,Funcoes_Outputs!B:C,2,FALSE))</f>
        <v>calcular_eventos</v>
      </c>
    </row>
    <row r="209" spans="1:5" x14ac:dyDescent="0.25">
      <c r="A209" s="57" t="s">
        <v>79</v>
      </c>
      <c r="B209" s="57" t="s">
        <v>62</v>
      </c>
      <c r="C209" s="57" t="b">
        <f>FALSE</f>
        <v>0</v>
      </c>
      <c r="D209" t="b">
        <f>VLOOKUP(A209,Módulos!A:B,2,FALSE)</f>
        <v>0</v>
      </c>
      <c r="E209" s="57" t="str">
        <f>IF(C209,"Nenhuma",VLOOKUP(B209,Funcoes_Outputs!B:C,2,FALSE))</f>
        <v>calcular_eventos</v>
      </c>
    </row>
    <row r="210" spans="1:5" x14ac:dyDescent="0.25">
      <c r="A210" s="57" t="s">
        <v>79</v>
      </c>
      <c r="B210" s="57" t="s">
        <v>55</v>
      </c>
      <c r="C210" s="57" t="b">
        <f>FALSE</f>
        <v>0</v>
      </c>
      <c r="D210" t="b">
        <f>VLOOKUP(A210,Módulos!A:B,2,FALSE)</f>
        <v>0</v>
      </c>
      <c r="E210" s="57" t="str">
        <f>IF(C210,"Nenhuma",VLOOKUP(B210,Funcoes_Outputs!B:C,2,FALSE))</f>
        <v>calcular_eventos</v>
      </c>
    </row>
    <row r="211" spans="1:5" x14ac:dyDescent="0.25">
      <c r="A211" s="57" t="s">
        <v>79</v>
      </c>
      <c r="B211" s="57" t="s">
        <v>63</v>
      </c>
      <c r="C211" s="57" t="b">
        <f>FALSE</f>
        <v>0</v>
      </c>
      <c r="D211" t="b">
        <f>VLOOKUP(A211,Módulos!A:B,2,FALSE)</f>
        <v>0</v>
      </c>
      <c r="E211" s="57" t="str">
        <f>IF(C211,"Nenhuma",VLOOKUP(B211,Funcoes_Outputs!B:C,2,FALSE))</f>
        <v>calcular_eventos</v>
      </c>
    </row>
    <row r="212" spans="1:5" x14ac:dyDescent="0.25">
      <c r="A212" s="57" t="s">
        <v>220</v>
      </c>
      <c r="B212" s="57" t="s">
        <v>479</v>
      </c>
      <c r="C212" s="57" t="b">
        <f>TRUE</f>
        <v>1</v>
      </c>
      <c r="D212" t="b">
        <f>VLOOKUP(A212,Módulos!A:B,2,FALSE)</f>
        <v>0</v>
      </c>
      <c r="E212" s="57" t="str">
        <f>IF(C212,"Nenhuma",VLOOKUP(B212,Funcoes_Outputs!B:C,2,FALSE))</f>
        <v>Nenhuma</v>
      </c>
    </row>
    <row r="213" spans="1:5" x14ac:dyDescent="0.25">
      <c r="A213" s="57" t="s">
        <v>220</v>
      </c>
      <c r="B213" s="57" t="s">
        <v>480</v>
      </c>
      <c r="C213" s="57" t="b">
        <f>TRUE</f>
        <v>1</v>
      </c>
      <c r="D213" t="b">
        <f>VLOOKUP(A213,Módulos!A:B,2,FALSE)</f>
        <v>0</v>
      </c>
      <c r="E213" s="57" t="str">
        <f>IF(C213,"Nenhuma",VLOOKUP(B213,Funcoes_Outputs!B:C,2,FALSE))</f>
        <v>Nenhuma</v>
      </c>
    </row>
    <row r="214" spans="1:5" x14ac:dyDescent="0.25">
      <c r="A214" s="57" t="s">
        <v>220</v>
      </c>
      <c r="B214" s="57" t="s">
        <v>56</v>
      </c>
      <c r="C214" s="57" t="b">
        <f>FALSE</f>
        <v>0</v>
      </c>
      <c r="D214" t="b">
        <f>VLOOKUP(A214,Módulos!A:B,2,FALSE)</f>
        <v>0</v>
      </c>
      <c r="E214" s="57" t="str">
        <f>IF(C214,"Nenhuma",VLOOKUP(B214,Funcoes_Outputs!B:C,2,FALSE))</f>
        <v>calcular_eventos</v>
      </c>
    </row>
    <row r="215" spans="1:5" x14ac:dyDescent="0.25">
      <c r="A215" s="57" t="s">
        <v>220</v>
      </c>
      <c r="B215" s="57" t="s">
        <v>57</v>
      </c>
      <c r="C215" s="57" t="b">
        <f>FALSE</f>
        <v>0</v>
      </c>
      <c r="D215" t="b">
        <f>VLOOKUP(A215,Módulos!A:B,2,FALSE)</f>
        <v>0</v>
      </c>
      <c r="E215" s="57" t="str">
        <f>IF(C215,"Nenhuma",VLOOKUP(B215,Funcoes_Outputs!B:C,2,FALSE))</f>
        <v>calcular_eventos</v>
      </c>
    </row>
    <row r="216" spans="1:5" x14ac:dyDescent="0.25">
      <c r="A216" s="57" t="s">
        <v>220</v>
      </c>
      <c r="B216" s="57" t="s">
        <v>54</v>
      </c>
      <c r="C216" s="57" t="b">
        <f>FALSE</f>
        <v>0</v>
      </c>
      <c r="D216" s="37" t="b">
        <f>VLOOKUP(A216,Módulos!A:B,2,FALSE)</f>
        <v>0</v>
      </c>
      <c r="E216" s="57" t="str">
        <f>IF(C216,"Nenhuma",VLOOKUP(B216,Funcoes_Outputs!B:C,2,FALSE))</f>
        <v>calcular_eventos</v>
      </c>
    </row>
    <row r="217" spans="1:5" x14ac:dyDescent="0.25">
      <c r="A217" s="57" t="s">
        <v>220</v>
      </c>
      <c r="B217" s="57" t="s">
        <v>55</v>
      </c>
      <c r="C217" s="57" t="b">
        <f>FALSE</f>
        <v>0</v>
      </c>
      <c r="D217" s="37" t="b">
        <f>VLOOKUP(A217,Módulos!A:B,2,FALSE)</f>
        <v>0</v>
      </c>
      <c r="E217" s="57" t="str">
        <f>IF(C217,"Nenhuma",VLOOKUP(B217,Funcoes_Outputs!B:C,2,FALSE))</f>
        <v>calcular_eventos</v>
      </c>
    </row>
    <row r="218" spans="1:5" x14ac:dyDescent="0.25">
      <c r="A218" s="57" t="s">
        <v>228</v>
      </c>
      <c r="B218" s="57" t="s">
        <v>226</v>
      </c>
      <c r="C218" s="57" t="b">
        <f>TRUE</f>
        <v>1</v>
      </c>
      <c r="D218" s="37" t="b">
        <f>VLOOKUP(A218,Módulos!A:B,2,FALSE)</f>
        <v>0</v>
      </c>
      <c r="E218" s="57" t="str">
        <f>IF(C218,"Nenhuma",VLOOKUP(B218,Funcoes_Outputs!B:C,2,FALSE))</f>
        <v>Nenhuma</v>
      </c>
    </row>
    <row r="219" spans="1:5" x14ac:dyDescent="0.25">
      <c r="A219" s="57" t="s">
        <v>228</v>
      </c>
      <c r="B219" s="57" t="s">
        <v>481</v>
      </c>
      <c r="C219" s="57" t="b">
        <f>TRUE</f>
        <v>1</v>
      </c>
      <c r="D219" s="37" t="b">
        <f>VLOOKUP(A219,Módulos!A:B,2,FALSE)</f>
        <v>0</v>
      </c>
      <c r="E219" s="57" t="str">
        <f>IF(C219,"Nenhuma",VLOOKUP(B219,Funcoes_Outputs!B:C,2,FALSE))</f>
        <v>Nenhuma</v>
      </c>
    </row>
    <row r="220" spans="1:5" x14ac:dyDescent="0.25">
      <c r="A220" s="57" t="s">
        <v>228</v>
      </c>
      <c r="B220" s="57" t="s">
        <v>82</v>
      </c>
      <c r="C220" s="57" t="b">
        <f>TRUE</f>
        <v>1</v>
      </c>
      <c r="D220" s="37" t="b">
        <f>VLOOKUP(A220,Módulos!A:B,2,FALSE)</f>
        <v>0</v>
      </c>
      <c r="E220" s="57" t="str">
        <f>IF(C220,"Nenhuma",VLOOKUP(B220,Funcoes_Outputs!B:C,2,FALSE))</f>
        <v>Nenhuma</v>
      </c>
    </row>
    <row r="221" spans="1:5" x14ac:dyDescent="0.25">
      <c r="A221" s="57" t="s">
        <v>228</v>
      </c>
      <c r="B221" s="57" t="s">
        <v>83</v>
      </c>
      <c r="C221" s="57" t="b">
        <f>TRUE</f>
        <v>1</v>
      </c>
      <c r="D221" s="37" t="b">
        <f>VLOOKUP(A221,Módulos!A:B,2,FALSE)</f>
        <v>0</v>
      </c>
      <c r="E221" s="57" t="str">
        <f>IF(C221,"Nenhuma",VLOOKUP(B221,Funcoes_Outputs!B:C,2,FALSE))</f>
        <v>Nenhuma</v>
      </c>
    </row>
    <row r="222" spans="1:5" x14ac:dyDescent="0.25">
      <c r="A222" s="57" t="s">
        <v>468</v>
      </c>
      <c r="B222" s="57" t="s">
        <v>91</v>
      </c>
      <c r="C222" s="57" t="b">
        <f>FALSE</f>
        <v>0</v>
      </c>
      <c r="D222" s="37" t="b">
        <f>VLOOKUP(A222,Módulos!A:B,2,FALSE)</f>
        <v>0</v>
      </c>
      <c r="E222" s="57" t="str">
        <f>IF(C222,"Nenhuma",VLOOKUP(B222,Funcoes_Outputs!B:C,2,FALSE))</f>
        <v>calcular_beneficios_inss</v>
      </c>
    </row>
    <row r="223" spans="1:5" x14ac:dyDescent="0.25">
      <c r="A223" s="57" t="s">
        <v>468</v>
      </c>
      <c r="B223" s="57" t="s">
        <v>92</v>
      </c>
      <c r="C223" s="57" t="b">
        <f>FALSE</f>
        <v>0</v>
      </c>
      <c r="D223" s="37" t="b">
        <f>VLOOKUP(A223,Módulos!A:B,2,FALSE)</f>
        <v>0</v>
      </c>
      <c r="E223" s="57" t="str">
        <f>IF(C223,"Nenhuma",VLOOKUP(B223,Funcoes_Outputs!B:C,2,FALSE))</f>
        <v>calcular_beneficios_inss</v>
      </c>
    </row>
    <row r="224" spans="1:5" x14ac:dyDescent="0.25">
      <c r="A224" s="57" t="s">
        <v>468</v>
      </c>
      <c r="B224" s="57" t="s">
        <v>93</v>
      </c>
      <c r="C224" s="57" t="b">
        <f>FALSE</f>
        <v>0</v>
      </c>
      <c r="D224" s="37" t="b">
        <f>VLOOKUP(A224,Módulos!A:B,2,FALSE)</f>
        <v>0</v>
      </c>
      <c r="E224" s="57" t="str">
        <f>IF(C224,"Nenhuma",VLOOKUP(B224,Funcoes_Outputs!B:C,2,FALSE))</f>
        <v>calcular_beneficios_inss</v>
      </c>
    </row>
    <row r="225" spans="1:5" x14ac:dyDescent="0.25">
      <c r="A225" s="57" t="s">
        <v>468</v>
      </c>
      <c r="B225" s="57" t="s">
        <v>94</v>
      </c>
      <c r="C225" s="57" t="b">
        <f>FALSE</f>
        <v>0</v>
      </c>
      <c r="D225" s="37" t="b">
        <f>VLOOKUP(A225,Módulos!A:B,2,FALSE)</f>
        <v>0</v>
      </c>
      <c r="E225" s="57" t="str">
        <f>IF(C225,"Nenhuma",VLOOKUP(B225,Funcoes_Outputs!B:C,2,FALSE))</f>
        <v>calcular_beneficios_inss</v>
      </c>
    </row>
    <row r="226" spans="1:5" x14ac:dyDescent="0.25">
      <c r="A226" s="57" t="s">
        <v>468</v>
      </c>
      <c r="B226" s="57" t="s">
        <v>206</v>
      </c>
      <c r="C226" s="57" t="b">
        <f>TRUE</f>
        <v>1</v>
      </c>
      <c r="D226" s="37" t="b">
        <f>VLOOKUP(A226,Módulos!A:B,2,FALSE)</f>
        <v>0</v>
      </c>
      <c r="E226" s="57" t="str">
        <f>IF(C226,"Nenhuma",VLOOKUP(B226,Funcoes_Outputs!B:C,2,FALSE))</f>
        <v>Nenhuma</v>
      </c>
    </row>
    <row r="227" spans="1:5" x14ac:dyDescent="0.25">
      <c r="A227" s="57" t="s">
        <v>468</v>
      </c>
      <c r="B227" s="57" t="s">
        <v>207</v>
      </c>
      <c r="C227" s="57" t="b">
        <f>TRUE</f>
        <v>1</v>
      </c>
      <c r="D227" s="37" t="b">
        <f>VLOOKUP(A227,Módulos!A:B,2,FALSE)</f>
        <v>0</v>
      </c>
      <c r="E227" s="57" t="str">
        <f>IF(C227,"Nenhuma",VLOOKUP(B227,Funcoes_Outputs!B:C,2,FALSE))</f>
        <v>Nenhuma</v>
      </c>
    </row>
    <row r="228" spans="1:5" x14ac:dyDescent="0.25">
      <c r="A228" s="57" t="s">
        <v>468</v>
      </c>
      <c r="B228" s="57" t="s">
        <v>208</v>
      </c>
      <c r="C228" s="57" t="b">
        <f>TRUE</f>
        <v>1</v>
      </c>
      <c r="D228" s="37" t="b">
        <f>VLOOKUP(A228,Módulos!A:B,2,FALSE)</f>
        <v>0</v>
      </c>
      <c r="E228" s="57" t="str">
        <f>IF(C228,"Nenhuma",VLOOKUP(B228,Funcoes_Outputs!B:C,2,FALSE))</f>
        <v>Nenhuma</v>
      </c>
    </row>
    <row r="229" spans="1:5" x14ac:dyDescent="0.25">
      <c r="A229" s="57" t="s">
        <v>468</v>
      </c>
      <c r="B229" s="57" t="s">
        <v>209</v>
      </c>
      <c r="C229" s="57" t="b">
        <f>TRUE</f>
        <v>1</v>
      </c>
      <c r="D229" s="37" t="b">
        <f>VLOOKUP(A229,Módulos!A:B,2,FALSE)</f>
        <v>0</v>
      </c>
      <c r="E229" s="57" t="str">
        <f>IF(C229,"Nenhuma",VLOOKUP(B229,Funcoes_Outputs!B:C,2,FALSE))</f>
        <v>Nenhuma</v>
      </c>
    </row>
    <row r="230" spans="1:5" x14ac:dyDescent="0.25">
      <c r="A230" s="57" t="s">
        <v>468</v>
      </c>
      <c r="B230" s="57" t="s">
        <v>2</v>
      </c>
      <c r="C230" s="57" t="b">
        <f>TRUE</f>
        <v>1</v>
      </c>
      <c r="D230" s="37" t="b">
        <f>VLOOKUP(A230,Módulos!A:B,2,FALSE)</f>
        <v>0</v>
      </c>
      <c r="E230" s="57" t="str">
        <f>IF(C230,"Nenhuma",VLOOKUP(B230,Funcoes_Outputs!B:C,2,FALSE))</f>
        <v>Nenhuma</v>
      </c>
    </row>
    <row r="231" spans="1:5" x14ac:dyDescent="0.25">
      <c r="A231" s="57" t="s">
        <v>468</v>
      </c>
      <c r="B231" s="57" t="s">
        <v>1</v>
      </c>
      <c r="C231" s="57" t="b">
        <f>TRUE</f>
        <v>1</v>
      </c>
      <c r="D231" s="37" t="b">
        <f>VLOOKUP(A231,Módulos!A:B,2,FALSE)</f>
        <v>0</v>
      </c>
      <c r="E231" s="57" t="str">
        <f>IF(C231,"Nenhuma",VLOOKUP(B231,Funcoes_Outputs!B:C,2,FALSE))</f>
        <v>Nenhuma</v>
      </c>
    </row>
    <row r="232" spans="1:5" x14ac:dyDescent="0.25">
      <c r="A232" s="57" t="s">
        <v>468</v>
      </c>
      <c r="B232" s="57" t="s">
        <v>141</v>
      </c>
      <c r="C232" s="57" t="b">
        <f>FALSE</f>
        <v>0</v>
      </c>
      <c r="D232" s="37" t="b">
        <f>VLOOKUP(A232,Módulos!A:B,2,FALSE)</f>
        <v>0</v>
      </c>
      <c r="E232" s="57" t="str">
        <f>IF(C232,"Nenhuma",VLOOKUP(B232,Funcoes_Outputs!B:C,2,FALSE))</f>
        <v>calcular_turnovergeral</v>
      </c>
    </row>
    <row r="233" spans="1:5" x14ac:dyDescent="0.25">
      <c r="A233" s="57" t="s">
        <v>469</v>
      </c>
      <c r="B233" s="57" t="s">
        <v>482</v>
      </c>
      <c r="C233" s="57" t="b">
        <f>TRUE</f>
        <v>1</v>
      </c>
      <c r="D233" s="37" t="b">
        <f>VLOOKUP(A233,Módulos!A:B,2,FALSE)</f>
        <v>0</v>
      </c>
      <c r="E233" s="57" t="str">
        <f>IF(C233,"Nenhuma",VLOOKUP(B233,Funcoes_Outputs!B:C,2,FALSE))</f>
        <v>Nenhuma</v>
      </c>
    </row>
    <row r="234" spans="1:5" x14ac:dyDescent="0.25">
      <c r="A234" s="57" t="s">
        <v>470</v>
      </c>
      <c r="B234" s="57" t="s">
        <v>483</v>
      </c>
      <c r="C234" s="57" t="b">
        <f>TRUE</f>
        <v>1</v>
      </c>
      <c r="D234" s="37" t="b">
        <f>VLOOKUP(A234,Módulos!A:B,2,FALSE)</f>
        <v>0</v>
      </c>
      <c r="E234" s="57" t="str">
        <f>IF(C234,"Nenhuma",VLOOKUP(B234,Funcoes_Outputs!B:C,2,FALSE))</f>
        <v>Nenhuma</v>
      </c>
    </row>
    <row r="235" spans="1:5" x14ac:dyDescent="0.25">
      <c r="A235" s="57" t="s">
        <v>470</v>
      </c>
      <c r="B235" s="57" t="s">
        <v>1</v>
      </c>
      <c r="C235" s="57" t="b">
        <f>TRUE</f>
        <v>1</v>
      </c>
      <c r="D235" s="37" t="b">
        <f>VLOOKUP(A235,Módulos!A:B,2,FALSE)</f>
        <v>0</v>
      </c>
      <c r="E235" s="57" t="str">
        <f>IF(C235,"Nenhuma",VLOOKUP(B235,Funcoes_Outputs!B:C,2,FALSE))</f>
        <v>Nenhuma</v>
      </c>
    </row>
    <row r="236" spans="1:5" x14ac:dyDescent="0.25">
      <c r="A236" s="57" t="s">
        <v>470</v>
      </c>
      <c r="B236" s="57" t="s">
        <v>13</v>
      </c>
      <c r="C236" s="57" t="b">
        <f>TRUE</f>
        <v>1</v>
      </c>
      <c r="D236" s="37" t="b">
        <f>VLOOKUP(A236,Módulos!A:B,2,FALSE)</f>
        <v>0</v>
      </c>
      <c r="E236" s="57" t="str">
        <f>IF(C236,"Nenhuma",VLOOKUP(B236,Funcoes_Outputs!B:C,2,FALSE))</f>
        <v>Nenhuma</v>
      </c>
    </row>
    <row r="237" spans="1:5" x14ac:dyDescent="0.25">
      <c r="A237" s="57" t="s">
        <v>470</v>
      </c>
      <c r="B237" s="57" t="s">
        <v>484</v>
      </c>
      <c r="C237" s="57" t="b">
        <f>TRUE</f>
        <v>1</v>
      </c>
      <c r="D237" s="37" t="b">
        <f>VLOOKUP(A237,Módulos!A:B,2,FALSE)</f>
        <v>0</v>
      </c>
      <c r="E237" s="57" t="str">
        <f>IF(C237,"Nenhuma",VLOOKUP(B237,Funcoes_Outputs!B:C,2,FALSE))</f>
        <v>Nenhuma</v>
      </c>
    </row>
    <row r="238" spans="1:5" x14ac:dyDescent="0.25">
      <c r="A238" s="57" t="s">
        <v>470</v>
      </c>
      <c r="B238" s="57" t="s">
        <v>56</v>
      </c>
      <c r="C238" s="57" t="b">
        <f>TRUE</f>
        <v>1</v>
      </c>
      <c r="D238" s="37" t="b">
        <f>VLOOKUP(A238,Módulos!A:B,2,FALSE)</f>
        <v>0</v>
      </c>
      <c r="E238" s="57" t="str">
        <f>IF(C238,"Nenhuma",VLOOKUP(B238,Funcoes_Outputs!B:C,2,FALSE))</f>
        <v>Nenhuma</v>
      </c>
    </row>
    <row r="239" spans="1:5" x14ac:dyDescent="0.25">
      <c r="A239" s="57" t="s">
        <v>470</v>
      </c>
      <c r="B239" s="57" t="s">
        <v>64</v>
      </c>
      <c r="C239" s="57" t="b">
        <f>TRUE</f>
        <v>1</v>
      </c>
      <c r="D239" s="37" t="b">
        <f>VLOOKUP(A239,Módulos!A:B,2,FALSE)</f>
        <v>0</v>
      </c>
      <c r="E239" s="57" t="str">
        <f>IF(C239,"Nenhuma",VLOOKUP(B239,Funcoes_Outputs!B:C,2,FALSE))</f>
        <v>Nenhuma</v>
      </c>
    </row>
    <row r="240" spans="1:5" x14ac:dyDescent="0.25">
      <c r="A240" s="57" t="s">
        <v>470</v>
      </c>
      <c r="B240" s="57" t="s">
        <v>57</v>
      </c>
      <c r="C240" s="57" t="b">
        <f>TRUE</f>
        <v>1</v>
      </c>
      <c r="D240" s="37" t="b">
        <f>VLOOKUP(A240,Módulos!A:B,2,FALSE)</f>
        <v>0</v>
      </c>
      <c r="E240" s="57" t="str">
        <f>IF(C240,"Nenhuma",VLOOKUP(B240,Funcoes_Outputs!B:C,2,FALSE))</f>
        <v>Nenhuma</v>
      </c>
    </row>
    <row r="241" spans="1:5" x14ac:dyDescent="0.25">
      <c r="A241" s="57" t="s">
        <v>470</v>
      </c>
      <c r="B241" s="57" t="s">
        <v>65</v>
      </c>
      <c r="C241" s="57" t="b">
        <f>TRUE</f>
        <v>1</v>
      </c>
      <c r="D241" s="37" t="b">
        <f>VLOOKUP(A241,Módulos!A:B,2,FALSE)</f>
        <v>0</v>
      </c>
      <c r="E241" s="57" t="str">
        <f>IF(C241,"Nenhuma",VLOOKUP(B241,Funcoes_Outputs!B:C,2,FALSE))</f>
        <v>Nenhuma</v>
      </c>
    </row>
    <row r="242" spans="1:5" x14ac:dyDescent="0.25">
      <c r="A242" s="57" t="s">
        <v>470</v>
      </c>
      <c r="B242" s="57" t="s">
        <v>54</v>
      </c>
      <c r="C242" s="57" t="b">
        <f>TRUE</f>
        <v>1</v>
      </c>
      <c r="D242" s="37" t="b">
        <f>VLOOKUP(A242,Módulos!A:B,2,FALSE)</f>
        <v>0</v>
      </c>
      <c r="E242" s="57" t="str">
        <f>IF(C242,"Nenhuma",VLOOKUP(B242,Funcoes_Outputs!B:C,2,FALSE))</f>
        <v>Nenhuma</v>
      </c>
    </row>
    <row r="243" spans="1:5" x14ac:dyDescent="0.25">
      <c r="A243" s="57" t="s">
        <v>470</v>
      </c>
      <c r="B243" s="57" t="s">
        <v>62</v>
      </c>
      <c r="C243" s="57" t="b">
        <f>TRUE</f>
        <v>1</v>
      </c>
      <c r="D243" s="37" t="b">
        <f>VLOOKUP(A243,Módulos!A:B,2,FALSE)</f>
        <v>0</v>
      </c>
      <c r="E243" s="57" t="str">
        <f>IF(C243,"Nenhuma",VLOOKUP(B243,Funcoes_Outputs!B:C,2,FALSE))</f>
        <v>Nenhuma</v>
      </c>
    </row>
    <row r="244" spans="1:5" x14ac:dyDescent="0.25">
      <c r="A244" s="57" t="s">
        <v>470</v>
      </c>
      <c r="B244" s="57" t="s">
        <v>55</v>
      </c>
      <c r="C244" s="57" t="b">
        <f>TRUE</f>
        <v>1</v>
      </c>
      <c r="D244" s="37" t="b">
        <f>VLOOKUP(A244,Módulos!A:B,2,FALSE)</f>
        <v>0</v>
      </c>
      <c r="E244" s="57" t="str">
        <f>IF(C244,"Nenhuma",VLOOKUP(B244,Funcoes_Outputs!B:C,2,FALSE))</f>
        <v>Nenhuma</v>
      </c>
    </row>
    <row r="245" spans="1:5" x14ac:dyDescent="0.25">
      <c r="A245" s="57" t="s">
        <v>470</v>
      </c>
      <c r="B245" s="57" t="s">
        <v>63</v>
      </c>
      <c r="C245" s="57" t="b">
        <f>TRUE</f>
        <v>1</v>
      </c>
      <c r="D245" s="37" t="b">
        <f>VLOOKUP(A245,Módulos!A:B,2,FALSE)</f>
        <v>0</v>
      </c>
      <c r="E245" s="57" t="str">
        <f>IF(C245,"Nenhuma",VLOOKUP(B245,Funcoes_Outputs!B:C,2,FALSE))</f>
        <v>Nenhuma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workbookViewId="0">
      <selection activeCell="C8" sqref="C8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51</v>
      </c>
      <c r="B2" s="37" t="s">
        <v>53</v>
      </c>
      <c r="C2" s="37" t="str">
        <f>A2</f>
        <v>calcular_faltas</v>
      </c>
    </row>
    <row r="3" spans="1:3" x14ac:dyDescent="0.25">
      <c r="A3" s="37" t="s">
        <v>70</v>
      </c>
      <c r="B3" s="37" t="s">
        <v>54</v>
      </c>
      <c r="C3" s="37" t="str">
        <f t="shared" ref="C3:C66" si="0">A3</f>
        <v>calcular_eventos</v>
      </c>
    </row>
    <row r="4" spans="1:3" x14ac:dyDescent="0.25">
      <c r="A4"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r="A5" s="37" t="s">
        <v>70</v>
      </c>
      <c r="B5" s="37" t="s">
        <v>56</v>
      </c>
      <c r="C5" s="37" t="str">
        <f t="shared" si="0"/>
        <v>calcular_eventos</v>
      </c>
    </row>
    <row r="6" spans="1:3" x14ac:dyDescent="0.25">
      <c r="A6" s="37" t="s">
        <v>70</v>
      </c>
      <c r="B6" s="37" t="s">
        <v>57</v>
      </c>
      <c r="C6" s="37" t="str">
        <f t="shared" si="0"/>
        <v>calcular_eventos</v>
      </c>
    </row>
    <row r="7" spans="1:3" x14ac:dyDescent="0.25">
      <c r="A7" s="37" t="s">
        <v>70</v>
      </c>
      <c r="B7" s="37" t="s">
        <v>58</v>
      </c>
      <c r="C7" s="37" t="str">
        <f t="shared" si="0"/>
        <v>calcular_eventos</v>
      </c>
    </row>
    <row r="8" spans="1:3" x14ac:dyDescent="0.25">
      <c r="A8" s="37" t="s">
        <v>70</v>
      </c>
      <c r="B8" s="37" t="s">
        <v>59</v>
      </c>
      <c r="C8" s="37" t="str">
        <f t="shared" si="0"/>
        <v>calcular_eventos</v>
      </c>
    </row>
    <row r="9" spans="1:3" x14ac:dyDescent="0.25">
      <c r="A9" s="37" t="s">
        <v>70</v>
      </c>
      <c r="B9" s="37" t="s">
        <v>60</v>
      </c>
      <c r="C9" s="37" t="str">
        <f t="shared" si="0"/>
        <v>calcular_eventos</v>
      </c>
    </row>
    <row r="10" spans="1:3" x14ac:dyDescent="0.25">
      <c r="A10" s="37" t="s">
        <v>70</v>
      </c>
      <c r="B10" s="37" t="s">
        <v>61</v>
      </c>
      <c r="C10" s="37" t="str">
        <f t="shared" si="0"/>
        <v>calcular_eventos</v>
      </c>
    </row>
    <row r="11" spans="1:3" x14ac:dyDescent="0.25">
      <c r="A11" s="37" t="s">
        <v>70</v>
      </c>
      <c r="B11" s="37" t="s">
        <v>62</v>
      </c>
      <c r="C11" s="37" t="str">
        <f t="shared" si="0"/>
        <v>calcular_eventos</v>
      </c>
    </row>
    <row r="12" spans="1:3" x14ac:dyDescent="0.25">
      <c r="A12" s="37" t="s">
        <v>70</v>
      </c>
      <c r="B12" s="37" t="s">
        <v>63</v>
      </c>
      <c r="C12" s="37" t="str">
        <f t="shared" si="0"/>
        <v>calcular_eventos</v>
      </c>
    </row>
    <row r="13" spans="1:3" x14ac:dyDescent="0.25">
      <c r="A13" s="37" t="s">
        <v>70</v>
      </c>
      <c r="B13" s="37" t="s">
        <v>64</v>
      </c>
      <c r="C13" s="37" t="str">
        <f t="shared" si="0"/>
        <v>calcular_eventos</v>
      </c>
    </row>
    <row r="14" spans="1:3" x14ac:dyDescent="0.25">
      <c r="A14" s="37" t="s">
        <v>70</v>
      </c>
      <c r="B14" s="37" t="s">
        <v>65</v>
      </c>
      <c r="C14" s="37" t="str">
        <f t="shared" si="0"/>
        <v>calcular_eventos</v>
      </c>
    </row>
    <row r="15" spans="1:3" x14ac:dyDescent="0.25">
      <c r="A15" s="37" t="s">
        <v>70</v>
      </c>
      <c r="B15" s="37" t="s">
        <v>66</v>
      </c>
      <c r="C15" s="37" t="str">
        <f t="shared" si="0"/>
        <v>calcular_eventos</v>
      </c>
    </row>
    <row r="16" spans="1:3" x14ac:dyDescent="0.25">
      <c r="A16" s="37" t="s">
        <v>70</v>
      </c>
      <c r="B16" s="37" t="s">
        <v>67</v>
      </c>
      <c r="C16" s="37" t="str">
        <f t="shared" si="0"/>
        <v>calcular_eventos</v>
      </c>
    </row>
    <row r="17" spans="1:3" x14ac:dyDescent="0.25">
      <c r="A17" s="37" t="s">
        <v>70</v>
      </c>
      <c r="B17" s="37" t="s">
        <v>68</v>
      </c>
      <c r="C17" s="37" t="str">
        <f t="shared" si="0"/>
        <v>calcular_eventos</v>
      </c>
    </row>
    <row r="18" spans="1:3" x14ac:dyDescent="0.25">
      <c r="A18" s="37" t="s">
        <v>70</v>
      </c>
      <c r="B18" s="37" t="s">
        <v>69</v>
      </c>
      <c r="C18" s="37" t="str">
        <f t="shared" si="0"/>
        <v>calcular_eventos</v>
      </c>
    </row>
    <row r="19" spans="1:3" x14ac:dyDescent="0.25">
      <c r="A19" s="37" t="s">
        <v>71</v>
      </c>
      <c r="B19" s="37" t="s">
        <v>74</v>
      </c>
      <c r="C19" s="37" t="str">
        <f t="shared" si="0"/>
        <v>calcular_turnover</v>
      </c>
    </row>
    <row r="20" spans="1:3" x14ac:dyDescent="0.25">
      <c r="A20" s="37" t="s">
        <v>71</v>
      </c>
      <c r="B20" s="37" t="s">
        <v>73</v>
      </c>
      <c r="C20" s="37" t="str">
        <f t="shared" si="0"/>
        <v>calcular_turnover</v>
      </c>
    </row>
    <row r="21" spans="1:3" x14ac:dyDescent="0.25">
      <c r="A21" s="37" t="s">
        <v>75</v>
      </c>
      <c r="B21" s="37" t="s">
        <v>77</v>
      </c>
      <c r="C21" s="37" t="str">
        <f t="shared" si="0"/>
        <v>calcular_absenteismo</v>
      </c>
    </row>
    <row r="22" spans="1:3" x14ac:dyDescent="0.25">
      <c r="A22" s="37" t="s">
        <v>75</v>
      </c>
      <c r="B22" s="37" t="s">
        <v>78</v>
      </c>
      <c r="C22" s="37" t="str">
        <f t="shared" si="0"/>
        <v>calcular_absenteismo</v>
      </c>
    </row>
    <row r="23" spans="1:3" x14ac:dyDescent="0.25">
      <c r="A23" s="37" t="s">
        <v>79</v>
      </c>
      <c r="B23" s="37" t="s">
        <v>80</v>
      </c>
      <c r="C23" s="37" t="str">
        <f t="shared" si="0"/>
        <v>calcular_multas</v>
      </c>
    </row>
    <row r="24" spans="1:3" x14ac:dyDescent="0.25">
      <c r="A24" s="37" t="s">
        <v>85</v>
      </c>
      <c r="B24" s="37" t="s">
        <v>87</v>
      </c>
      <c r="C24" s="37" t="str">
        <f t="shared" si="0"/>
        <v>calcular_acoes_regressivas_inss</v>
      </c>
    </row>
    <row r="25" spans="1:3" x14ac:dyDescent="0.25">
      <c r="A25" s="37" t="s">
        <v>85</v>
      </c>
      <c r="B25" s="37" t="s">
        <v>88</v>
      </c>
      <c r="C25" s="37" t="str">
        <f t="shared" si="0"/>
        <v>calcular_acoes_regressivas_inss</v>
      </c>
    </row>
    <row r="26" spans="1:3" x14ac:dyDescent="0.25">
      <c r="A26" s="37" t="s">
        <v>85</v>
      </c>
      <c r="B26" s="37" t="s">
        <v>219</v>
      </c>
      <c r="C26" s="37" t="str">
        <f t="shared" si="0"/>
        <v>calcular_acoes_regressivas_inss</v>
      </c>
    </row>
    <row r="27" spans="1:3" x14ac:dyDescent="0.25">
      <c r="A27" s="37" t="s">
        <v>85</v>
      </c>
      <c r="B27" s="37" t="s">
        <v>218</v>
      </c>
      <c r="C27" s="37" t="str">
        <f t="shared" si="0"/>
        <v>calcular_acoes_regressivas_inss</v>
      </c>
    </row>
    <row r="28" spans="1:3" x14ac:dyDescent="0.25">
      <c r="A28" s="37" t="s">
        <v>90</v>
      </c>
      <c r="B28" s="37" t="s">
        <v>91</v>
      </c>
      <c r="C28" s="37" t="str">
        <f t="shared" si="0"/>
        <v>calcular_beneficios_inss</v>
      </c>
    </row>
    <row r="29" spans="1:3" x14ac:dyDescent="0.25">
      <c r="A29" s="37" t="s">
        <v>90</v>
      </c>
      <c r="B29" s="37" t="s">
        <v>92</v>
      </c>
      <c r="C29" s="37" t="str">
        <f t="shared" si="0"/>
        <v>calcular_beneficios_inss</v>
      </c>
    </row>
    <row r="30" spans="1:3" x14ac:dyDescent="0.25">
      <c r="A30" s="37" t="s">
        <v>90</v>
      </c>
      <c r="B30" s="37" t="s">
        <v>93</v>
      </c>
      <c r="C30" s="37" t="str">
        <f t="shared" si="0"/>
        <v>calcular_beneficios_inss</v>
      </c>
    </row>
    <row r="31" spans="1:3" x14ac:dyDescent="0.25">
      <c r="A31" s="37" t="s">
        <v>90</v>
      </c>
      <c r="B31" s="37" t="s">
        <v>94</v>
      </c>
      <c r="C31" s="37" t="str">
        <f t="shared" si="0"/>
        <v>calcular_beneficios_inss</v>
      </c>
    </row>
    <row r="32" spans="1:3" x14ac:dyDescent="0.25">
      <c r="A32" s="37" t="s">
        <v>90</v>
      </c>
      <c r="B32" s="37" t="s">
        <v>95</v>
      </c>
      <c r="C32" s="37" t="str">
        <f t="shared" si="0"/>
        <v>calcular_beneficios_inss</v>
      </c>
    </row>
    <row r="33" spans="1:3" x14ac:dyDescent="0.25">
      <c r="A33" s="37" t="s">
        <v>90</v>
      </c>
      <c r="B33" s="37" t="s">
        <v>96</v>
      </c>
      <c r="C33" s="37" t="str">
        <f t="shared" si="0"/>
        <v>calcular_beneficios_inss</v>
      </c>
    </row>
    <row r="34" spans="1:3" x14ac:dyDescent="0.25">
      <c r="A34" s="37" t="s">
        <v>90</v>
      </c>
      <c r="B34" s="37" t="s">
        <v>103</v>
      </c>
      <c r="C34" s="37" t="str">
        <f t="shared" si="0"/>
        <v>calcular_beneficios_inss</v>
      </c>
    </row>
    <row r="35" spans="1:3" x14ac:dyDescent="0.25">
      <c r="A35" s="37" t="s">
        <v>90</v>
      </c>
      <c r="B35" s="37" t="s">
        <v>104</v>
      </c>
      <c r="C35" s="37" t="str">
        <f t="shared" si="0"/>
        <v>calcular_beneficios_inss</v>
      </c>
    </row>
    <row r="36" spans="1:3" x14ac:dyDescent="0.25">
      <c r="A36" s="37" t="s">
        <v>90</v>
      </c>
      <c r="B36" s="37" t="s">
        <v>105</v>
      </c>
      <c r="C36" s="37" t="str">
        <f t="shared" si="0"/>
        <v>calcular_beneficios_inss</v>
      </c>
    </row>
    <row r="37" spans="1:3" x14ac:dyDescent="0.25">
      <c r="A37" s="37" t="s">
        <v>90</v>
      </c>
      <c r="B37" s="37" t="s">
        <v>106</v>
      </c>
      <c r="C37" s="37" t="str">
        <f t="shared" si="0"/>
        <v>calcular_beneficios_inss</v>
      </c>
    </row>
    <row r="38" spans="1:3" x14ac:dyDescent="0.25">
      <c r="A38" s="37" t="s">
        <v>90</v>
      </c>
      <c r="B38" s="37" t="s">
        <v>107</v>
      </c>
      <c r="C38" s="37" t="str">
        <f t="shared" si="0"/>
        <v>calcular_beneficios_inss</v>
      </c>
    </row>
    <row r="39" spans="1:3" x14ac:dyDescent="0.25">
      <c r="A39" s="37" t="s">
        <v>90</v>
      </c>
      <c r="B39" s="37" t="s">
        <v>108</v>
      </c>
      <c r="C39" s="37" t="str">
        <f t="shared" si="0"/>
        <v>calcular_beneficios_inss</v>
      </c>
    </row>
    <row r="40" spans="1:3" x14ac:dyDescent="0.25">
      <c r="A40" s="37" t="s">
        <v>109</v>
      </c>
      <c r="B40" s="37" t="s">
        <v>111</v>
      </c>
      <c r="C40" s="37" t="str">
        <f t="shared" si="0"/>
        <v>calcular_presenteismo</v>
      </c>
    </row>
    <row r="41" spans="1:3" x14ac:dyDescent="0.25">
      <c r="A41" s="37" t="s">
        <v>109</v>
      </c>
      <c r="B41" s="37" t="s">
        <v>112</v>
      </c>
      <c r="C41" s="37" t="str">
        <f t="shared" si="0"/>
        <v>calcular_presenteismo</v>
      </c>
    </row>
    <row r="42" spans="1:3" x14ac:dyDescent="0.25">
      <c r="A42" s="37" t="s">
        <v>113</v>
      </c>
      <c r="B42" s="37" t="s">
        <v>114</v>
      </c>
      <c r="C42" s="37" t="str">
        <f t="shared" si="0"/>
        <v>calcular_despesasmedicas</v>
      </c>
    </row>
    <row r="43" spans="1:3" x14ac:dyDescent="0.25">
      <c r="A43" s="37" t="s">
        <v>113</v>
      </c>
      <c r="B43" s="37" t="s">
        <v>116</v>
      </c>
      <c r="C43" s="37" t="str">
        <f t="shared" si="0"/>
        <v>calcular_despesasmedicas</v>
      </c>
    </row>
    <row r="44" spans="1:3" x14ac:dyDescent="0.25">
      <c r="A44" s="37" t="s">
        <v>118</v>
      </c>
      <c r="B44" s="37" t="s">
        <v>119</v>
      </c>
      <c r="C44" s="37" t="str">
        <f t="shared" si="0"/>
        <v>calcular_refugo_retrabalho</v>
      </c>
    </row>
    <row r="45" spans="1:3" x14ac:dyDescent="0.25">
      <c r="A45" s="37" t="s">
        <v>118</v>
      </c>
      <c r="B45" s="37" t="s">
        <v>120</v>
      </c>
      <c r="C45" s="37" t="str">
        <f t="shared" si="0"/>
        <v>calcular_refugo_retrabalho</v>
      </c>
    </row>
    <row r="46" spans="1:3" x14ac:dyDescent="0.25">
      <c r="A46" s="37" t="s">
        <v>121</v>
      </c>
      <c r="B46" s="37" t="s">
        <v>123</v>
      </c>
      <c r="C46" s="37" t="str">
        <f t="shared" si="0"/>
        <v>calcular_mp_insumos</v>
      </c>
    </row>
    <row r="47" spans="1:3" x14ac:dyDescent="0.25">
      <c r="A47" s="37" t="s">
        <v>121</v>
      </c>
      <c r="B47" s="37" t="s">
        <v>124</v>
      </c>
      <c r="C47" s="37" t="str">
        <f t="shared" si="0"/>
        <v>calcular_mp_insumos</v>
      </c>
    </row>
    <row r="48" spans="1:3" x14ac:dyDescent="0.25">
      <c r="A48" s="37" t="s">
        <v>125</v>
      </c>
      <c r="B48" s="37" t="s">
        <v>126</v>
      </c>
      <c r="C48" s="37" t="str">
        <f t="shared" si="0"/>
        <v>calcular_indices_ampliados</v>
      </c>
    </row>
    <row r="49" spans="1:3" x14ac:dyDescent="0.25">
      <c r="A49" s="37" t="s">
        <v>125</v>
      </c>
      <c r="B49" s="37" t="s">
        <v>127</v>
      </c>
      <c r="C49" s="37" t="str">
        <f t="shared" si="0"/>
        <v>calcular_indices_ampliados</v>
      </c>
    </row>
    <row r="50" spans="1:3" x14ac:dyDescent="0.25">
      <c r="A50" s="37" t="s">
        <v>125</v>
      </c>
      <c r="B50" s="37" t="s">
        <v>128</v>
      </c>
      <c r="C50" s="37" t="str">
        <f t="shared" si="0"/>
        <v>calcular_indices_ampliados</v>
      </c>
    </row>
    <row r="51" spans="1:3" x14ac:dyDescent="0.25">
      <c r="A51" s="37" t="s">
        <v>134</v>
      </c>
      <c r="B51" s="37" t="s">
        <v>135</v>
      </c>
      <c r="C51" s="37" t="str">
        <f t="shared" si="0"/>
        <v>calcular_engajamento</v>
      </c>
    </row>
    <row r="52" spans="1:3" x14ac:dyDescent="0.25">
      <c r="A52" s="37" t="s">
        <v>134</v>
      </c>
      <c r="B52" s="37" t="s">
        <v>136</v>
      </c>
      <c r="C52" s="37" t="str">
        <f t="shared" si="0"/>
        <v>calcular_engajamento</v>
      </c>
    </row>
    <row r="53" spans="1:3" x14ac:dyDescent="0.25">
      <c r="A53" s="37" t="s">
        <v>134</v>
      </c>
      <c r="B53" s="37" t="s">
        <v>137</v>
      </c>
      <c r="C53" s="37" t="str">
        <f t="shared" si="0"/>
        <v>calcular_engajamento</v>
      </c>
    </row>
    <row r="54" spans="1:3" x14ac:dyDescent="0.25">
      <c r="A54" s="37" t="s">
        <v>138</v>
      </c>
      <c r="B54" s="37" t="s">
        <v>141</v>
      </c>
      <c r="C54" s="37" t="str">
        <f t="shared" si="0"/>
        <v>calcular_turnovergeral</v>
      </c>
    </row>
    <row r="55" spans="1:3" x14ac:dyDescent="0.25">
      <c r="A55" s="37" t="s">
        <v>138</v>
      </c>
      <c r="B55" s="37" t="s">
        <v>142</v>
      </c>
      <c r="C55" s="37" t="str">
        <f t="shared" si="0"/>
        <v>calcular_turnovergeral</v>
      </c>
    </row>
    <row r="56" spans="1:3" x14ac:dyDescent="0.25">
      <c r="A56" s="37" t="s">
        <v>143</v>
      </c>
      <c r="B56" s="37" t="s">
        <v>146</v>
      </c>
      <c r="C56" s="37" t="str">
        <f t="shared" si="0"/>
        <v>calcular_reclamatorias</v>
      </c>
    </row>
    <row r="57" spans="1:3" x14ac:dyDescent="0.25">
      <c r="A57" s="37" t="s">
        <v>143</v>
      </c>
      <c r="B57" s="37" t="s">
        <v>147</v>
      </c>
      <c r="C57" s="37" t="str">
        <f t="shared" si="0"/>
        <v>calcular_reclamatorias</v>
      </c>
    </row>
    <row r="58" spans="1:3" x14ac:dyDescent="0.25">
      <c r="A58" s="37" t="s">
        <v>148</v>
      </c>
      <c r="B58" s="37" t="s">
        <v>153</v>
      </c>
      <c r="C58" s="37" t="str">
        <f t="shared" si="0"/>
        <v>calcular_reajustes_plano</v>
      </c>
    </row>
    <row r="59" spans="1:3" x14ac:dyDescent="0.25">
      <c r="A59" s="37" t="s">
        <v>148</v>
      </c>
      <c r="B59" s="37" t="s">
        <v>154</v>
      </c>
      <c r="C59" s="37" t="str">
        <f t="shared" si="0"/>
        <v>calcular_reajustes_plano</v>
      </c>
    </row>
    <row r="60" spans="1:3" x14ac:dyDescent="0.25">
      <c r="A60" s="37" t="s">
        <v>155</v>
      </c>
      <c r="B60" s="37" t="s">
        <v>156</v>
      </c>
      <c r="C60" s="37" t="str">
        <f t="shared" si="0"/>
        <v>calcular_reabilitacao</v>
      </c>
    </row>
    <row r="61" spans="1:3" x14ac:dyDescent="0.25">
      <c r="A61" s="37" t="s">
        <v>155</v>
      </c>
      <c r="B61" s="37" t="s">
        <v>157</v>
      </c>
      <c r="C61" s="37" t="str">
        <f t="shared" si="0"/>
        <v>calcular_reabilitacao</v>
      </c>
    </row>
    <row r="62" spans="1:3" x14ac:dyDescent="0.25">
      <c r="A62" s="37" t="s">
        <v>160</v>
      </c>
      <c r="B62" s="37" t="s">
        <v>161</v>
      </c>
      <c r="C62" s="37" t="str">
        <f t="shared" si="0"/>
        <v>calcular_produtividade</v>
      </c>
    </row>
    <row r="63" spans="1:3" x14ac:dyDescent="0.25">
      <c r="A63" s="37" t="s">
        <v>164</v>
      </c>
      <c r="B63" s="37" t="s">
        <v>230</v>
      </c>
      <c r="C63" s="37" t="str">
        <f t="shared" si="0"/>
        <v>calcular_qualidade</v>
      </c>
    </row>
    <row r="64" spans="1:3" x14ac:dyDescent="0.25">
      <c r="A64" s="37" t="s">
        <v>172</v>
      </c>
      <c r="B64" s="37" t="s">
        <v>173</v>
      </c>
      <c r="C64" s="37" t="str">
        <f t="shared" si="0"/>
        <v>calcular_imagem_contracacao</v>
      </c>
    </row>
    <row r="65" spans="1:3" x14ac:dyDescent="0.25">
      <c r="A65" s="37" t="s">
        <v>172</v>
      </c>
      <c r="B65" s="37" t="s">
        <v>174</v>
      </c>
      <c r="C65" s="37" t="str">
        <f t="shared" si="0"/>
        <v>calcular_imagem_contracacao</v>
      </c>
    </row>
    <row r="66" spans="1:3" x14ac:dyDescent="0.25">
      <c r="A66" s="37" t="s">
        <v>176</v>
      </c>
      <c r="B66" s="37" t="s">
        <v>180</v>
      </c>
      <c r="C66" s="37" t="str">
        <f t="shared" si="0"/>
        <v>calcular_imagem_receita</v>
      </c>
    </row>
    <row r="67" spans="1:3" x14ac:dyDescent="0.25">
      <c r="A67" s="37" t="s">
        <v>176</v>
      </c>
      <c r="B67" s="37" t="s">
        <v>181</v>
      </c>
      <c r="C67" s="37" t="str">
        <f t="shared" ref="C67:C87" si="1">A67</f>
        <v>calcular_imagem_receita</v>
      </c>
    </row>
    <row r="68" spans="1:3" x14ac:dyDescent="0.25">
      <c r="A68" s="37" t="s">
        <v>220</v>
      </c>
      <c r="B68" s="37" t="s">
        <v>224</v>
      </c>
      <c r="C68" s="37" t="str">
        <f t="shared" si="1"/>
        <v>calcular_interrupcao_acidentes</v>
      </c>
    </row>
    <row r="69" spans="1:3" x14ac:dyDescent="0.25">
      <c r="A69" s="37" t="s">
        <v>220</v>
      </c>
      <c r="B69" s="37" t="s">
        <v>225</v>
      </c>
      <c r="C69" s="37" t="str">
        <f t="shared" si="1"/>
        <v>calcular_interrupcao_acidentes</v>
      </c>
    </row>
    <row r="70" spans="1:3" x14ac:dyDescent="0.25">
      <c r="A70" s="37" t="s">
        <v>228</v>
      </c>
      <c r="B70" s="37" t="s">
        <v>229</v>
      </c>
      <c r="C70" s="37" t="str">
        <f t="shared" si="1"/>
        <v>calcular_interdicao_fiscalizacao</v>
      </c>
    </row>
    <row r="71" spans="1:3" x14ac:dyDescent="0.25">
      <c r="A71" s="37" t="s">
        <v>468</v>
      </c>
      <c r="B71" s="37" t="s">
        <v>205</v>
      </c>
      <c r="C71" s="37" t="str">
        <f t="shared" si="1"/>
        <v>calcular_fap</v>
      </c>
    </row>
    <row r="72" spans="1:3" x14ac:dyDescent="0.25">
      <c r="A72" s="37" t="s">
        <v>468</v>
      </c>
      <c r="B72" s="37" t="s">
        <v>486</v>
      </c>
      <c r="C72" s="37" t="str">
        <f t="shared" si="1"/>
        <v>calcular_fap</v>
      </c>
    </row>
    <row r="73" spans="1:3" x14ac:dyDescent="0.25">
      <c r="A73" s="37" t="s">
        <v>468</v>
      </c>
      <c r="B73" s="37" t="s">
        <v>487</v>
      </c>
      <c r="C73" s="37" t="str">
        <f t="shared" si="1"/>
        <v>calcular_fap</v>
      </c>
    </row>
    <row r="74" spans="1:3" x14ac:dyDescent="0.25">
      <c r="A74" s="37" t="s">
        <v>468</v>
      </c>
      <c r="B74" s="37" t="s">
        <v>488</v>
      </c>
      <c r="C74" s="37" t="str">
        <f t="shared" si="1"/>
        <v>calcular_fap</v>
      </c>
    </row>
    <row r="75" spans="1:3" x14ac:dyDescent="0.25">
      <c r="A75" s="37" t="s">
        <v>468</v>
      </c>
      <c r="B75" s="37" t="s">
        <v>489</v>
      </c>
      <c r="C75" s="37" t="str">
        <f t="shared" si="1"/>
        <v>calcular_fap</v>
      </c>
    </row>
    <row r="76" spans="1:3" x14ac:dyDescent="0.25">
      <c r="A76" s="37" t="s">
        <v>468</v>
      </c>
      <c r="B76" s="37" t="s">
        <v>490</v>
      </c>
      <c r="C76" s="37" t="str">
        <f t="shared" si="1"/>
        <v>calcular_fap</v>
      </c>
    </row>
    <row r="77" spans="1:3" x14ac:dyDescent="0.25">
      <c r="A77" s="37" t="s">
        <v>468</v>
      </c>
      <c r="B77" s="37" t="s">
        <v>491</v>
      </c>
      <c r="C77" s="37" t="str">
        <f t="shared" si="1"/>
        <v>calcular_fap</v>
      </c>
    </row>
    <row r="78" spans="1:3" x14ac:dyDescent="0.25">
      <c r="A78" s="37" t="s">
        <v>468</v>
      </c>
      <c r="B78" s="37" t="s">
        <v>492</v>
      </c>
      <c r="C78" s="37" t="str">
        <f t="shared" si="1"/>
        <v>calcular_fap</v>
      </c>
    </row>
    <row r="79" spans="1:3" x14ac:dyDescent="0.25">
      <c r="A79" s="37" t="s">
        <v>468</v>
      </c>
      <c r="B79" s="37" t="s">
        <v>493</v>
      </c>
      <c r="C79" s="37" t="str">
        <f t="shared" si="1"/>
        <v>calcular_fap</v>
      </c>
    </row>
    <row r="80" spans="1:3" x14ac:dyDescent="0.25">
      <c r="A80" s="37" t="s">
        <v>468</v>
      </c>
      <c r="B80" s="37" t="s">
        <v>494</v>
      </c>
      <c r="C80" s="37" t="str">
        <f t="shared" si="1"/>
        <v>calcular_fap</v>
      </c>
    </row>
    <row r="81" spans="1:3" x14ac:dyDescent="0.25">
      <c r="A81" s="37" t="s">
        <v>468</v>
      </c>
      <c r="B81" s="37" t="s">
        <v>495</v>
      </c>
      <c r="C81" s="37" t="str">
        <f t="shared" si="1"/>
        <v>calcular_fap</v>
      </c>
    </row>
    <row r="82" spans="1:3" x14ac:dyDescent="0.25">
      <c r="A82" s="37" t="s">
        <v>468</v>
      </c>
      <c r="B82" s="37" t="s">
        <v>496</v>
      </c>
      <c r="C82" s="37" t="str">
        <f t="shared" si="1"/>
        <v>calcular_fap</v>
      </c>
    </row>
    <row r="83" spans="1:3" x14ac:dyDescent="0.25">
      <c r="A83" s="37" t="s">
        <v>469</v>
      </c>
      <c r="B83" s="57" t="s">
        <v>482</v>
      </c>
      <c r="C83" s="37" t="str">
        <f t="shared" si="1"/>
        <v>calcular_seguro_patrimonial</v>
      </c>
    </row>
    <row r="84" spans="1:3" x14ac:dyDescent="0.25">
      <c r="A84" s="37" t="s">
        <v>470</v>
      </c>
      <c r="B84" s="11" t="s">
        <v>497</v>
      </c>
      <c r="C84" s="37" t="str">
        <f t="shared" si="1"/>
        <v>calcular_taxas_acidentes</v>
      </c>
    </row>
    <row r="85" spans="1:3" x14ac:dyDescent="0.25">
      <c r="A85" s="37" t="s">
        <v>470</v>
      </c>
      <c r="B85" s="11" t="s">
        <v>498</v>
      </c>
      <c r="C85" s="37" t="str">
        <f t="shared" si="1"/>
        <v>calcular_taxas_acidentes</v>
      </c>
    </row>
    <row r="86" spans="1:3" x14ac:dyDescent="0.25">
      <c r="A86" s="37" t="s">
        <v>470</v>
      </c>
      <c r="B86" s="11" t="s">
        <v>475</v>
      </c>
      <c r="C86" s="37" t="str">
        <f t="shared" si="1"/>
        <v>calcular_taxas_acidentes</v>
      </c>
    </row>
    <row r="87" spans="1:3" x14ac:dyDescent="0.25">
      <c r="A87" s="37" t="s">
        <v>470</v>
      </c>
      <c r="B87" s="11" t="s">
        <v>477</v>
      </c>
      <c r="C87" s="37" t="str">
        <f t="shared" si="1"/>
        <v>calcular_taxas_acidentes</v>
      </c>
    </row>
  </sheetData>
  <autoFilter ref="A1:C87" xr:uid="{A2F5A233-41EA-4384-9155-6A1CAE4A11CF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E2" sqref="E2"/>
    </sheetView>
  </sheetViews>
  <sheetFormatPr defaultRowHeight="15" x14ac:dyDescent="0.25"/>
  <cols>
    <col min="1" max="1" width="23.7109375" style="83" customWidth="1"/>
    <col min="2" max="2" width="11.42578125" style="83" bestFit="1" customWidth="1"/>
    <col min="3" max="3" width="11.42578125" style="83" customWidth="1"/>
    <col min="4" max="4" width="15.85546875" style="82" bestFit="1" customWidth="1"/>
    <col min="5" max="5" width="16.5703125" style="82" bestFit="1" customWidth="1"/>
    <col min="6" max="16384" width="9.140625" style="82"/>
  </cols>
  <sheetData>
    <row r="1" spans="1:5" x14ac:dyDescent="0.25">
      <c r="A1" s="81" t="s">
        <v>4</v>
      </c>
      <c r="B1" s="81" t="s">
        <v>33</v>
      </c>
      <c r="C1" s="81" t="s">
        <v>3</v>
      </c>
      <c r="D1" s="81" t="s">
        <v>12</v>
      </c>
      <c r="E1" s="81" t="s">
        <v>467</v>
      </c>
    </row>
    <row r="2" spans="1:5" x14ac:dyDescent="0.25">
      <c r="A2" s="83">
        <v>5</v>
      </c>
      <c r="B2" s="83">
        <v>200</v>
      </c>
      <c r="C2" s="81">
        <v>2017</v>
      </c>
      <c r="D2" s="82">
        <v>0.1</v>
      </c>
      <c r="E2" s="82">
        <v>1800</v>
      </c>
    </row>
    <row r="3" spans="1:5" x14ac:dyDescent="0.25">
      <c r="C3" s="8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8"/>
    <col min="6" max="6" width="12.28515625" style="58" bestFit="1" customWidth="1"/>
    <col min="7" max="7" width="18.42578125" style="58" bestFit="1" customWidth="1"/>
    <col min="8" max="8" width="14" style="58" customWidth="1"/>
    <col min="9" max="12" width="18.5703125" style="58" bestFit="1" customWidth="1"/>
    <col min="13" max="13" width="23.5703125" style="58" bestFit="1" customWidth="1"/>
    <col min="14" max="14" width="12.28515625" style="58" bestFit="1" customWidth="1"/>
    <col min="15" max="16384" width="9.140625" style="58"/>
  </cols>
  <sheetData>
    <row r="1" spans="1:14" x14ac:dyDescent="0.25">
      <c r="A1" s="58" t="s">
        <v>0</v>
      </c>
      <c r="B1" s="58" t="s">
        <v>91</v>
      </c>
      <c r="C1" s="58" t="s">
        <v>92</v>
      </c>
      <c r="D1" s="58" t="s">
        <v>93</v>
      </c>
      <c r="E1" s="58" t="s">
        <v>94</v>
      </c>
      <c r="F1" s="58" t="s">
        <v>1</v>
      </c>
      <c r="G1" s="59" t="s">
        <v>2</v>
      </c>
      <c r="H1" s="58" t="s">
        <v>141</v>
      </c>
      <c r="I1" s="58" t="str">
        <f>"CustoMedio_"&amp;B1</f>
        <v>CustoMedio_NB_91</v>
      </c>
      <c r="J1" s="58" t="str">
        <f t="shared" ref="J1:L1" si="0">"CustoMedio_"&amp;C1</f>
        <v>CustoMedio_NB_92</v>
      </c>
      <c r="K1" s="58" t="str">
        <f t="shared" si="0"/>
        <v>CustoMedio_NB_93</v>
      </c>
      <c r="L1" s="58" t="str">
        <f t="shared" si="0"/>
        <v>CustoMedio_NB_94</v>
      </c>
      <c r="M1" s="58" t="s">
        <v>205</v>
      </c>
      <c r="N1" s="58" t="s">
        <v>217</v>
      </c>
    </row>
    <row r="2" spans="1:14" x14ac:dyDescent="0.25">
      <c r="A2" s="58">
        <f>A3-1</f>
        <v>2015</v>
      </c>
      <c r="B2" s="60">
        <v>62</v>
      </c>
      <c r="C2" s="60">
        <v>0</v>
      </c>
      <c r="D2" s="60">
        <v>0</v>
      </c>
      <c r="E2" s="60">
        <v>2</v>
      </c>
      <c r="F2" s="61">
        <v>2283</v>
      </c>
      <c r="G2" s="61">
        <v>55790923.509999998</v>
      </c>
      <c r="H2" s="62">
        <v>0.26788299999999998</v>
      </c>
      <c r="I2" s="63">
        <v>2289.12</v>
      </c>
      <c r="J2" s="63">
        <v>419405.11</v>
      </c>
      <c r="K2" s="63">
        <v>178766</v>
      </c>
      <c r="L2" s="63">
        <v>277966.82127272728</v>
      </c>
      <c r="M2" s="60">
        <f>1073956.63/2</f>
        <v>536978.31499999994</v>
      </c>
      <c r="N2" s="64">
        <v>3.4355999999999998E-2</v>
      </c>
    </row>
    <row r="3" spans="1:14" x14ac:dyDescent="0.25">
      <c r="A3" s="58">
        <f>Ano_Inicial-1</f>
        <v>2016</v>
      </c>
      <c r="B3" s="60">
        <v>36</v>
      </c>
      <c r="C3" s="60">
        <v>0</v>
      </c>
      <c r="D3" s="60">
        <v>0</v>
      </c>
      <c r="E3" s="60">
        <v>2</v>
      </c>
      <c r="F3" s="61">
        <v>1771</v>
      </c>
      <c r="G3" s="61">
        <v>65678114.100000001</v>
      </c>
      <c r="H3" s="62">
        <v>0.13125400000000001</v>
      </c>
      <c r="I3" s="63">
        <v>2289.12</v>
      </c>
      <c r="J3" s="63">
        <v>419405.11</v>
      </c>
      <c r="K3" s="63">
        <v>178766</v>
      </c>
      <c r="L3" s="63">
        <v>277966.82127272728</v>
      </c>
      <c r="M3" s="60">
        <f>1235775.84/2</f>
        <v>617887.92000000004</v>
      </c>
      <c r="N3" s="64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E11"/>
  <sheetViews>
    <sheetView workbookViewId="0">
      <selection activeCell="C6" sqref="C6"/>
    </sheetView>
  </sheetViews>
  <sheetFormatPr defaultRowHeight="15" x14ac:dyDescent="0.25"/>
  <cols>
    <col min="1" max="1" width="8" style="68" customWidth="1"/>
    <col min="2" max="2" width="12.7109375" style="68" customWidth="1"/>
    <col min="3" max="3" width="19.28515625" style="68" bestFit="1" customWidth="1"/>
    <col min="4" max="5" width="13.42578125" style="67" customWidth="1"/>
    <col min="6" max="6" width="13.42578125" style="67" bestFit="1" customWidth="1"/>
    <col min="7" max="7" width="12" style="67" bestFit="1" customWidth="1"/>
    <col min="8" max="8" width="9.140625" style="67"/>
    <col min="9" max="9" width="10" style="67" bestFit="1" customWidth="1"/>
    <col min="10" max="15" width="12.85546875" style="67" bestFit="1" customWidth="1"/>
    <col min="16" max="16" width="9.140625" style="67"/>
    <col min="17" max="17" width="26.42578125" style="67" bestFit="1" customWidth="1"/>
    <col min="18" max="18" width="20.85546875" style="67" customWidth="1"/>
    <col min="19" max="19" width="19.85546875" style="67" bestFit="1" customWidth="1"/>
    <col min="20" max="20" width="18.28515625" style="67" customWidth="1"/>
    <col min="21" max="21" width="18.140625" style="67" bestFit="1" customWidth="1"/>
    <col min="22" max="31" width="12.140625" style="67" bestFit="1" customWidth="1"/>
    <col min="32" max="35" width="18.5703125" style="67" bestFit="1" customWidth="1"/>
    <col min="36" max="16384" width="9.140625" style="67"/>
  </cols>
  <sheetData>
    <row r="1" spans="1:31" x14ac:dyDescent="0.25">
      <c r="A1" s="67" t="s">
        <v>0</v>
      </c>
      <c r="B1" s="67" t="s">
        <v>1</v>
      </c>
      <c r="C1" s="67" t="s">
        <v>2</v>
      </c>
      <c r="D1" s="67" t="s">
        <v>216</v>
      </c>
      <c r="E1" s="67" t="s">
        <v>484</v>
      </c>
      <c r="F1" s="67" t="s">
        <v>13</v>
      </c>
      <c r="G1" s="67" t="s">
        <v>14</v>
      </c>
      <c r="H1" s="67" t="s">
        <v>82</v>
      </c>
      <c r="I1" s="67" t="s">
        <v>83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133</v>
      </c>
      <c r="Q1" s="67" t="s">
        <v>139</v>
      </c>
      <c r="R1" s="67" t="s">
        <v>140</v>
      </c>
      <c r="S1" s="67" t="s">
        <v>149</v>
      </c>
      <c r="T1" s="67" t="s">
        <v>476</v>
      </c>
      <c r="U1" s="67" t="s">
        <v>478</v>
      </c>
      <c r="V1" s="67" t="s">
        <v>195</v>
      </c>
      <c r="W1" s="67" t="s">
        <v>196</v>
      </c>
      <c r="X1" s="67" t="s">
        <v>197</v>
      </c>
      <c r="Y1" s="67" t="s">
        <v>198</v>
      </c>
      <c r="Z1" s="67" t="s">
        <v>199</v>
      </c>
      <c r="AA1" s="67" t="s">
        <v>200</v>
      </c>
      <c r="AB1" s="67" t="s">
        <v>201</v>
      </c>
      <c r="AC1" s="67" t="s">
        <v>202</v>
      </c>
      <c r="AD1" s="67" t="s">
        <v>203</v>
      </c>
      <c r="AE1" s="67" t="s">
        <v>204</v>
      </c>
    </row>
    <row r="2" spans="1:31" x14ac:dyDescent="0.25">
      <c r="A2" s="67">
        <v>2017</v>
      </c>
      <c r="B2" s="67">
        <v>1857</v>
      </c>
      <c r="C2" s="67">
        <v>65678114.100000001</v>
      </c>
      <c r="D2" s="67">
        <v>0.03</v>
      </c>
      <c r="E2" s="67">
        <f>365-52*2</f>
        <v>261</v>
      </c>
      <c r="F2" s="67">
        <v>8.8000000000000007</v>
      </c>
      <c r="G2" s="67">
        <v>22.8</v>
      </c>
      <c r="H2" s="67">
        <v>0</v>
      </c>
      <c r="I2" s="67">
        <v>0.1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0.01</v>
      </c>
      <c r="Q2" s="67">
        <v>300</v>
      </c>
      <c r="R2" s="67">
        <v>0</v>
      </c>
      <c r="S2" s="67">
        <v>2522743.88</v>
      </c>
      <c r="T2" s="67">
        <v>10000</v>
      </c>
      <c r="U2" s="67">
        <v>10000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</row>
    <row r="3" spans="1:31" x14ac:dyDescent="0.25">
      <c r="A3" s="67">
        <f>A2+1</f>
        <v>2018</v>
      </c>
      <c r="B3" s="67">
        <v>1857</v>
      </c>
      <c r="C3" s="67">
        <v>65678114.100000001</v>
      </c>
      <c r="D3" s="67">
        <v>0.03</v>
      </c>
      <c r="E3" s="67">
        <f t="shared" ref="E3:E6" si="0">365-52*2</f>
        <v>261</v>
      </c>
      <c r="F3" s="67">
        <v>8.8000000000000007</v>
      </c>
      <c r="G3" s="67">
        <v>22.8</v>
      </c>
      <c r="H3" s="67">
        <v>0</v>
      </c>
      <c r="I3" s="67">
        <v>0.1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0.02</v>
      </c>
      <c r="Q3" s="67">
        <v>300</v>
      </c>
      <c r="R3" s="67">
        <v>0</v>
      </c>
      <c r="S3" s="67">
        <v>2522743.88</v>
      </c>
      <c r="T3" s="67">
        <v>10000</v>
      </c>
      <c r="U3" s="67">
        <v>10000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</row>
    <row r="4" spans="1:31" x14ac:dyDescent="0.25">
      <c r="A4" s="67">
        <f t="shared" ref="A4:A6" si="1">A3+1</f>
        <v>2019</v>
      </c>
      <c r="B4" s="67">
        <v>1857</v>
      </c>
      <c r="C4" s="67">
        <v>65678114.100000001</v>
      </c>
      <c r="D4" s="67">
        <v>0.03</v>
      </c>
      <c r="E4" s="67">
        <f t="shared" si="0"/>
        <v>261</v>
      </c>
      <c r="F4" s="67">
        <v>8.8000000000000007</v>
      </c>
      <c r="G4" s="67">
        <v>22.8</v>
      </c>
      <c r="H4" s="67">
        <v>0</v>
      </c>
      <c r="I4" s="67">
        <v>0.1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0.03</v>
      </c>
      <c r="Q4" s="67">
        <v>300</v>
      </c>
      <c r="R4" s="67">
        <v>0</v>
      </c>
      <c r="S4" s="67">
        <v>2522743.88</v>
      </c>
      <c r="T4" s="67">
        <v>10000</v>
      </c>
      <c r="U4" s="67">
        <v>10000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</row>
    <row r="5" spans="1:31" x14ac:dyDescent="0.25">
      <c r="A5" s="67">
        <f t="shared" si="1"/>
        <v>2020</v>
      </c>
      <c r="B5" s="67">
        <v>1857</v>
      </c>
      <c r="C5" s="67">
        <v>65678114.100000001</v>
      </c>
      <c r="D5" s="67">
        <v>0.03</v>
      </c>
      <c r="E5" s="67">
        <f t="shared" si="0"/>
        <v>261</v>
      </c>
      <c r="F5" s="67">
        <v>8.8000000000000007</v>
      </c>
      <c r="G5" s="67">
        <v>22.8</v>
      </c>
      <c r="H5" s="67">
        <v>0</v>
      </c>
      <c r="I5" s="67">
        <v>0.1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0.03</v>
      </c>
      <c r="Q5" s="67">
        <v>300</v>
      </c>
      <c r="R5" s="67">
        <v>0</v>
      </c>
      <c r="S5" s="67">
        <v>2522743.88</v>
      </c>
      <c r="T5" s="67">
        <v>10000</v>
      </c>
      <c r="U5" s="67">
        <v>10000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</row>
    <row r="6" spans="1:31" x14ac:dyDescent="0.25">
      <c r="A6" s="67">
        <f t="shared" si="1"/>
        <v>2021</v>
      </c>
      <c r="B6" s="67">
        <v>1857</v>
      </c>
      <c r="C6" s="67">
        <v>65678114.100000001</v>
      </c>
      <c r="D6" s="67">
        <v>0.03</v>
      </c>
      <c r="E6" s="67">
        <f t="shared" si="0"/>
        <v>261</v>
      </c>
      <c r="F6" s="67">
        <v>8.8000000000000007</v>
      </c>
      <c r="G6" s="67">
        <v>22.8</v>
      </c>
      <c r="H6" s="67">
        <v>0</v>
      </c>
      <c r="I6" s="67">
        <v>0.1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0.03</v>
      </c>
      <c r="Q6" s="67">
        <v>300</v>
      </c>
      <c r="R6" s="67">
        <v>0</v>
      </c>
      <c r="S6" s="67">
        <v>2522743.88</v>
      </c>
      <c r="T6" s="67">
        <v>10000</v>
      </c>
      <c r="U6" s="67">
        <v>10000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</row>
    <row r="7" spans="1:31" x14ac:dyDescent="0.25">
      <c r="C7" s="69"/>
    </row>
    <row r="8" spans="1:31" x14ac:dyDescent="0.25">
      <c r="C8" s="69"/>
    </row>
    <row r="9" spans="1:31" x14ac:dyDescent="0.25">
      <c r="C9" s="69"/>
    </row>
    <row r="10" spans="1:31" x14ac:dyDescent="0.25">
      <c r="C10" s="69"/>
    </row>
    <row r="11" spans="1:31" x14ac:dyDescent="0.25">
      <c r="C11" s="6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92D050"/>
  </sheetPr>
  <dimension ref="A1:M325"/>
  <sheetViews>
    <sheetView tabSelected="1" zoomScale="85" zoomScaleNormal="85" workbookViewId="0">
      <pane ySplit="1" topLeftCell="A2" activePane="bottomLeft" state="frozen"/>
      <selection pane="bottomLeft" activeCell="E333" sqref="E333"/>
    </sheetView>
  </sheetViews>
  <sheetFormatPr defaultRowHeight="15" x14ac:dyDescent="0.25"/>
  <cols>
    <col min="1" max="1" width="36" style="71" customWidth="1"/>
    <col min="2" max="2" width="18" style="71" customWidth="1"/>
    <col min="3" max="3" width="13.5703125" style="71" bestFit="1" customWidth="1"/>
    <col min="4" max="4" width="13.7109375" style="71" customWidth="1"/>
    <col min="5" max="6" width="13.5703125" style="71" bestFit="1" customWidth="1"/>
    <col min="7" max="7" width="10" style="71" customWidth="1"/>
    <col min="8" max="8" width="12.5703125" style="71" customWidth="1"/>
    <col min="9" max="9" width="22.140625" style="71" bestFit="1" customWidth="1"/>
    <col min="10" max="10" width="76.42578125" style="71" bestFit="1" customWidth="1"/>
    <col min="11" max="16384" width="9.140625" style="71"/>
  </cols>
  <sheetData>
    <row r="1" spans="1:13" x14ac:dyDescent="0.25">
      <c r="A1" s="70" t="s">
        <v>5</v>
      </c>
      <c r="B1" s="70" t="s">
        <v>11</v>
      </c>
      <c r="C1" s="70" t="s">
        <v>6</v>
      </c>
      <c r="D1" s="70" t="s">
        <v>7</v>
      </c>
      <c r="E1" s="70" t="s">
        <v>8</v>
      </c>
      <c r="F1" s="70" t="s">
        <v>9</v>
      </c>
      <c r="G1" s="70" t="s">
        <v>35</v>
      </c>
      <c r="H1" s="70" t="s">
        <v>465</v>
      </c>
      <c r="I1" s="70" t="s">
        <v>500</v>
      </c>
      <c r="J1" s="70" t="s">
        <v>508</v>
      </c>
      <c r="K1" s="70" t="s">
        <v>512</v>
      </c>
      <c r="L1" s="70" t="s">
        <v>513</v>
      </c>
      <c r="M1" s="70" t="s">
        <v>514</v>
      </c>
    </row>
    <row r="2" spans="1:13" s="72" customFormat="1" ht="12.75" hidden="1" x14ac:dyDescent="0.2">
      <c r="A2" s="72" t="s">
        <v>72</v>
      </c>
      <c r="B2" s="72" t="s">
        <v>38</v>
      </c>
      <c r="C2" s="72">
        <v>6475</v>
      </c>
      <c r="D2" s="72">
        <v>0</v>
      </c>
      <c r="G2" s="72" t="s">
        <v>249</v>
      </c>
      <c r="H2" s="72" t="b">
        <f>IF(COUNTIF(ParametrosSemSeedFixa!$A:$A,Parametros!A2)&gt;0,FALSE,TRUE)</f>
        <v>1</v>
      </c>
      <c r="I2" s="72" t="str">
        <f t="shared" ref="I2:I61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72" t="str">
        <f>VLOOKUP(B2,Distribuições!$A$1:$F$13,6,FALSE)</f>
        <v>Parametro 1: média, Parametro 2: desvio padrão</v>
      </c>
      <c r="K2" s="72">
        <f>COUNTIF(Verificação_Parametros!$A:$A,Parametros!A2)</f>
        <v>1</v>
      </c>
    </row>
    <row r="3" spans="1:13" s="72" customFormat="1" ht="12.75" hidden="1" x14ac:dyDescent="0.2">
      <c r="A3" s="72" t="s">
        <v>76</v>
      </c>
      <c r="B3" s="72" t="s">
        <v>463</v>
      </c>
      <c r="C3" s="73">
        <v>1.9182539682539683</v>
      </c>
      <c r="D3" s="73">
        <v>0.15799990751103174</v>
      </c>
      <c r="E3" s="72">
        <v>0</v>
      </c>
      <c r="F3" s="72">
        <v>15</v>
      </c>
      <c r="G3" s="72" t="s">
        <v>249</v>
      </c>
      <c r="H3" s="72" t="b">
        <f>IF(COUNTIF(ParametrosSemSeedFixa!$A:$A,Parametros!A3)&gt;0,FALSE,TRUE)</f>
        <v>1</v>
      </c>
      <c r="I3" s="72" t="str">
        <f t="shared" si="0"/>
        <v>OK</v>
      </c>
      <c r="J3" s="72" t="str">
        <f>VLOOKUP(B3,Distribuições!$A$1:$F$13,6,FALSE)</f>
        <v>Parametro 1: média, Parametro 2: desvio padrão, Parametro 3: mínimo, Parametro 4: máximo</v>
      </c>
      <c r="K3" s="72">
        <f>COUNTIF(Verificação_Parametros!$A:$A,Parametros!A3)</f>
        <v>1</v>
      </c>
      <c r="L3" s="72" t="s">
        <v>515</v>
      </c>
      <c r="M3" s="72" t="s">
        <v>519</v>
      </c>
    </row>
    <row r="4" spans="1:13" s="72" customFormat="1" ht="12.75" hidden="1" x14ac:dyDescent="0.2">
      <c r="A4" s="72" t="s">
        <v>89</v>
      </c>
      <c r="B4" s="72" t="s">
        <v>38</v>
      </c>
      <c r="C4" s="72">
        <f>Historico!P32</f>
        <v>2.976190476190476E-3</v>
      </c>
      <c r="D4" s="72">
        <v>0</v>
      </c>
      <c r="G4" s="72" t="s">
        <v>249</v>
      </c>
      <c r="H4" s="72" t="b">
        <f>IF(COUNTIF(ParametrosSemSeedFixa!$A:$A,Parametros!A4)&gt;0,FALSE,TRUE)</f>
        <v>1</v>
      </c>
      <c r="I4" s="72" t="str">
        <f t="shared" si="0"/>
        <v>OK</v>
      </c>
      <c r="J4" s="72" t="str">
        <f>VLOOKUP(B4,Distribuições!$A$1:$F$13,6,FALSE)</f>
        <v>Parametro 1: média, Parametro 2: desvio padrão</v>
      </c>
      <c r="K4" s="72">
        <f>COUNTIF(Verificação_Parametros!$A:$A,Parametros!A4)</f>
        <v>1</v>
      </c>
    </row>
    <row r="5" spans="1:13" s="72" customFormat="1" ht="12.75" hidden="1" x14ac:dyDescent="0.2">
      <c r="A5" s="72" t="s">
        <v>86</v>
      </c>
      <c r="B5" s="72" t="s">
        <v>39</v>
      </c>
      <c r="C5" s="72">
        <v>0</v>
      </c>
      <c r="D5" s="72">
        <v>5.0000000000000001E-3</v>
      </c>
      <c r="E5" s="72">
        <v>0.01</v>
      </c>
      <c r="G5" s="72" t="s">
        <v>249</v>
      </c>
      <c r="H5" s="72" t="b">
        <f>IF(COUNTIF(ParametrosSemSeedFixa!$A:$A,Parametros!A5)&gt;0,FALSE,TRUE)</f>
        <v>1</v>
      </c>
      <c r="I5" s="72" t="str">
        <f t="shared" si="0"/>
        <v>OK</v>
      </c>
      <c r="J5" s="72" t="str">
        <f>VLOOKUP(B5,Distribuições!$A$1:$F$13,6,FALSE)</f>
        <v>Parametro 1: mínimo, Parametro 2: moda (valor mais provável), Parametro 3: máximo</v>
      </c>
      <c r="K5" s="72">
        <f>COUNTIF(Verificação_Parametros!$A:$A,Parametros!A5)</f>
        <v>1</v>
      </c>
      <c r="L5" s="72" t="s">
        <v>515</v>
      </c>
      <c r="M5" s="72" t="s">
        <v>516</v>
      </c>
    </row>
    <row r="6" spans="1:13" s="72" customFormat="1" ht="12.75" hidden="1" x14ac:dyDescent="0.2">
      <c r="A6" s="72" t="s">
        <v>110</v>
      </c>
      <c r="B6" s="72" t="s">
        <v>38</v>
      </c>
      <c r="C6" s="72">
        <f>Historico!M83</f>
        <v>0</v>
      </c>
      <c r="D6" s="72">
        <v>0</v>
      </c>
      <c r="G6" s="72" t="s">
        <v>249</v>
      </c>
      <c r="H6" s="72" t="b">
        <f>IF(COUNTIF(ParametrosSemSeedFixa!$A:$A,Parametros!A6)&gt;0,FALSE,TRUE)</f>
        <v>1</v>
      </c>
      <c r="I6" s="72" t="str">
        <f t="shared" si="0"/>
        <v>OK</v>
      </c>
      <c r="J6" s="72" t="str">
        <f>VLOOKUP(B6,Distribuições!$A$1:$F$13,6,FALSE)</f>
        <v>Parametro 1: média, Parametro 2: desvio padrão</v>
      </c>
      <c r="K6" s="72">
        <f>COUNTIF(Verificação_Parametros!$A:$A,Parametros!A6)</f>
        <v>1</v>
      </c>
    </row>
    <row r="7" spans="1:13" s="72" customFormat="1" ht="12.75" hidden="1" x14ac:dyDescent="0.2">
      <c r="A7" s="72" t="s">
        <v>115</v>
      </c>
      <c r="B7" s="72" t="s">
        <v>463</v>
      </c>
      <c r="C7" s="72">
        <f>AVERAGE(Historico!G35:L35)</f>
        <v>782.47652980501255</v>
      </c>
      <c r="D7" s="72">
        <f>_xlfn.STDEV.S(Historico!G35:L35)</f>
        <v>292.31790708022641</v>
      </c>
      <c r="E7" s="72">
        <v>0</v>
      </c>
      <c r="F7" s="72">
        <f>C7+D7*10</f>
        <v>3705.6556006072765</v>
      </c>
      <c r="G7" s="72" t="s">
        <v>249</v>
      </c>
      <c r="H7" s="72" t="b">
        <f>IF(COUNTIF(ParametrosSemSeedFixa!$A:$A,Parametros!A7)&gt;0,FALSE,TRUE)</f>
        <v>1</v>
      </c>
      <c r="I7" s="72" t="str">
        <f t="shared" si="0"/>
        <v>OK</v>
      </c>
      <c r="J7" s="72" t="str">
        <f>VLOOKUP(B7,Distribuições!$A$1:$F$13,6,FALSE)</f>
        <v>Parametro 1: média, Parametro 2: desvio padrão, Parametro 3: mínimo, Parametro 4: máximo</v>
      </c>
      <c r="K7" s="72">
        <f>COUNTIF(Verificação_Parametros!$A:$A,Parametros!A7)</f>
        <v>1</v>
      </c>
    </row>
    <row r="8" spans="1:13" s="72" customFormat="1" ht="12.75" hidden="1" x14ac:dyDescent="0.2">
      <c r="A8" s="72" t="s">
        <v>117</v>
      </c>
      <c r="B8" s="72" t="s">
        <v>38</v>
      </c>
      <c r="C8" s="72">
        <f>Historico!M85</f>
        <v>0</v>
      </c>
      <c r="D8" s="72">
        <f t="shared" ref="D8" si="1">C8*0.01</f>
        <v>0</v>
      </c>
      <c r="G8" s="72" t="s">
        <v>249</v>
      </c>
      <c r="H8" s="72" t="b">
        <f>IF(COUNTIF(ParametrosSemSeedFixa!$A:$A,Parametros!A8)&gt;0,FALSE,TRUE)</f>
        <v>1</v>
      </c>
      <c r="I8" s="72" t="str">
        <f t="shared" si="0"/>
        <v>OK</v>
      </c>
      <c r="J8" s="72" t="str">
        <f>VLOOKUP(B8,Distribuições!$A$1:$F$13,6,FALSE)</f>
        <v>Parametro 1: média, Parametro 2: desvio padrão</v>
      </c>
      <c r="K8" s="72">
        <f>COUNTIF(Verificação_Parametros!$A:$A,Parametros!A8)</f>
        <v>1</v>
      </c>
    </row>
    <row r="9" spans="1:13" s="72" customFormat="1" ht="12.75" hidden="1" x14ac:dyDescent="0.2">
      <c r="A9" s="72" t="s">
        <v>122</v>
      </c>
      <c r="B9" s="72" t="s">
        <v>38</v>
      </c>
      <c r="C9" s="72">
        <f>Historico!M86</f>
        <v>0</v>
      </c>
      <c r="D9" s="72">
        <f t="shared" ref="D9" si="2">C9*0.01</f>
        <v>0</v>
      </c>
      <c r="G9" s="72" t="s">
        <v>249</v>
      </c>
      <c r="H9" s="72" t="b">
        <f>IF(COUNTIF(ParametrosSemSeedFixa!$A:$A,Parametros!A9)&gt;0,FALSE,TRUE)</f>
        <v>1</v>
      </c>
      <c r="I9" s="72" t="str">
        <f t="shared" si="0"/>
        <v>OK</v>
      </c>
      <c r="J9" s="72" t="str">
        <f>VLOOKUP(B9,Distribuições!$A$1:$F$13,6,FALSE)</f>
        <v>Parametro 1: média, Parametro 2: desvio padrão</v>
      </c>
      <c r="K9" s="72">
        <f>COUNTIF(Verificação_Parametros!$A:$A,Parametros!A9)</f>
        <v>1</v>
      </c>
    </row>
    <row r="10" spans="1:13" s="72" customFormat="1" ht="12.75" hidden="1" x14ac:dyDescent="0.2">
      <c r="A10" s="72" t="s">
        <v>144</v>
      </c>
      <c r="B10" s="72" t="s">
        <v>38</v>
      </c>
      <c r="C10" s="72">
        <f>Historico!P37</f>
        <v>2.8854037747524753E-2</v>
      </c>
      <c r="D10" s="72">
        <v>0</v>
      </c>
      <c r="G10" s="72" t="s">
        <v>249</v>
      </c>
      <c r="H10" s="72" t="b">
        <f>IF(COUNTIF(ParametrosSemSeedFixa!$A:$A,Parametros!A10)&gt;0,FALSE,TRUE)</f>
        <v>1</v>
      </c>
      <c r="I10" s="72" t="str">
        <f t="shared" si="0"/>
        <v>OK</v>
      </c>
      <c r="J10" s="72" t="str">
        <f>VLOOKUP(B10,Distribuições!$A$1:$F$13,6,FALSE)</f>
        <v>Parametro 1: média, Parametro 2: desvio padrão</v>
      </c>
      <c r="K10" s="72">
        <f>COUNTIF(Verificação_Parametros!$A:$A,Parametros!A10)</f>
        <v>1</v>
      </c>
    </row>
    <row r="11" spans="1:13" s="72" customFormat="1" ht="12.75" hidden="1" x14ac:dyDescent="0.2">
      <c r="A11" s="72" t="s">
        <v>145</v>
      </c>
      <c r="B11" s="72" t="s">
        <v>38</v>
      </c>
      <c r="C11" s="72">
        <f>Historico!P38</f>
        <v>6000</v>
      </c>
      <c r="D11" s="72">
        <v>0</v>
      </c>
      <c r="G11" s="72" t="s">
        <v>249</v>
      </c>
      <c r="H11" s="72" t="b">
        <f>IF(COUNTIF(ParametrosSemSeedFixa!$A:$A,Parametros!A11)&gt;0,FALSE,TRUE)</f>
        <v>1</v>
      </c>
      <c r="I11" s="72" t="str">
        <f t="shared" si="0"/>
        <v>OK</v>
      </c>
      <c r="J11" s="72" t="str">
        <f>VLOOKUP(B11,Distribuições!$A$1:$F$13,6,FALSE)</f>
        <v>Parametro 1: média, Parametro 2: desvio padrão</v>
      </c>
      <c r="K11" s="72">
        <f>COUNTIF(Verificação_Parametros!$A:$A,Parametros!A11)</f>
        <v>1</v>
      </c>
    </row>
    <row r="12" spans="1:13" s="72" customFormat="1" ht="12.75" hidden="1" x14ac:dyDescent="0.2">
      <c r="A12" s="72" t="s">
        <v>158</v>
      </c>
      <c r="B12" s="72" t="s">
        <v>38</v>
      </c>
      <c r="C12" s="72">
        <f>Historico!L86</f>
        <v>0</v>
      </c>
      <c r="D12" s="72">
        <f t="shared" ref="D12:D13" si="3">C12*0.01</f>
        <v>0</v>
      </c>
      <c r="G12" s="72" t="s">
        <v>249</v>
      </c>
      <c r="H12" s="72" t="b">
        <f>IF(COUNTIF(ParametrosSemSeedFixa!$A:$A,Parametros!A12)&gt;0,FALSE,TRUE)</f>
        <v>1</v>
      </c>
      <c r="I12" s="72" t="str">
        <f t="shared" si="0"/>
        <v>OK</v>
      </c>
      <c r="J12" s="72" t="str">
        <f>VLOOKUP(B12,Distribuições!$A$1:$F$13,6,FALSE)</f>
        <v>Parametro 1: média, Parametro 2: desvio padrão</v>
      </c>
      <c r="K12" s="72">
        <f>COUNTIF(Verificação_Parametros!$A:$A,Parametros!A12)</f>
        <v>1</v>
      </c>
    </row>
    <row r="13" spans="1:13" s="72" customFormat="1" ht="12.75" hidden="1" x14ac:dyDescent="0.2">
      <c r="A13" s="72" t="s">
        <v>159</v>
      </c>
      <c r="B13" s="72" t="s">
        <v>38</v>
      </c>
      <c r="C13" s="72">
        <f>Historico!L87</f>
        <v>0</v>
      </c>
      <c r="D13" s="72">
        <f t="shared" si="3"/>
        <v>0</v>
      </c>
      <c r="G13" s="72" t="s">
        <v>249</v>
      </c>
      <c r="H13" s="72" t="b">
        <f>IF(COUNTIF(ParametrosSemSeedFixa!$A:$A,Parametros!A13)&gt;0,FALSE,TRUE)</f>
        <v>1</v>
      </c>
      <c r="I13" s="72" t="str">
        <f t="shared" si="0"/>
        <v>OK</v>
      </c>
      <c r="J13" s="72" t="str">
        <f>VLOOKUP(B13,Distribuições!$A$1:$F$13,6,FALSE)</f>
        <v>Parametro 1: média, Parametro 2: desvio padrão</v>
      </c>
      <c r="K13" s="72">
        <f>COUNTIF(Verificação_Parametros!$A:$A,Parametros!A13)</f>
        <v>1</v>
      </c>
    </row>
    <row r="14" spans="1:13" s="72" customFormat="1" ht="12.75" hidden="1" x14ac:dyDescent="0.2">
      <c r="A14" s="72" t="s">
        <v>165</v>
      </c>
      <c r="B14" s="72" t="s">
        <v>38</v>
      </c>
      <c r="C14" s="72">
        <f>Historico!L89</f>
        <v>0</v>
      </c>
      <c r="D14" s="72">
        <f t="shared" ref="D14" si="4">C14*0.01</f>
        <v>0</v>
      </c>
      <c r="G14" s="72" t="s">
        <v>249</v>
      </c>
      <c r="H14" s="72" t="b">
        <f>IF(COUNTIF(ParametrosSemSeedFixa!$A:$A,Parametros!A14)&gt;0,FALSE,TRUE)</f>
        <v>1</v>
      </c>
      <c r="I14" s="72" t="str">
        <f t="shared" si="0"/>
        <v>OK</v>
      </c>
      <c r="J14" s="72" t="str">
        <f>VLOOKUP(B14,Distribuições!$A$1:$F$13,6,FALSE)</f>
        <v>Parametro 1: média, Parametro 2: desvio padrão</v>
      </c>
      <c r="K14" s="72">
        <f>COUNTIF(Verificação_Parametros!$A:$A,Parametros!A14)</f>
        <v>1</v>
      </c>
    </row>
    <row r="15" spans="1:13" s="72" customFormat="1" ht="12.75" hidden="1" x14ac:dyDescent="0.2">
      <c r="A15" s="72" t="s">
        <v>175</v>
      </c>
      <c r="B15" s="72" t="s">
        <v>38</v>
      </c>
      <c r="C15" s="72">
        <f>Historico!M90</f>
        <v>23.90625</v>
      </c>
      <c r="D15" s="72">
        <v>0</v>
      </c>
      <c r="G15" s="72" t="s">
        <v>249</v>
      </c>
      <c r="H15" s="72" t="b">
        <f>IF(COUNTIF(ParametrosSemSeedFixa!$A:$A,Parametros!A15)&gt;0,FALSE,TRUE)</f>
        <v>1</v>
      </c>
      <c r="I15" s="72" t="str">
        <f t="shared" si="0"/>
        <v>OK</v>
      </c>
      <c r="J15" s="72" t="str">
        <f>VLOOKUP(B15,Distribuições!$A$1:$F$13,6,FALSE)</f>
        <v>Parametro 1: média, Parametro 2: desvio padrão</v>
      </c>
      <c r="K15" s="72">
        <f>COUNTIF(Verificação_Parametros!$A:$A,Parametros!A15)</f>
        <v>1</v>
      </c>
    </row>
    <row r="16" spans="1:13" s="72" customFormat="1" ht="12.75" hidden="1" x14ac:dyDescent="0.2">
      <c r="A16" s="72" t="s">
        <v>179</v>
      </c>
      <c r="B16" s="72" t="s">
        <v>38</v>
      </c>
      <c r="C16" s="72">
        <v>0</v>
      </c>
      <c r="D16" s="72">
        <f t="shared" ref="D16" si="5">C16*0.01</f>
        <v>0</v>
      </c>
      <c r="G16" s="72" t="s">
        <v>249</v>
      </c>
      <c r="H16" s="72" t="b">
        <f>IF(COUNTIF(ParametrosSemSeedFixa!$A:$A,Parametros!A16)&gt;0,FALSE,TRUE)</f>
        <v>1</v>
      </c>
      <c r="I16" s="72" t="str">
        <f t="shared" si="0"/>
        <v>OK</v>
      </c>
      <c r="J16" s="72" t="str">
        <f>VLOOKUP(B16,Distribuições!$A$1:$F$13,6,FALSE)</f>
        <v>Parametro 1: média, Parametro 2: desvio padrão</v>
      </c>
      <c r="K16" s="72">
        <f>COUNTIF(Verificação_Parametros!$A:$A,Parametros!A16)</f>
        <v>1</v>
      </c>
    </row>
    <row r="17" spans="1:13" s="72" customFormat="1" ht="12.75" hidden="1" x14ac:dyDescent="0.2">
      <c r="A17" s="72" t="s">
        <v>84</v>
      </c>
      <c r="B17" s="72" t="s">
        <v>38</v>
      </c>
      <c r="C17" s="72">
        <v>0</v>
      </c>
      <c r="D17" s="72">
        <v>0</v>
      </c>
      <c r="G17" s="72" t="s">
        <v>249</v>
      </c>
      <c r="H17" s="72" t="b">
        <f>IF(COUNTIF(ParametrosSemSeedFixa!$A:$A,Parametros!A17)&gt;0,FALSE,TRUE)</f>
        <v>1</v>
      </c>
      <c r="I17" s="72" t="str">
        <f t="shared" si="0"/>
        <v>OK</v>
      </c>
      <c r="J17" s="72" t="str">
        <f>VLOOKUP(B17,Distribuições!$A$1:$F$13,6,FALSE)</f>
        <v>Parametro 1: média, Parametro 2: desvio padrão</v>
      </c>
      <c r="K17" s="72">
        <f>COUNTIF(Verificação_Parametros!$A:$A,Parametros!A17)</f>
        <v>1</v>
      </c>
    </row>
    <row r="18" spans="1:13" s="72" customFormat="1" ht="12.75" hidden="1" x14ac:dyDescent="0.2">
      <c r="A18" s="72" t="s">
        <v>191</v>
      </c>
      <c r="B18" s="72" t="s">
        <v>38</v>
      </c>
      <c r="C18" s="72">
        <v>0</v>
      </c>
      <c r="D18" s="72">
        <v>0</v>
      </c>
      <c r="G18" s="72" t="s">
        <v>249</v>
      </c>
      <c r="H18" s="72" t="b">
        <f>IF(COUNTIF(ParametrosSemSeedFixa!$A:$A,Parametros!A18)&gt;0,FALSE,TRUE)</f>
        <v>1</v>
      </c>
      <c r="I18" s="72" t="str">
        <f t="shared" si="0"/>
        <v>OK</v>
      </c>
      <c r="J18" s="72" t="str">
        <f>VLOOKUP(B18,Distribuições!$A$1:$F$13,6,FALSE)</f>
        <v>Parametro 1: média, Parametro 2: desvio padrão</v>
      </c>
      <c r="K18" s="72">
        <f>COUNTIF(Verificação_Parametros!$A:$A,Parametros!A18)</f>
        <v>1</v>
      </c>
    </row>
    <row r="19" spans="1:13" s="72" customFormat="1" ht="12.75" hidden="1" x14ac:dyDescent="0.2">
      <c r="A19" s="72" t="s">
        <v>192</v>
      </c>
      <c r="B19" s="72" t="s">
        <v>38</v>
      </c>
      <c r="C19" s="72">
        <v>0</v>
      </c>
      <c r="D19" s="72">
        <v>0</v>
      </c>
      <c r="G19" s="72" t="s">
        <v>249</v>
      </c>
      <c r="H19" s="72" t="b">
        <f>IF(COUNTIF(ParametrosSemSeedFixa!$A:$A,Parametros!A19)&gt;0,FALSE,TRUE)</f>
        <v>1</v>
      </c>
      <c r="I19" s="72" t="str">
        <f t="shared" si="0"/>
        <v>OK</v>
      </c>
      <c r="J19" s="72" t="str">
        <f>VLOOKUP(B19,Distribuições!$A$1:$F$13,6,FALSE)</f>
        <v>Parametro 1: média, Parametro 2: desvio padrão</v>
      </c>
      <c r="K19" s="72">
        <f>COUNTIF(Verificação_Parametros!$A:$A,Parametros!A19)</f>
        <v>1</v>
      </c>
    </row>
    <row r="20" spans="1:13" s="72" customFormat="1" ht="12.75" hidden="1" x14ac:dyDescent="0.2">
      <c r="A20" s="72" t="s">
        <v>193</v>
      </c>
      <c r="B20" s="72" t="s">
        <v>38</v>
      </c>
      <c r="C20" s="72">
        <v>0</v>
      </c>
      <c r="D20" s="72">
        <v>0</v>
      </c>
      <c r="G20" s="72" t="s">
        <v>249</v>
      </c>
      <c r="H20" s="72" t="b">
        <f>IF(COUNTIF(ParametrosSemSeedFixa!$A:$A,Parametros!A20)&gt;0,FALSE,TRUE)</f>
        <v>1</v>
      </c>
      <c r="I20" s="72" t="str">
        <f t="shared" si="0"/>
        <v>OK</v>
      </c>
      <c r="J20" s="72" t="str">
        <f>VLOOKUP(B20,Distribuições!$A$1:$F$13,6,FALSE)</f>
        <v>Parametro 1: média, Parametro 2: desvio padrão</v>
      </c>
      <c r="K20" s="72">
        <f>COUNTIF(Verificação_Parametros!$A:$A,Parametros!A20)</f>
        <v>1</v>
      </c>
    </row>
    <row r="21" spans="1:13" s="72" customFormat="1" ht="12.75" hidden="1" x14ac:dyDescent="0.2">
      <c r="A21" s="72" t="s">
        <v>194</v>
      </c>
      <c r="B21" s="72" t="s">
        <v>38</v>
      </c>
      <c r="C21" s="72">
        <v>0</v>
      </c>
      <c r="D21" s="72">
        <v>0</v>
      </c>
      <c r="G21" s="72" t="s">
        <v>249</v>
      </c>
      <c r="H21" s="72" t="b">
        <f>IF(COUNTIF(ParametrosSemSeedFixa!$A:$A,Parametros!A21)&gt;0,FALSE,TRUE)</f>
        <v>1</v>
      </c>
      <c r="I21" s="72" t="str">
        <f t="shared" si="0"/>
        <v>OK</v>
      </c>
      <c r="J21" s="72" t="str">
        <f>VLOOKUP(B21,Distribuições!$A$1:$F$13,6,FALSE)</f>
        <v>Parametro 1: média, Parametro 2: desvio padrão</v>
      </c>
      <c r="K21" s="72">
        <f>COUNTIF(Verificação_Parametros!$A:$A,Parametros!A21)</f>
        <v>1</v>
      </c>
    </row>
    <row r="22" spans="1:13" s="72" customFormat="1" ht="12.75" hidden="1" x14ac:dyDescent="0.2">
      <c r="A22" s="72" t="s">
        <v>182</v>
      </c>
      <c r="B22" s="72" t="s">
        <v>38</v>
      </c>
      <c r="C22" s="72">
        <v>0</v>
      </c>
      <c r="D22" s="72">
        <v>0</v>
      </c>
      <c r="G22" s="72" t="s">
        <v>249</v>
      </c>
      <c r="H22" s="72" t="b">
        <f>IF(COUNTIF(ParametrosSemSeedFixa!$A:$A,Parametros!A22)&gt;0,FALSE,TRUE)</f>
        <v>1</v>
      </c>
      <c r="I22" s="72" t="str">
        <f t="shared" si="0"/>
        <v>OK</v>
      </c>
      <c r="J22" s="72" t="str">
        <f>VLOOKUP(B22,Distribuições!$A$1:$F$13,6,FALSE)</f>
        <v>Parametro 1: média, Parametro 2: desvio padrão</v>
      </c>
      <c r="K22" s="72">
        <f>COUNTIF(Verificação_Parametros!$A:$A,Parametros!A22)</f>
        <v>1</v>
      </c>
    </row>
    <row r="23" spans="1:13" s="72" customFormat="1" ht="12.75" hidden="1" x14ac:dyDescent="0.2">
      <c r="A23" s="72" t="s">
        <v>187</v>
      </c>
      <c r="B23" s="72" t="s">
        <v>38</v>
      </c>
      <c r="C23" s="72">
        <v>0</v>
      </c>
      <c r="D23" s="72">
        <v>0</v>
      </c>
      <c r="G23" s="72" t="s">
        <v>249</v>
      </c>
      <c r="H23" s="72" t="b">
        <f>IF(COUNTIF(ParametrosSemSeedFixa!$A:$A,Parametros!A23)&gt;0,FALSE,TRUE)</f>
        <v>1</v>
      </c>
      <c r="I23" s="72" t="str">
        <f t="shared" si="0"/>
        <v>OK</v>
      </c>
      <c r="J23" s="72" t="str">
        <f>VLOOKUP(B23,Distribuições!$A$1:$F$13,6,FALSE)</f>
        <v>Parametro 1: média, Parametro 2: desvio padrão</v>
      </c>
      <c r="K23" s="72">
        <f>COUNTIF(Verificação_Parametros!$A:$A,Parametros!A23)</f>
        <v>1</v>
      </c>
    </row>
    <row r="24" spans="1:13" s="72" customFormat="1" ht="12.75" hidden="1" x14ac:dyDescent="0.2">
      <c r="A24" s="72" t="s">
        <v>188</v>
      </c>
      <c r="B24" s="72" t="s">
        <v>38</v>
      </c>
      <c r="C24" s="72">
        <v>0</v>
      </c>
      <c r="D24" s="72">
        <v>0</v>
      </c>
      <c r="G24" s="72" t="s">
        <v>249</v>
      </c>
      <c r="H24" s="72" t="b">
        <f>IF(COUNTIF(ParametrosSemSeedFixa!$A:$A,Parametros!A24)&gt;0,FALSE,TRUE)</f>
        <v>1</v>
      </c>
      <c r="I24" s="72" t="str">
        <f t="shared" si="0"/>
        <v>OK</v>
      </c>
      <c r="J24" s="72" t="str">
        <f>VLOOKUP(B24,Distribuições!$A$1:$F$13,6,FALSE)</f>
        <v>Parametro 1: média, Parametro 2: desvio padrão</v>
      </c>
      <c r="K24" s="72">
        <f>COUNTIF(Verificação_Parametros!$A:$A,Parametros!A24)</f>
        <v>1</v>
      </c>
    </row>
    <row r="25" spans="1:13" s="72" customFormat="1" ht="12.75" hidden="1" x14ac:dyDescent="0.2">
      <c r="A25" s="72" t="s">
        <v>189</v>
      </c>
      <c r="B25" s="72" t="s">
        <v>38</v>
      </c>
      <c r="C25" s="72">
        <v>0</v>
      </c>
      <c r="D25" s="72">
        <v>0</v>
      </c>
      <c r="G25" s="72" t="s">
        <v>249</v>
      </c>
      <c r="H25" s="72" t="b">
        <f>IF(COUNTIF(ParametrosSemSeedFixa!$A:$A,Parametros!A25)&gt;0,FALSE,TRUE)</f>
        <v>1</v>
      </c>
      <c r="I25" s="72" t="str">
        <f t="shared" si="0"/>
        <v>OK</v>
      </c>
      <c r="J25" s="72" t="str">
        <f>VLOOKUP(B25,Distribuições!$A$1:$F$13,6,FALSE)</f>
        <v>Parametro 1: média, Parametro 2: desvio padrão</v>
      </c>
      <c r="K25" s="72">
        <f>COUNTIF(Verificação_Parametros!$A:$A,Parametros!A25)</f>
        <v>1</v>
      </c>
    </row>
    <row r="26" spans="1:13" s="72" customFormat="1" ht="12.75" hidden="1" x14ac:dyDescent="0.2">
      <c r="A26" s="72" t="s">
        <v>190</v>
      </c>
      <c r="B26" s="72" t="s">
        <v>38</v>
      </c>
      <c r="C26" s="72">
        <v>0</v>
      </c>
      <c r="D26" s="72">
        <v>0</v>
      </c>
      <c r="G26" s="72" t="s">
        <v>249</v>
      </c>
      <c r="H26" s="72" t="b">
        <f>IF(COUNTIF(ParametrosSemSeedFixa!$A:$A,Parametros!A26)&gt;0,FALSE,TRUE)</f>
        <v>1</v>
      </c>
      <c r="I26" s="72" t="str">
        <f t="shared" si="0"/>
        <v>OK</v>
      </c>
      <c r="J26" s="72" t="str">
        <f>VLOOKUP(B26,Distribuições!$A$1:$F$13,6,FALSE)</f>
        <v>Parametro 1: média, Parametro 2: desvio padrão</v>
      </c>
      <c r="K26" s="72">
        <f>COUNTIF(Verificação_Parametros!$A:$A,Parametros!A26)</f>
        <v>1</v>
      </c>
    </row>
    <row r="27" spans="1:13" s="72" customFormat="1" ht="12.75" hidden="1" x14ac:dyDescent="0.2">
      <c r="A27" s="72" t="s">
        <v>81</v>
      </c>
      <c r="B27" s="72" t="s">
        <v>38</v>
      </c>
      <c r="C27" s="72">
        <v>0</v>
      </c>
      <c r="D27" s="72">
        <v>0</v>
      </c>
      <c r="G27" s="72" t="s">
        <v>249</v>
      </c>
      <c r="H27" s="72" t="b">
        <f>IF(COUNTIF(ParametrosSemSeedFixa!$A:$A,Parametros!A27)&gt;0,FALSE,TRUE)</f>
        <v>1</v>
      </c>
      <c r="I27" s="72" t="str">
        <f t="shared" si="0"/>
        <v>OK</v>
      </c>
      <c r="J27" s="72" t="str">
        <f>VLOOKUP(B27,Distribuições!$A$1:$F$13,6,FALSE)</f>
        <v>Parametro 1: média, Parametro 2: desvio padrão</v>
      </c>
      <c r="K27" s="72">
        <f>COUNTIF(Verificação_Parametros!$A:$A,Parametros!A27)</f>
        <v>1</v>
      </c>
    </row>
    <row r="28" spans="1:13" s="72" customFormat="1" ht="12.75" hidden="1" x14ac:dyDescent="0.2">
      <c r="A28" s="72" t="s">
        <v>183</v>
      </c>
      <c r="B28" s="72" t="s">
        <v>38</v>
      </c>
      <c r="C28" s="72">
        <v>0</v>
      </c>
      <c r="D28" s="72">
        <v>0</v>
      </c>
      <c r="G28" s="72" t="s">
        <v>249</v>
      </c>
      <c r="H28" s="72" t="b">
        <f>IF(COUNTIF(ParametrosSemSeedFixa!$A:$A,Parametros!A28)&gt;0,FALSE,TRUE)</f>
        <v>1</v>
      </c>
      <c r="I28" s="72" t="str">
        <f t="shared" si="0"/>
        <v>OK</v>
      </c>
      <c r="J28" s="72" t="str">
        <f>VLOOKUP(B28,Distribuições!$A$1:$F$13,6,FALSE)</f>
        <v>Parametro 1: média, Parametro 2: desvio padrão</v>
      </c>
      <c r="K28" s="72">
        <f>COUNTIF(Verificação_Parametros!$A:$A,Parametros!A28)</f>
        <v>1</v>
      </c>
    </row>
    <row r="29" spans="1:13" s="72" customFormat="1" ht="12.75" hidden="1" x14ac:dyDescent="0.2">
      <c r="A29" s="72" t="s">
        <v>184</v>
      </c>
      <c r="B29" s="72" t="s">
        <v>38</v>
      </c>
      <c r="C29" s="72">
        <v>0</v>
      </c>
      <c r="D29" s="72">
        <v>0</v>
      </c>
      <c r="G29" s="72" t="s">
        <v>249</v>
      </c>
      <c r="H29" s="72" t="b">
        <f>IF(COUNTIF(ParametrosSemSeedFixa!$A:$A,Parametros!A29)&gt;0,FALSE,TRUE)</f>
        <v>1</v>
      </c>
      <c r="I29" s="72" t="str">
        <f t="shared" si="0"/>
        <v>OK</v>
      </c>
      <c r="J29" s="72" t="str">
        <f>VLOOKUP(B29,Distribuições!$A$1:$F$13,6,FALSE)</f>
        <v>Parametro 1: média, Parametro 2: desvio padrão</v>
      </c>
      <c r="K29" s="72">
        <f>COUNTIF(Verificação_Parametros!$A:$A,Parametros!A29)</f>
        <v>1</v>
      </c>
    </row>
    <row r="30" spans="1:13" s="72" customFormat="1" ht="12.75" hidden="1" x14ac:dyDescent="0.2">
      <c r="A30" s="72" t="s">
        <v>185</v>
      </c>
      <c r="B30" s="72" t="s">
        <v>38</v>
      </c>
      <c r="C30" s="72">
        <v>0</v>
      </c>
      <c r="D30" s="72">
        <v>0</v>
      </c>
      <c r="G30" s="72" t="s">
        <v>249</v>
      </c>
      <c r="H30" s="72" t="b">
        <f>IF(COUNTIF(ParametrosSemSeedFixa!$A:$A,Parametros!A30)&gt;0,FALSE,TRUE)</f>
        <v>1</v>
      </c>
      <c r="I30" s="72" t="str">
        <f t="shared" si="0"/>
        <v>OK</v>
      </c>
      <c r="J30" s="72" t="str">
        <f>VLOOKUP(B30,Distribuições!$A$1:$F$13,6,FALSE)</f>
        <v>Parametro 1: média, Parametro 2: desvio padrão</v>
      </c>
      <c r="K30" s="72">
        <f>COUNTIF(Verificação_Parametros!$A:$A,Parametros!A30)</f>
        <v>1</v>
      </c>
    </row>
    <row r="31" spans="1:13" s="72" customFormat="1" ht="12.75" hidden="1" x14ac:dyDescent="0.2">
      <c r="A31" s="72" t="s">
        <v>186</v>
      </c>
      <c r="B31" s="72" t="s">
        <v>38</v>
      </c>
      <c r="C31" s="72">
        <v>0</v>
      </c>
      <c r="D31" s="72">
        <v>0</v>
      </c>
      <c r="G31" s="72" t="s">
        <v>249</v>
      </c>
      <c r="H31" s="72" t="b">
        <f>IF(COUNTIF(ParametrosSemSeedFixa!$A:$A,Parametros!A31)&gt;0,FALSE,TRUE)</f>
        <v>1</v>
      </c>
      <c r="I31" s="72" t="str">
        <f t="shared" si="0"/>
        <v>OK</v>
      </c>
      <c r="J31" s="72" t="str">
        <f>VLOOKUP(B31,Distribuições!$A$1:$F$13,6,FALSE)</f>
        <v>Parametro 1: média, Parametro 2: desvio padrão</v>
      </c>
      <c r="K31" s="72">
        <f>COUNTIF(Verificação_Parametros!$A:$A,Parametros!A31)</f>
        <v>1</v>
      </c>
    </row>
    <row r="32" spans="1:13" s="72" customFormat="1" ht="12.75" hidden="1" x14ac:dyDescent="0.2">
      <c r="A32" s="72" t="s">
        <v>226</v>
      </c>
      <c r="B32" s="72" t="s">
        <v>466</v>
      </c>
      <c r="C32" s="72">
        <f>1/20</f>
        <v>0.05</v>
      </c>
      <c r="G32" s="72" t="s">
        <v>249</v>
      </c>
      <c r="H32" s="72" t="b">
        <f>IF(COUNTIF(ParametrosSemSeedFixa!$A:$A,Parametros!A32)&gt;0,FALSE,TRUE)</f>
        <v>0</v>
      </c>
      <c r="I32" s="72" t="str">
        <f t="shared" si="0"/>
        <v>OK</v>
      </c>
      <c r="J32" s="72" t="str">
        <f>VLOOKUP(B32,Distribuições!$A$1:$F$13,6,FALSE)</f>
        <v>Parametro 1: taxa (eventos / ano)</v>
      </c>
      <c r="K32" s="72">
        <f>COUNTIF(Verificação_Parametros!$A:$A,Parametros!A32)</f>
        <v>1</v>
      </c>
      <c r="L32" s="72" t="s">
        <v>515</v>
      </c>
      <c r="M32" s="72" t="s">
        <v>517</v>
      </c>
    </row>
    <row r="33" spans="1:11" s="72" customFormat="1" ht="12.75" hidden="1" x14ac:dyDescent="0.2">
      <c r="A33" s="72" t="s">
        <v>206</v>
      </c>
      <c r="B33" s="72" t="s">
        <v>38</v>
      </c>
      <c r="C33" s="72">
        <v>2289.12</v>
      </c>
      <c r="D33" s="72">
        <v>0</v>
      </c>
      <c r="E33" s="72">
        <v>0</v>
      </c>
      <c r="F33" s="72">
        <f>C33+D33*10+1</f>
        <v>2290.12</v>
      </c>
      <c r="G33" s="72" t="s">
        <v>249</v>
      </c>
      <c r="H33" s="72" t="b">
        <f>IF(COUNTIF(ParametrosSemSeedFixa!$A:$A,Parametros!A33)&gt;0,FALSE,TRUE)</f>
        <v>1</v>
      </c>
      <c r="I33" s="72" t="str">
        <f t="shared" si="0"/>
        <v>OK</v>
      </c>
      <c r="J33" s="72" t="str">
        <f>VLOOKUP(B33,Distribuições!$A$1:$F$13,6,FALSE)</f>
        <v>Parametro 1: média, Parametro 2: desvio padrão</v>
      </c>
      <c r="K33" s="72">
        <f>COUNTIF(Verificação_Parametros!$A:$A,Parametros!A33)</f>
        <v>1</v>
      </c>
    </row>
    <row r="34" spans="1:11" s="72" customFormat="1" ht="12.75" hidden="1" x14ac:dyDescent="0.2">
      <c r="A34" s="72" t="s">
        <v>207</v>
      </c>
      <c r="B34" s="72" t="s">
        <v>38</v>
      </c>
      <c r="C34" s="72">
        <v>419405.11</v>
      </c>
      <c r="D34" s="72">
        <v>0</v>
      </c>
      <c r="E34" s="72">
        <v>0</v>
      </c>
      <c r="F34" s="72">
        <f t="shared" ref="F34:F36" si="6">C34+D34*10+1</f>
        <v>419406.11</v>
      </c>
      <c r="G34" s="72" t="s">
        <v>249</v>
      </c>
      <c r="H34" s="72" t="b">
        <f>IF(COUNTIF(ParametrosSemSeedFixa!$A:$A,Parametros!A34)&gt;0,FALSE,TRUE)</f>
        <v>1</v>
      </c>
      <c r="I34" s="72" t="str">
        <f t="shared" si="0"/>
        <v>OK</v>
      </c>
      <c r="J34" s="72" t="str">
        <f>VLOOKUP(B34,Distribuições!$A$1:$F$13,6,FALSE)</f>
        <v>Parametro 1: média, Parametro 2: desvio padrão</v>
      </c>
      <c r="K34" s="72">
        <f>COUNTIF(Verificação_Parametros!$A:$A,Parametros!A34)</f>
        <v>1</v>
      </c>
    </row>
    <row r="35" spans="1:11" s="72" customFormat="1" ht="12.75" hidden="1" x14ac:dyDescent="0.2">
      <c r="A35" s="72" t="s">
        <v>208</v>
      </c>
      <c r="B35" s="72" t="s">
        <v>38</v>
      </c>
      <c r="C35" s="72">
        <v>178766</v>
      </c>
      <c r="D35" s="72">
        <v>0</v>
      </c>
      <c r="E35" s="72">
        <v>0</v>
      </c>
      <c r="F35" s="72">
        <f t="shared" si="6"/>
        <v>178767</v>
      </c>
      <c r="G35" s="72" t="s">
        <v>249</v>
      </c>
      <c r="H35" s="72" t="b">
        <f>IF(COUNTIF(ParametrosSemSeedFixa!$A:$A,Parametros!A35)&gt;0,FALSE,TRUE)</f>
        <v>1</v>
      </c>
      <c r="I35" s="72" t="str">
        <f t="shared" si="0"/>
        <v>OK</v>
      </c>
      <c r="J35" s="72" t="str">
        <f>VLOOKUP(B35,Distribuições!$A$1:$F$13,6,FALSE)</f>
        <v>Parametro 1: média, Parametro 2: desvio padrão</v>
      </c>
      <c r="K35" s="72">
        <f>COUNTIF(Verificação_Parametros!$A:$A,Parametros!A35)</f>
        <v>1</v>
      </c>
    </row>
    <row r="36" spans="1:11" s="72" customFormat="1" ht="12.75" hidden="1" x14ac:dyDescent="0.2">
      <c r="A36" s="72" t="s">
        <v>209</v>
      </c>
      <c r="B36" s="72" t="s">
        <v>38</v>
      </c>
      <c r="C36" s="72">
        <v>277966.82127272728</v>
      </c>
      <c r="D36" s="72">
        <v>0</v>
      </c>
      <c r="E36" s="72">
        <v>0</v>
      </c>
      <c r="F36" s="72">
        <f t="shared" si="6"/>
        <v>277967.82127272728</v>
      </c>
      <c r="G36" s="72" t="s">
        <v>249</v>
      </c>
      <c r="H36" s="72" t="b">
        <f>IF(COUNTIF(ParametrosSemSeedFixa!$A:$A,Parametros!A36)&gt;0,FALSE,TRUE)</f>
        <v>1</v>
      </c>
      <c r="I36" s="72" t="str">
        <f t="shared" si="0"/>
        <v>OK</v>
      </c>
      <c r="J36" s="72" t="str">
        <f>VLOOKUP(B36,Distribuições!$A$1:$F$13,6,FALSE)</f>
        <v>Parametro 1: média, Parametro 2: desvio padrão</v>
      </c>
      <c r="K36" s="72">
        <f>COUNTIF(Verificação_Parametros!$A:$A,Parametros!A36)</f>
        <v>1</v>
      </c>
    </row>
    <row r="37" spans="1:11" s="72" customFormat="1" ht="12.75" hidden="1" x14ac:dyDescent="0.2">
      <c r="A37" s="72" t="s">
        <v>241</v>
      </c>
      <c r="B37" s="72" t="s">
        <v>463</v>
      </c>
      <c r="C37" s="74">
        <f>Eventos_ASIS!B2</f>
        <v>2.5409373235460192E-2</v>
      </c>
      <c r="D37" s="74">
        <f>Eventos_ASIS!C2</f>
        <v>3.5091606939056212E-2</v>
      </c>
      <c r="E37" s="72">
        <v>0</v>
      </c>
      <c r="F37" s="72">
        <v>1</v>
      </c>
      <c r="G37" s="72" t="s">
        <v>249</v>
      </c>
      <c r="H37" s="72" t="b">
        <f>IF(COUNTIF(ParametrosSemSeedFixa!$A:$A,Parametros!A37)&gt;0,FALSE,TRUE)</f>
        <v>0</v>
      </c>
      <c r="I37" s="72" t="str">
        <f t="shared" si="0"/>
        <v>OK</v>
      </c>
      <c r="J37" s="72" t="str">
        <f>VLOOKUP(B37,Distribuições!$A$1:$F$13,6,FALSE)</f>
        <v>Parametro 1: média, Parametro 2: desvio padrão, Parametro 3: mínimo, Parametro 4: máximo</v>
      </c>
      <c r="K37" s="72">
        <f>COUNTIF(Verificação_Parametros!$A:$A,Parametros!A37)</f>
        <v>1</v>
      </c>
    </row>
    <row r="38" spans="1:11" s="72" customFormat="1" ht="12.75" hidden="1" x14ac:dyDescent="0.2">
      <c r="A38" s="72" t="s">
        <v>245</v>
      </c>
      <c r="B38" s="72" t="s">
        <v>463</v>
      </c>
      <c r="C38" s="74">
        <f>Eventos_ASIS!B3</f>
        <v>1.5245623941276116E-2</v>
      </c>
      <c r="D38" s="74">
        <f>Eventos_ASIS!C3</f>
        <v>7.208900261470543E-3</v>
      </c>
      <c r="E38" s="72">
        <v>0</v>
      </c>
      <c r="F38" s="72">
        <v>1</v>
      </c>
      <c r="G38" s="72" t="s">
        <v>249</v>
      </c>
      <c r="H38" s="72" t="b">
        <f>IF(COUNTIF(ParametrosSemSeedFixa!$A:$A,Parametros!A38)&gt;0,FALSE,TRUE)</f>
        <v>0</v>
      </c>
      <c r="I38" s="72" t="str">
        <f t="shared" si="0"/>
        <v>OK</v>
      </c>
      <c r="J38" s="72" t="str">
        <f>VLOOKUP(B38,Distribuições!$A$1:$F$13,6,FALSE)</f>
        <v>Parametro 1: média, Parametro 2: desvio padrão, Parametro 3: mínimo, Parametro 4: máximo</v>
      </c>
      <c r="K38" s="72">
        <f>COUNTIF(Verificação_Parametros!$A:$A,Parametros!A38)</f>
        <v>1</v>
      </c>
    </row>
    <row r="39" spans="1:11" s="72" customFormat="1" ht="12.75" hidden="1" x14ac:dyDescent="0.2">
      <c r="A39" s="72" t="s">
        <v>233</v>
      </c>
      <c r="B39" s="72" t="s">
        <v>463</v>
      </c>
      <c r="C39" s="74">
        <f>Eventos_ASIS!B4</f>
        <v>2.5974025974025976E-2</v>
      </c>
      <c r="D39" s="74">
        <f>Eventos_ASIS!C4</f>
        <v>1.1812977157973135E-2</v>
      </c>
      <c r="E39" s="72">
        <v>0</v>
      </c>
      <c r="F39" s="72">
        <v>1</v>
      </c>
      <c r="G39" s="72" t="s">
        <v>249</v>
      </c>
      <c r="H39" s="72" t="b">
        <f>IF(COUNTIF(ParametrosSemSeedFixa!$A:$A,Parametros!A39)&gt;0,FALSE,TRUE)</f>
        <v>0</v>
      </c>
      <c r="I39" s="72" t="str">
        <f t="shared" si="0"/>
        <v>OK</v>
      </c>
      <c r="J39" s="72" t="str">
        <f>VLOOKUP(B39,Distribuições!$A$1:$F$13,6,FALSE)</f>
        <v>Parametro 1: média, Parametro 2: desvio padrão, Parametro 3: mínimo, Parametro 4: máximo</v>
      </c>
      <c r="K39" s="72">
        <f>COUNTIF(Verificação_Parametros!$A:$A,Parametros!A39)</f>
        <v>1</v>
      </c>
    </row>
    <row r="40" spans="1:11" s="72" customFormat="1" x14ac:dyDescent="0.25">
      <c r="A40" s="72" t="s">
        <v>237</v>
      </c>
      <c r="B40" s="37" t="s">
        <v>501</v>
      </c>
      <c r="C40" s="72">
        <f>1/20</f>
        <v>0.05</v>
      </c>
      <c r="E40" s="75"/>
      <c r="G40" s="72" t="s">
        <v>249</v>
      </c>
      <c r="H40" s="72" t="b">
        <f>IF(COUNTIF(ParametrosSemSeedFixa!$A:$A,Parametros!A40)&gt;0,FALSE,TRUE)</f>
        <v>0</v>
      </c>
      <c r="I40" s="72" t="str">
        <f t="shared" si="0"/>
        <v>OK</v>
      </c>
      <c r="J40" s="72" t="str">
        <f>VLOOKUP(B40,Distribuições!$A$1:$F$13,6,FALSE)</f>
        <v>Parametro 1: taxa (eventos / ano)</v>
      </c>
      <c r="K40" s="72">
        <f>COUNTIF(Verificação_Parametros!$A:$A,Parametros!A40)</f>
        <v>1</v>
      </c>
    </row>
    <row r="41" spans="1:11" s="72" customFormat="1" ht="12.75" hidden="1" x14ac:dyDescent="0.2">
      <c r="A41" s="72" t="s">
        <v>242</v>
      </c>
      <c r="B41" s="72" t="s">
        <v>463</v>
      </c>
      <c r="C41" s="74">
        <f>Eventos_ASIS!B6</f>
        <v>1.6939582156973462E-3</v>
      </c>
      <c r="D41" s="74">
        <f>Eventos_ASIS!C6</f>
        <v>6.782644443656732E-4</v>
      </c>
      <c r="E41" s="72">
        <v>0</v>
      </c>
      <c r="F41" s="72">
        <v>1</v>
      </c>
      <c r="G41" s="72" t="s">
        <v>249</v>
      </c>
      <c r="H41" s="72" t="b">
        <f>IF(COUNTIF(ParametrosSemSeedFixa!$A:$A,Parametros!A41)&gt;0,FALSE,TRUE)</f>
        <v>0</v>
      </c>
      <c r="I41" s="72" t="str">
        <f t="shared" si="0"/>
        <v>OK</v>
      </c>
      <c r="J41" s="72" t="str">
        <f>VLOOKUP(B41,Distribuições!$A$1:$F$13,6,FALSE)</f>
        <v>Parametro 1: média, Parametro 2: desvio padrão, Parametro 3: mínimo, Parametro 4: máximo</v>
      </c>
      <c r="K41" s="72">
        <f>COUNTIF(Verificação_Parametros!$A:$A,Parametros!A41)</f>
        <v>1</v>
      </c>
    </row>
    <row r="42" spans="1:11" s="72" customFormat="1" ht="12.75" hidden="1" x14ac:dyDescent="0.2">
      <c r="A42" s="72" t="s">
        <v>246</v>
      </c>
      <c r="B42" s="72" t="s">
        <v>463</v>
      </c>
      <c r="C42" s="74">
        <f>Eventos_ASIS!B7</f>
        <v>5.6465273856578201E-4</v>
      </c>
      <c r="D42" s="74">
        <f>Eventos_ASIS!C7</f>
        <v>2.5161796705182738E-4</v>
      </c>
      <c r="E42" s="72">
        <v>0</v>
      </c>
      <c r="F42" s="72">
        <v>1</v>
      </c>
      <c r="G42" s="72" t="s">
        <v>249</v>
      </c>
      <c r="H42" s="72" t="b">
        <f>IF(COUNTIF(ParametrosSemSeedFixa!$A:$A,Parametros!A42)&gt;0,FALSE,TRUE)</f>
        <v>0</v>
      </c>
      <c r="I42" s="72" t="str">
        <f t="shared" si="0"/>
        <v>OK</v>
      </c>
      <c r="J42" s="72" t="str">
        <f>VLOOKUP(B42,Distribuições!$A$1:$F$13,6,FALSE)</f>
        <v>Parametro 1: média, Parametro 2: desvio padrão, Parametro 3: mínimo, Parametro 4: máximo</v>
      </c>
      <c r="K42" s="72">
        <f>COUNTIF(Verificação_Parametros!$A:$A,Parametros!A42)</f>
        <v>1</v>
      </c>
    </row>
    <row r="43" spans="1:11" s="72" customFormat="1" ht="12.75" hidden="1" x14ac:dyDescent="0.2">
      <c r="A43" s="72" t="s">
        <v>234</v>
      </c>
      <c r="B43" s="72" t="s">
        <v>463</v>
      </c>
      <c r="C43" s="74">
        <f>Eventos_ASIS!B8</f>
        <v>1.6939582156973462E-3</v>
      </c>
      <c r="D43" s="74">
        <f>Eventos_ASIS!C8</f>
        <v>1.0186522145729095E-3</v>
      </c>
      <c r="E43" s="72">
        <v>0</v>
      </c>
      <c r="F43" s="72">
        <v>1</v>
      </c>
      <c r="G43" s="72" t="s">
        <v>249</v>
      </c>
      <c r="H43" s="72" t="b">
        <f>IF(COUNTIF(ParametrosSemSeedFixa!$A:$A,Parametros!A43)&gt;0,FALSE,TRUE)</f>
        <v>0</v>
      </c>
      <c r="I43" s="72" t="str">
        <f t="shared" si="0"/>
        <v>OK</v>
      </c>
      <c r="J43" s="72" t="str">
        <f>VLOOKUP(B43,Distribuições!$A$1:$F$13,6,FALSE)</f>
        <v>Parametro 1: média, Parametro 2: desvio padrão, Parametro 3: mínimo, Parametro 4: máximo</v>
      </c>
      <c r="K43" s="72">
        <f>COUNTIF(Verificação_Parametros!$A:$A,Parametros!A43)</f>
        <v>1</v>
      </c>
    </row>
    <row r="44" spans="1:11" s="72" customFormat="1" ht="12.75" hidden="1" x14ac:dyDescent="0.2">
      <c r="A44" s="72" t="s">
        <v>238</v>
      </c>
      <c r="B44" s="72" t="s">
        <v>38</v>
      </c>
      <c r="C44" s="74">
        <f>Eventos_ASIS!B9</f>
        <v>0</v>
      </c>
      <c r="D44" s="74">
        <f>Eventos_ASIS!C9</f>
        <v>0</v>
      </c>
      <c r="E44" s="72">
        <v>0</v>
      </c>
      <c r="F44" s="72">
        <v>1</v>
      </c>
      <c r="G44" s="72" t="s">
        <v>249</v>
      </c>
      <c r="H44" s="72" t="b">
        <f>IF(COUNTIF(ParametrosSemSeedFixa!$A:$A,Parametros!A44)&gt;0,FALSE,TRUE)</f>
        <v>0</v>
      </c>
      <c r="I44" s="72" t="str">
        <f t="shared" si="0"/>
        <v>OK</v>
      </c>
      <c r="J44" s="72" t="str">
        <f>VLOOKUP(B44,Distribuições!$A$1:$F$13,6,FALSE)</f>
        <v>Parametro 1: média, Parametro 2: desvio padrão</v>
      </c>
      <c r="K44" s="72">
        <f>COUNTIF(Verificação_Parametros!$A:$A,Parametros!A44)</f>
        <v>1</v>
      </c>
    </row>
    <row r="45" spans="1:11" s="72" customFormat="1" ht="12.75" hidden="1" x14ac:dyDescent="0.2">
      <c r="A45" s="72" t="s">
        <v>243</v>
      </c>
      <c r="B45" s="72" t="s">
        <v>38</v>
      </c>
      <c r="C45" s="74">
        <f>Eventos_ASIS!B10</f>
        <v>0</v>
      </c>
      <c r="D45" s="74">
        <f>Eventos_ASIS!C10</f>
        <v>0</v>
      </c>
      <c r="E45" s="72">
        <v>0</v>
      </c>
      <c r="F45" s="72">
        <v>1</v>
      </c>
      <c r="G45" s="72" t="s">
        <v>249</v>
      </c>
      <c r="H45" s="72" t="b">
        <f>IF(COUNTIF(ParametrosSemSeedFixa!$A:$A,Parametros!A45)&gt;0,FALSE,TRUE)</f>
        <v>0</v>
      </c>
      <c r="I45" s="72" t="str">
        <f t="shared" si="0"/>
        <v>OK</v>
      </c>
      <c r="J45" s="72" t="str">
        <f>VLOOKUP(B45,Distribuições!$A$1:$F$13,6,FALSE)</f>
        <v>Parametro 1: média, Parametro 2: desvio padrão</v>
      </c>
      <c r="K45" s="72">
        <f>COUNTIF(Verificação_Parametros!$A:$A,Parametros!A45)</f>
        <v>1</v>
      </c>
    </row>
    <row r="46" spans="1:11" s="72" customFormat="1" ht="12.75" hidden="1" x14ac:dyDescent="0.2">
      <c r="A46" s="72" t="s">
        <v>247</v>
      </c>
      <c r="B46" s="72" t="s">
        <v>463</v>
      </c>
      <c r="C46" s="74">
        <f>Eventos_ASIS!B11</f>
        <v>5.0818746470920381E-3</v>
      </c>
      <c r="D46" s="74">
        <f>Eventos_ASIS!C11</f>
        <v>1.2169421799424144E-3</v>
      </c>
      <c r="E46" s="72">
        <v>0</v>
      </c>
      <c r="F46" s="72">
        <v>1</v>
      </c>
      <c r="G46" s="72" t="s">
        <v>249</v>
      </c>
      <c r="H46" s="72" t="b">
        <f>IF(COUNTIF(ParametrosSemSeedFixa!$A:$A,Parametros!A46)&gt;0,FALSE,TRUE)</f>
        <v>0</v>
      </c>
      <c r="I46" s="72" t="str">
        <f t="shared" si="0"/>
        <v>OK</v>
      </c>
      <c r="J46" s="72" t="str">
        <f>VLOOKUP(B46,Distribuições!$A$1:$F$13,6,FALSE)</f>
        <v>Parametro 1: média, Parametro 2: desvio padrão, Parametro 3: mínimo, Parametro 4: máximo</v>
      </c>
      <c r="K46" s="72">
        <f>COUNTIF(Verificação_Parametros!$A:$A,Parametros!A46)</f>
        <v>1</v>
      </c>
    </row>
    <row r="47" spans="1:11" s="72" customFormat="1" ht="12.75" hidden="1" x14ac:dyDescent="0.2">
      <c r="A47" s="72" t="s">
        <v>235</v>
      </c>
      <c r="B47" s="72" t="s">
        <v>38</v>
      </c>
      <c r="C47" s="74">
        <f>Eventos_ASIS!B12</f>
        <v>0</v>
      </c>
      <c r="D47" s="74">
        <f>Eventos_ASIS!C12</f>
        <v>0</v>
      </c>
      <c r="E47" s="72">
        <v>0</v>
      </c>
      <c r="F47" s="72">
        <v>1</v>
      </c>
      <c r="G47" s="72" t="s">
        <v>249</v>
      </c>
      <c r="H47" s="72" t="b">
        <f>IF(COUNTIF(ParametrosSemSeedFixa!$A:$A,Parametros!A47)&gt;0,FALSE,TRUE)</f>
        <v>0</v>
      </c>
      <c r="I47" s="72" t="str">
        <f t="shared" si="0"/>
        <v>OK</v>
      </c>
      <c r="J47" s="72" t="str">
        <f>VLOOKUP(B47,Distribuições!$A$1:$F$13,6,FALSE)</f>
        <v>Parametro 1: média, Parametro 2: desvio padrão</v>
      </c>
      <c r="K47" s="72">
        <f>COUNTIF(Verificação_Parametros!$A:$A,Parametros!A47)</f>
        <v>1</v>
      </c>
    </row>
    <row r="48" spans="1:11" s="72" customFormat="1" ht="12.75" hidden="1" x14ac:dyDescent="0.2">
      <c r="A48" s="72" t="s">
        <v>239</v>
      </c>
      <c r="B48" s="72" t="s">
        <v>38</v>
      </c>
      <c r="C48" s="74">
        <f>Eventos_ASIS!B13</f>
        <v>0</v>
      </c>
      <c r="D48" s="74">
        <f>Eventos_ASIS!C13</f>
        <v>0</v>
      </c>
      <c r="E48" s="72">
        <v>0</v>
      </c>
      <c r="F48" s="72">
        <v>1</v>
      </c>
      <c r="G48" s="72" t="s">
        <v>249</v>
      </c>
      <c r="H48" s="72" t="b">
        <f>IF(COUNTIF(ParametrosSemSeedFixa!$A:$A,Parametros!A48)&gt;0,FALSE,TRUE)</f>
        <v>0</v>
      </c>
      <c r="I48" s="72" t="str">
        <f t="shared" si="0"/>
        <v>OK</v>
      </c>
      <c r="J48" s="72" t="str">
        <f>VLOOKUP(B48,Distribuições!$A$1:$F$13,6,FALSE)</f>
        <v>Parametro 1: média, Parametro 2: desvio padrão</v>
      </c>
      <c r="K48" s="72">
        <f>COUNTIF(Verificação_Parametros!$A:$A,Parametros!A48)</f>
        <v>1</v>
      </c>
    </row>
    <row r="49" spans="1:11" s="72" customFormat="1" ht="12.75" hidden="1" x14ac:dyDescent="0.2">
      <c r="A49" s="72" t="s">
        <v>244</v>
      </c>
      <c r="B49" s="72" t="s">
        <v>463</v>
      </c>
      <c r="C49" s="74">
        <f>Eventos_ASIS!B14</f>
        <v>0.20609824957651043</v>
      </c>
      <c r="D49" s="74">
        <f>Eventos_ASIS!C14</f>
        <v>0.10611506557449443</v>
      </c>
      <c r="E49" s="72">
        <v>0</v>
      </c>
      <c r="F49" s="72">
        <v>1</v>
      </c>
      <c r="G49" s="72" t="s">
        <v>249</v>
      </c>
      <c r="H49" s="72" t="b">
        <f>IF(COUNTIF(ParametrosSemSeedFixa!$A:$A,Parametros!A49)&gt;0,FALSE,TRUE)</f>
        <v>0</v>
      </c>
      <c r="I49" s="72" t="str">
        <f t="shared" si="0"/>
        <v>OK</v>
      </c>
      <c r="J49" s="72" t="str">
        <f>VLOOKUP(B49,Distribuições!$A$1:$F$13,6,FALSE)</f>
        <v>Parametro 1: média, Parametro 2: desvio padrão, Parametro 3: mínimo, Parametro 4: máximo</v>
      </c>
      <c r="K49" s="72">
        <f>COUNTIF(Verificação_Parametros!$A:$A,Parametros!A49)</f>
        <v>1</v>
      </c>
    </row>
    <row r="50" spans="1:11" s="72" customFormat="1" ht="12.75" hidden="1" x14ac:dyDescent="0.2">
      <c r="A50" s="72" t="s">
        <v>248</v>
      </c>
      <c r="B50" s="72" t="s">
        <v>463</v>
      </c>
      <c r="C50" s="74">
        <f>Eventos_ASIS!B15</f>
        <v>2.20214568040655E-2</v>
      </c>
      <c r="D50" s="74">
        <f>Eventos_ASIS!C15</f>
        <v>9.7408030964799483E-3</v>
      </c>
      <c r="E50" s="72">
        <v>0</v>
      </c>
      <c r="F50" s="72">
        <v>1</v>
      </c>
      <c r="G50" s="72" t="s">
        <v>249</v>
      </c>
      <c r="H50" s="72" t="b">
        <f>IF(COUNTIF(ParametrosSemSeedFixa!$A:$A,Parametros!A50)&gt;0,FALSE,TRUE)</f>
        <v>0</v>
      </c>
      <c r="I50" s="72" t="str">
        <f t="shared" si="0"/>
        <v>OK</v>
      </c>
      <c r="J50" s="72" t="str">
        <f>VLOOKUP(B50,Distribuições!$A$1:$F$13,6,FALSE)</f>
        <v>Parametro 1: média, Parametro 2: desvio padrão, Parametro 3: mínimo, Parametro 4: máximo</v>
      </c>
      <c r="K50" s="72">
        <f>COUNTIF(Verificação_Parametros!$A:$A,Parametros!A50)</f>
        <v>1</v>
      </c>
    </row>
    <row r="51" spans="1:11" s="72" customFormat="1" ht="12.75" hidden="1" x14ac:dyDescent="0.2">
      <c r="A51" s="72" t="s">
        <v>236</v>
      </c>
      <c r="B51" s="72" t="s">
        <v>38</v>
      </c>
      <c r="C51" s="74">
        <f>Eventos_ASIS!B16</f>
        <v>0</v>
      </c>
      <c r="D51" s="74">
        <f>Eventos_ASIS!C16</f>
        <v>0</v>
      </c>
      <c r="E51" s="72">
        <v>0</v>
      </c>
      <c r="F51" s="72">
        <v>1</v>
      </c>
      <c r="G51" s="72" t="s">
        <v>249</v>
      </c>
      <c r="H51" s="72" t="b">
        <f>IF(COUNTIF(ParametrosSemSeedFixa!$A:$A,Parametros!A51)&gt;0,FALSE,TRUE)</f>
        <v>0</v>
      </c>
      <c r="I51" s="72" t="str">
        <f t="shared" si="0"/>
        <v>OK</v>
      </c>
      <c r="J51" s="72" t="str">
        <f>VLOOKUP(B51,Distribuições!$A$1:$F$13,6,FALSE)</f>
        <v>Parametro 1: média, Parametro 2: desvio padrão</v>
      </c>
      <c r="K51" s="72">
        <f>COUNTIF(Verificação_Parametros!$A:$A,Parametros!A51)</f>
        <v>1</v>
      </c>
    </row>
    <row r="52" spans="1:11" s="72" customFormat="1" ht="12.75" hidden="1" x14ac:dyDescent="0.2">
      <c r="A52" s="72" t="s">
        <v>240</v>
      </c>
      <c r="B52" s="72" t="s">
        <v>38</v>
      </c>
      <c r="C52" s="74">
        <f>Eventos_ASIS!B17</f>
        <v>0</v>
      </c>
      <c r="D52" s="74">
        <f>Eventos_ASIS!C17</f>
        <v>0</v>
      </c>
      <c r="E52" s="72">
        <v>0</v>
      </c>
      <c r="F52" s="72">
        <v>1</v>
      </c>
      <c r="G52" s="72" t="s">
        <v>249</v>
      </c>
      <c r="H52" s="72" t="b">
        <f>IF(COUNTIF(ParametrosSemSeedFixa!$A:$A,Parametros!A52)&gt;0,FALSE,TRUE)</f>
        <v>0</v>
      </c>
      <c r="I52" s="72" t="str">
        <f t="shared" si="0"/>
        <v>OK</v>
      </c>
      <c r="J52" s="72" t="str">
        <f>VLOOKUP(B52,Distribuições!$A$1:$F$13,6,FALSE)</f>
        <v>Parametro 1: média, Parametro 2: desvio padrão</v>
      </c>
      <c r="K52" s="72">
        <f>COUNTIF(Verificação_Parametros!$A:$A,Parametros!A52)</f>
        <v>1</v>
      </c>
    </row>
    <row r="53" spans="1:11" s="72" customFormat="1" ht="12.75" hidden="1" x14ac:dyDescent="0.2">
      <c r="A53" s="72" t="s">
        <v>52</v>
      </c>
      <c r="B53" s="72" t="s">
        <v>463</v>
      </c>
      <c r="C53" s="76">
        <f>Eventos_ASIS!B18</f>
        <v>4.2021940000000004</v>
      </c>
      <c r="D53" s="76">
        <f>Eventos_ASIS!C18</f>
        <v>1.4172802723165652</v>
      </c>
      <c r="E53" s="72">
        <v>0</v>
      </c>
      <c r="F53" s="72">
        <f>C53+D53*10+1</f>
        <v>19.374996723165651</v>
      </c>
      <c r="G53" s="72" t="s">
        <v>249</v>
      </c>
      <c r="H53" s="72" t="b">
        <f>IF(COUNTIF(ParametrosSemSeedFixa!$A:$A,Parametros!A53)&gt;0,FALSE,TRUE)</f>
        <v>0</v>
      </c>
      <c r="I53" s="72" t="str">
        <f t="shared" si="0"/>
        <v>OK</v>
      </c>
      <c r="J53" s="72" t="str">
        <f>VLOOKUP(B53,Distribuições!$A$1:$F$13,6,FALSE)</f>
        <v>Parametro 1: média, Parametro 2: desvio padrão, Parametro 3: mínimo, Parametro 4: máximo</v>
      </c>
      <c r="K53" s="72">
        <f>COUNTIF(Verificação_Parametros!$A:$A,Parametros!A53)</f>
        <v>1</v>
      </c>
    </row>
    <row r="54" spans="1:11" s="72" customFormat="1" ht="12.75" hidden="1" x14ac:dyDescent="0.2">
      <c r="A54" s="72" t="s">
        <v>150</v>
      </c>
      <c r="B54" s="72" t="s">
        <v>38</v>
      </c>
      <c r="C54" s="76">
        <f>REAJUSTE_ASIS!B23</f>
        <v>0.2044537027147259</v>
      </c>
      <c r="D54" s="76">
        <v>0</v>
      </c>
      <c r="G54" s="72" t="s">
        <v>249</v>
      </c>
      <c r="H54" s="72" t="b">
        <f>IF(COUNTIF(ParametrosSemSeedFixa!$A:$A,Parametros!A54)&gt;0,FALSE,TRUE)</f>
        <v>1</v>
      </c>
      <c r="I54" s="72" t="str">
        <f t="shared" si="0"/>
        <v>OK</v>
      </c>
      <c r="J54" s="72" t="str">
        <f>VLOOKUP(B54,Distribuições!$A$1:$F$13,6,FALSE)</f>
        <v>Parametro 1: média, Parametro 2: desvio padrão</v>
      </c>
      <c r="K54" s="72">
        <f>COUNTIF(Verificação_Parametros!$A:$A,Parametros!A54)</f>
        <v>1</v>
      </c>
    </row>
    <row r="55" spans="1:11" s="72" customFormat="1" ht="12.75" hidden="1" x14ac:dyDescent="0.2">
      <c r="A55" s="72" t="s">
        <v>151</v>
      </c>
      <c r="B55" s="72" t="s">
        <v>38</v>
      </c>
      <c r="C55" s="76">
        <f>REAJUSTE_ASIS!B24</f>
        <v>1.5491573940793143E-3</v>
      </c>
      <c r="D55" s="76">
        <v>0</v>
      </c>
      <c r="G55" s="72" t="s">
        <v>249</v>
      </c>
      <c r="H55" s="72" t="b">
        <f>IF(COUNTIF(ParametrosSemSeedFixa!$A:$A,Parametros!A55)&gt;0,FALSE,TRUE)</f>
        <v>1</v>
      </c>
      <c r="I55" s="72" t="str">
        <f t="shared" si="0"/>
        <v>OK</v>
      </c>
      <c r="J55" s="72" t="str">
        <f>VLOOKUP(B55,Distribuições!$A$1:$F$13,6,FALSE)</f>
        <v>Parametro 1: média, Parametro 2: desvio padrão</v>
      </c>
      <c r="K55" s="72">
        <f>COUNTIF(Verificação_Parametros!$A:$A,Parametros!A55)</f>
        <v>1</v>
      </c>
    </row>
    <row r="56" spans="1:11" s="72" customFormat="1" ht="12.75" hidden="1" x14ac:dyDescent="0.2">
      <c r="A56" s="72" t="s">
        <v>152</v>
      </c>
      <c r="B56" s="72" t="s">
        <v>38</v>
      </c>
      <c r="C56" s="76">
        <f>REAJUSTE_ASIS!B25</f>
        <v>-4.399566149642267E-3</v>
      </c>
      <c r="D56" s="76">
        <v>0</v>
      </c>
      <c r="G56" s="72" t="s">
        <v>249</v>
      </c>
      <c r="H56" s="72" t="b">
        <f>IF(COUNTIF(ParametrosSemSeedFixa!$A:$A,Parametros!A56)&gt;0,FALSE,TRUE)</f>
        <v>1</v>
      </c>
      <c r="I56" s="72" t="str">
        <f t="shared" si="0"/>
        <v>OK</v>
      </c>
      <c r="J56" s="72" t="str">
        <f>VLOOKUP(B56,Distribuições!$A$1:$F$13,6,FALSE)</f>
        <v>Parametro 1: média, Parametro 2: desvio padrão</v>
      </c>
      <c r="K56" s="72">
        <f>COUNTIF(Verificação_Parametros!$A:$A,Parametros!A56)</f>
        <v>1</v>
      </c>
    </row>
    <row r="57" spans="1:11" s="72" customFormat="1" ht="12.75" hidden="1" x14ac:dyDescent="0.2">
      <c r="A57" s="72" t="s">
        <v>167</v>
      </c>
      <c r="B57" s="72" t="s">
        <v>38</v>
      </c>
      <c r="C57" s="76">
        <f>CONTRATACAO_ASIS!B24</f>
        <v>0</v>
      </c>
      <c r="D57" s="76">
        <v>0</v>
      </c>
      <c r="G57" s="72" t="s">
        <v>249</v>
      </c>
      <c r="H57" s="72" t="b">
        <f>IF(COUNTIF(ParametrosSemSeedFixa!$A:$A,Parametros!A57)&gt;0,FALSE,TRUE)</f>
        <v>1</v>
      </c>
      <c r="I57" s="72" t="str">
        <f t="shared" si="0"/>
        <v>OK</v>
      </c>
      <c r="J57" s="72" t="str">
        <f>VLOOKUP(B57,Distribuições!$A$1:$F$13,6,FALSE)</f>
        <v>Parametro 1: média, Parametro 2: desvio padrão</v>
      </c>
      <c r="K57" s="72">
        <f>COUNTIF(Verificação_Parametros!$A:$A,Parametros!A57)</f>
        <v>1</v>
      </c>
    </row>
    <row r="58" spans="1:11" s="72" customFormat="1" ht="12.75" hidden="1" x14ac:dyDescent="0.2">
      <c r="A58" s="72" t="s">
        <v>170</v>
      </c>
      <c r="B58" s="72" t="s">
        <v>38</v>
      </c>
      <c r="C58" s="76">
        <f>CONTRATACAO_ASIS!B25</f>
        <v>0</v>
      </c>
      <c r="D58" s="76">
        <v>0</v>
      </c>
      <c r="G58" s="72" t="s">
        <v>249</v>
      </c>
      <c r="H58" s="72" t="b">
        <f>IF(COUNTIF(ParametrosSemSeedFixa!$A:$A,Parametros!A58)&gt;0,FALSE,TRUE)</f>
        <v>1</v>
      </c>
      <c r="I58" s="72" t="str">
        <f t="shared" si="0"/>
        <v>OK</v>
      </c>
      <c r="J58" s="72" t="str">
        <f>VLOOKUP(B58,Distribuições!$A$1:$F$13,6,FALSE)</f>
        <v>Parametro 1: média, Parametro 2: desvio padrão</v>
      </c>
      <c r="K58" s="72">
        <f>COUNTIF(Verificação_Parametros!$A:$A,Parametros!A58)</f>
        <v>1</v>
      </c>
    </row>
    <row r="59" spans="1:11" s="72" customFormat="1" ht="12.75" hidden="1" x14ac:dyDescent="0.2">
      <c r="A59" s="72" t="s">
        <v>168</v>
      </c>
      <c r="B59" s="72" t="s">
        <v>38</v>
      </c>
      <c r="C59" s="76">
        <f>CONTRATACAO_ASIS!B26</f>
        <v>0</v>
      </c>
      <c r="D59" s="76">
        <v>0</v>
      </c>
      <c r="G59" s="72" t="s">
        <v>249</v>
      </c>
      <c r="H59" s="72" t="b">
        <f>IF(COUNTIF(ParametrosSemSeedFixa!$A:$A,Parametros!A59)&gt;0,FALSE,TRUE)</f>
        <v>1</v>
      </c>
      <c r="I59" s="72" t="str">
        <f t="shared" si="0"/>
        <v>OK</v>
      </c>
      <c r="J59" s="72" t="str">
        <f>VLOOKUP(B59,Distribuições!$A$1:$F$13,6,FALSE)</f>
        <v>Parametro 1: média, Parametro 2: desvio padrão</v>
      </c>
      <c r="K59" s="72">
        <f>COUNTIF(Verificação_Parametros!$A:$A,Parametros!A59)</f>
        <v>1</v>
      </c>
    </row>
    <row r="60" spans="1:11" s="72" customFormat="1" ht="12.75" hidden="1" x14ac:dyDescent="0.2">
      <c r="A60" s="72" t="s">
        <v>169</v>
      </c>
      <c r="B60" s="72" t="s">
        <v>38</v>
      </c>
      <c r="C60" s="76">
        <f>CONTRATACAO_ASIS!B27</f>
        <v>0</v>
      </c>
      <c r="D60" s="76">
        <v>0</v>
      </c>
      <c r="G60" s="72" t="s">
        <v>249</v>
      </c>
      <c r="H60" s="72" t="b">
        <f>IF(COUNTIF(ParametrosSemSeedFixa!$A:$A,Parametros!A60)&gt;0,FALSE,TRUE)</f>
        <v>1</v>
      </c>
      <c r="I60" s="72" t="str">
        <f t="shared" si="0"/>
        <v>OK</v>
      </c>
      <c r="J60" s="72" t="str">
        <f>VLOOKUP(B60,Distribuições!$A$1:$F$13,6,FALSE)</f>
        <v>Parametro 1: média, Parametro 2: desvio padrão</v>
      </c>
      <c r="K60" s="72">
        <f>COUNTIF(Verificação_Parametros!$A:$A,Parametros!A60)</f>
        <v>1</v>
      </c>
    </row>
    <row r="61" spans="1:11" s="72" customFormat="1" ht="12.75" hidden="1" x14ac:dyDescent="0.2">
      <c r="A61" s="72" t="s">
        <v>171</v>
      </c>
      <c r="B61" s="72" t="s">
        <v>38</v>
      </c>
      <c r="C61" s="76">
        <f>Historico!M81</f>
        <v>32</v>
      </c>
      <c r="D61" s="76">
        <v>0</v>
      </c>
      <c r="G61" s="72" t="s">
        <v>249</v>
      </c>
      <c r="H61" s="72" t="b">
        <f>IF(COUNTIF(ParametrosSemSeedFixa!$A:$A,Parametros!A61)&gt;0,FALSE,TRUE)</f>
        <v>1</v>
      </c>
      <c r="I61" s="72" t="str">
        <f t="shared" si="0"/>
        <v>OK</v>
      </c>
      <c r="J61" s="72" t="str">
        <f>VLOOKUP(B61,Distribuições!$A$1:$F$13,6,FALSE)</f>
        <v>Parametro 1: média, Parametro 2: desvio padrão</v>
      </c>
      <c r="K61" s="72">
        <f>COUNTIF(Verificação_Parametros!$A:$A,Parametros!A61)</f>
        <v>1</v>
      </c>
    </row>
    <row r="62" spans="1:11" s="72" customFormat="1" ht="12.75" hidden="1" x14ac:dyDescent="0.2">
      <c r="A62" s="72" t="s">
        <v>211</v>
      </c>
      <c r="B62" s="72" t="s">
        <v>38</v>
      </c>
      <c r="C62" s="76">
        <f>FAP_ASIS_RG!B14</f>
        <v>7.8975872998198113</v>
      </c>
      <c r="D62" s="76">
        <v>0</v>
      </c>
      <c r="G62" s="72" t="s">
        <v>249</v>
      </c>
      <c r="H62" s="72" t="b">
        <f>IF(COUNTIF(ParametrosSemSeedFixa!$A:$A,Parametros!A62)&gt;0,FALSE,TRUE)</f>
        <v>1</v>
      </c>
      <c r="I62" s="72" t="str">
        <f t="shared" ref="I62:I120" si="7">IF(AND(B62="normal",NOT(COUNT(C62:D62)=2)),"Dados Incorretos",
IF(AND(B62="triangular",NOT(COUNT(C62:E62)=3)),"Dados Incorretos",
IF(AND(B62="poisson",NOT(COUNT(C62:D62)=1)),"Dados Incorretos",
IF(AND(B62="normaltruncada",NOT(COUNT(C62:F62)=4)),"Dados Incorretos",
IF(AND(B62="uniforme",NOT(COUNT(C62:D62)=2)),"Dados Incorretos",
IF(AND(B62="poisson_percentual_eventos",NOT(COUNT(C62:D62)=1)),"Dados Incorretos","OK"))))))</f>
        <v>OK</v>
      </c>
      <c r="J62" s="72" t="str">
        <f>VLOOKUP(B62,Distribuições!$A$1:$F$13,6,FALSE)</f>
        <v>Parametro 1: média, Parametro 2: desvio padrão</v>
      </c>
      <c r="K62" s="72">
        <f>COUNTIF(Verificação_Parametros!$A:$A,Parametros!A62)</f>
        <v>1</v>
      </c>
    </row>
    <row r="63" spans="1:11" s="72" customFormat="1" ht="12.75" hidden="1" x14ac:dyDescent="0.2">
      <c r="A63" s="72" t="s">
        <v>215</v>
      </c>
      <c r="B63" s="72" t="s">
        <v>38</v>
      </c>
      <c r="C63" s="76">
        <f>FAP_ASIS_RG!B15</f>
        <v>0.62289934258889479</v>
      </c>
      <c r="D63" s="76">
        <v>0</v>
      </c>
      <c r="G63" s="72" t="s">
        <v>249</v>
      </c>
      <c r="H63" s="72" t="b">
        <f>IF(COUNTIF(ParametrosSemSeedFixa!$A:$A,Parametros!A63)&gt;0,FALSE,TRUE)</f>
        <v>1</v>
      </c>
      <c r="I63" s="72" t="str">
        <f t="shared" si="7"/>
        <v>OK</v>
      </c>
      <c r="J63" s="72" t="str">
        <f>VLOOKUP(B63,Distribuições!$A$1:$F$13,6,FALSE)</f>
        <v>Parametro 1: média, Parametro 2: desvio padrão</v>
      </c>
      <c r="K63" s="72">
        <f>COUNTIF(Verificação_Parametros!$A:$A,Parametros!A63)</f>
        <v>1</v>
      </c>
    </row>
    <row r="64" spans="1:11" s="72" customFormat="1" ht="12.75" hidden="1" x14ac:dyDescent="0.2">
      <c r="A64" s="72" t="s">
        <v>210</v>
      </c>
      <c r="B64" s="72" t="s">
        <v>38</v>
      </c>
      <c r="C64" s="76">
        <f>FAP_ASIS_RG!B16</f>
        <v>9.0134963707211782</v>
      </c>
      <c r="D64" s="76">
        <v>0</v>
      </c>
      <c r="G64" s="72" t="s">
        <v>249</v>
      </c>
      <c r="H64" s="72" t="b">
        <f>IF(COUNTIF(ParametrosSemSeedFixa!$A:$A,Parametros!A64)&gt;0,FALSE,TRUE)</f>
        <v>1</v>
      </c>
      <c r="I64" s="72" t="str">
        <f t="shared" si="7"/>
        <v>OK</v>
      </c>
      <c r="J64" s="72" t="str">
        <f>VLOOKUP(B64,Distribuições!$A$1:$F$13,6,FALSE)</f>
        <v>Parametro 1: média, Parametro 2: desvio padrão</v>
      </c>
      <c r="K64" s="72">
        <f>COUNTIF(Verificação_Parametros!$A:$A,Parametros!A64)</f>
        <v>1</v>
      </c>
    </row>
    <row r="65" spans="1:13" s="72" customFormat="1" ht="12.75" hidden="1" x14ac:dyDescent="0.2">
      <c r="A65" s="72" t="s">
        <v>212</v>
      </c>
      <c r="B65" s="72" t="s">
        <v>38</v>
      </c>
      <c r="C65" s="76">
        <f>FAP_ASIS_RG!B17</f>
        <v>11.225658326292109</v>
      </c>
      <c r="D65" s="76">
        <v>0</v>
      </c>
      <c r="G65" s="72" t="s">
        <v>249</v>
      </c>
      <c r="H65" s="72" t="b">
        <f>IF(COUNTIF(ParametrosSemSeedFixa!$A:$A,Parametros!A65)&gt;0,FALSE,TRUE)</f>
        <v>1</v>
      </c>
      <c r="I65" s="72" t="str">
        <f t="shared" si="7"/>
        <v>OK</v>
      </c>
      <c r="J65" s="72" t="str">
        <f>VLOOKUP(B65,Distribuições!$A$1:$F$13,6,FALSE)</f>
        <v>Parametro 1: média, Parametro 2: desvio padrão</v>
      </c>
      <c r="K65" s="72">
        <f>COUNTIF(Verificação_Parametros!$A:$A,Parametros!A65)</f>
        <v>1</v>
      </c>
    </row>
    <row r="66" spans="1:13" s="72" customFormat="1" ht="12.75" hidden="1" x14ac:dyDescent="0.2">
      <c r="A66" s="72" t="s">
        <v>213</v>
      </c>
      <c r="B66" s="72" t="s">
        <v>38</v>
      </c>
      <c r="C66" s="76">
        <f>FAP_ASIS_RG!B18</f>
        <v>16.96052253162523</v>
      </c>
      <c r="D66" s="76">
        <v>0</v>
      </c>
      <c r="G66" s="72" t="s">
        <v>249</v>
      </c>
      <c r="H66" s="72" t="b">
        <f>IF(COUNTIF(ParametrosSemSeedFixa!$A:$A,Parametros!A66)&gt;0,FALSE,TRUE)</f>
        <v>1</v>
      </c>
      <c r="I66" s="72" t="str">
        <f t="shared" si="7"/>
        <v>OK</v>
      </c>
      <c r="J66" s="72" t="str">
        <f>VLOOKUP(B66,Distribuições!$A$1:$F$13,6,FALSE)</f>
        <v>Parametro 1: média, Parametro 2: desvio padrão</v>
      </c>
      <c r="K66" s="72">
        <f>COUNTIF(Verificação_Parametros!$A:$A,Parametros!A66)</f>
        <v>1</v>
      </c>
    </row>
    <row r="67" spans="1:13" s="72" customFormat="1" ht="12.75" hidden="1" x14ac:dyDescent="0.2">
      <c r="A67" s="72" t="s">
        <v>214</v>
      </c>
      <c r="B67" s="72" t="s">
        <v>38</v>
      </c>
      <c r="C67" s="76">
        <f>FAP_ASIS_RG!B19</f>
        <v>7.038585793358461</v>
      </c>
      <c r="D67" s="76">
        <v>0</v>
      </c>
      <c r="G67" s="72" t="s">
        <v>249</v>
      </c>
      <c r="H67" s="72" t="b">
        <f>IF(COUNTIF(ParametrosSemSeedFixa!$A:$A,Parametros!A67)&gt;0,FALSE,TRUE)</f>
        <v>1</v>
      </c>
      <c r="I67" s="72" t="str">
        <f t="shared" si="7"/>
        <v>OK</v>
      </c>
      <c r="J67" s="72" t="str">
        <f>VLOOKUP(B67,Distribuições!$A$1:$F$13,6,FALSE)</f>
        <v>Parametro 1: média, Parametro 2: desvio padrão</v>
      </c>
      <c r="K67" s="72">
        <f>COUNTIF(Verificação_Parametros!$A:$A,Parametros!A67)</f>
        <v>1</v>
      </c>
    </row>
    <row r="68" spans="1:13" s="72" customFormat="1" ht="12.75" hidden="1" x14ac:dyDescent="0.2">
      <c r="A68" s="72" t="s">
        <v>129</v>
      </c>
      <c r="B68" s="72" t="s">
        <v>38</v>
      </c>
      <c r="C68" s="76">
        <f>ENGAJAMENTO_ASIS!B24</f>
        <v>0</v>
      </c>
      <c r="D68" s="76">
        <v>0</v>
      </c>
      <c r="G68" s="72" t="s">
        <v>249</v>
      </c>
      <c r="H68" s="72" t="b">
        <f>IF(COUNTIF(ParametrosSemSeedFixa!$A:$A,Parametros!A68)&gt;0,FALSE,TRUE)</f>
        <v>1</v>
      </c>
      <c r="I68" s="72" t="str">
        <f t="shared" si="7"/>
        <v>OK</v>
      </c>
      <c r="J68" s="72" t="str">
        <f>VLOOKUP(B68,Distribuições!$A$1:$F$13,6,FALSE)</f>
        <v>Parametro 1: média, Parametro 2: desvio padrão</v>
      </c>
      <c r="K68" s="72">
        <f>COUNTIF(Verificação_Parametros!$A:$A,Parametros!A68)</f>
        <v>1</v>
      </c>
    </row>
    <row r="69" spans="1:13" s="72" customFormat="1" ht="12.75" hidden="1" x14ac:dyDescent="0.2">
      <c r="A69" s="72" t="s">
        <v>132</v>
      </c>
      <c r="B69" s="72" t="s">
        <v>38</v>
      </c>
      <c r="C69" s="76">
        <f>ENGAJAMENTO_ASIS!B25</f>
        <v>0</v>
      </c>
      <c r="D69" s="76">
        <v>0</v>
      </c>
      <c r="G69" s="72" t="s">
        <v>249</v>
      </c>
      <c r="H69" s="72" t="b">
        <f>IF(COUNTIF(ParametrosSemSeedFixa!$A:$A,Parametros!A69)&gt;0,FALSE,TRUE)</f>
        <v>1</v>
      </c>
      <c r="I69" s="72" t="str">
        <f t="shared" si="7"/>
        <v>OK</v>
      </c>
      <c r="J69" s="72" t="str">
        <f>VLOOKUP(B69,Distribuições!$A$1:$F$13,6,FALSE)</f>
        <v>Parametro 1: média, Parametro 2: desvio padrão</v>
      </c>
      <c r="K69" s="72">
        <f>COUNTIF(Verificação_Parametros!$A:$A,Parametros!A69)</f>
        <v>1</v>
      </c>
    </row>
    <row r="70" spans="1:13" s="72" customFormat="1" ht="12.75" hidden="1" x14ac:dyDescent="0.2">
      <c r="A70" s="72" t="s">
        <v>130</v>
      </c>
      <c r="B70" s="72" t="s">
        <v>38</v>
      </c>
      <c r="C70" s="76">
        <f>ENGAJAMENTO_ASIS!B26</f>
        <v>0</v>
      </c>
      <c r="D70" s="76">
        <v>0</v>
      </c>
      <c r="G70" s="72" t="s">
        <v>249</v>
      </c>
      <c r="H70" s="72" t="b">
        <f>IF(COUNTIF(ParametrosSemSeedFixa!$A:$A,Parametros!A70)&gt;0,FALSE,TRUE)</f>
        <v>1</v>
      </c>
      <c r="I70" s="72" t="str">
        <f t="shared" si="7"/>
        <v>OK</v>
      </c>
      <c r="J70" s="72" t="str">
        <f>VLOOKUP(B70,Distribuições!$A$1:$F$13,6,FALSE)</f>
        <v>Parametro 1: média, Parametro 2: desvio padrão</v>
      </c>
      <c r="K70" s="72">
        <f>COUNTIF(Verificação_Parametros!$A:$A,Parametros!A70)</f>
        <v>1</v>
      </c>
    </row>
    <row r="71" spans="1:13" s="72" customFormat="1" ht="12.75" hidden="1" x14ac:dyDescent="0.2">
      <c r="A71" s="72" t="s">
        <v>131</v>
      </c>
      <c r="B71" s="72" t="s">
        <v>38</v>
      </c>
      <c r="C71" s="76">
        <f>ENGAJAMENTO_ASIS!B27</f>
        <v>0</v>
      </c>
      <c r="D71" s="76">
        <v>0</v>
      </c>
      <c r="G71" s="72" t="s">
        <v>249</v>
      </c>
      <c r="H71" s="72" t="b">
        <f>IF(COUNTIF(ParametrosSemSeedFixa!$A:$A,Parametros!A71)&gt;0,FALSE,TRUE)</f>
        <v>1</v>
      </c>
      <c r="I71" s="72" t="str">
        <f t="shared" si="7"/>
        <v>OK</v>
      </c>
      <c r="J71" s="72" t="str">
        <f>VLOOKUP(B71,Distribuições!$A$1:$F$13,6,FALSE)</f>
        <v>Parametro 1: média, Parametro 2: desvio padrão</v>
      </c>
      <c r="K71" s="72">
        <f>COUNTIF(Verificação_Parametros!$A:$A,Parametros!A71)</f>
        <v>1</v>
      </c>
    </row>
    <row r="72" spans="1:13" s="72" customFormat="1" ht="12.75" hidden="1" x14ac:dyDescent="0.2">
      <c r="A72" s="72" t="s">
        <v>72</v>
      </c>
      <c r="B72" s="72" t="s">
        <v>38</v>
      </c>
      <c r="C72" s="72">
        <v>6475</v>
      </c>
      <c r="D72" s="72">
        <v>0</v>
      </c>
      <c r="G72" s="72" t="s">
        <v>10</v>
      </c>
      <c r="H72" s="72" t="b">
        <f>IF(COUNTIF(ParametrosSemSeedFixa!$A:$A,Parametros!A72)&gt;0,FALSE,TRUE)</f>
        <v>1</v>
      </c>
      <c r="I72" s="72" t="str">
        <f t="shared" si="7"/>
        <v>OK</v>
      </c>
      <c r="J72" s="72" t="str">
        <f>VLOOKUP(B72,Distribuições!$A$1:$F$13,6,FALSE)</f>
        <v>Parametro 1: média, Parametro 2: desvio padrão</v>
      </c>
      <c r="K72" s="72">
        <f>COUNTIF(Verificação_Parametros!$A:$A,Parametros!A72)</f>
        <v>1</v>
      </c>
    </row>
    <row r="73" spans="1:13" s="72" customFormat="1" ht="12.75" hidden="1" x14ac:dyDescent="0.2">
      <c r="A73" s="72" t="s">
        <v>76</v>
      </c>
      <c r="B73" s="72" t="s">
        <v>463</v>
      </c>
      <c r="C73" s="73">
        <v>1.9182539682539683</v>
      </c>
      <c r="D73" s="73">
        <v>0.15799990751103174</v>
      </c>
      <c r="E73" s="72">
        <v>0</v>
      </c>
      <c r="F73" s="72">
        <v>15</v>
      </c>
      <c r="G73" s="72" t="s">
        <v>10</v>
      </c>
      <c r="H73" s="72" t="b">
        <f>IF(COUNTIF(ParametrosSemSeedFixa!$A:$A,Parametros!A73)&gt;0,FALSE,TRUE)</f>
        <v>1</v>
      </c>
      <c r="I73" s="72" t="str">
        <f t="shared" si="7"/>
        <v>OK</v>
      </c>
      <c r="J73" s="72" t="str">
        <f>VLOOKUP(B73,Distribuições!$A$1:$F$13,6,FALSE)</f>
        <v>Parametro 1: média, Parametro 2: desvio padrão, Parametro 3: mínimo, Parametro 4: máximo</v>
      </c>
      <c r="K73" s="72">
        <f>COUNTIF(Verificação_Parametros!$A:$A,Parametros!A73)</f>
        <v>1</v>
      </c>
      <c r="L73" s="72" t="s">
        <v>515</v>
      </c>
      <c r="M73" s="72" t="s">
        <v>519</v>
      </c>
    </row>
    <row r="74" spans="1:13" s="72" customFormat="1" ht="12.75" hidden="1" x14ac:dyDescent="0.2">
      <c r="A74" s="72" t="s">
        <v>89</v>
      </c>
      <c r="B74" s="72" t="s">
        <v>38</v>
      </c>
      <c r="C74" s="72">
        <v>2.976190476190476E-3</v>
      </c>
      <c r="D74" s="72">
        <v>0</v>
      </c>
      <c r="G74" s="72" t="s">
        <v>10</v>
      </c>
      <c r="H74" s="72" t="b">
        <f>IF(COUNTIF(ParametrosSemSeedFixa!$A:$A,Parametros!A74)&gt;0,FALSE,TRUE)</f>
        <v>1</v>
      </c>
      <c r="I74" s="72" t="str">
        <f t="shared" si="7"/>
        <v>OK</v>
      </c>
      <c r="J74" s="72" t="str">
        <f>VLOOKUP(B74,Distribuições!$A$1:$F$13,6,FALSE)</f>
        <v>Parametro 1: média, Parametro 2: desvio padrão</v>
      </c>
      <c r="K74" s="72">
        <f>COUNTIF(Verificação_Parametros!$A:$A,Parametros!A74)</f>
        <v>1</v>
      </c>
    </row>
    <row r="75" spans="1:13" s="72" customFormat="1" ht="12.75" hidden="1" x14ac:dyDescent="0.2">
      <c r="A75" s="72" t="s">
        <v>86</v>
      </c>
      <c r="B75" s="72" t="s">
        <v>39</v>
      </c>
      <c r="C75" s="72">
        <v>0</v>
      </c>
      <c r="D75" s="72">
        <v>5.0000000000000001E-3</v>
      </c>
      <c r="E75" s="72">
        <v>0.01</v>
      </c>
      <c r="G75" s="72" t="s">
        <v>10</v>
      </c>
      <c r="H75" s="72" t="b">
        <f>IF(COUNTIF(ParametrosSemSeedFixa!$A:$A,Parametros!A75)&gt;0,FALSE,TRUE)</f>
        <v>1</v>
      </c>
      <c r="I75" s="72" t="str">
        <f t="shared" si="7"/>
        <v>OK</v>
      </c>
      <c r="J75" s="72" t="str">
        <f>VLOOKUP(B75,Distribuições!$A$1:$F$13,6,FALSE)</f>
        <v>Parametro 1: mínimo, Parametro 2: moda (valor mais provável), Parametro 3: máximo</v>
      </c>
      <c r="K75" s="72">
        <f>COUNTIF(Verificação_Parametros!$A:$A,Parametros!A75)</f>
        <v>1</v>
      </c>
      <c r="L75" s="72" t="s">
        <v>515</v>
      </c>
      <c r="M75" s="72" t="s">
        <v>516</v>
      </c>
    </row>
    <row r="76" spans="1:13" s="72" customFormat="1" ht="12.75" hidden="1" x14ac:dyDescent="0.2">
      <c r="A76" s="72" t="s">
        <v>110</v>
      </c>
      <c r="B76" s="72" t="s">
        <v>38</v>
      </c>
      <c r="C76" s="72">
        <v>0</v>
      </c>
      <c r="D76" s="72">
        <v>0</v>
      </c>
      <c r="G76" s="72" t="s">
        <v>10</v>
      </c>
      <c r="H76" s="72" t="b">
        <f>IF(COUNTIF(ParametrosSemSeedFixa!$A:$A,Parametros!A76)&gt;0,FALSE,TRUE)</f>
        <v>1</v>
      </c>
      <c r="I76" s="72" t="str">
        <f t="shared" si="7"/>
        <v>OK</v>
      </c>
      <c r="J76" s="72" t="str">
        <f>VLOOKUP(B76,Distribuições!$A$1:$F$13,6,FALSE)</f>
        <v>Parametro 1: média, Parametro 2: desvio padrão</v>
      </c>
      <c r="K76" s="72">
        <f>COUNTIF(Verificação_Parametros!$A:$A,Parametros!A76)</f>
        <v>1</v>
      </c>
    </row>
    <row r="77" spans="1:13" s="72" customFormat="1" ht="12.75" hidden="1" x14ac:dyDescent="0.2">
      <c r="A77" s="72" t="s">
        <v>115</v>
      </c>
      <c r="B77" s="72" t="s">
        <v>463</v>
      </c>
      <c r="C77" s="72">
        <v>782.47652980501255</v>
      </c>
      <c r="D77" s="72">
        <v>292.31790708022641</v>
      </c>
      <c r="E77" s="72">
        <v>0</v>
      </c>
      <c r="F77" s="72">
        <f>C77+D77*10</f>
        <v>3705.6556006072765</v>
      </c>
      <c r="G77" s="72" t="s">
        <v>10</v>
      </c>
      <c r="H77" s="72" t="b">
        <f>IF(COUNTIF(ParametrosSemSeedFixa!$A:$A,Parametros!A77)&gt;0,FALSE,TRUE)</f>
        <v>1</v>
      </c>
      <c r="I77" s="72" t="str">
        <f t="shared" si="7"/>
        <v>OK</v>
      </c>
      <c r="J77" s="72" t="str">
        <f>VLOOKUP(B77,Distribuições!$A$1:$F$13,6,FALSE)</f>
        <v>Parametro 1: média, Parametro 2: desvio padrão, Parametro 3: mínimo, Parametro 4: máximo</v>
      </c>
      <c r="K77" s="72">
        <f>COUNTIF(Verificação_Parametros!$A:$A,Parametros!A77)</f>
        <v>1</v>
      </c>
    </row>
    <row r="78" spans="1:13" s="72" customFormat="1" ht="12.75" hidden="1" x14ac:dyDescent="0.2">
      <c r="A78" s="72" t="s">
        <v>117</v>
      </c>
      <c r="B78" s="72" t="s">
        <v>38</v>
      </c>
      <c r="C78" s="72">
        <v>0</v>
      </c>
      <c r="D78" s="72">
        <v>0</v>
      </c>
      <c r="G78" s="72" t="s">
        <v>10</v>
      </c>
      <c r="H78" s="72" t="b">
        <f>IF(COUNTIF(ParametrosSemSeedFixa!$A:$A,Parametros!A78)&gt;0,FALSE,TRUE)</f>
        <v>1</v>
      </c>
      <c r="I78" s="72" t="str">
        <f t="shared" si="7"/>
        <v>OK</v>
      </c>
      <c r="J78" s="72" t="str">
        <f>VLOOKUP(B78,Distribuições!$A$1:$F$13,6,FALSE)</f>
        <v>Parametro 1: média, Parametro 2: desvio padrão</v>
      </c>
      <c r="K78" s="72">
        <f>COUNTIF(Verificação_Parametros!$A:$A,Parametros!A78)</f>
        <v>1</v>
      </c>
    </row>
    <row r="79" spans="1:13" s="72" customFormat="1" ht="12.75" hidden="1" x14ac:dyDescent="0.2">
      <c r="A79" s="72" t="s">
        <v>122</v>
      </c>
      <c r="B79" s="72" t="s">
        <v>38</v>
      </c>
      <c r="C79" s="72">
        <v>0</v>
      </c>
      <c r="D79" s="72">
        <v>0</v>
      </c>
      <c r="G79" s="72" t="s">
        <v>10</v>
      </c>
      <c r="H79" s="72" t="b">
        <f>IF(COUNTIF(ParametrosSemSeedFixa!$A:$A,Parametros!A79)&gt;0,FALSE,TRUE)</f>
        <v>1</v>
      </c>
      <c r="I79" s="72" t="str">
        <f t="shared" si="7"/>
        <v>OK</v>
      </c>
      <c r="J79" s="72" t="str">
        <f>VLOOKUP(B79,Distribuições!$A$1:$F$13,6,FALSE)</f>
        <v>Parametro 1: média, Parametro 2: desvio padrão</v>
      </c>
      <c r="K79" s="72">
        <f>COUNTIF(Verificação_Parametros!$A:$A,Parametros!A79)</f>
        <v>1</v>
      </c>
    </row>
    <row r="80" spans="1:13" s="72" customFormat="1" ht="12.75" hidden="1" x14ac:dyDescent="0.2">
      <c r="A80" s="72" t="s">
        <v>144</v>
      </c>
      <c r="B80" s="72" t="s">
        <v>38</v>
      </c>
      <c r="C80" s="72">
        <v>2.8854037747524753E-2</v>
      </c>
      <c r="D80" s="72">
        <v>0</v>
      </c>
      <c r="G80" s="72" t="s">
        <v>10</v>
      </c>
      <c r="H80" s="72" t="b">
        <f>IF(COUNTIF(ParametrosSemSeedFixa!$A:$A,Parametros!A80)&gt;0,FALSE,TRUE)</f>
        <v>1</v>
      </c>
      <c r="I80" s="72" t="str">
        <f t="shared" si="7"/>
        <v>OK</v>
      </c>
      <c r="J80" s="72" t="str">
        <f>VLOOKUP(B80,Distribuições!$A$1:$F$13,6,FALSE)</f>
        <v>Parametro 1: média, Parametro 2: desvio padrão</v>
      </c>
      <c r="K80" s="72">
        <f>COUNTIF(Verificação_Parametros!$A:$A,Parametros!A80)</f>
        <v>1</v>
      </c>
    </row>
    <row r="81" spans="1:11" s="72" customFormat="1" ht="12.75" hidden="1" x14ac:dyDescent="0.2">
      <c r="A81" s="72" t="s">
        <v>145</v>
      </c>
      <c r="B81" s="72" t="s">
        <v>38</v>
      </c>
      <c r="C81" s="72">
        <v>6000</v>
      </c>
      <c r="D81" s="72">
        <v>0</v>
      </c>
      <c r="G81" s="72" t="s">
        <v>10</v>
      </c>
      <c r="H81" s="72" t="b">
        <f>IF(COUNTIF(ParametrosSemSeedFixa!$A:$A,Parametros!A81)&gt;0,FALSE,TRUE)</f>
        <v>1</v>
      </c>
      <c r="I81" s="72" t="str">
        <f t="shared" si="7"/>
        <v>OK</v>
      </c>
      <c r="J81" s="72" t="str">
        <f>VLOOKUP(B81,Distribuições!$A$1:$F$13,6,FALSE)</f>
        <v>Parametro 1: média, Parametro 2: desvio padrão</v>
      </c>
      <c r="K81" s="72">
        <f>COUNTIF(Verificação_Parametros!$A:$A,Parametros!A81)</f>
        <v>1</v>
      </c>
    </row>
    <row r="82" spans="1:11" s="72" customFormat="1" ht="12.75" hidden="1" x14ac:dyDescent="0.2">
      <c r="A82" s="72" t="s">
        <v>158</v>
      </c>
      <c r="B82" s="72" t="s">
        <v>38</v>
      </c>
      <c r="C82" s="72">
        <v>0</v>
      </c>
      <c r="D82" s="72">
        <v>0</v>
      </c>
      <c r="G82" s="72" t="s">
        <v>10</v>
      </c>
      <c r="H82" s="72" t="b">
        <f>IF(COUNTIF(ParametrosSemSeedFixa!$A:$A,Parametros!A82)&gt;0,FALSE,TRUE)</f>
        <v>1</v>
      </c>
      <c r="I82" s="72" t="str">
        <f t="shared" si="7"/>
        <v>OK</v>
      </c>
      <c r="J82" s="72" t="str">
        <f>VLOOKUP(B82,Distribuições!$A$1:$F$13,6,FALSE)</f>
        <v>Parametro 1: média, Parametro 2: desvio padrão</v>
      </c>
      <c r="K82" s="72">
        <f>COUNTIF(Verificação_Parametros!$A:$A,Parametros!A82)</f>
        <v>1</v>
      </c>
    </row>
    <row r="83" spans="1:11" s="72" customFormat="1" ht="12.75" hidden="1" x14ac:dyDescent="0.2">
      <c r="A83" s="72" t="s">
        <v>159</v>
      </c>
      <c r="B83" s="72" t="s">
        <v>38</v>
      </c>
      <c r="C83" s="72">
        <v>0</v>
      </c>
      <c r="D83" s="72">
        <v>0</v>
      </c>
      <c r="G83" s="72" t="s">
        <v>10</v>
      </c>
      <c r="H83" s="72" t="b">
        <f>IF(COUNTIF(ParametrosSemSeedFixa!$A:$A,Parametros!A83)&gt;0,FALSE,TRUE)</f>
        <v>1</v>
      </c>
      <c r="I83" s="72" t="str">
        <f t="shared" si="7"/>
        <v>OK</v>
      </c>
      <c r="J83" s="72" t="str">
        <f>VLOOKUP(B83,Distribuições!$A$1:$F$13,6,FALSE)</f>
        <v>Parametro 1: média, Parametro 2: desvio padrão</v>
      </c>
      <c r="K83" s="72">
        <f>COUNTIF(Verificação_Parametros!$A:$A,Parametros!A83)</f>
        <v>1</v>
      </c>
    </row>
    <row r="84" spans="1:11" s="72" customFormat="1" ht="12.75" hidden="1" x14ac:dyDescent="0.2">
      <c r="A84" s="72" t="s">
        <v>165</v>
      </c>
      <c r="B84" s="72" t="s">
        <v>38</v>
      </c>
      <c r="C84" s="72">
        <v>0</v>
      </c>
      <c r="D84" s="72">
        <v>0</v>
      </c>
      <c r="G84" s="72" t="s">
        <v>10</v>
      </c>
      <c r="H84" s="72" t="b">
        <f>IF(COUNTIF(ParametrosSemSeedFixa!$A:$A,Parametros!A84)&gt;0,FALSE,TRUE)</f>
        <v>1</v>
      </c>
      <c r="I84" s="72" t="str">
        <f t="shared" si="7"/>
        <v>OK</v>
      </c>
      <c r="J84" s="72" t="str">
        <f>VLOOKUP(B84,Distribuições!$A$1:$F$13,6,FALSE)</f>
        <v>Parametro 1: média, Parametro 2: desvio padrão</v>
      </c>
      <c r="K84" s="72">
        <f>COUNTIF(Verificação_Parametros!$A:$A,Parametros!A84)</f>
        <v>1</v>
      </c>
    </row>
    <row r="85" spans="1:11" s="72" customFormat="1" ht="12.75" hidden="1" x14ac:dyDescent="0.2">
      <c r="A85" s="72" t="s">
        <v>175</v>
      </c>
      <c r="B85" s="72" t="s">
        <v>38</v>
      </c>
      <c r="C85" s="72">
        <v>23.90625</v>
      </c>
      <c r="D85" s="72">
        <v>0</v>
      </c>
      <c r="G85" s="72" t="s">
        <v>10</v>
      </c>
      <c r="H85" s="72" t="b">
        <f>IF(COUNTIF(ParametrosSemSeedFixa!$A:$A,Parametros!A85)&gt;0,FALSE,TRUE)</f>
        <v>1</v>
      </c>
      <c r="I85" s="72" t="str">
        <f t="shared" si="7"/>
        <v>OK</v>
      </c>
      <c r="J85" s="72" t="str">
        <f>VLOOKUP(B85,Distribuições!$A$1:$F$13,6,FALSE)</f>
        <v>Parametro 1: média, Parametro 2: desvio padrão</v>
      </c>
      <c r="K85" s="72">
        <f>COUNTIF(Verificação_Parametros!$A:$A,Parametros!A85)</f>
        <v>1</v>
      </c>
    </row>
    <row r="86" spans="1:11" s="72" customFormat="1" ht="12.75" hidden="1" x14ac:dyDescent="0.2">
      <c r="A86" s="72" t="s">
        <v>179</v>
      </c>
      <c r="B86" s="72" t="s">
        <v>38</v>
      </c>
      <c r="C86" s="72">
        <v>0</v>
      </c>
      <c r="D86" s="72">
        <v>0</v>
      </c>
      <c r="G86" s="72" t="s">
        <v>10</v>
      </c>
      <c r="H86" s="72" t="b">
        <f>IF(COUNTIF(ParametrosSemSeedFixa!$A:$A,Parametros!A86)&gt;0,FALSE,TRUE)</f>
        <v>1</v>
      </c>
      <c r="I86" s="72" t="str">
        <f t="shared" si="7"/>
        <v>OK</v>
      </c>
      <c r="J86" s="72" t="str">
        <f>VLOOKUP(B86,Distribuições!$A$1:$F$13,6,FALSE)</f>
        <v>Parametro 1: média, Parametro 2: desvio padrão</v>
      </c>
      <c r="K86" s="72">
        <f>COUNTIF(Verificação_Parametros!$A:$A,Parametros!A86)</f>
        <v>1</v>
      </c>
    </row>
    <row r="87" spans="1:11" s="72" customFormat="1" ht="12.75" hidden="1" x14ac:dyDescent="0.2">
      <c r="A87" s="72" t="s">
        <v>84</v>
      </c>
      <c r="B87" s="72" t="s">
        <v>38</v>
      </c>
      <c r="C87" s="72">
        <v>0</v>
      </c>
      <c r="D87" s="72">
        <v>0</v>
      </c>
      <c r="G87" s="72" t="s">
        <v>10</v>
      </c>
      <c r="H87" s="72" t="b">
        <f>IF(COUNTIF(ParametrosSemSeedFixa!$A:$A,Parametros!A87)&gt;0,FALSE,TRUE)</f>
        <v>1</v>
      </c>
      <c r="I87" s="72" t="str">
        <f t="shared" si="7"/>
        <v>OK</v>
      </c>
      <c r="J87" s="72" t="str">
        <f>VLOOKUP(B87,Distribuições!$A$1:$F$13,6,FALSE)</f>
        <v>Parametro 1: média, Parametro 2: desvio padrão</v>
      </c>
      <c r="K87" s="72">
        <f>COUNTIF(Verificação_Parametros!$A:$A,Parametros!A87)</f>
        <v>1</v>
      </c>
    </row>
    <row r="88" spans="1:11" s="72" customFormat="1" ht="12.75" hidden="1" x14ac:dyDescent="0.2">
      <c r="A88" s="72" t="s">
        <v>191</v>
      </c>
      <c r="B88" s="72" t="s">
        <v>38</v>
      </c>
      <c r="C88" s="72">
        <v>0</v>
      </c>
      <c r="D88" s="72">
        <v>0</v>
      </c>
      <c r="G88" s="72" t="s">
        <v>10</v>
      </c>
      <c r="H88" s="72" t="b">
        <f>IF(COUNTIF(ParametrosSemSeedFixa!$A:$A,Parametros!A88)&gt;0,FALSE,TRUE)</f>
        <v>1</v>
      </c>
      <c r="I88" s="72" t="str">
        <f t="shared" si="7"/>
        <v>OK</v>
      </c>
      <c r="J88" s="72" t="str">
        <f>VLOOKUP(B88,Distribuições!$A$1:$F$13,6,FALSE)</f>
        <v>Parametro 1: média, Parametro 2: desvio padrão</v>
      </c>
      <c r="K88" s="72">
        <f>COUNTIF(Verificação_Parametros!$A:$A,Parametros!A88)</f>
        <v>1</v>
      </c>
    </row>
    <row r="89" spans="1:11" s="72" customFormat="1" ht="12.75" hidden="1" x14ac:dyDescent="0.2">
      <c r="A89" s="72" t="s">
        <v>192</v>
      </c>
      <c r="B89" s="72" t="s">
        <v>38</v>
      </c>
      <c r="C89" s="72">
        <v>0</v>
      </c>
      <c r="D89" s="72">
        <v>0</v>
      </c>
      <c r="G89" s="72" t="s">
        <v>10</v>
      </c>
      <c r="H89" s="72" t="b">
        <f>IF(COUNTIF(ParametrosSemSeedFixa!$A:$A,Parametros!A89)&gt;0,FALSE,TRUE)</f>
        <v>1</v>
      </c>
      <c r="I89" s="72" t="str">
        <f t="shared" si="7"/>
        <v>OK</v>
      </c>
      <c r="J89" s="72" t="str">
        <f>VLOOKUP(B89,Distribuições!$A$1:$F$13,6,FALSE)</f>
        <v>Parametro 1: média, Parametro 2: desvio padrão</v>
      </c>
      <c r="K89" s="72">
        <f>COUNTIF(Verificação_Parametros!$A:$A,Parametros!A89)</f>
        <v>1</v>
      </c>
    </row>
    <row r="90" spans="1:11" s="72" customFormat="1" ht="12.75" hidden="1" x14ac:dyDescent="0.2">
      <c r="A90" s="72" t="s">
        <v>193</v>
      </c>
      <c r="B90" s="72" t="s">
        <v>38</v>
      </c>
      <c r="C90" s="72">
        <v>0</v>
      </c>
      <c r="D90" s="72">
        <v>0</v>
      </c>
      <c r="G90" s="72" t="s">
        <v>10</v>
      </c>
      <c r="H90" s="72" t="b">
        <f>IF(COUNTIF(ParametrosSemSeedFixa!$A:$A,Parametros!A90)&gt;0,FALSE,TRUE)</f>
        <v>1</v>
      </c>
      <c r="I90" s="72" t="str">
        <f t="shared" si="7"/>
        <v>OK</v>
      </c>
      <c r="J90" s="72" t="str">
        <f>VLOOKUP(B90,Distribuições!$A$1:$F$13,6,FALSE)</f>
        <v>Parametro 1: média, Parametro 2: desvio padrão</v>
      </c>
      <c r="K90" s="72">
        <f>COUNTIF(Verificação_Parametros!$A:$A,Parametros!A90)</f>
        <v>1</v>
      </c>
    </row>
    <row r="91" spans="1:11" s="72" customFormat="1" ht="12.75" hidden="1" x14ac:dyDescent="0.2">
      <c r="A91" s="72" t="s">
        <v>194</v>
      </c>
      <c r="B91" s="72" t="s">
        <v>38</v>
      </c>
      <c r="C91" s="72">
        <v>0</v>
      </c>
      <c r="D91" s="72">
        <v>0</v>
      </c>
      <c r="G91" s="72" t="s">
        <v>10</v>
      </c>
      <c r="H91" s="72" t="b">
        <f>IF(COUNTIF(ParametrosSemSeedFixa!$A:$A,Parametros!A91)&gt;0,FALSE,TRUE)</f>
        <v>1</v>
      </c>
      <c r="I91" s="72" t="str">
        <f t="shared" si="7"/>
        <v>OK</v>
      </c>
      <c r="J91" s="72" t="str">
        <f>VLOOKUP(B91,Distribuições!$A$1:$F$13,6,FALSE)</f>
        <v>Parametro 1: média, Parametro 2: desvio padrão</v>
      </c>
      <c r="K91" s="72">
        <f>COUNTIF(Verificação_Parametros!$A:$A,Parametros!A91)</f>
        <v>1</v>
      </c>
    </row>
    <row r="92" spans="1:11" s="72" customFormat="1" ht="12.75" hidden="1" x14ac:dyDescent="0.2">
      <c r="A92" s="72" t="s">
        <v>182</v>
      </c>
      <c r="B92" s="72" t="s">
        <v>38</v>
      </c>
      <c r="C92" s="72">
        <v>0</v>
      </c>
      <c r="D92" s="72">
        <v>0</v>
      </c>
      <c r="G92" s="72" t="s">
        <v>10</v>
      </c>
      <c r="H92" s="72" t="b">
        <f>IF(COUNTIF(ParametrosSemSeedFixa!$A:$A,Parametros!A92)&gt;0,FALSE,TRUE)</f>
        <v>1</v>
      </c>
      <c r="I92" s="72" t="str">
        <f t="shared" si="7"/>
        <v>OK</v>
      </c>
      <c r="J92" s="72" t="str">
        <f>VLOOKUP(B92,Distribuições!$A$1:$F$13,6,FALSE)</f>
        <v>Parametro 1: média, Parametro 2: desvio padrão</v>
      </c>
      <c r="K92" s="72">
        <f>COUNTIF(Verificação_Parametros!$A:$A,Parametros!A92)</f>
        <v>1</v>
      </c>
    </row>
    <row r="93" spans="1:11" s="72" customFormat="1" ht="12.75" hidden="1" x14ac:dyDescent="0.2">
      <c r="A93" s="72" t="s">
        <v>187</v>
      </c>
      <c r="B93" s="72" t="s">
        <v>38</v>
      </c>
      <c r="C93" s="72">
        <v>0</v>
      </c>
      <c r="D93" s="72">
        <v>0</v>
      </c>
      <c r="G93" s="72" t="s">
        <v>10</v>
      </c>
      <c r="H93" s="72" t="b">
        <f>IF(COUNTIF(ParametrosSemSeedFixa!$A:$A,Parametros!A93)&gt;0,FALSE,TRUE)</f>
        <v>1</v>
      </c>
      <c r="I93" s="72" t="str">
        <f t="shared" si="7"/>
        <v>OK</v>
      </c>
      <c r="J93" s="72" t="str">
        <f>VLOOKUP(B93,Distribuições!$A$1:$F$13,6,FALSE)</f>
        <v>Parametro 1: média, Parametro 2: desvio padrão</v>
      </c>
      <c r="K93" s="72">
        <f>COUNTIF(Verificação_Parametros!$A:$A,Parametros!A93)</f>
        <v>1</v>
      </c>
    </row>
    <row r="94" spans="1:11" s="72" customFormat="1" ht="12.75" hidden="1" x14ac:dyDescent="0.2">
      <c r="A94" s="72" t="s">
        <v>188</v>
      </c>
      <c r="B94" s="72" t="s">
        <v>38</v>
      </c>
      <c r="C94" s="72">
        <v>0</v>
      </c>
      <c r="D94" s="72">
        <v>0</v>
      </c>
      <c r="G94" s="72" t="s">
        <v>10</v>
      </c>
      <c r="H94" s="72" t="b">
        <f>IF(COUNTIF(ParametrosSemSeedFixa!$A:$A,Parametros!A94)&gt;0,FALSE,TRUE)</f>
        <v>1</v>
      </c>
      <c r="I94" s="72" t="str">
        <f t="shared" si="7"/>
        <v>OK</v>
      </c>
      <c r="J94" s="72" t="str">
        <f>VLOOKUP(B94,Distribuições!$A$1:$F$13,6,FALSE)</f>
        <v>Parametro 1: média, Parametro 2: desvio padrão</v>
      </c>
      <c r="K94" s="72">
        <f>COUNTIF(Verificação_Parametros!$A:$A,Parametros!A94)</f>
        <v>1</v>
      </c>
    </row>
    <row r="95" spans="1:11" s="72" customFormat="1" ht="12.75" hidden="1" x14ac:dyDescent="0.2">
      <c r="A95" s="72" t="s">
        <v>189</v>
      </c>
      <c r="B95" s="72" t="s">
        <v>38</v>
      </c>
      <c r="C95" s="72">
        <v>0</v>
      </c>
      <c r="D95" s="72">
        <v>0</v>
      </c>
      <c r="G95" s="72" t="s">
        <v>10</v>
      </c>
      <c r="H95" s="72" t="b">
        <f>IF(COUNTIF(ParametrosSemSeedFixa!$A:$A,Parametros!A95)&gt;0,FALSE,TRUE)</f>
        <v>1</v>
      </c>
      <c r="I95" s="72" t="str">
        <f t="shared" si="7"/>
        <v>OK</v>
      </c>
      <c r="J95" s="72" t="str">
        <f>VLOOKUP(B95,Distribuições!$A$1:$F$13,6,FALSE)</f>
        <v>Parametro 1: média, Parametro 2: desvio padrão</v>
      </c>
      <c r="K95" s="72">
        <f>COUNTIF(Verificação_Parametros!$A:$A,Parametros!A95)</f>
        <v>1</v>
      </c>
    </row>
    <row r="96" spans="1:11" s="72" customFormat="1" ht="12.75" hidden="1" x14ac:dyDescent="0.2">
      <c r="A96" s="72" t="s">
        <v>190</v>
      </c>
      <c r="B96" s="72" t="s">
        <v>38</v>
      </c>
      <c r="C96" s="72">
        <v>0</v>
      </c>
      <c r="D96" s="72">
        <v>0</v>
      </c>
      <c r="G96" s="72" t="s">
        <v>10</v>
      </c>
      <c r="H96" s="72" t="b">
        <f>IF(COUNTIF(ParametrosSemSeedFixa!$A:$A,Parametros!A96)&gt;0,FALSE,TRUE)</f>
        <v>1</v>
      </c>
      <c r="I96" s="72" t="str">
        <f t="shared" si="7"/>
        <v>OK</v>
      </c>
      <c r="J96" s="72" t="str">
        <f>VLOOKUP(B96,Distribuições!$A$1:$F$13,6,FALSE)</f>
        <v>Parametro 1: média, Parametro 2: desvio padrão</v>
      </c>
      <c r="K96" s="72">
        <f>COUNTIF(Verificação_Parametros!$A:$A,Parametros!A96)</f>
        <v>1</v>
      </c>
    </row>
    <row r="97" spans="1:13" s="72" customFormat="1" ht="12.75" hidden="1" x14ac:dyDescent="0.2">
      <c r="A97" s="72" t="s">
        <v>81</v>
      </c>
      <c r="B97" s="72" t="s">
        <v>38</v>
      </c>
      <c r="C97" s="72">
        <v>0</v>
      </c>
      <c r="D97" s="72">
        <v>0</v>
      </c>
      <c r="G97" s="72" t="s">
        <v>10</v>
      </c>
      <c r="H97" s="72" t="b">
        <f>IF(COUNTIF(ParametrosSemSeedFixa!$A:$A,Parametros!A97)&gt;0,FALSE,TRUE)</f>
        <v>1</v>
      </c>
      <c r="I97" s="72" t="str">
        <f t="shared" si="7"/>
        <v>OK</v>
      </c>
      <c r="J97" s="72" t="str">
        <f>VLOOKUP(B97,Distribuições!$A$1:$F$13,6,FALSE)</f>
        <v>Parametro 1: média, Parametro 2: desvio padrão</v>
      </c>
      <c r="K97" s="72">
        <f>COUNTIF(Verificação_Parametros!$A:$A,Parametros!A97)</f>
        <v>1</v>
      </c>
    </row>
    <row r="98" spans="1:13" s="72" customFormat="1" ht="12.75" hidden="1" x14ac:dyDescent="0.2">
      <c r="A98" s="72" t="s">
        <v>183</v>
      </c>
      <c r="B98" s="72" t="s">
        <v>38</v>
      </c>
      <c r="C98" s="72">
        <v>0</v>
      </c>
      <c r="D98" s="72">
        <v>0</v>
      </c>
      <c r="G98" s="72" t="s">
        <v>10</v>
      </c>
      <c r="H98" s="72" t="b">
        <f>IF(COUNTIF(ParametrosSemSeedFixa!$A:$A,Parametros!A98)&gt;0,FALSE,TRUE)</f>
        <v>1</v>
      </c>
      <c r="I98" s="72" t="str">
        <f t="shared" si="7"/>
        <v>OK</v>
      </c>
      <c r="J98" s="72" t="str">
        <f>VLOOKUP(B98,Distribuições!$A$1:$F$13,6,FALSE)</f>
        <v>Parametro 1: média, Parametro 2: desvio padrão</v>
      </c>
      <c r="K98" s="72">
        <f>COUNTIF(Verificação_Parametros!$A:$A,Parametros!A98)</f>
        <v>1</v>
      </c>
    </row>
    <row r="99" spans="1:13" s="72" customFormat="1" ht="12.75" hidden="1" x14ac:dyDescent="0.2">
      <c r="A99" s="72" t="s">
        <v>184</v>
      </c>
      <c r="B99" s="72" t="s">
        <v>38</v>
      </c>
      <c r="C99" s="72">
        <v>0</v>
      </c>
      <c r="D99" s="72">
        <v>0</v>
      </c>
      <c r="G99" s="72" t="s">
        <v>10</v>
      </c>
      <c r="H99" s="72" t="b">
        <f>IF(COUNTIF(ParametrosSemSeedFixa!$A:$A,Parametros!A99)&gt;0,FALSE,TRUE)</f>
        <v>1</v>
      </c>
      <c r="I99" s="72" t="str">
        <f t="shared" si="7"/>
        <v>OK</v>
      </c>
      <c r="J99" s="72" t="str">
        <f>VLOOKUP(B99,Distribuições!$A$1:$F$13,6,FALSE)</f>
        <v>Parametro 1: média, Parametro 2: desvio padrão</v>
      </c>
      <c r="K99" s="72">
        <f>COUNTIF(Verificação_Parametros!$A:$A,Parametros!A99)</f>
        <v>1</v>
      </c>
    </row>
    <row r="100" spans="1:13" s="72" customFormat="1" ht="12.75" hidden="1" x14ac:dyDescent="0.2">
      <c r="A100" s="72" t="s">
        <v>185</v>
      </c>
      <c r="B100" s="72" t="s">
        <v>38</v>
      </c>
      <c r="C100" s="72">
        <v>0</v>
      </c>
      <c r="D100" s="72">
        <v>0</v>
      </c>
      <c r="G100" s="72" t="s">
        <v>10</v>
      </c>
      <c r="H100" s="72" t="b">
        <f>IF(COUNTIF(ParametrosSemSeedFixa!$A:$A,Parametros!A100)&gt;0,FALSE,TRUE)</f>
        <v>1</v>
      </c>
      <c r="I100" s="72" t="str">
        <f t="shared" si="7"/>
        <v>OK</v>
      </c>
      <c r="J100" s="72" t="str">
        <f>VLOOKUP(B100,Distribuições!$A$1:$F$13,6,FALSE)</f>
        <v>Parametro 1: média, Parametro 2: desvio padrão</v>
      </c>
      <c r="K100" s="72">
        <f>COUNTIF(Verificação_Parametros!$A:$A,Parametros!A100)</f>
        <v>1</v>
      </c>
    </row>
    <row r="101" spans="1:13" s="72" customFormat="1" ht="12.75" hidden="1" x14ac:dyDescent="0.2">
      <c r="A101" s="72" t="s">
        <v>186</v>
      </c>
      <c r="B101" s="72" t="s">
        <v>38</v>
      </c>
      <c r="C101" s="72">
        <v>0</v>
      </c>
      <c r="D101" s="72">
        <v>0</v>
      </c>
      <c r="G101" s="72" t="s">
        <v>10</v>
      </c>
      <c r="H101" s="72" t="b">
        <f>IF(COUNTIF(ParametrosSemSeedFixa!$A:$A,Parametros!A101)&gt;0,FALSE,TRUE)</f>
        <v>1</v>
      </c>
      <c r="I101" s="72" t="str">
        <f t="shared" si="7"/>
        <v>OK</v>
      </c>
      <c r="J101" s="72" t="str">
        <f>VLOOKUP(B101,Distribuições!$A$1:$F$13,6,FALSE)</f>
        <v>Parametro 1: média, Parametro 2: desvio padrão</v>
      </c>
      <c r="K101" s="72">
        <f>COUNTIF(Verificação_Parametros!$A:$A,Parametros!A101)</f>
        <v>1</v>
      </c>
    </row>
    <row r="102" spans="1:13" s="72" customFormat="1" ht="12.75" hidden="1" x14ac:dyDescent="0.2">
      <c r="A102" s="72" t="s">
        <v>226</v>
      </c>
      <c r="B102" s="72" t="s">
        <v>466</v>
      </c>
      <c r="C102" s="72">
        <f>1/20</f>
        <v>0.05</v>
      </c>
      <c r="G102" s="72" t="s">
        <v>10</v>
      </c>
      <c r="H102" s="72" t="b">
        <f>IF(COUNTIF(ParametrosSemSeedFixa!$A:$A,Parametros!A102)&gt;0,FALSE,TRUE)</f>
        <v>0</v>
      </c>
      <c r="I102" s="72" t="str">
        <f t="shared" si="7"/>
        <v>OK</v>
      </c>
      <c r="J102" s="72" t="str">
        <f>VLOOKUP(B102,Distribuições!$A$1:$F$13,6,FALSE)</f>
        <v>Parametro 1: taxa (eventos / ano)</v>
      </c>
      <c r="K102" s="72">
        <f>COUNTIF(Verificação_Parametros!$A:$A,Parametros!A102)</f>
        <v>1</v>
      </c>
      <c r="L102" s="72" t="s">
        <v>515</v>
      </c>
      <c r="M102" s="72" t="s">
        <v>517</v>
      </c>
    </row>
    <row r="103" spans="1:13" s="72" customFormat="1" ht="12.75" hidden="1" x14ac:dyDescent="0.2">
      <c r="A103" s="72" t="s">
        <v>206</v>
      </c>
      <c r="B103" s="72" t="s">
        <v>38</v>
      </c>
      <c r="C103" s="72">
        <v>2289.12</v>
      </c>
      <c r="D103" s="72">
        <v>0</v>
      </c>
      <c r="E103" s="72">
        <v>0</v>
      </c>
      <c r="F103" s="72">
        <f t="shared" ref="F103:F106" si="8">C103+D103*10+1</f>
        <v>2290.12</v>
      </c>
      <c r="G103" s="72" t="s">
        <v>10</v>
      </c>
      <c r="H103" s="72" t="b">
        <f>IF(COUNTIF(ParametrosSemSeedFixa!$A:$A,Parametros!A103)&gt;0,FALSE,TRUE)</f>
        <v>1</v>
      </c>
      <c r="I103" s="72" t="str">
        <f t="shared" si="7"/>
        <v>OK</v>
      </c>
      <c r="J103" s="72" t="str">
        <f>VLOOKUP(B103,Distribuições!$A$1:$F$13,6,FALSE)</f>
        <v>Parametro 1: média, Parametro 2: desvio padrão</v>
      </c>
      <c r="K103" s="72">
        <f>COUNTIF(Verificação_Parametros!$A:$A,Parametros!A103)</f>
        <v>1</v>
      </c>
    </row>
    <row r="104" spans="1:13" s="72" customFormat="1" ht="12.75" hidden="1" x14ac:dyDescent="0.2">
      <c r="A104" s="72" t="s">
        <v>207</v>
      </c>
      <c r="B104" s="72" t="s">
        <v>38</v>
      </c>
      <c r="C104" s="72">
        <v>419405.11</v>
      </c>
      <c r="D104" s="72">
        <v>0</v>
      </c>
      <c r="E104" s="72">
        <v>0</v>
      </c>
      <c r="F104" s="72">
        <f t="shared" si="8"/>
        <v>419406.11</v>
      </c>
      <c r="G104" s="72" t="s">
        <v>10</v>
      </c>
      <c r="H104" s="72" t="b">
        <f>IF(COUNTIF(ParametrosSemSeedFixa!$A:$A,Parametros!A104)&gt;0,FALSE,TRUE)</f>
        <v>1</v>
      </c>
      <c r="I104" s="72" t="str">
        <f t="shared" si="7"/>
        <v>OK</v>
      </c>
      <c r="J104" s="72" t="str">
        <f>VLOOKUP(B104,Distribuições!$A$1:$F$13,6,FALSE)</f>
        <v>Parametro 1: média, Parametro 2: desvio padrão</v>
      </c>
      <c r="K104" s="72">
        <f>COUNTIF(Verificação_Parametros!$A:$A,Parametros!A104)</f>
        <v>1</v>
      </c>
    </row>
    <row r="105" spans="1:13" s="72" customFormat="1" ht="12.75" hidden="1" x14ac:dyDescent="0.2">
      <c r="A105" s="72" t="s">
        <v>208</v>
      </c>
      <c r="B105" s="72" t="s">
        <v>38</v>
      </c>
      <c r="C105" s="72">
        <v>178766</v>
      </c>
      <c r="D105" s="72">
        <v>0</v>
      </c>
      <c r="E105" s="72">
        <v>0</v>
      </c>
      <c r="F105" s="72">
        <f t="shared" si="8"/>
        <v>178767</v>
      </c>
      <c r="G105" s="72" t="s">
        <v>10</v>
      </c>
      <c r="H105" s="72" t="b">
        <f>IF(COUNTIF(ParametrosSemSeedFixa!$A:$A,Parametros!A105)&gt;0,FALSE,TRUE)</f>
        <v>1</v>
      </c>
      <c r="I105" s="72" t="str">
        <f t="shared" si="7"/>
        <v>OK</v>
      </c>
      <c r="J105" s="72" t="str">
        <f>VLOOKUP(B105,Distribuições!$A$1:$F$13,6,FALSE)</f>
        <v>Parametro 1: média, Parametro 2: desvio padrão</v>
      </c>
      <c r="K105" s="72">
        <f>COUNTIF(Verificação_Parametros!$A:$A,Parametros!A105)</f>
        <v>1</v>
      </c>
    </row>
    <row r="106" spans="1:13" s="72" customFormat="1" ht="12.75" hidden="1" x14ac:dyDescent="0.2">
      <c r="A106" s="72" t="s">
        <v>209</v>
      </c>
      <c r="B106" s="72" t="s">
        <v>38</v>
      </c>
      <c r="C106" s="72">
        <v>277966.82127272728</v>
      </c>
      <c r="D106" s="72">
        <v>0</v>
      </c>
      <c r="E106" s="72">
        <v>0</v>
      </c>
      <c r="F106" s="72">
        <f t="shared" si="8"/>
        <v>277967.82127272728</v>
      </c>
      <c r="G106" s="72" t="s">
        <v>10</v>
      </c>
      <c r="H106" s="72" t="b">
        <f>IF(COUNTIF(ParametrosSemSeedFixa!$A:$A,Parametros!A106)&gt;0,FALSE,TRUE)</f>
        <v>1</v>
      </c>
      <c r="I106" s="72" t="str">
        <f t="shared" si="7"/>
        <v>OK</v>
      </c>
      <c r="J106" s="72" t="str">
        <f>VLOOKUP(B106,Distribuições!$A$1:$F$13,6,FALSE)</f>
        <v>Parametro 1: média, Parametro 2: desvio padrão</v>
      </c>
      <c r="K106" s="72">
        <f>COUNTIF(Verificação_Parametros!$A:$A,Parametros!A106)</f>
        <v>1</v>
      </c>
    </row>
    <row r="107" spans="1:13" s="72" customFormat="1" ht="12.75" hidden="1" x14ac:dyDescent="0.2">
      <c r="A107" s="72" t="s">
        <v>241</v>
      </c>
      <c r="B107" s="72" t="s">
        <v>463</v>
      </c>
      <c r="C107" s="72">
        <v>1.2704686617730096E-2</v>
      </c>
      <c r="D107" s="72">
        <v>3.5091606939056212E-2</v>
      </c>
      <c r="E107" s="72">
        <v>0</v>
      </c>
      <c r="F107" s="72">
        <v>1</v>
      </c>
      <c r="G107" s="72" t="s">
        <v>10</v>
      </c>
      <c r="H107" s="72" t="b">
        <f>IF(COUNTIF(ParametrosSemSeedFixa!$A:$A,Parametros!A107)&gt;0,FALSE,TRUE)</f>
        <v>0</v>
      </c>
      <c r="I107" s="72" t="str">
        <f t="shared" si="7"/>
        <v>OK</v>
      </c>
      <c r="J107" s="72" t="str">
        <f>VLOOKUP(B107,Distribuições!$A$1:$F$13,6,FALSE)</f>
        <v>Parametro 1: média, Parametro 2: desvio padrão, Parametro 3: mínimo, Parametro 4: máximo</v>
      </c>
      <c r="K107" s="72">
        <f>COUNTIF(Verificação_Parametros!$A:$A,Parametros!A107)</f>
        <v>1</v>
      </c>
    </row>
    <row r="108" spans="1:13" s="72" customFormat="1" ht="12.75" hidden="1" x14ac:dyDescent="0.2">
      <c r="A108" s="72" t="s">
        <v>245</v>
      </c>
      <c r="B108" s="72" t="s">
        <v>463</v>
      </c>
      <c r="C108" s="72">
        <v>7.6228119706380579E-3</v>
      </c>
      <c r="D108" s="72">
        <v>7.208900261470543E-3</v>
      </c>
      <c r="E108" s="72">
        <v>0</v>
      </c>
      <c r="F108" s="72">
        <v>1</v>
      </c>
      <c r="G108" s="72" t="s">
        <v>10</v>
      </c>
      <c r="H108" s="72" t="b">
        <f>IF(COUNTIF(ParametrosSemSeedFixa!$A:$A,Parametros!A108)&gt;0,FALSE,TRUE)</f>
        <v>0</v>
      </c>
      <c r="I108" s="72" t="str">
        <f t="shared" si="7"/>
        <v>OK</v>
      </c>
      <c r="J108" s="72" t="str">
        <f>VLOOKUP(B108,Distribuições!$A$1:$F$13,6,FALSE)</f>
        <v>Parametro 1: média, Parametro 2: desvio padrão, Parametro 3: mínimo, Parametro 4: máximo</v>
      </c>
      <c r="K108" s="72">
        <f>COUNTIF(Verificação_Parametros!$A:$A,Parametros!A108)</f>
        <v>1</v>
      </c>
    </row>
    <row r="109" spans="1:13" s="72" customFormat="1" ht="12.75" hidden="1" x14ac:dyDescent="0.2">
      <c r="A109" s="72" t="s">
        <v>233</v>
      </c>
      <c r="B109" s="72" t="s">
        <v>463</v>
      </c>
      <c r="C109" s="72">
        <v>1.2987012987012988E-2</v>
      </c>
      <c r="D109" s="72">
        <v>1.1812977157973135E-2</v>
      </c>
      <c r="E109" s="72">
        <v>0</v>
      </c>
      <c r="F109" s="72">
        <v>1</v>
      </c>
      <c r="G109" s="72" t="s">
        <v>10</v>
      </c>
      <c r="H109" s="72" t="b">
        <f>IF(COUNTIF(ParametrosSemSeedFixa!$A:$A,Parametros!A109)&gt;0,FALSE,TRUE)</f>
        <v>0</v>
      </c>
      <c r="I109" s="72" t="str">
        <f t="shared" si="7"/>
        <v>OK</v>
      </c>
      <c r="J109" s="72" t="str">
        <f>VLOOKUP(B109,Distribuições!$A$1:$F$13,6,FALSE)</f>
        <v>Parametro 1: média, Parametro 2: desvio padrão, Parametro 3: mínimo, Parametro 4: máximo</v>
      </c>
      <c r="K109" s="72">
        <f>COUNTIF(Verificação_Parametros!$A:$A,Parametros!A109)</f>
        <v>1</v>
      </c>
    </row>
    <row r="110" spans="1:13" s="72" customFormat="1" x14ac:dyDescent="0.25">
      <c r="A110" s="72" t="s">
        <v>237</v>
      </c>
      <c r="B110" s="37" t="s">
        <v>501</v>
      </c>
      <c r="C110" s="72">
        <f>1/40</f>
        <v>2.5000000000000001E-2</v>
      </c>
      <c r="G110" s="72" t="s">
        <v>10</v>
      </c>
      <c r="H110" s="72" t="b">
        <f>IF(COUNTIF(ParametrosSemSeedFixa!$A:$A,Parametros!A110)&gt;0,FALSE,TRUE)</f>
        <v>0</v>
      </c>
      <c r="I110" s="72" t="str">
        <f t="shared" si="7"/>
        <v>OK</v>
      </c>
      <c r="J110" s="72" t="str">
        <f>VLOOKUP(B110,Distribuições!$A$1:$F$13,6,FALSE)</f>
        <v>Parametro 1: taxa (eventos / ano)</v>
      </c>
      <c r="K110" s="72">
        <f>COUNTIF(Verificação_Parametros!$A:$A,Parametros!A110)</f>
        <v>1</v>
      </c>
    </row>
    <row r="111" spans="1:13" s="72" customFormat="1" ht="12.75" hidden="1" x14ac:dyDescent="0.2">
      <c r="A111" s="72" t="s">
        <v>242</v>
      </c>
      <c r="B111" s="72" t="s">
        <v>463</v>
      </c>
      <c r="C111" s="72">
        <v>1.6092603049124789E-3</v>
      </c>
      <c r="D111" s="72">
        <v>6.782644443656732E-4</v>
      </c>
      <c r="E111" s="72">
        <v>0</v>
      </c>
      <c r="F111" s="72">
        <v>1</v>
      </c>
      <c r="G111" s="72" t="s">
        <v>10</v>
      </c>
      <c r="H111" s="72" t="b">
        <f>IF(COUNTIF(ParametrosSemSeedFixa!$A:$A,Parametros!A111)&gt;0,FALSE,TRUE)</f>
        <v>0</v>
      </c>
      <c r="I111" s="72" t="str">
        <f t="shared" si="7"/>
        <v>OK</v>
      </c>
      <c r="J111" s="72" t="str">
        <f>VLOOKUP(B111,Distribuições!$A$1:$F$13,6,FALSE)</f>
        <v>Parametro 1: média, Parametro 2: desvio padrão, Parametro 3: mínimo, Parametro 4: máximo</v>
      </c>
      <c r="K111" s="72">
        <f>COUNTIF(Verificação_Parametros!$A:$A,Parametros!A111)</f>
        <v>1</v>
      </c>
    </row>
    <row r="112" spans="1:13" s="72" customFormat="1" ht="12.75" hidden="1" x14ac:dyDescent="0.2">
      <c r="A112" s="72" t="s">
        <v>246</v>
      </c>
      <c r="B112" s="72" t="s">
        <v>463</v>
      </c>
      <c r="C112" s="72">
        <v>5.3642010163749293E-4</v>
      </c>
      <c r="D112" s="72">
        <v>2.5161796705182738E-4</v>
      </c>
      <c r="E112" s="72">
        <v>0</v>
      </c>
      <c r="F112" s="72">
        <v>1</v>
      </c>
      <c r="G112" s="72" t="s">
        <v>10</v>
      </c>
      <c r="H112" s="72" t="b">
        <f>IF(COUNTIF(ParametrosSemSeedFixa!$A:$A,Parametros!A112)&gt;0,FALSE,TRUE)</f>
        <v>0</v>
      </c>
      <c r="I112" s="72" t="str">
        <f t="shared" si="7"/>
        <v>OK</v>
      </c>
      <c r="J112" s="72" t="str">
        <f>VLOOKUP(B112,Distribuições!$A$1:$F$13,6,FALSE)</f>
        <v>Parametro 1: média, Parametro 2: desvio padrão, Parametro 3: mínimo, Parametro 4: máximo</v>
      </c>
      <c r="K112" s="72">
        <f>COUNTIF(Verificação_Parametros!$A:$A,Parametros!A112)</f>
        <v>1</v>
      </c>
    </row>
    <row r="113" spans="1:11" s="72" customFormat="1" ht="12.75" hidden="1" x14ac:dyDescent="0.2">
      <c r="A113" s="72" t="s">
        <v>234</v>
      </c>
      <c r="B113" s="72" t="s">
        <v>463</v>
      </c>
      <c r="C113" s="72">
        <v>1.6092603049124789E-3</v>
      </c>
      <c r="D113" s="72">
        <v>1.0186522145729095E-3</v>
      </c>
      <c r="E113" s="72">
        <v>0</v>
      </c>
      <c r="F113" s="72">
        <v>1</v>
      </c>
      <c r="G113" s="72" t="s">
        <v>10</v>
      </c>
      <c r="H113" s="72" t="b">
        <f>IF(COUNTIF(ParametrosSemSeedFixa!$A:$A,Parametros!A113)&gt;0,FALSE,TRUE)</f>
        <v>0</v>
      </c>
      <c r="I113" s="72" t="str">
        <f t="shared" si="7"/>
        <v>OK</v>
      </c>
      <c r="J113" s="72" t="str">
        <f>VLOOKUP(B113,Distribuições!$A$1:$F$13,6,FALSE)</f>
        <v>Parametro 1: média, Parametro 2: desvio padrão, Parametro 3: mínimo, Parametro 4: máximo</v>
      </c>
      <c r="K113" s="72">
        <f>COUNTIF(Verificação_Parametros!$A:$A,Parametros!A113)</f>
        <v>1</v>
      </c>
    </row>
    <row r="114" spans="1:11" s="72" customFormat="1" ht="12.75" hidden="1" x14ac:dyDescent="0.2">
      <c r="A114" s="72" t="s">
        <v>238</v>
      </c>
      <c r="B114" s="72" t="s">
        <v>38</v>
      </c>
      <c r="C114" s="72">
        <v>0</v>
      </c>
      <c r="D114" s="72">
        <v>0</v>
      </c>
      <c r="E114" s="72">
        <v>0</v>
      </c>
      <c r="F114" s="72">
        <v>1</v>
      </c>
      <c r="G114" s="72" t="s">
        <v>10</v>
      </c>
      <c r="H114" s="72" t="b">
        <f>IF(COUNTIF(ParametrosSemSeedFixa!$A:$A,Parametros!A114)&gt;0,FALSE,TRUE)</f>
        <v>0</v>
      </c>
      <c r="I114" s="72" t="str">
        <f t="shared" si="7"/>
        <v>OK</v>
      </c>
      <c r="J114" s="72" t="str">
        <f>VLOOKUP(B114,Distribuições!$A$1:$F$13,6,FALSE)</f>
        <v>Parametro 1: média, Parametro 2: desvio padrão</v>
      </c>
      <c r="K114" s="72">
        <f>COUNTIF(Verificação_Parametros!$A:$A,Parametros!A114)</f>
        <v>1</v>
      </c>
    </row>
    <row r="115" spans="1:11" s="72" customFormat="1" ht="12.75" hidden="1" x14ac:dyDescent="0.2">
      <c r="A115" s="72" t="s">
        <v>243</v>
      </c>
      <c r="B115" s="72" t="s">
        <v>38</v>
      </c>
      <c r="C115" s="72">
        <v>0</v>
      </c>
      <c r="D115" s="72">
        <v>0</v>
      </c>
      <c r="E115" s="72">
        <v>0</v>
      </c>
      <c r="F115" s="72">
        <v>1</v>
      </c>
      <c r="G115" s="72" t="s">
        <v>10</v>
      </c>
      <c r="H115" s="72" t="b">
        <f>IF(COUNTIF(ParametrosSemSeedFixa!$A:$A,Parametros!A115)&gt;0,FALSE,TRUE)</f>
        <v>0</v>
      </c>
      <c r="I115" s="72" t="str">
        <f t="shared" si="7"/>
        <v>OK</v>
      </c>
      <c r="J115" s="72" t="str">
        <f>VLOOKUP(B115,Distribuições!$A$1:$F$13,6,FALSE)</f>
        <v>Parametro 1: média, Parametro 2: desvio padrão</v>
      </c>
      <c r="K115" s="72">
        <f>COUNTIF(Verificação_Parametros!$A:$A,Parametros!A115)</f>
        <v>1</v>
      </c>
    </row>
    <row r="116" spans="1:11" s="72" customFormat="1" ht="12.75" hidden="1" x14ac:dyDescent="0.2">
      <c r="A116" s="72" t="s">
        <v>247</v>
      </c>
      <c r="B116" s="72" t="s">
        <v>463</v>
      </c>
      <c r="C116" s="72">
        <v>4.3195934500282326E-3</v>
      </c>
      <c r="D116" s="72">
        <v>1.2169421799424144E-3</v>
      </c>
      <c r="E116" s="72">
        <v>0</v>
      </c>
      <c r="F116" s="72">
        <v>1</v>
      </c>
      <c r="G116" s="72" t="s">
        <v>10</v>
      </c>
      <c r="H116" s="72" t="b">
        <f>IF(COUNTIF(ParametrosSemSeedFixa!$A:$A,Parametros!A116)&gt;0,FALSE,TRUE)</f>
        <v>0</v>
      </c>
      <c r="I116" s="72" t="str">
        <f t="shared" si="7"/>
        <v>OK</v>
      </c>
      <c r="J116" s="72" t="str">
        <f>VLOOKUP(B116,Distribuições!$A$1:$F$13,6,FALSE)</f>
        <v>Parametro 1: média, Parametro 2: desvio padrão, Parametro 3: mínimo, Parametro 4: máximo</v>
      </c>
      <c r="K116" s="72">
        <f>COUNTIF(Verificação_Parametros!$A:$A,Parametros!A116)</f>
        <v>1</v>
      </c>
    </row>
    <row r="117" spans="1:11" s="72" customFormat="1" ht="12.75" hidden="1" x14ac:dyDescent="0.2">
      <c r="A117" s="72" t="s">
        <v>235</v>
      </c>
      <c r="B117" s="72" t="s">
        <v>38</v>
      </c>
      <c r="C117" s="72">
        <v>0</v>
      </c>
      <c r="D117" s="72">
        <v>0</v>
      </c>
      <c r="E117" s="72">
        <v>0</v>
      </c>
      <c r="F117" s="72">
        <v>1</v>
      </c>
      <c r="G117" s="72" t="s">
        <v>10</v>
      </c>
      <c r="H117" s="72" t="b">
        <f>IF(COUNTIF(ParametrosSemSeedFixa!$A:$A,Parametros!A117)&gt;0,FALSE,TRUE)</f>
        <v>0</v>
      </c>
      <c r="I117" s="72" t="str">
        <f t="shared" si="7"/>
        <v>OK</v>
      </c>
      <c r="J117" s="72" t="str">
        <f>VLOOKUP(B117,Distribuições!$A$1:$F$13,6,FALSE)</f>
        <v>Parametro 1: média, Parametro 2: desvio padrão</v>
      </c>
      <c r="K117" s="72">
        <f>COUNTIF(Verificação_Parametros!$A:$A,Parametros!A117)</f>
        <v>1</v>
      </c>
    </row>
    <row r="118" spans="1:11" s="72" customFormat="1" ht="12.75" hidden="1" x14ac:dyDescent="0.2">
      <c r="A118" s="72" t="s">
        <v>239</v>
      </c>
      <c r="B118" s="72" t="s">
        <v>38</v>
      </c>
      <c r="C118" s="72">
        <v>0</v>
      </c>
      <c r="D118" s="72">
        <v>0</v>
      </c>
      <c r="E118" s="72">
        <v>0</v>
      </c>
      <c r="F118" s="72">
        <v>1</v>
      </c>
      <c r="G118" s="72" t="s">
        <v>10</v>
      </c>
      <c r="H118" s="72" t="b">
        <f>IF(COUNTIF(ParametrosSemSeedFixa!$A:$A,Parametros!A118)&gt;0,FALSE,TRUE)</f>
        <v>0</v>
      </c>
      <c r="I118" s="72" t="str">
        <f t="shared" si="7"/>
        <v>OK</v>
      </c>
      <c r="J118" s="72" t="str">
        <f>VLOOKUP(B118,Distribuições!$A$1:$F$13,6,FALSE)</f>
        <v>Parametro 1: média, Parametro 2: desvio padrão</v>
      </c>
      <c r="K118" s="72">
        <f>COUNTIF(Verificação_Parametros!$A:$A,Parametros!A118)</f>
        <v>1</v>
      </c>
    </row>
    <row r="119" spans="1:11" s="72" customFormat="1" ht="12.75" hidden="1" x14ac:dyDescent="0.2">
      <c r="A119" s="72" t="s">
        <v>244</v>
      </c>
      <c r="B119" s="72" t="s">
        <v>463</v>
      </c>
      <c r="C119" s="72">
        <v>0.1957933370976849</v>
      </c>
      <c r="D119" s="72">
        <v>0.10611506557449443</v>
      </c>
      <c r="E119" s="72">
        <v>0</v>
      </c>
      <c r="F119" s="72">
        <v>1</v>
      </c>
      <c r="G119" s="72" t="s">
        <v>10</v>
      </c>
      <c r="H119" s="72" t="b">
        <f>IF(COUNTIF(ParametrosSemSeedFixa!$A:$A,Parametros!A119)&gt;0,FALSE,TRUE)</f>
        <v>0</v>
      </c>
      <c r="I119" s="72" t="str">
        <f t="shared" si="7"/>
        <v>OK</v>
      </c>
      <c r="J119" s="72" t="str">
        <f>VLOOKUP(B119,Distribuições!$A$1:$F$13,6,FALSE)</f>
        <v>Parametro 1: média, Parametro 2: desvio padrão, Parametro 3: mínimo, Parametro 4: máximo</v>
      </c>
      <c r="K119" s="72">
        <f>COUNTIF(Verificação_Parametros!$A:$A,Parametros!A119)</f>
        <v>1</v>
      </c>
    </row>
    <row r="120" spans="1:11" s="72" customFormat="1" ht="12.75" hidden="1" x14ac:dyDescent="0.2">
      <c r="A120" s="72" t="s">
        <v>248</v>
      </c>
      <c r="B120" s="72" t="s">
        <v>463</v>
      </c>
      <c r="C120" s="72">
        <v>2.0920383963862223E-2</v>
      </c>
      <c r="D120" s="72">
        <v>9.7408030964799483E-3</v>
      </c>
      <c r="E120" s="72">
        <v>0</v>
      </c>
      <c r="F120" s="72">
        <v>1</v>
      </c>
      <c r="G120" s="72" t="s">
        <v>10</v>
      </c>
      <c r="H120" s="72" t="b">
        <f>IF(COUNTIF(ParametrosSemSeedFixa!$A:$A,Parametros!A120)&gt;0,FALSE,TRUE)</f>
        <v>0</v>
      </c>
      <c r="I120" s="72" t="str">
        <f t="shared" si="7"/>
        <v>OK</v>
      </c>
      <c r="J120" s="72" t="str">
        <f>VLOOKUP(B120,Distribuições!$A$1:$F$13,6,FALSE)</f>
        <v>Parametro 1: média, Parametro 2: desvio padrão, Parametro 3: mínimo, Parametro 4: máximo</v>
      </c>
      <c r="K120" s="72">
        <f>COUNTIF(Verificação_Parametros!$A:$A,Parametros!A120)</f>
        <v>1</v>
      </c>
    </row>
    <row r="121" spans="1:11" s="72" customFormat="1" ht="12.75" hidden="1" x14ac:dyDescent="0.2">
      <c r="A121" s="72" t="s">
        <v>236</v>
      </c>
      <c r="B121" s="72" t="s">
        <v>38</v>
      </c>
      <c r="C121" s="72">
        <v>0</v>
      </c>
      <c r="D121" s="72">
        <v>0</v>
      </c>
      <c r="E121" s="72">
        <v>0</v>
      </c>
      <c r="F121" s="72">
        <v>1</v>
      </c>
      <c r="G121" s="72" t="s">
        <v>10</v>
      </c>
      <c r="H121" s="72" t="b">
        <f>IF(COUNTIF(ParametrosSemSeedFixa!$A:$A,Parametros!A121)&gt;0,FALSE,TRUE)</f>
        <v>0</v>
      </c>
      <c r="I121" s="72" t="str">
        <f t="shared" ref="I121:I179" si="9">IF(AND(B121="normal",NOT(COUNT(C121:D121)=2)),"Dados Incorretos",
IF(AND(B121="triangular",NOT(COUNT(C121:E121)=3)),"Dados Incorretos",
IF(AND(B121="poisson",NOT(COUNT(C121:D121)=1)),"Dados Incorretos",
IF(AND(B121="normaltruncada",NOT(COUNT(C121:F121)=4)),"Dados Incorretos",
IF(AND(B121="uniforme",NOT(COUNT(C121:D121)=2)),"Dados Incorretos",
IF(AND(B121="poisson_percentual_eventos",NOT(COUNT(C121:D121)=1)),"Dados Incorretos","OK"))))))</f>
        <v>OK</v>
      </c>
      <c r="J121" s="72" t="str">
        <f>VLOOKUP(B121,Distribuições!$A$1:$F$13,6,FALSE)</f>
        <v>Parametro 1: média, Parametro 2: desvio padrão</v>
      </c>
      <c r="K121" s="72">
        <f>COUNTIF(Verificação_Parametros!$A:$A,Parametros!A121)</f>
        <v>1</v>
      </c>
    </row>
    <row r="122" spans="1:11" s="72" customFormat="1" ht="12.75" hidden="1" x14ac:dyDescent="0.2">
      <c r="A122" s="72" t="s">
        <v>240</v>
      </c>
      <c r="B122" s="72" t="s">
        <v>38</v>
      </c>
      <c r="C122" s="72">
        <v>0</v>
      </c>
      <c r="D122" s="72">
        <v>0</v>
      </c>
      <c r="E122" s="72">
        <v>0</v>
      </c>
      <c r="F122" s="72">
        <v>1</v>
      </c>
      <c r="G122" s="72" t="s">
        <v>10</v>
      </c>
      <c r="H122" s="72" t="b">
        <f>IF(COUNTIF(ParametrosSemSeedFixa!$A:$A,Parametros!A122)&gt;0,FALSE,TRUE)</f>
        <v>0</v>
      </c>
      <c r="I122" s="72" t="str">
        <f t="shared" si="9"/>
        <v>OK</v>
      </c>
      <c r="J122" s="72" t="str">
        <f>VLOOKUP(B122,Distribuições!$A$1:$F$13,6,FALSE)</f>
        <v>Parametro 1: média, Parametro 2: desvio padrão</v>
      </c>
      <c r="K122" s="72">
        <f>COUNTIF(Verificação_Parametros!$A:$A,Parametros!A122)</f>
        <v>1</v>
      </c>
    </row>
    <row r="123" spans="1:11" s="72" customFormat="1" ht="12.75" hidden="1" x14ac:dyDescent="0.2">
      <c r="A123" s="72" t="s">
        <v>52</v>
      </c>
      <c r="B123" s="72" t="s">
        <v>463</v>
      </c>
      <c r="C123" s="72">
        <v>3.9920843000000001</v>
      </c>
      <c r="D123" s="72">
        <v>1.4172802723165652</v>
      </c>
      <c r="E123" s="72">
        <v>0</v>
      </c>
      <c r="F123" s="72">
        <f>C123+D123*10+1</f>
        <v>19.164887023165655</v>
      </c>
      <c r="G123" s="72" t="s">
        <v>10</v>
      </c>
      <c r="H123" s="72" t="b">
        <f>IF(COUNTIF(ParametrosSemSeedFixa!$A:$A,Parametros!A123)&gt;0,FALSE,TRUE)</f>
        <v>0</v>
      </c>
      <c r="I123" s="72" t="str">
        <f t="shared" si="9"/>
        <v>OK</v>
      </c>
      <c r="J123" s="72" t="str">
        <f>VLOOKUP(B123,Distribuições!$A$1:$F$13,6,FALSE)</f>
        <v>Parametro 1: média, Parametro 2: desvio padrão, Parametro 3: mínimo, Parametro 4: máximo</v>
      </c>
      <c r="K123" s="72">
        <f>COUNTIF(Verificação_Parametros!$A:$A,Parametros!A123)</f>
        <v>1</v>
      </c>
    </row>
    <row r="124" spans="1:11" s="72" customFormat="1" ht="12.75" hidden="1" x14ac:dyDescent="0.2">
      <c r="A124" s="72" t="s">
        <v>150</v>
      </c>
      <c r="B124" s="72" t="s">
        <v>38</v>
      </c>
      <c r="C124" s="72">
        <v>0.2044537027147259</v>
      </c>
      <c r="D124" s="72">
        <v>0</v>
      </c>
      <c r="G124" s="72" t="s">
        <v>10</v>
      </c>
      <c r="H124" s="72" t="b">
        <f>IF(COUNTIF(ParametrosSemSeedFixa!$A:$A,Parametros!A124)&gt;0,FALSE,TRUE)</f>
        <v>1</v>
      </c>
      <c r="I124" s="72" t="str">
        <f t="shared" si="9"/>
        <v>OK</v>
      </c>
      <c r="J124" s="72" t="str">
        <f>VLOOKUP(B124,Distribuições!$A$1:$F$13,6,FALSE)</f>
        <v>Parametro 1: média, Parametro 2: desvio padrão</v>
      </c>
      <c r="K124" s="72">
        <f>COUNTIF(Verificação_Parametros!$A:$A,Parametros!A124)</f>
        <v>1</v>
      </c>
    </row>
    <row r="125" spans="1:11" s="72" customFormat="1" ht="12.75" hidden="1" x14ac:dyDescent="0.2">
      <c r="A125" s="72" t="s">
        <v>151</v>
      </c>
      <c r="B125" s="72" t="s">
        <v>38</v>
      </c>
      <c r="C125" s="72">
        <v>1.5491573940793143E-3</v>
      </c>
      <c r="D125" s="72">
        <v>0</v>
      </c>
      <c r="G125" s="72" t="s">
        <v>10</v>
      </c>
      <c r="H125" s="72" t="b">
        <f>IF(COUNTIF(ParametrosSemSeedFixa!$A:$A,Parametros!A125)&gt;0,FALSE,TRUE)</f>
        <v>1</v>
      </c>
      <c r="I125" s="72" t="str">
        <f t="shared" si="9"/>
        <v>OK</v>
      </c>
      <c r="J125" s="72" t="str">
        <f>VLOOKUP(B125,Distribuições!$A$1:$F$13,6,FALSE)</f>
        <v>Parametro 1: média, Parametro 2: desvio padrão</v>
      </c>
      <c r="K125" s="72">
        <f>COUNTIF(Verificação_Parametros!$A:$A,Parametros!A125)</f>
        <v>1</v>
      </c>
    </row>
    <row r="126" spans="1:11" s="72" customFormat="1" ht="12.75" hidden="1" x14ac:dyDescent="0.2">
      <c r="A126" s="72" t="s">
        <v>152</v>
      </c>
      <c r="B126" s="72" t="s">
        <v>38</v>
      </c>
      <c r="C126" s="72">
        <v>-4.399566149642267E-3</v>
      </c>
      <c r="D126" s="72">
        <v>0</v>
      </c>
      <c r="G126" s="72" t="s">
        <v>10</v>
      </c>
      <c r="H126" s="72" t="b">
        <f>IF(COUNTIF(ParametrosSemSeedFixa!$A:$A,Parametros!A126)&gt;0,FALSE,TRUE)</f>
        <v>1</v>
      </c>
      <c r="I126" s="72" t="str">
        <f t="shared" si="9"/>
        <v>OK</v>
      </c>
      <c r="J126" s="72" t="str">
        <f>VLOOKUP(B126,Distribuições!$A$1:$F$13,6,FALSE)</f>
        <v>Parametro 1: média, Parametro 2: desvio padrão</v>
      </c>
      <c r="K126" s="72">
        <f>COUNTIF(Verificação_Parametros!$A:$A,Parametros!A126)</f>
        <v>1</v>
      </c>
    </row>
    <row r="127" spans="1:11" s="72" customFormat="1" ht="12.75" hidden="1" x14ac:dyDescent="0.2">
      <c r="A127" s="72" t="s">
        <v>167</v>
      </c>
      <c r="B127" s="72" t="s">
        <v>38</v>
      </c>
      <c r="C127" s="72">
        <v>0</v>
      </c>
      <c r="D127" s="72">
        <v>0</v>
      </c>
      <c r="G127" s="72" t="s">
        <v>10</v>
      </c>
      <c r="H127" s="72" t="b">
        <f>IF(COUNTIF(ParametrosSemSeedFixa!$A:$A,Parametros!A127)&gt;0,FALSE,TRUE)</f>
        <v>1</v>
      </c>
      <c r="I127" s="72" t="str">
        <f t="shared" si="9"/>
        <v>OK</v>
      </c>
      <c r="J127" s="72" t="str">
        <f>VLOOKUP(B127,Distribuições!$A$1:$F$13,6,FALSE)</f>
        <v>Parametro 1: média, Parametro 2: desvio padrão</v>
      </c>
      <c r="K127" s="72">
        <f>COUNTIF(Verificação_Parametros!$A:$A,Parametros!A127)</f>
        <v>1</v>
      </c>
    </row>
    <row r="128" spans="1:11" s="72" customFormat="1" ht="12.75" hidden="1" x14ac:dyDescent="0.2">
      <c r="A128" s="72" t="s">
        <v>170</v>
      </c>
      <c r="B128" s="72" t="s">
        <v>38</v>
      </c>
      <c r="C128" s="72">
        <v>0</v>
      </c>
      <c r="D128" s="72">
        <v>0</v>
      </c>
      <c r="G128" s="72" t="s">
        <v>10</v>
      </c>
      <c r="H128" s="72" t="b">
        <f>IF(COUNTIF(ParametrosSemSeedFixa!$A:$A,Parametros!A128)&gt;0,FALSE,TRUE)</f>
        <v>1</v>
      </c>
      <c r="I128" s="72" t="str">
        <f t="shared" si="9"/>
        <v>OK</v>
      </c>
      <c r="J128" s="72" t="str">
        <f>VLOOKUP(B128,Distribuições!$A$1:$F$13,6,FALSE)</f>
        <v>Parametro 1: média, Parametro 2: desvio padrão</v>
      </c>
      <c r="K128" s="72">
        <f>COUNTIF(Verificação_Parametros!$A:$A,Parametros!A128)</f>
        <v>1</v>
      </c>
    </row>
    <row r="129" spans="1:13" s="72" customFormat="1" ht="12.75" hidden="1" x14ac:dyDescent="0.2">
      <c r="A129" s="72" t="s">
        <v>168</v>
      </c>
      <c r="B129" s="72" t="s">
        <v>38</v>
      </c>
      <c r="C129" s="72">
        <v>0</v>
      </c>
      <c r="D129" s="72">
        <v>0</v>
      </c>
      <c r="G129" s="72" t="s">
        <v>10</v>
      </c>
      <c r="H129" s="72" t="b">
        <f>IF(COUNTIF(ParametrosSemSeedFixa!$A:$A,Parametros!A129)&gt;0,FALSE,TRUE)</f>
        <v>1</v>
      </c>
      <c r="I129" s="72" t="str">
        <f t="shared" si="9"/>
        <v>OK</v>
      </c>
      <c r="J129" s="72" t="str">
        <f>VLOOKUP(B129,Distribuições!$A$1:$F$13,6,FALSE)</f>
        <v>Parametro 1: média, Parametro 2: desvio padrão</v>
      </c>
      <c r="K129" s="72">
        <f>COUNTIF(Verificação_Parametros!$A:$A,Parametros!A129)</f>
        <v>1</v>
      </c>
    </row>
    <row r="130" spans="1:13" s="72" customFormat="1" ht="12.75" hidden="1" x14ac:dyDescent="0.2">
      <c r="A130" s="72" t="s">
        <v>169</v>
      </c>
      <c r="B130" s="72" t="s">
        <v>38</v>
      </c>
      <c r="C130" s="72">
        <v>0</v>
      </c>
      <c r="D130" s="72">
        <v>0</v>
      </c>
      <c r="G130" s="72" t="s">
        <v>10</v>
      </c>
      <c r="H130" s="72" t="b">
        <f>IF(COUNTIF(ParametrosSemSeedFixa!$A:$A,Parametros!A130)&gt;0,FALSE,TRUE)</f>
        <v>1</v>
      </c>
      <c r="I130" s="72" t="str">
        <f t="shared" si="9"/>
        <v>OK</v>
      </c>
      <c r="J130" s="72" t="str">
        <f>VLOOKUP(B130,Distribuições!$A$1:$F$13,6,FALSE)</f>
        <v>Parametro 1: média, Parametro 2: desvio padrão</v>
      </c>
      <c r="K130" s="72">
        <f>COUNTIF(Verificação_Parametros!$A:$A,Parametros!A130)</f>
        <v>1</v>
      </c>
    </row>
    <row r="131" spans="1:13" s="72" customFormat="1" ht="12.75" hidden="1" x14ac:dyDescent="0.2">
      <c r="A131" s="72" t="s">
        <v>171</v>
      </c>
      <c r="B131" s="72" t="s">
        <v>38</v>
      </c>
      <c r="C131" s="72">
        <v>32</v>
      </c>
      <c r="D131" s="72">
        <v>0</v>
      </c>
      <c r="G131" s="72" t="s">
        <v>10</v>
      </c>
      <c r="H131" s="72" t="b">
        <f>IF(COUNTIF(ParametrosSemSeedFixa!$A:$A,Parametros!A131)&gt;0,FALSE,TRUE)</f>
        <v>1</v>
      </c>
      <c r="I131" s="72" t="str">
        <f t="shared" si="9"/>
        <v>OK</v>
      </c>
      <c r="J131" s="72" t="str">
        <f>VLOOKUP(B131,Distribuições!$A$1:$F$13,6,FALSE)</f>
        <v>Parametro 1: média, Parametro 2: desvio padrão</v>
      </c>
      <c r="K131" s="72">
        <f>COUNTIF(Verificação_Parametros!$A:$A,Parametros!A131)</f>
        <v>1</v>
      </c>
    </row>
    <row r="132" spans="1:13" s="72" customFormat="1" ht="12.75" hidden="1" x14ac:dyDescent="0.2">
      <c r="A132" s="72" t="s">
        <v>211</v>
      </c>
      <c r="B132" s="72" t="s">
        <v>38</v>
      </c>
      <c r="C132" s="72">
        <v>7.8975872998198113</v>
      </c>
      <c r="D132" s="72">
        <v>0</v>
      </c>
      <c r="G132" s="72" t="s">
        <v>10</v>
      </c>
      <c r="H132" s="72" t="b">
        <f>IF(COUNTIF(ParametrosSemSeedFixa!$A:$A,Parametros!A132)&gt;0,FALSE,TRUE)</f>
        <v>1</v>
      </c>
      <c r="I132" s="72" t="str">
        <f t="shared" si="9"/>
        <v>OK</v>
      </c>
      <c r="J132" s="72" t="str">
        <f>VLOOKUP(B132,Distribuições!$A$1:$F$13,6,FALSE)</f>
        <v>Parametro 1: média, Parametro 2: desvio padrão</v>
      </c>
      <c r="K132" s="72">
        <f>COUNTIF(Verificação_Parametros!$A:$A,Parametros!A132)</f>
        <v>1</v>
      </c>
    </row>
    <row r="133" spans="1:13" s="72" customFormat="1" ht="12.75" hidden="1" x14ac:dyDescent="0.2">
      <c r="A133" s="72" t="s">
        <v>215</v>
      </c>
      <c r="B133" s="72" t="s">
        <v>38</v>
      </c>
      <c r="C133" s="72">
        <v>0.62289934258889479</v>
      </c>
      <c r="D133" s="72">
        <v>0</v>
      </c>
      <c r="G133" s="72" t="s">
        <v>10</v>
      </c>
      <c r="H133" s="72" t="b">
        <f>IF(COUNTIF(ParametrosSemSeedFixa!$A:$A,Parametros!A133)&gt;0,FALSE,TRUE)</f>
        <v>1</v>
      </c>
      <c r="I133" s="72" t="str">
        <f t="shared" si="9"/>
        <v>OK</v>
      </c>
      <c r="J133" s="72" t="str">
        <f>VLOOKUP(B133,Distribuições!$A$1:$F$13,6,FALSE)</f>
        <v>Parametro 1: média, Parametro 2: desvio padrão</v>
      </c>
      <c r="K133" s="72">
        <f>COUNTIF(Verificação_Parametros!$A:$A,Parametros!A133)</f>
        <v>1</v>
      </c>
    </row>
    <row r="134" spans="1:13" s="72" customFormat="1" ht="12.75" hidden="1" x14ac:dyDescent="0.2">
      <c r="A134" s="72" t="s">
        <v>210</v>
      </c>
      <c r="B134" s="72" t="s">
        <v>38</v>
      </c>
      <c r="C134" s="72">
        <v>9.0134963707211782</v>
      </c>
      <c r="D134" s="72">
        <v>0</v>
      </c>
      <c r="G134" s="72" t="s">
        <v>10</v>
      </c>
      <c r="H134" s="72" t="b">
        <f>IF(COUNTIF(ParametrosSemSeedFixa!$A:$A,Parametros!A134)&gt;0,FALSE,TRUE)</f>
        <v>1</v>
      </c>
      <c r="I134" s="72" t="str">
        <f t="shared" si="9"/>
        <v>OK</v>
      </c>
      <c r="J134" s="72" t="str">
        <f>VLOOKUP(B134,Distribuições!$A$1:$F$13,6,FALSE)</f>
        <v>Parametro 1: média, Parametro 2: desvio padrão</v>
      </c>
      <c r="K134" s="72">
        <f>COUNTIF(Verificação_Parametros!$A:$A,Parametros!A134)</f>
        <v>1</v>
      </c>
    </row>
    <row r="135" spans="1:13" s="72" customFormat="1" ht="12.75" hidden="1" x14ac:dyDescent="0.2">
      <c r="A135" s="72" t="s">
        <v>212</v>
      </c>
      <c r="B135" s="72" t="s">
        <v>38</v>
      </c>
      <c r="C135" s="72">
        <v>11.225658326292109</v>
      </c>
      <c r="D135" s="72">
        <v>0</v>
      </c>
      <c r="G135" s="72" t="s">
        <v>10</v>
      </c>
      <c r="H135" s="72" t="b">
        <f>IF(COUNTIF(ParametrosSemSeedFixa!$A:$A,Parametros!A135)&gt;0,FALSE,TRUE)</f>
        <v>1</v>
      </c>
      <c r="I135" s="72" t="str">
        <f t="shared" si="9"/>
        <v>OK</v>
      </c>
      <c r="J135" s="72" t="str">
        <f>VLOOKUP(B135,Distribuições!$A$1:$F$13,6,FALSE)</f>
        <v>Parametro 1: média, Parametro 2: desvio padrão</v>
      </c>
      <c r="K135" s="72">
        <f>COUNTIF(Verificação_Parametros!$A:$A,Parametros!A135)</f>
        <v>1</v>
      </c>
    </row>
    <row r="136" spans="1:13" s="72" customFormat="1" ht="12.75" hidden="1" x14ac:dyDescent="0.2">
      <c r="A136" s="72" t="s">
        <v>213</v>
      </c>
      <c r="B136" s="72" t="s">
        <v>38</v>
      </c>
      <c r="C136" s="72">
        <v>16.96052253162523</v>
      </c>
      <c r="D136" s="72">
        <v>0</v>
      </c>
      <c r="G136" s="72" t="s">
        <v>10</v>
      </c>
      <c r="H136" s="72" t="b">
        <f>IF(COUNTIF(ParametrosSemSeedFixa!$A:$A,Parametros!A136)&gt;0,FALSE,TRUE)</f>
        <v>1</v>
      </c>
      <c r="I136" s="72" t="str">
        <f t="shared" si="9"/>
        <v>OK</v>
      </c>
      <c r="J136" s="72" t="str">
        <f>VLOOKUP(B136,Distribuições!$A$1:$F$13,6,FALSE)</f>
        <v>Parametro 1: média, Parametro 2: desvio padrão</v>
      </c>
      <c r="K136" s="72">
        <f>COUNTIF(Verificação_Parametros!$A:$A,Parametros!A136)</f>
        <v>1</v>
      </c>
    </row>
    <row r="137" spans="1:13" s="72" customFormat="1" ht="12.75" hidden="1" x14ac:dyDescent="0.2">
      <c r="A137" s="72" t="s">
        <v>214</v>
      </c>
      <c r="B137" s="72" t="s">
        <v>38</v>
      </c>
      <c r="C137" s="72">
        <v>7.038585793358461</v>
      </c>
      <c r="D137" s="72">
        <v>0</v>
      </c>
      <c r="G137" s="72" t="s">
        <v>10</v>
      </c>
      <c r="H137" s="72" t="b">
        <f>IF(COUNTIF(ParametrosSemSeedFixa!$A:$A,Parametros!A137)&gt;0,FALSE,TRUE)</f>
        <v>1</v>
      </c>
      <c r="I137" s="72" t="str">
        <f t="shared" si="9"/>
        <v>OK</v>
      </c>
      <c r="J137" s="72" t="str">
        <f>VLOOKUP(B137,Distribuições!$A$1:$F$13,6,FALSE)</f>
        <v>Parametro 1: média, Parametro 2: desvio padrão</v>
      </c>
      <c r="K137" s="72">
        <f>COUNTIF(Verificação_Parametros!$A:$A,Parametros!A137)</f>
        <v>1</v>
      </c>
    </row>
    <row r="138" spans="1:13" s="72" customFormat="1" ht="12.75" hidden="1" x14ac:dyDescent="0.2">
      <c r="A138" s="72" t="s">
        <v>129</v>
      </c>
      <c r="B138" s="72" t="s">
        <v>38</v>
      </c>
      <c r="C138" s="72">
        <v>0</v>
      </c>
      <c r="D138" s="72">
        <v>0</v>
      </c>
      <c r="G138" s="72" t="s">
        <v>10</v>
      </c>
      <c r="H138" s="72" t="b">
        <f>IF(COUNTIF(ParametrosSemSeedFixa!$A:$A,Parametros!A138)&gt;0,FALSE,TRUE)</f>
        <v>1</v>
      </c>
      <c r="I138" s="72" t="str">
        <f t="shared" si="9"/>
        <v>OK</v>
      </c>
      <c r="J138" s="72" t="str">
        <f>VLOOKUP(B138,Distribuições!$A$1:$F$13,6,FALSE)</f>
        <v>Parametro 1: média, Parametro 2: desvio padrão</v>
      </c>
      <c r="K138" s="72">
        <f>COUNTIF(Verificação_Parametros!$A:$A,Parametros!A138)</f>
        <v>1</v>
      </c>
    </row>
    <row r="139" spans="1:13" s="72" customFormat="1" ht="12.75" hidden="1" x14ac:dyDescent="0.2">
      <c r="A139" s="72" t="s">
        <v>132</v>
      </c>
      <c r="B139" s="72" t="s">
        <v>38</v>
      </c>
      <c r="C139" s="72">
        <v>0</v>
      </c>
      <c r="D139" s="72">
        <v>0</v>
      </c>
      <c r="G139" s="72" t="s">
        <v>10</v>
      </c>
      <c r="H139" s="72" t="b">
        <f>IF(COUNTIF(ParametrosSemSeedFixa!$A:$A,Parametros!A139)&gt;0,FALSE,TRUE)</f>
        <v>1</v>
      </c>
      <c r="I139" s="72" t="str">
        <f t="shared" si="9"/>
        <v>OK</v>
      </c>
      <c r="J139" s="72" t="str">
        <f>VLOOKUP(B139,Distribuições!$A$1:$F$13,6,FALSE)</f>
        <v>Parametro 1: média, Parametro 2: desvio padrão</v>
      </c>
      <c r="K139" s="72">
        <f>COUNTIF(Verificação_Parametros!$A:$A,Parametros!A139)</f>
        <v>1</v>
      </c>
    </row>
    <row r="140" spans="1:13" s="72" customFormat="1" ht="12.75" hidden="1" x14ac:dyDescent="0.2">
      <c r="A140" s="72" t="s">
        <v>130</v>
      </c>
      <c r="B140" s="72" t="s">
        <v>38</v>
      </c>
      <c r="C140" s="72">
        <v>0</v>
      </c>
      <c r="D140" s="72">
        <v>0</v>
      </c>
      <c r="G140" s="72" t="s">
        <v>10</v>
      </c>
      <c r="H140" s="72" t="b">
        <f>IF(COUNTIF(ParametrosSemSeedFixa!$A:$A,Parametros!A140)&gt;0,FALSE,TRUE)</f>
        <v>1</v>
      </c>
      <c r="I140" s="72" t="str">
        <f t="shared" si="9"/>
        <v>OK</v>
      </c>
      <c r="J140" s="72" t="str">
        <f>VLOOKUP(B140,Distribuições!$A$1:$F$13,6,FALSE)</f>
        <v>Parametro 1: média, Parametro 2: desvio padrão</v>
      </c>
      <c r="K140" s="72">
        <f>COUNTIF(Verificação_Parametros!$A:$A,Parametros!A140)</f>
        <v>1</v>
      </c>
    </row>
    <row r="141" spans="1:13" s="72" customFormat="1" ht="12.75" hidden="1" x14ac:dyDescent="0.2">
      <c r="A141" s="72" t="s">
        <v>131</v>
      </c>
      <c r="B141" s="72" t="s">
        <v>38</v>
      </c>
      <c r="C141" s="72">
        <v>0</v>
      </c>
      <c r="D141" s="72">
        <v>0</v>
      </c>
      <c r="G141" s="72" t="s">
        <v>10</v>
      </c>
      <c r="H141" s="72" t="b">
        <f>IF(COUNTIF(ParametrosSemSeedFixa!$A:$A,Parametros!A141)&gt;0,FALSE,TRUE)</f>
        <v>1</v>
      </c>
      <c r="I141" s="72" t="str">
        <f t="shared" si="9"/>
        <v>OK</v>
      </c>
      <c r="J141" s="72" t="str">
        <f>VLOOKUP(B141,Distribuições!$A$1:$F$13,6,FALSE)</f>
        <v>Parametro 1: média, Parametro 2: desvio padrão</v>
      </c>
      <c r="K141" s="72">
        <f>COUNTIF(Verificação_Parametros!$A:$A,Parametros!A141)</f>
        <v>1</v>
      </c>
    </row>
    <row r="142" spans="1:13" s="72" customFormat="1" ht="12.75" hidden="1" x14ac:dyDescent="0.2">
      <c r="A142" s="72" t="s">
        <v>72</v>
      </c>
      <c r="B142" s="72" t="s">
        <v>38</v>
      </c>
      <c r="C142" s="72">
        <v>6475</v>
      </c>
      <c r="D142" s="72">
        <v>0</v>
      </c>
      <c r="G142" s="72" t="s">
        <v>21</v>
      </c>
      <c r="H142" s="72" t="b">
        <f>IF(COUNTIF(ParametrosSemSeedFixa!$A:$A,Parametros!A142)&gt;0,FALSE,TRUE)</f>
        <v>1</v>
      </c>
      <c r="I142" s="72" t="str">
        <f t="shared" si="9"/>
        <v>OK</v>
      </c>
      <c r="J142" s="72" t="str">
        <f>VLOOKUP(B142,Distribuições!$A$1:$F$13,6,FALSE)</f>
        <v>Parametro 1: média, Parametro 2: desvio padrão</v>
      </c>
      <c r="K142" s="72">
        <f>COUNTIF(Verificação_Parametros!$A:$A,Parametros!A142)</f>
        <v>1</v>
      </c>
    </row>
    <row r="143" spans="1:13" s="72" customFormat="1" ht="12.75" hidden="1" x14ac:dyDescent="0.2">
      <c r="A143" s="72" t="s">
        <v>76</v>
      </c>
      <c r="B143" s="72" t="s">
        <v>463</v>
      </c>
      <c r="C143" s="73">
        <v>1.9182539682539683</v>
      </c>
      <c r="D143" s="73">
        <v>0.15799990751103174</v>
      </c>
      <c r="E143" s="72">
        <v>0</v>
      </c>
      <c r="F143" s="72">
        <v>15</v>
      </c>
      <c r="G143" s="72" t="s">
        <v>21</v>
      </c>
      <c r="H143" s="72" t="b">
        <f>IF(COUNTIF(ParametrosSemSeedFixa!$A:$A,Parametros!A143)&gt;0,FALSE,TRUE)</f>
        <v>1</v>
      </c>
      <c r="I143" s="72" t="str">
        <f t="shared" si="9"/>
        <v>OK</v>
      </c>
      <c r="J143" s="72" t="str">
        <f>VLOOKUP(B143,Distribuições!$A$1:$F$13,6,FALSE)</f>
        <v>Parametro 1: média, Parametro 2: desvio padrão, Parametro 3: mínimo, Parametro 4: máximo</v>
      </c>
      <c r="K143" s="72">
        <f>COUNTIF(Verificação_Parametros!$A:$A,Parametros!A143)</f>
        <v>1</v>
      </c>
      <c r="L143" s="72" t="s">
        <v>515</v>
      </c>
      <c r="M143" s="72" t="s">
        <v>519</v>
      </c>
    </row>
    <row r="144" spans="1:13" s="72" customFormat="1" ht="12.75" hidden="1" x14ac:dyDescent="0.2">
      <c r="A144" s="72" t="s">
        <v>89</v>
      </c>
      <c r="B144" s="72" t="s">
        <v>38</v>
      </c>
      <c r="C144" s="72">
        <v>2.976190476190476E-3</v>
      </c>
      <c r="D144" s="72">
        <v>0</v>
      </c>
      <c r="G144" s="72" t="s">
        <v>21</v>
      </c>
      <c r="H144" s="72" t="b">
        <f>IF(COUNTIF(ParametrosSemSeedFixa!$A:$A,Parametros!A144)&gt;0,FALSE,TRUE)</f>
        <v>1</v>
      </c>
      <c r="I144" s="72" t="str">
        <f t="shared" si="9"/>
        <v>OK</v>
      </c>
      <c r="J144" s="72" t="str">
        <f>VLOOKUP(B144,Distribuições!$A$1:$F$13,6,FALSE)</f>
        <v>Parametro 1: média, Parametro 2: desvio padrão</v>
      </c>
      <c r="K144" s="72">
        <f>COUNTIF(Verificação_Parametros!$A:$A,Parametros!A144)</f>
        <v>1</v>
      </c>
    </row>
    <row r="145" spans="1:13" s="72" customFormat="1" ht="12.75" hidden="1" x14ac:dyDescent="0.2">
      <c r="A145" s="72" t="s">
        <v>86</v>
      </c>
      <c r="B145" s="72" t="s">
        <v>39</v>
      </c>
      <c r="C145" s="72">
        <v>0</v>
      </c>
      <c r="D145" s="72">
        <v>5.0000000000000001E-3</v>
      </c>
      <c r="E145" s="72">
        <v>0.01</v>
      </c>
      <c r="G145" s="72" t="s">
        <v>21</v>
      </c>
      <c r="H145" s="72" t="b">
        <f>IF(COUNTIF(ParametrosSemSeedFixa!$A:$A,Parametros!A145)&gt;0,FALSE,TRUE)</f>
        <v>1</v>
      </c>
      <c r="I145" s="72" t="str">
        <f t="shared" si="9"/>
        <v>OK</v>
      </c>
      <c r="J145" s="72" t="str">
        <f>VLOOKUP(B145,Distribuições!$A$1:$F$13,6,FALSE)</f>
        <v>Parametro 1: mínimo, Parametro 2: moda (valor mais provável), Parametro 3: máximo</v>
      </c>
      <c r="K145" s="72">
        <f>COUNTIF(Verificação_Parametros!$A:$A,Parametros!A145)</f>
        <v>1</v>
      </c>
      <c r="L145" s="72" t="s">
        <v>515</v>
      </c>
      <c r="M145" s="72" t="s">
        <v>516</v>
      </c>
    </row>
    <row r="146" spans="1:13" s="72" customFormat="1" ht="12.75" hidden="1" x14ac:dyDescent="0.2">
      <c r="A146" s="72" t="s">
        <v>110</v>
      </c>
      <c r="B146" s="72" t="s">
        <v>38</v>
      </c>
      <c r="C146" s="72">
        <v>0</v>
      </c>
      <c r="D146" s="72">
        <v>0</v>
      </c>
      <c r="G146" s="72" t="s">
        <v>21</v>
      </c>
      <c r="H146" s="72" t="b">
        <f>IF(COUNTIF(ParametrosSemSeedFixa!$A:$A,Parametros!A146)&gt;0,FALSE,TRUE)</f>
        <v>1</v>
      </c>
      <c r="I146" s="72" t="str">
        <f t="shared" si="9"/>
        <v>OK</v>
      </c>
      <c r="J146" s="72" t="str">
        <f>VLOOKUP(B146,Distribuições!$A$1:$F$13,6,FALSE)</f>
        <v>Parametro 1: média, Parametro 2: desvio padrão</v>
      </c>
      <c r="K146" s="72">
        <f>COUNTIF(Verificação_Parametros!$A:$A,Parametros!A146)</f>
        <v>1</v>
      </c>
    </row>
    <row r="147" spans="1:13" s="72" customFormat="1" ht="12.75" hidden="1" x14ac:dyDescent="0.2">
      <c r="A147" s="72" t="s">
        <v>115</v>
      </c>
      <c r="B147" s="72" t="s">
        <v>463</v>
      </c>
      <c r="C147" s="72">
        <v>782.47652980501255</v>
      </c>
      <c r="D147" s="72">
        <v>292.31790708022641</v>
      </c>
      <c r="E147" s="72">
        <v>0</v>
      </c>
      <c r="F147" s="72">
        <f>C147+D147*10</f>
        <v>3705.6556006072765</v>
      </c>
      <c r="G147" s="72" t="s">
        <v>21</v>
      </c>
      <c r="H147" s="72" t="b">
        <f>IF(COUNTIF(ParametrosSemSeedFixa!$A:$A,Parametros!A147)&gt;0,FALSE,TRUE)</f>
        <v>1</v>
      </c>
      <c r="I147" s="72" t="str">
        <f t="shared" si="9"/>
        <v>OK</v>
      </c>
      <c r="J147" s="72" t="str">
        <f>VLOOKUP(B147,Distribuições!$A$1:$F$13,6,FALSE)</f>
        <v>Parametro 1: média, Parametro 2: desvio padrão, Parametro 3: mínimo, Parametro 4: máximo</v>
      </c>
      <c r="K147" s="72">
        <f>COUNTIF(Verificação_Parametros!$A:$A,Parametros!A147)</f>
        <v>1</v>
      </c>
    </row>
    <row r="148" spans="1:13" s="72" customFormat="1" ht="12.75" hidden="1" x14ac:dyDescent="0.2">
      <c r="A148" s="72" t="s">
        <v>117</v>
      </c>
      <c r="B148" s="72" t="s">
        <v>38</v>
      </c>
      <c r="C148" s="72">
        <v>0</v>
      </c>
      <c r="D148" s="72">
        <v>0</v>
      </c>
      <c r="G148" s="72" t="s">
        <v>21</v>
      </c>
      <c r="H148" s="72" t="b">
        <f>IF(COUNTIF(ParametrosSemSeedFixa!$A:$A,Parametros!A148)&gt;0,FALSE,TRUE)</f>
        <v>1</v>
      </c>
      <c r="I148" s="72" t="str">
        <f t="shared" si="9"/>
        <v>OK</v>
      </c>
      <c r="J148" s="72" t="str">
        <f>VLOOKUP(B148,Distribuições!$A$1:$F$13,6,FALSE)</f>
        <v>Parametro 1: média, Parametro 2: desvio padrão</v>
      </c>
      <c r="K148" s="72">
        <f>COUNTIF(Verificação_Parametros!$A:$A,Parametros!A148)</f>
        <v>1</v>
      </c>
    </row>
    <row r="149" spans="1:13" s="72" customFormat="1" ht="12.75" hidden="1" x14ac:dyDescent="0.2">
      <c r="A149" s="72" t="s">
        <v>122</v>
      </c>
      <c r="B149" s="72" t="s">
        <v>38</v>
      </c>
      <c r="C149" s="72">
        <v>0</v>
      </c>
      <c r="D149" s="72">
        <v>0</v>
      </c>
      <c r="G149" s="72" t="s">
        <v>21</v>
      </c>
      <c r="H149" s="72" t="b">
        <f>IF(COUNTIF(ParametrosSemSeedFixa!$A:$A,Parametros!A149)&gt;0,FALSE,TRUE)</f>
        <v>1</v>
      </c>
      <c r="I149" s="72" t="str">
        <f t="shared" si="9"/>
        <v>OK</v>
      </c>
      <c r="J149" s="72" t="str">
        <f>VLOOKUP(B149,Distribuições!$A$1:$F$13,6,FALSE)</f>
        <v>Parametro 1: média, Parametro 2: desvio padrão</v>
      </c>
      <c r="K149" s="72">
        <f>COUNTIF(Verificação_Parametros!$A:$A,Parametros!A149)</f>
        <v>1</v>
      </c>
    </row>
    <row r="150" spans="1:13" s="72" customFormat="1" ht="12.75" hidden="1" x14ac:dyDescent="0.2">
      <c r="A150" s="72" t="s">
        <v>144</v>
      </c>
      <c r="B150" s="72" t="s">
        <v>38</v>
      </c>
      <c r="C150" s="72">
        <v>2.8854037747524753E-2</v>
      </c>
      <c r="D150" s="72">
        <v>0</v>
      </c>
      <c r="G150" s="72" t="s">
        <v>21</v>
      </c>
      <c r="H150" s="72" t="b">
        <f>IF(COUNTIF(ParametrosSemSeedFixa!$A:$A,Parametros!A150)&gt;0,FALSE,TRUE)</f>
        <v>1</v>
      </c>
      <c r="I150" s="72" t="str">
        <f t="shared" si="9"/>
        <v>OK</v>
      </c>
      <c r="J150" s="72" t="str">
        <f>VLOOKUP(B150,Distribuições!$A$1:$F$13,6,FALSE)</f>
        <v>Parametro 1: média, Parametro 2: desvio padrão</v>
      </c>
      <c r="K150" s="72">
        <f>COUNTIF(Verificação_Parametros!$A:$A,Parametros!A150)</f>
        <v>1</v>
      </c>
    </row>
    <row r="151" spans="1:13" s="72" customFormat="1" ht="12.75" hidden="1" x14ac:dyDescent="0.2">
      <c r="A151" s="72" t="s">
        <v>145</v>
      </c>
      <c r="B151" s="72" t="s">
        <v>38</v>
      </c>
      <c r="C151" s="72">
        <v>6000</v>
      </c>
      <c r="D151" s="72">
        <v>0</v>
      </c>
      <c r="G151" s="72" t="s">
        <v>21</v>
      </c>
      <c r="H151" s="72" t="b">
        <f>IF(COUNTIF(ParametrosSemSeedFixa!$A:$A,Parametros!A151)&gt;0,FALSE,TRUE)</f>
        <v>1</v>
      </c>
      <c r="I151" s="72" t="str">
        <f t="shared" si="9"/>
        <v>OK</v>
      </c>
      <c r="J151" s="72" t="str">
        <f>VLOOKUP(B151,Distribuições!$A$1:$F$13,6,FALSE)</f>
        <v>Parametro 1: média, Parametro 2: desvio padrão</v>
      </c>
      <c r="K151" s="72">
        <f>COUNTIF(Verificação_Parametros!$A:$A,Parametros!A151)</f>
        <v>1</v>
      </c>
    </row>
    <row r="152" spans="1:13" s="72" customFormat="1" ht="12.75" hidden="1" x14ac:dyDescent="0.2">
      <c r="A152" s="72" t="s">
        <v>158</v>
      </c>
      <c r="B152" s="72" t="s">
        <v>38</v>
      </c>
      <c r="C152" s="72">
        <v>0</v>
      </c>
      <c r="D152" s="72">
        <v>0</v>
      </c>
      <c r="G152" s="72" t="s">
        <v>21</v>
      </c>
      <c r="H152" s="72" t="b">
        <f>IF(COUNTIF(ParametrosSemSeedFixa!$A:$A,Parametros!A152)&gt;0,FALSE,TRUE)</f>
        <v>1</v>
      </c>
      <c r="I152" s="72" t="str">
        <f t="shared" si="9"/>
        <v>OK</v>
      </c>
      <c r="J152" s="72" t="str">
        <f>VLOOKUP(B152,Distribuições!$A$1:$F$13,6,FALSE)</f>
        <v>Parametro 1: média, Parametro 2: desvio padrão</v>
      </c>
      <c r="K152" s="72">
        <f>COUNTIF(Verificação_Parametros!$A:$A,Parametros!A152)</f>
        <v>1</v>
      </c>
    </row>
    <row r="153" spans="1:13" s="72" customFormat="1" ht="12.75" hidden="1" x14ac:dyDescent="0.2">
      <c r="A153" s="72" t="s">
        <v>159</v>
      </c>
      <c r="B153" s="72" t="s">
        <v>38</v>
      </c>
      <c r="C153" s="72">
        <v>0</v>
      </c>
      <c r="D153" s="72">
        <v>0</v>
      </c>
      <c r="G153" s="72" t="s">
        <v>21</v>
      </c>
      <c r="H153" s="72" t="b">
        <f>IF(COUNTIF(ParametrosSemSeedFixa!$A:$A,Parametros!A153)&gt;0,FALSE,TRUE)</f>
        <v>1</v>
      </c>
      <c r="I153" s="72" t="str">
        <f t="shared" si="9"/>
        <v>OK</v>
      </c>
      <c r="J153" s="72" t="str">
        <f>VLOOKUP(B153,Distribuições!$A$1:$F$13,6,FALSE)</f>
        <v>Parametro 1: média, Parametro 2: desvio padrão</v>
      </c>
      <c r="K153" s="72">
        <f>COUNTIF(Verificação_Parametros!$A:$A,Parametros!A153)</f>
        <v>1</v>
      </c>
    </row>
    <row r="154" spans="1:13" s="72" customFormat="1" ht="12.75" hidden="1" x14ac:dyDescent="0.2">
      <c r="A154" s="72" t="s">
        <v>165</v>
      </c>
      <c r="B154" s="72" t="s">
        <v>38</v>
      </c>
      <c r="C154" s="72">
        <v>0</v>
      </c>
      <c r="D154" s="72">
        <v>0</v>
      </c>
      <c r="G154" s="72" t="s">
        <v>21</v>
      </c>
      <c r="H154" s="72" t="b">
        <f>IF(COUNTIF(ParametrosSemSeedFixa!$A:$A,Parametros!A154)&gt;0,FALSE,TRUE)</f>
        <v>1</v>
      </c>
      <c r="I154" s="72" t="str">
        <f t="shared" si="9"/>
        <v>OK</v>
      </c>
      <c r="J154" s="72" t="str">
        <f>VLOOKUP(B154,Distribuições!$A$1:$F$13,6,FALSE)</f>
        <v>Parametro 1: média, Parametro 2: desvio padrão</v>
      </c>
      <c r="K154" s="72">
        <f>COUNTIF(Verificação_Parametros!$A:$A,Parametros!A154)</f>
        <v>1</v>
      </c>
    </row>
    <row r="155" spans="1:13" s="72" customFormat="1" ht="12.75" hidden="1" x14ac:dyDescent="0.2">
      <c r="A155" s="72" t="s">
        <v>175</v>
      </c>
      <c r="B155" s="72" t="s">
        <v>38</v>
      </c>
      <c r="C155" s="72">
        <v>23.90625</v>
      </c>
      <c r="D155" s="72">
        <v>0</v>
      </c>
      <c r="G155" s="72" t="s">
        <v>21</v>
      </c>
      <c r="H155" s="72" t="b">
        <f>IF(COUNTIF(ParametrosSemSeedFixa!$A:$A,Parametros!A155)&gt;0,FALSE,TRUE)</f>
        <v>1</v>
      </c>
      <c r="I155" s="72" t="str">
        <f t="shared" si="9"/>
        <v>OK</v>
      </c>
      <c r="J155" s="72" t="str">
        <f>VLOOKUP(B155,Distribuições!$A$1:$F$13,6,FALSE)</f>
        <v>Parametro 1: média, Parametro 2: desvio padrão</v>
      </c>
      <c r="K155" s="72">
        <f>COUNTIF(Verificação_Parametros!$A:$A,Parametros!A155)</f>
        <v>1</v>
      </c>
    </row>
    <row r="156" spans="1:13" s="72" customFormat="1" ht="12.75" hidden="1" x14ac:dyDescent="0.2">
      <c r="A156" s="72" t="s">
        <v>179</v>
      </c>
      <c r="B156" s="72" t="s">
        <v>38</v>
      </c>
      <c r="C156" s="72">
        <v>0</v>
      </c>
      <c r="D156" s="72">
        <v>0</v>
      </c>
      <c r="G156" s="72" t="s">
        <v>21</v>
      </c>
      <c r="H156" s="72" t="b">
        <f>IF(COUNTIF(ParametrosSemSeedFixa!$A:$A,Parametros!A156)&gt;0,FALSE,TRUE)</f>
        <v>1</v>
      </c>
      <c r="I156" s="72" t="str">
        <f t="shared" si="9"/>
        <v>OK</v>
      </c>
      <c r="J156" s="72" t="str">
        <f>VLOOKUP(B156,Distribuições!$A$1:$F$13,6,FALSE)</f>
        <v>Parametro 1: média, Parametro 2: desvio padrão</v>
      </c>
      <c r="K156" s="72">
        <f>COUNTIF(Verificação_Parametros!$A:$A,Parametros!A156)</f>
        <v>1</v>
      </c>
    </row>
    <row r="157" spans="1:13" s="72" customFormat="1" ht="12.75" hidden="1" x14ac:dyDescent="0.2">
      <c r="A157" s="72" t="s">
        <v>84</v>
      </c>
      <c r="B157" s="72" t="s">
        <v>38</v>
      </c>
      <c r="C157" s="72">
        <v>0</v>
      </c>
      <c r="D157" s="72">
        <v>0</v>
      </c>
      <c r="G157" s="72" t="s">
        <v>21</v>
      </c>
      <c r="H157" s="72" t="b">
        <f>IF(COUNTIF(ParametrosSemSeedFixa!$A:$A,Parametros!A157)&gt;0,FALSE,TRUE)</f>
        <v>1</v>
      </c>
      <c r="I157" s="72" t="str">
        <f t="shared" si="9"/>
        <v>OK</v>
      </c>
      <c r="J157" s="72" t="str">
        <f>VLOOKUP(B157,Distribuições!$A$1:$F$13,6,FALSE)</f>
        <v>Parametro 1: média, Parametro 2: desvio padrão</v>
      </c>
      <c r="K157" s="72">
        <f>COUNTIF(Verificação_Parametros!$A:$A,Parametros!A157)</f>
        <v>1</v>
      </c>
    </row>
    <row r="158" spans="1:13" s="72" customFormat="1" ht="12.75" hidden="1" x14ac:dyDescent="0.2">
      <c r="A158" s="72" t="s">
        <v>191</v>
      </c>
      <c r="B158" s="72" t="s">
        <v>38</v>
      </c>
      <c r="C158" s="72">
        <v>0</v>
      </c>
      <c r="D158" s="72">
        <v>0</v>
      </c>
      <c r="G158" s="72" t="s">
        <v>21</v>
      </c>
      <c r="H158" s="72" t="b">
        <f>IF(COUNTIF(ParametrosSemSeedFixa!$A:$A,Parametros!A158)&gt;0,FALSE,TRUE)</f>
        <v>1</v>
      </c>
      <c r="I158" s="72" t="str">
        <f t="shared" si="9"/>
        <v>OK</v>
      </c>
      <c r="J158" s="72" t="str">
        <f>VLOOKUP(B158,Distribuições!$A$1:$F$13,6,FALSE)</f>
        <v>Parametro 1: média, Parametro 2: desvio padrão</v>
      </c>
      <c r="K158" s="72">
        <f>COUNTIF(Verificação_Parametros!$A:$A,Parametros!A158)</f>
        <v>1</v>
      </c>
    </row>
    <row r="159" spans="1:13" s="72" customFormat="1" ht="12.75" hidden="1" x14ac:dyDescent="0.2">
      <c r="A159" s="72" t="s">
        <v>192</v>
      </c>
      <c r="B159" s="72" t="s">
        <v>38</v>
      </c>
      <c r="C159" s="72">
        <v>0</v>
      </c>
      <c r="D159" s="72">
        <v>0</v>
      </c>
      <c r="G159" s="72" t="s">
        <v>21</v>
      </c>
      <c r="H159" s="72" t="b">
        <f>IF(COUNTIF(ParametrosSemSeedFixa!$A:$A,Parametros!A159)&gt;0,FALSE,TRUE)</f>
        <v>1</v>
      </c>
      <c r="I159" s="72" t="str">
        <f t="shared" si="9"/>
        <v>OK</v>
      </c>
      <c r="J159" s="72" t="str">
        <f>VLOOKUP(B159,Distribuições!$A$1:$F$13,6,FALSE)</f>
        <v>Parametro 1: média, Parametro 2: desvio padrão</v>
      </c>
      <c r="K159" s="72">
        <f>COUNTIF(Verificação_Parametros!$A:$A,Parametros!A159)</f>
        <v>1</v>
      </c>
    </row>
    <row r="160" spans="1:13" s="72" customFormat="1" ht="12.75" hidden="1" x14ac:dyDescent="0.2">
      <c r="A160" s="72" t="s">
        <v>193</v>
      </c>
      <c r="B160" s="72" t="s">
        <v>38</v>
      </c>
      <c r="C160" s="72">
        <v>0</v>
      </c>
      <c r="D160" s="72">
        <v>0</v>
      </c>
      <c r="G160" s="72" t="s">
        <v>21</v>
      </c>
      <c r="H160" s="72" t="b">
        <f>IF(COUNTIF(ParametrosSemSeedFixa!$A:$A,Parametros!A160)&gt;0,FALSE,TRUE)</f>
        <v>1</v>
      </c>
      <c r="I160" s="72" t="str">
        <f t="shared" si="9"/>
        <v>OK</v>
      </c>
      <c r="J160" s="72" t="str">
        <f>VLOOKUP(B160,Distribuições!$A$1:$F$13,6,FALSE)</f>
        <v>Parametro 1: média, Parametro 2: desvio padrão</v>
      </c>
      <c r="K160" s="72">
        <f>COUNTIF(Verificação_Parametros!$A:$A,Parametros!A160)</f>
        <v>1</v>
      </c>
    </row>
    <row r="161" spans="1:13" s="72" customFormat="1" ht="12.75" hidden="1" x14ac:dyDescent="0.2">
      <c r="A161" s="72" t="s">
        <v>194</v>
      </c>
      <c r="B161" s="72" t="s">
        <v>38</v>
      </c>
      <c r="C161" s="72">
        <v>0</v>
      </c>
      <c r="D161" s="72">
        <v>0</v>
      </c>
      <c r="G161" s="72" t="s">
        <v>21</v>
      </c>
      <c r="H161" s="72" t="b">
        <f>IF(COUNTIF(ParametrosSemSeedFixa!$A:$A,Parametros!A161)&gt;0,FALSE,TRUE)</f>
        <v>1</v>
      </c>
      <c r="I161" s="72" t="str">
        <f t="shared" si="9"/>
        <v>OK</v>
      </c>
      <c r="J161" s="72" t="str">
        <f>VLOOKUP(B161,Distribuições!$A$1:$F$13,6,FALSE)</f>
        <v>Parametro 1: média, Parametro 2: desvio padrão</v>
      </c>
      <c r="K161" s="72">
        <f>COUNTIF(Verificação_Parametros!$A:$A,Parametros!A161)</f>
        <v>1</v>
      </c>
    </row>
    <row r="162" spans="1:13" s="72" customFormat="1" ht="12.75" hidden="1" x14ac:dyDescent="0.2">
      <c r="A162" s="72" t="s">
        <v>182</v>
      </c>
      <c r="B162" s="72" t="s">
        <v>38</v>
      </c>
      <c r="C162" s="72">
        <v>0</v>
      </c>
      <c r="D162" s="72">
        <v>0</v>
      </c>
      <c r="G162" s="72" t="s">
        <v>21</v>
      </c>
      <c r="H162" s="72" t="b">
        <f>IF(COUNTIF(ParametrosSemSeedFixa!$A:$A,Parametros!A162)&gt;0,FALSE,TRUE)</f>
        <v>1</v>
      </c>
      <c r="I162" s="72" t="str">
        <f t="shared" si="9"/>
        <v>OK</v>
      </c>
      <c r="J162" s="72" t="str">
        <f>VLOOKUP(B162,Distribuições!$A$1:$F$13,6,FALSE)</f>
        <v>Parametro 1: média, Parametro 2: desvio padrão</v>
      </c>
      <c r="K162" s="72">
        <f>COUNTIF(Verificação_Parametros!$A:$A,Parametros!A162)</f>
        <v>1</v>
      </c>
    </row>
    <row r="163" spans="1:13" s="72" customFormat="1" ht="12.75" hidden="1" x14ac:dyDescent="0.2">
      <c r="A163" s="72" t="s">
        <v>187</v>
      </c>
      <c r="B163" s="72" t="s">
        <v>38</v>
      </c>
      <c r="C163" s="72">
        <v>0</v>
      </c>
      <c r="D163" s="72">
        <v>0</v>
      </c>
      <c r="G163" s="72" t="s">
        <v>21</v>
      </c>
      <c r="H163" s="72" t="b">
        <f>IF(COUNTIF(ParametrosSemSeedFixa!$A:$A,Parametros!A163)&gt;0,FALSE,TRUE)</f>
        <v>1</v>
      </c>
      <c r="I163" s="72" t="str">
        <f t="shared" si="9"/>
        <v>OK</v>
      </c>
      <c r="J163" s="72" t="str">
        <f>VLOOKUP(B163,Distribuições!$A$1:$F$13,6,FALSE)</f>
        <v>Parametro 1: média, Parametro 2: desvio padrão</v>
      </c>
      <c r="K163" s="72">
        <f>COUNTIF(Verificação_Parametros!$A:$A,Parametros!A163)</f>
        <v>1</v>
      </c>
    </row>
    <row r="164" spans="1:13" s="72" customFormat="1" ht="12.75" hidden="1" x14ac:dyDescent="0.2">
      <c r="A164" s="72" t="s">
        <v>188</v>
      </c>
      <c r="B164" s="72" t="s">
        <v>38</v>
      </c>
      <c r="C164" s="72">
        <v>0</v>
      </c>
      <c r="D164" s="72">
        <v>0</v>
      </c>
      <c r="G164" s="72" t="s">
        <v>21</v>
      </c>
      <c r="H164" s="72" t="b">
        <f>IF(COUNTIF(ParametrosSemSeedFixa!$A:$A,Parametros!A164)&gt;0,FALSE,TRUE)</f>
        <v>1</v>
      </c>
      <c r="I164" s="72" t="str">
        <f t="shared" si="9"/>
        <v>OK</v>
      </c>
      <c r="J164" s="72" t="str">
        <f>VLOOKUP(B164,Distribuições!$A$1:$F$13,6,FALSE)</f>
        <v>Parametro 1: média, Parametro 2: desvio padrão</v>
      </c>
      <c r="K164" s="72">
        <f>COUNTIF(Verificação_Parametros!$A:$A,Parametros!A164)</f>
        <v>1</v>
      </c>
    </row>
    <row r="165" spans="1:13" s="72" customFormat="1" ht="12.75" hidden="1" x14ac:dyDescent="0.2">
      <c r="A165" s="72" t="s">
        <v>189</v>
      </c>
      <c r="B165" s="72" t="s">
        <v>38</v>
      </c>
      <c r="C165" s="72">
        <v>0</v>
      </c>
      <c r="D165" s="72">
        <v>0</v>
      </c>
      <c r="G165" s="72" t="s">
        <v>21</v>
      </c>
      <c r="H165" s="72" t="b">
        <f>IF(COUNTIF(ParametrosSemSeedFixa!$A:$A,Parametros!A165)&gt;0,FALSE,TRUE)</f>
        <v>1</v>
      </c>
      <c r="I165" s="72" t="str">
        <f t="shared" si="9"/>
        <v>OK</v>
      </c>
      <c r="J165" s="72" t="str">
        <f>VLOOKUP(B165,Distribuições!$A$1:$F$13,6,FALSE)</f>
        <v>Parametro 1: média, Parametro 2: desvio padrão</v>
      </c>
      <c r="K165" s="72">
        <f>COUNTIF(Verificação_Parametros!$A:$A,Parametros!A165)</f>
        <v>1</v>
      </c>
    </row>
    <row r="166" spans="1:13" s="72" customFormat="1" ht="12.75" hidden="1" x14ac:dyDescent="0.2">
      <c r="A166" s="72" t="s">
        <v>190</v>
      </c>
      <c r="B166" s="72" t="s">
        <v>38</v>
      </c>
      <c r="C166" s="72">
        <v>0</v>
      </c>
      <c r="D166" s="72">
        <v>0</v>
      </c>
      <c r="G166" s="72" t="s">
        <v>21</v>
      </c>
      <c r="H166" s="72" t="b">
        <f>IF(COUNTIF(ParametrosSemSeedFixa!$A:$A,Parametros!A166)&gt;0,FALSE,TRUE)</f>
        <v>1</v>
      </c>
      <c r="I166" s="72" t="str">
        <f t="shared" si="9"/>
        <v>OK</v>
      </c>
      <c r="J166" s="72" t="str">
        <f>VLOOKUP(B166,Distribuições!$A$1:$F$13,6,FALSE)</f>
        <v>Parametro 1: média, Parametro 2: desvio padrão</v>
      </c>
      <c r="K166" s="72">
        <f>COUNTIF(Verificação_Parametros!$A:$A,Parametros!A166)</f>
        <v>1</v>
      </c>
    </row>
    <row r="167" spans="1:13" s="72" customFormat="1" ht="12.75" hidden="1" x14ac:dyDescent="0.2">
      <c r="A167" s="72" t="s">
        <v>81</v>
      </c>
      <c r="B167" s="72" t="s">
        <v>38</v>
      </c>
      <c r="C167" s="72">
        <v>0</v>
      </c>
      <c r="D167" s="72">
        <v>0</v>
      </c>
      <c r="G167" s="72" t="s">
        <v>21</v>
      </c>
      <c r="H167" s="72" t="b">
        <f>IF(COUNTIF(ParametrosSemSeedFixa!$A:$A,Parametros!A167)&gt;0,FALSE,TRUE)</f>
        <v>1</v>
      </c>
      <c r="I167" s="72" t="str">
        <f t="shared" si="9"/>
        <v>OK</v>
      </c>
      <c r="J167" s="72" t="str">
        <f>VLOOKUP(B167,Distribuições!$A$1:$F$13,6,FALSE)</f>
        <v>Parametro 1: média, Parametro 2: desvio padrão</v>
      </c>
      <c r="K167" s="72">
        <f>COUNTIF(Verificação_Parametros!$A:$A,Parametros!A167)</f>
        <v>1</v>
      </c>
    </row>
    <row r="168" spans="1:13" s="72" customFormat="1" ht="12.75" hidden="1" x14ac:dyDescent="0.2">
      <c r="A168" s="72" t="s">
        <v>183</v>
      </c>
      <c r="B168" s="72" t="s">
        <v>38</v>
      </c>
      <c r="C168" s="72">
        <v>0</v>
      </c>
      <c r="D168" s="72">
        <v>0</v>
      </c>
      <c r="G168" s="72" t="s">
        <v>21</v>
      </c>
      <c r="H168" s="72" t="b">
        <f>IF(COUNTIF(ParametrosSemSeedFixa!$A:$A,Parametros!A168)&gt;0,FALSE,TRUE)</f>
        <v>1</v>
      </c>
      <c r="I168" s="72" t="str">
        <f t="shared" si="9"/>
        <v>OK</v>
      </c>
      <c r="J168" s="72" t="str">
        <f>VLOOKUP(B168,Distribuições!$A$1:$F$13,6,FALSE)</f>
        <v>Parametro 1: média, Parametro 2: desvio padrão</v>
      </c>
      <c r="K168" s="72">
        <f>COUNTIF(Verificação_Parametros!$A:$A,Parametros!A168)</f>
        <v>1</v>
      </c>
    </row>
    <row r="169" spans="1:13" s="72" customFormat="1" ht="12.75" hidden="1" x14ac:dyDescent="0.2">
      <c r="A169" s="72" t="s">
        <v>184</v>
      </c>
      <c r="B169" s="72" t="s">
        <v>38</v>
      </c>
      <c r="C169" s="72">
        <v>0</v>
      </c>
      <c r="D169" s="72">
        <v>0</v>
      </c>
      <c r="G169" s="72" t="s">
        <v>21</v>
      </c>
      <c r="H169" s="72" t="b">
        <f>IF(COUNTIF(ParametrosSemSeedFixa!$A:$A,Parametros!A169)&gt;0,FALSE,TRUE)</f>
        <v>1</v>
      </c>
      <c r="I169" s="72" t="str">
        <f t="shared" si="9"/>
        <v>OK</v>
      </c>
      <c r="J169" s="72" t="str">
        <f>VLOOKUP(B169,Distribuições!$A$1:$F$13,6,FALSE)</f>
        <v>Parametro 1: média, Parametro 2: desvio padrão</v>
      </c>
      <c r="K169" s="72">
        <f>COUNTIF(Verificação_Parametros!$A:$A,Parametros!A169)</f>
        <v>1</v>
      </c>
    </row>
    <row r="170" spans="1:13" s="72" customFormat="1" ht="12.75" hidden="1" x14ac:dyDescent="0.2">
      <c r="A170" s="72" t="s">
        <v>185</v>
      </c>
      <c r="B170" s="72" t="s">
        <v>38</v>
      </c>
      <c r="C170" s="72">
        <v>0</v>
      </c>
      <c r="D170" s="72">
        <v>0</v>
      </c>
      <c r="G170" s="72" t="s">
        <v>21</v>
      </c>
      <c r="H170" s="72" t="b">
        <f>IF(COUNTIF(ParametrosSemSeedFixa!$A:$A,Parametros!A170)&gt;0,FALSE,TRUE)</f>
        <v>1</v>
      </c>
      <c r="I170" s="72" t="str">
        <f t="shared" si="9"/>
        <v>OK</v>
      </c>
      <c r="J170" s="72" t="str">
        <f>VLOOKUP(B170,Distribuições!$A$1:$F$13,6,FALSE)</f>
        <v>Parametro 1: média, Parametro 2: desvio padrão</v>
      </c>
      <c r="K170" s="72">
        <f>COUNTIF(Verificação_Parametros!$A:$A,Parametros!A170)</f>
        <v>1</v>
      </c>
    </row>
    <row r="171" spans="1:13" s="72" customFormat="1" ht="12.75" hidden="1" x14ac:dyDescent="0.2">
      <c r="A171" s="72" t="s">
        <v>186</v>
      </c>
      <c r="B171" s="72" t="s">
        <v>38</v>
      </c>
      <c r="C171" s="72">
        <v>0</v>
      </c>
      <c r="D171" s="72">
        <v>0</v>
      </c>
      <c r="G171" s="72" t="s">
        <v>21</v>
      </c>
      <c r="H171" s="72" t="b">
        <f>IF(COUNTIF(ParametrosSemSeedFixa!$A:$A,Parametros!A171)&gt;0,FALSE,TRUE)</f>
        <v>1</v>
      </c>
      <c r="I171" s="72" t="str">
        <f t="shared" si="9"/>
        <v>OK</v>
      </c>
      <c r="J171" s="72" t="str">
        <f>VLOOKUP(B171,Distribuições!$A$1:$F$13,6,FALSE)</f>
        <v>Parametro 1: média, Parametro 2: desvio padrão</v>
      </c>
      <c r="K171" s="72">
        <f>COUNTIF(Verificação_Parametros!$A:$A,Parametros!A171)</f>
        <v>1</v>
      </c>
    </row>
    <row r="172" spans="1:13" s="72" customFormat="1" ht="12.75" hidden="1" x14ac:dyDescent="0.2">
      <c r="A172" s="72" t="s">
        <v>226</v>
      </c>
      <c r="B172" s="72" t="s">
        <v>466</v>
      </c>
      <c r="C172" s="72">
        <f>1/30</f>
        <v>3.3333333333333333E-2</v>
      </c>
      <c r="G172" s="72" t="s">
        <v>21</v>
      </c>
      <c r="H172" s="72" t="b">
        <f>IF(COUNTIF(ParametrosSemSeedFixa!$A:$A,Parametros!A172)&gt;0,FALSE,TRUE)</f>
        <v>0</v>
      </c>
      <c r="I172" s="72" t="str">
        <f t="shared" si="9"/>
        <v>OK</v>
      </c>
      <c r="J172" s="72" t="str">
        <f>VLOOKUP(B172,Distribuições!$A$1:$F$13,6,FALSE)</f>
        <v>Parametro 1: taxa (eventos / ano)</v>
      </c>
      <c r="K172" s="72">
        <f>COUNTIF(Verificação_Parametros!$A:$A,Parametros!A172)</f>
        <v>1</v>
      </c>
      <c r="L172" s="72" t="s">
        <v>515</v>
      </c>
      <c r="M172" s="72" t="s">
        <v>518</v>
      </c>
    </row>
    <row r="173" spans="1:13" s="72" customFormat="1" ht="12.75" hidden="1" x14ac:dyDescent="0.2">
      <c r="A173" s="72" t="s">
        <v>206</v>
      </c>
      <c r="B173" s="72" t="s">
        <v>38</v>
      </c>
      <c r="C173" s="72">
        <v>2289.12</v>
      </c>
      <c r="D173" s="72">
        <v>0</v>
      </c>
      <c r="E173" s="72">
        <v>0</v>
      </c>
      <c r="F173" s="72">
        <f t="shared" ref="F173:F176" si="10">C173+D173*10+1</f>
        <v>2290.12</v>
      </c>
      <c r="G173" s="72" t="s">
        <v>21</v>
      </c>
      <c r="H173" s="72" t="b">
        <f>IF(COUNTIF(ParametrosSemSeedFixa!$A:$A,Parametros!A173)&gt;0,FALSE,TRUE)</f>
        <v>1</v>
      </c>
      <c r="I173" s="72" t="str">
        <f t="shared" si="9"/>
        <v>OK</v>
      </c>
      <c r="J173" s="72" t="str">
        <f>VLOOKUP(B173,Distribuições!$A$1:$F$13,6,FALSE)</f>
        <v>Parametro 1: média, Parametro 2: desvio padrão</v>
      </c>
      <c r="K173" s="72">
        <f>COUNTIF(Verificação_Parametros!$A:$A,Parametros!A173)</f>
        <v>1</v>
      </c>
    </row>
    <row r="174" spans="1:13" s="72" customFormat="1" ht="12.75" hidden="1" x14ac:dyDescent="0.2">
      <c r="A174" s="72" t="s">
        <v>207</v>
      </c>
      <c r="B174" s="72" t="s">
        <v>38</v>
      </c>
      <c r="C174" s="72">
        <v>419405.11</v>
      </c>
      <c r="D174" s="72">
        <v>0</v>
      </c>
      <c r="E174" s="72">
        <v>0</v>
      </c>
      <c r="F174" s="72">
        <f t="shared" si="10"/>
        <v>419406.11</v>
      </c>
      <c r="G174" s="72" t="s">
        <v>21</v>
      </c>
      <c r="H174" s="72" t="b">
        <f>IF(COUNTIF(ParametrosSemSeedFixa!$A:$A,Parametros!A174)&gt;0,FALSE,TRUE)</f>
        <v>1</v>
      </c>
      <c r="I174" s="72" t="str">
        <f t="shared" si="9"/>
        <v>OK</v>
      </c>
      <c r="J174" s="72" t="str">
        <f>VLOOKUP(B174,Distribuições!$A$1:$F$13,6,FALSE)</f>
        <v>Parametro 1: média, Parametro 2: desvio padrão</v>
      </c>
      <c r="K174" s="72">
        <f>COUNTIF(Verificação_Parametros!$A:$A,Parametros!A174)</f>
        <v>1</v>
      </c>
    </row>
    <row r="175" spans="1:13" s="72" customFormat="1" ht="12.75" hidden="1" x14ac:dyDescent="0.2">
      <c r="A175" s="72" t="s">
        <v>208</v>
      </c>
      <c r="B175" s="72" t="s">
        <v>38</v>
      </c>
      <c r="C175" s="72">
        <v>178766</v>
      </c>
      <c r="D175" s="72">
        <v>0</v>
      </c>
      <c r="E175" s="72">
        <v>0</v>
      </c>
      <c r="F175" s="72">
        <f t="shared" si="10"/>
        <v>178767</v>
      </c>
      <c r="G175" s="72" t="s">
        <v>21</v>
      </c>
      <c r="H175" s="72" t="b">
        <f>IF(COUNTIF(ParametrosSemSeedFixa!$A:$A,Parametros!A175)&gt;0,FALSE,TRUE)</f>
        <v>1</v>
      </c>
      <c r="I175" s="72" t="str">
        <f t="shared" si="9"/>
        <v>OK</v>
      </c>
      <c r="J175" s="72" t="str">
        <f>VLOOKUP(B175,Distribuições!$A$1:$F$13,6,FALSE)</f>
        <v>Parametro 1: média, Parametro 2: desvio padrão</v>
      </c>
      <c r="K175" s="72">
        <f>COUNTIF(Verificação_Parametros!$A:$A,Parametros!A175)</f>
        <v>1</v>
      </c>
    </row>
    <row r="176" spans="1:13" s="72" customFormat="1" ht="12.75" hidden="1" x14ac:dyDescent="0.2">
      <c r="A176" s="72" t="s">
        <v>209</v>
      </c>
      <c r="B176" s="72" t="s">
        <v>38</v>
      </c>
      <c r="C176" s="72">
        <v>277966.82127272728</v>
      </c>
      <c r="D176" s="72">
        <v>0</v>
      </c>
      <c r="E176" s="72">
        <v>0</v>
      </c>
      <c r="F176" s="72">
        <f t="shared" si="10"/>
        <v>277967.82127272728</v>
      </c>
      <c r="G176" s="72" t="s">
        <v>21</v>
      </c>
      <c r="H176" s="72" t="b">
        <f>IF(COUNTIF(ParametrosSemSeedFixa!$A:$A,Parametros!A176)&gt;0,FALSE,TRUE)</f>
        <v>1</v>
      </c>
      <c r="I176" s="72" t="str">
        <f t="shared" si="9"/>
        <v>OK</v>
      </c>
      <c r="J176" s="72" t="str">
        <f>VLOOKUP(B176,Distribuições!$A$1:$F$13,6,FALSE)</f>
        <v>Parametro 1: média, Parametro 2: desvio padrão</v>
      </c>
      <c r="K176" s="72">
        <f>COUNTIF(Verificação_Parametros!$A:$A,Parametros!A176)</f>
        <v>1</v>
      </c>
    </row>
    <row r="177" spans="1:11" s="72" customFormat="1" ht="12.75" hidden="1" x14ac:dyDescent="0.2">
      <c r="A177" s="72" t="s">
        <v>241</v>
      </c>
      <c r="B177" s="72" t="s">
        <v>463</v>
      </c>
      <c r="C177" s="72">
        <v>2.5409373235460192E-2</v>
      </c>
      <c r="D177" s="72">
        <v>3.5091606939056212E-2</v>
      </c>
      <c r="E177" s="72">
        <v>0</v>
      </c>
      <c r="F177" s="72">
        <v>1</v>
      </c>
      <c r="G177" s="72" t="s">
        <v>21</v>
      </c>
      <c r="H177" s="72" t="b">
        <f>IF(COUNTIF(ParametrosSemSeedFixa!$A:$A,Parametros!A177)&gt;0,FALSE,TRUE)</f>
        <v>0</v>
      </c>
      <c r="I177" s="72" t="str">
        <f t="shared" si="9"/>
        <v>OK</v>
      </c>
      <c r="J177" s="72" t="str">
        <f>VLOOKUP(B177,Distribuições!$A$1:$F$13,6,FALSE)</f>
        <v>Parametro 1: média, Parametro 2: desvio padrão, Parametro 3: mínimo, Parametro 4: máximo</v>
      </c>
      <c r="K177" s="72">
        <f>COUNTIF(Verificação_Parametros!$A:$A,Parametros!A177)</f>
        <v>1</v>
      </c>
    </row>
    <row r="178" spans="1:11" s="72" customFormat="1" ht="12.75" hidden="1" x14ac:dyDescent="0.2">
      <c r="A178" s="72" t="s">
        <v>245</v>
      </c>
      <c r="B178" s="72" t="s">
        <v>463</v>
      </c>
      <c r="C178" s="72">
        <v>1.4963297571993226E-2</v>
      </c>
      <c r="D178" s="72">
        <v>7.208900261470543E-3</v>
      </c>
      <c r="E178" s="72">
        <v>0</v>
      </c>
      <c r="F178" s="72">
        <v>1</v>
      </c>
      <c r="G178" s="72" t="s">
        <v>21</v>
      </c>
      <c r="H178" s="72" t="b">
        <f>IF(COUNTIF(ParametrosSemSeedFixa!$A:$A,Parametros!A178)&gt;0,FALSE,TRUE)</f>
        <v>0</v>
      </c>
      <c r="I178" s="72" t="str">
        <f t="shared" si="9"/>
        <v>OK</v>
      </c>
      <c r="J178" s="72" t="str">
        <f>VLOOKUP(B178,Distribuições!$A$1:$F$13,6,FALSE)</f>
        <v>Parametro 1: média, Parametro 2: desvio padrão, Parametro 3: mínimo, Parametro 4: máximo</v>
      </c>
      <c r="K178" s="72">
        <f>COUNTIF(Verificação_Parametros!$A:$A,Parametros!A178)</f>
        <v>1</v>
      </c>
    </row>
    <row r="179" spans="1:11" s="72" customFormat="1" ht="12.75" hidden="1" x14ac:dyDescent="0.2">
      <c r="A179" s="72" t="s">
        <v>233</v>
      </c>
      <c r="B179" s="72" t="s">
        <v>463</v>
      </c>
      <c r="C179" s="72">
        <v>2.5974025974025976E-2</v>
      </c>
      <c r="D179" s="72">
        <v>1.1812977157973135E-2</v>
      </c>
      <c r="E179" s="72">
        <v>0</v>
      </c>
      <c r="F179" s="72">
        <v>1</v>
      </c>
      <c r="G179" s="72" t="s">
        <v>21</v>
      </c>
      <c r="H179" s="72" t="b">
        <f>IF(COUNTIF(ParametrosSemSeedFixa!$A:$A,Parametros!A179)&gt;0,FALSE,TRUE)</f>
        <v>0</v>
      </c>
      <c r="I179" s="72" t="str">
        <f t="shared" si="9"/>
        <v>OK</v>
      </c>
      <c r="J179" s="72" t="str">
        <f>VLOOKUP(B179,Distribuições!$A$1:$F$13,6,FALSE)</f>
        <v>Parametro 1: média, Parametro 2: desvio padrão, Parametro 3: mínimo, Parametro 4: máximo</v>
      </c>
      <c r="K179" s="72">
        <f>COUNTIF(Verificação_Parametros!$A:$A,Parametros!A179)</f>
        <v>1</v>
      </c>
    </row>
    <row r="180" spans="1:11" s="72" customFormat="1" ht="18.75" customHeight="1" x14ac:dyDescent="0.25">
      <c r="A180" s="72" t="s">
        <v>237</v>
      </c>
      <c r="B180" s="37" t="s">
        <v>501</v>
      </c>
      <c r="C180" s="72">
        <f>1/20</f>
        <v>0.05</v>
      </c>
      <c r="G180" s="72" t="s">
        <v>21</v>
      </c>
      <c r="H180" s="72" t="b">
        <f>IF(COUNTIF(ParametrosSemSeedFixa!$A:$A,Parametros!A180)&gt;0,FALSE,TRUE)</f>
        <v>0</v>
      </c>
      <c r="I180" s="72" t="str">
        <f t="shared" ref="I180:I241" si="11">IF(AND(B180="normal",NOT(COUNT(C180:D180)=2)),"Dados Incorretos",
IF(AND(B180="triangular",NOT(COUNT(C180:E180)=3)),"Dados Incorretos",
IF(AND(B180="poisson",NOT(COUNT(C180:D180)=1)),"Dados Incorretos",
IF(AND(B180="normaltruncada",NOT(COUNT(C180:F180)=4)),"Dados Incorretos",
IF(AND(B180="uniforme",NOT(COUNT(C180:D180)=2)),"Dados Incorretos",
IF(AND(B180="poisson_percentual_eventos",NOT(COUNT(C180:D180)=1)),"Dados Incorretos","OK"))))))</f>
        <v>OK</v>
      </c>
      <c r="J180" s="72" t="str">
        <f>VLOOKUP(B180,Distribuições!$A$1:$F$13,6,FALSE)</f>
        <v>Parametro 1: taxa (eventos / ano)</v>
      </c>
      <c r="K180" s="72">
        <f>COUNTIF(Verificação_Parametros!$A:$A,Parametros!A180)</f>
        <v>1</v>
      </c>
    </row>
    <row r="181" spans="1:11" s="72" customFormat="1" ht="12.75" hidden="1" x14ac:dyDescent="0.2">
      <c r="A181" s="72" t="s">
        <v>242</v>
      </c>
      <c r="B181" s="72" t="s">
        <v>463</v>
      </c>
      <c r="C181" s="72">
        <v>1.6939582156973462E-3</v>
      </c>
      <c r="D181" s="72">
        <v>6.782644443656732E-4</v>
      </c>
      <c r="E181" s="72">
        <v>0</v>
      </c>
      <c r="F181" s="72">
        <v>1</v>
      </c>
      <c r="G181" s="72" t="s">
        <v>21</v>
      </c>
      <c r="H181" s="72" t="b">
        <f>IF(COUNTIF(ParametrosSemSeedFixa!$A:$A,Parametros!A181)&gt;0,FALSE,TRUE)</f>
        <v>0</v>
      </c>
      <c r="I181" s="72" t="str">
        <f t="shared" si="11"/>
        <v>OK</v>
      </c>
      <c r="J181" s="72" t="str">
        <f>VLOOKUP(B181,Distribuições!$A$1:$F$13,6,FALSE)</f>
        <v>Parametro 1: média, Parametro 2: desvio padrão, Parametro 3: mínimo, Parametro 4: máximo</v>
      </c>
      <c r="K181" s="72">
        <f>COUNTIF(Verificação_Parametros!$A:$A,Parametros!A181)</f>
        <v>1</v>
      </c>
    </row>
    <row r="182" spans="1:11" s="72" customFormat="1" ht="12.75" hidden="1" x14ac:dyDescent="0.2">
      <c r="A182" s="72" t="s">
        <v>246</v>
      </c>
      <c r="B182" s="72" t="s">
        <v>463</v>
      </c>
      <c r="C182" s="72">
        <v>5.6465273856578201E-4</v>
      </c>
      <c r="D182" s="72">
        <v>2.5161796705182738E-4</v>
      </c>
      <c r="E182" s="72">
        <v>0</v>
      </c>
      <c r="F182" s="72">
        <v>1</v>
      </c>
      <c r="G182" s="72" t="s">
        <v>21</v>
      </c>
      <c r="H182" s="72" t="b">
        <f>IF(COUNTIF(ParametrosSemSeedFixa!$A:$A,Parametros!A182)&gt;0,FALSE,TRUE)</f>
        <v>0</v>
      </c>
      <c r="I182" s="72" t="str">
        <f t="shared" si="11"/>
        <v>OK</v>
      </c>
      <c r="J182" s="72" t="str">
        <f>VLOOKUP(B182,Distribuições!$A$1:$F$13,6,FALSE)</f>
        <v>Parametro 1: média, Parametro 2: desvio padrão, Parametro 3: mínimo, Parametro 4: máximo</v>
      </c>
      <c r="K182" s="72">
        <f>COUNTIF(Verificação_Parametros!$A:$A,Parametros!A182)</f>
        <v>1</v>
      </c>
    </row>
    <row r="183" spans="1:11" s="72" customFormat="1" ht="12.75" hidden="1" x14ac:dyDescent="0.2">
      <c r="A183" s="72" t="s">
        <v>234</v>
      </c>
      <c r="B183" s="72" t="s">
        <v>463</v>
      </c>
      <c r="C183" s="72">
        <v>1.6939582156973462E-3</v>
      </c>
      <c r="D183" s="72">
        <v>1.0186522145729095E-3</v>
      </c>
      <c r="E183" s="72">
        <v>0</v>
      </c>
      <c r="F183" s="72">
        <v>1</v>
      </c>
      <c r="G183" s="72" t="s">
        <v>21</v>
      </c>
      <c r="H183" s="72" t="b">
        <f>IF(COUNTIF(ParametrosSemSeedFixa!$A:$A,Parametros!A183)&gt;0,FALSE,TRUE)</f>
        <v>0</v>
      </c>
      <c r="I183" s="72" t="str">
        <f t="shared" si="11"/>
        <v>OK</v>
      </c>
      <c r="J183" s="72" t="str">
        <f>VLOOKUP(B183,Distribuições!$A$1:$F$13,6,FALSE)</f>
        <v>Parametro 1: média, Parametro 2: desvio padrão, Parametro 3: mínimo, Parametro 4: máximo</v>
      </c>
      <c r="K183" s="72">
        <f>COUNTIF(Verificação_Parametros!$A:$A,Parametros!A183)</f>
        <v>1</v>
      </c>
    </row>
    <row r="184" spans="1:11" s="72" customFormat="1" ht="12.75" hidden="1" x14ac:dyDescent="0.2">
      <c r="A184" s="72" t="s">
        <v>238</v>
      </c>
      <c r="B184" s="72" t="s">
        <v>38</v>
      </c>
      <c r="C184" s="72">
        <v>0</v>
      </c>
      <c r="D184" s="72">
        <v>0</v>
      </c>
      <c r="E184" s="72">
        <v>0</v>
      </c>
      <c r="F184" s="72">
        <v>1</v>
      </c>
      <c r="G184" s="72" t="s">
        <v>21</v>
      </c>
      <c r="H184" s="72" t="b">
        <f>IF(COUNTIF(ParametrosSemSeedFixa!$A:$A,Parametros!A184)&gt;0,FALSE,TRUE)</f>
        <v>0</v>
      </c>
      <c r="I184" s="72" t="str">
        <f t="shared" si="11"/>
        <v>OK</v>
      </c>
      <c r="J184" s="72" t="str">
        <f>VLOOKUP(B184,Distribuições!$A$1:$F$13,6,FALSE)</f>
        <v>Parametro 1: média, Parametro 2: desvio padrão</v>
      </c>
      <c r="K184" s="72">
        <f>COUNTIF(Verificação_Parametros!$A:$A,Parametros!A184)</f>
        <v>1</v>
      </c>
    </row>
    <row r="185" spans="1:11" s="72" customFormat="1" ht="12.75" hidden="1" x14ac:dyDescent="0.2">
      <c r="A185" s="72" t="s">
        <v>243</v>
      </c>
      <c r="B185" s="72" t="s">
        <v>38</v>
      </c>
      <c r="C185" s="72">
        <v>0</v>
      </c>
      <c r="D185" s="72">
        <v>0</v>
      </c>
      <c r="E185" s="72">
        <v>0</v>
      </c>
      <c r="F185" s="72">
        <v>1</v>
      </c>
      <c r="G185" s="72" t="s">
        <v>21</v>
      </c>
      <c r="H185" s="72" t="b">
        <f>IF(COUNTIF(ParametrosSemSeedFixa!$A:$A,Parametros!A185)&gt;0,FALSE,TRUE)</f>
        <v>0</v>
      </c>
      <c r="I185" s="72" t="str">
        <f t="shared" si="11"/>
        <v>OK</v>
      </c>
      <c r="J185" s="72" t="str">
        <f>VLOOKUP(B185,Distribuições!$A$1:$F$13,6,FALSE)</f>
        <v>Parametro 1: média, Parametro 2: desvio padrão</v>
      </c>
      <c r="K185" s="72">
        <f>COUNTIF(Verificação_Parametros!$A:$A,Parametros!A185)</f>
        <v>1</v>
      </c>
    </row>
    <row r="186" spans="1:11" s="72" customFormat="1" ht="12.75" hidden="1" x14ac:dyDescent="0.2">
      <c r="A186" s="72" t="s">
        <v>247</v>
      </c>
      <c r="B186" s="72" t="s">
        <v>463</v>
      </c>
      <c r="C186" s="72">
        <v>5.0818746470920381E-3</v>
      </c>
      <c r="D186" s="72">
        <v>1.2169421799424144E-3</v>
      </c>
      <c r="E186" s="72">
        <v>0</v>
      </c>
      <c r="F186" s="72">
        <v>1</v>
      </c>
      <c r="G186" s="72" t="s">
        <v>21</v>
      </c>
      <c r="H186" s="72" t="b">
        <f>IF(COUNTIF(ParametrosSemSeedFixa!$A:$A,Parametros!A186)&gt;0,FALSE,TRUE)</f>
        <v>0</v>
      </c>
      <c r="I186" s="72" t="str">
        <f t="shared" si="11"/>
        <v>OK</v>
      </c>
      <c r="J186" s="72" t="str">
        <f>VLOOKUP(B186,Distribuições!$A$1:$F$13,6,FALSE)</f>
        <v>Parametro 1: média, Parametro 2: desvio padrão, Parametro 3: mínimo, Parametro 4: máximo</v>
      </c>
      <c r="K186" s="72">
        <f>COUNTIF(Verificação_Parametros!$A:$A,Parametros!A186)</f>
        <v>1</v>
      </c>
    </row>
    <row r="187" spans="1:11" s="72" customFormat="1" ht="12.75" hidden="1" x14ac:dyDescent="0.2">
      <c r="A187" s="72" t="s">
        <v>235</v>
      </c>
      <c r="B187" s="72" t="s">
        <v>38</v>
      </c>
      <c r="C187" s="72">
        <v>0</v>
      </c>
      <c r="D187" s="72">
        <v>0</v>
      </c>
      <c r="E187" s="72">
        <v>0</v>
      </c>
      <c r="F187" s="72">
        <v>1</v>
      </c>
      <c r="G187" s="72" t="s">
        <v>21</v>
      </c>
      <c r="H187" s="72" t="b">
        <f>IF(COUNTIF(ParametrosSemSeedFixa!$A:$A,Parametros!A187)&gt;0,FALSE,TRUE)</f>
        <v>0</v>
      </c>
      <c r="I187" s="72" t="str">
        <f t="shared" si="11"/>
        <v>OK</v>
      </c>
      <c r="J187" s="72" t="str">
        <f>VLOOKUP(B187,Distribuições!$A$1:$F$13,6,FALSE)</f>
        <v>Parametro 1: média, Parametro 2: desvio padrão</v>
      </c>
      <c r="K187" s="72">
        <f>COUNTIF(Verificação_Parametros!$A:$A,Parametros!A187)</f>
        <v>1</v>
      </c>
    </row>
    <row r="188" spans="1:11" s="72" customFormat="1" ht="12.75" hidden="1" x14ac:dyDescent="0.2">
      <c r="A188" s="72" t="s">
        <v>239</v>
      </c>
      <c r="B188" s="72" t="s">
        <v>38</v>
      </c>
      <c r="C188" s="72">
        <v>0</v>
      </c>
      <c r="D188" s="72">
        <v>0</v>
      </c>
      <c r="E188" s="72">
        <v>0</v>
      </c>
      <c r="F188" s="72">
        <v>1</v>
      </c>
      <c r="G188" s="72" t="s">
        <v>21</v>
      </c>
      <c r="H188" s="72" t="b">
        <f>IF(COUNTIF(ParametrosSemSeedFixa!$A:$A,Parametros!A188)&gt;0,FALSE,TRUE)</f>
        <v>0</v>
      </c>
      <c r="I188" s="72" t="str">
        <f t="shared" si="11"/>
        <v>OK</v>
      </c>
      <c r="J188" s="72" t="str">
        <f>VLOOKUP(B188,Distribuições!$A$1:$F$13,6,FALSE)</f>
        <v>Parametro 1: média, Parametro 2: desvio padrão</v>
      </c>
      <c r="K188" s="72">
        <f>COUNTIF(Verificação_Parametros!$A:$A,Parametros!A188)</f>
        <v>1</v>
      </c>
    </row>
    <row r="189" spans="1:11" s="72" customFormat="1" ht="12.75" hidden="1" x14ac:dyDescent="0.2">
      <c r="A189" s="72" t="s">
        <v>244</v>
      </c>
      <c r="B189" s="72" t="s">
        <v>463</v>
      </c>
      <c r="C189" s="72">
        <v>0.20609824957651043</v>
      </c>
      <c r="D189" s="72">
        <v>0.10611506557449443</v>
      </c>
      <c r="E189" s="72">
        <v>0</v>
      </c>
      <c r="F189" s="72">
        <v>1</v>
      </c>
      <c r="G189" s="72" t="s">
        <v>21</v>
      </c>
      <c r="H189" s="72" t="b">
        <f>IF(COUNTIF(ParametrosSemSeedFixa!$A:$A,Parametros!A189)&gt;0,FALSE,TRUE)</f>
        <v>0</v>
      </c>
      <c r="I189" s="72" t="str">
        <f t="shared" si="11"/>
        <v>OK</v>
      </c>
      <c r="J189" s="72" t="str">
        <f>VLOOKUP(B189,Distribuições!$A$1:$F$13,6,FALSE)</f>
        <v>Parametro 1: média, Parametro 2: desvio padrão, Parametro 3: mínimo, Parametro 4: máximo</v>
      </c>
      <c r="K189" s="72">
        <f>COUNTIF(Verificação_Parametros!$A:$A,Parametros!A189)</f>
        <v>1</v>
      </c>
    </row>
    <row r="190" spans="1:11" s="72" customFormat="1" ht="12.75" hidden="1" x14ac:dyDescent="0.2">
      <c r="A190" s="72" t="s">
        <v>248</v>
      </c>
      <c r="B190" s="72" t="s">
        <v>463</v>
      </c>
      <c r="C190" s="72">
        <v>2.20214568040655E-2</v>
      </c>
      <c r="D190" s="72">
        <v>9.7408030964799483E-3</v>
      </c>
      <c r="E190" s="72">
        <v>0</v>
      </c>
      <c r="F190" s="72">
        <v>1</v>
      </c>
      <c r="G190" s="72" t="s">
        <v>21</v>
      </c>
      <c r="H190" s="72" t="b">
        <f>IF(COUNTIF(ParametrosSemSeedFixa!$A:$A,Parametros!A190)&gt;0,FALSE,TRUE)</f>
        <v>0</v>
      </c>
      <c r="I190" s="72" t="str">
        <f t="shared" si="11"/>
        <v>OK</v>
      </c>
      <c r="J190" s="72" t="str">
        <f>VLOOKUP(B190,Distribuições!$A$1:$F$13,6,FALSE)</f>
        <v>Parametro 1: média, Parametro 2: desvio padrão, Parametro 3: mínimo, Parametro 4: máximo</v>
      </c>
      <c r="K190" s="72">
        <f>COUNTIF(Verificação_Parametros!$A:$A,Parametros!A190)</f>
        <v>1</v>
      </c>
    </row>
    <row r="191" spans="1:11" s="72" customFormat="1" ht="12.75" hidden="1" x14ac:dyDescent="0.2">
      <c r="A191" s="72" t="s">
        <v>236</v>
      </c>
      <c r="B191" s="72" t="s">
        <v>38</v>
      </c>
      <c r="C191" s="72">
        <v>0</v>
      </c>
      <c r="D191" s="72">
        <v>0</v>
      </c>
      <c r="E191" s="72">
        <v>0</v>
      </c>
      <c r="F191" s="72">
        <v>1</v>
      </c>
      <c r="G191" s="72" t="s">
        <v>21</v>
      </c>
      <c r="H191" s="72" t="b">
        <f>IF(COUNTIF(ParametrosSemSeedFixa!$A:$A,Parametros!A191)&gt;0,FALSE,TRUE)</f>
        <v>0</v>
      </c>
      <c r="I191" s="72" t="str">
        <f t="shared" si="11"/>
        <v>OK</v>
      </c>
      <c r="J191" s="72" t="str">
        <f>VLOOKUP(B191,Distribuições!$A$1:$F$13,6,FALSE)</f>
        <v>Parametro 1: média, Parametro 2: desvio padrão</v>
      </c>
      <c r="K191" s="72">
        <f>COUNTIF(Verificação_Parametros!$A:$A,Parametros!A191)</f>
        <v>1</v>
      </c>
    </row>
    <row r="192" spans="1:11" s="72" customFormat="1" ht="12.75" hidden="1" x14ac:dyDescent="0.2">
      <c r="A192" s="72" t="s">
        <v>240</v>
      </c>
      <c r="B192" s="72" t="s">
        <v>38</v>
      </c>
      <c r="C192" s="72">
        <v>0</v>
      </c>
      <c r="D192" s="72">
        <v>0</v>
      </c>
      <c r="E192" s="72">
        <v>0</v>
      </c>
      <c r="F192" s="72">
        <v>1</v>
      </c>
      <c r="G192" s="72" t="s">
        <v>21</v>
      </c>
      <c r="H192" s="72" t="b">
        <f>IF(COUNTIF(ParametrosSemSeedFixa!$A:$A,Parametros!A192)&gt;0,FALSE,TRUE)</f>
        <v>0</v>
      </c>
      <c r="I192" s="72" t="str">
        <f t="shared" si="11"/>
        <v>OK</v>
      </c>
      <c r="J192" s="72" t="str">
        <f>VLOOKUP(B192,Distribuições!$A$1:$F$13,6,FALSE)</f>
        <v>Parametro 1: média, Parametro 2: desvio padrão</v>
      </c>
      <c r="K192" s="72">
        <f>COUNTIF(Verificação_Parametros!$A:$A,Parametros!A192)</f>
        <v>1</v>
      </c>
    </row>
    <row r="193" spans="1:11" s="72" customFormat="1" ht="12.75" hidden="1" x14ac:dyDescent="0.2">
      <c r="A193" s="72" t="s">
        <v>52</v>
      </c>
      <c r="B193" s="72" t="s">
        <v>463</v>
      </c>
      <c r="C193" s="72">
        <v>4.2021940000000004</v>
      </c>
      <c r="D193" s="72">
        <v>1.4172802723165652</v>
      </c>
      <c r="E193" s="72">
        <v>0</v>
      </c>
      <c r="F193" s="72">
        <f>C193+D193*10+1</f>
        <v>19.374996723165651</v>
      </c>
      <c r="G193" s="72" t="s">
        <v>21</v>
      </c>
      <c r="H193" s="72" t="b">
        <f>IF(COUNTIF(ParametrosSemSeedFixa!$A:$A,Parametros!A193)&gt;0,FALSE,TRUE)</f>
        <v>0</v>
      </c>
      <c r="I193" s="72" t="str">
        <f t="shared" si="11"/>
        <v>OK</v>
      </c>
      <c r="J193" s="72" t="str">
        <f>VLOOKUP(B193,Distribuições!$A$1:$F$13,6,FALSE)</f>
        <v>Parametro 1: média, Parametro 2: desvio padrão, Parametro 3: mínimo, Parametro 4: máximo</v>
      </c>
      <c r="K193" s="72">
        <f>COUNTIF(Verificação_Parametros!$A:$A,Parametros!A193)</f>
        <v>1</v>
      </c>
    </row>
    <row r="194" spans="1:11" s="72" customFormat="1" ht="12.75" hidden="1" x14ac:dyDescent="0.2">
      <c r="A194" s="72" t="s">
        <v>150</v>
      </c>
      <c r="B194" s="72" t="s">
        <v>38</v>
      </c>
      <c r="C194" s="72">
        <v>0.2044537027147259</v>
      </c>
      <c r="D194" s="72">
        <v>0</v>
      </c>
      <c r="G194" s="72" t="s">
        <v>21</v>
      </c>
      <c r="H194" s="72" t="b">
        <f>IF(COUNTIF(ParametrosSemSeedFixa!$A:$A,Parametros!A194)&gt;0,FALSE,TRUE)</f>
        <v>1</v>
      </c>
      <c r="I194" s="72" t="str">
        <f t="shared" si="11"/>
        <v>OK</v>
      </c>
      <c r="J194" s="72" t="str">
        <f>VLOOKUP(B194,Distribuições!$A$1:$F$13,6,FALSE)</f>
        <v>Parametro 1: média, Parametro 2: desvio padrão</v>
      </c>
      <c r="K194" s="72">
        <f>COUNTIF(Verificação_Parametros!$A:$A,Parametros!A194)</f>
        <v>1</v>
      </c>
    </row>
    <row r="195" spans="1:11" s="72" customFormat="1" ht="12.75" hidden="1" x14ac:dyDescent="0.2">
      <c r="A195" s="72" t="s">
        <v>151</v>
      </c>
      <c r="B195" s="72" t="s">
        <v>38</v>
      </c>
      <c r="C195" s="72">
        <v>1.5491573940793143E-3</v>
      </c>
      <c r="D195" s="72">
        <v>0</v>
      </c>
      <c r="G195" s="72" t="s">
        <v>21</v>
      </c>
      <c r="H195" s="72" t="b">
        <f>IF(COUNTIF(ParametrosSemSeedFixa!$A:$A,Parametros!A195)&gt;0,FALSE,TRUE)</f>
        <v>1</v>
      </c>
      <c r="I195" s="72" t="str">
        <f t="shared" si="11"/>
        <v>OK</v>
      </c>
      <c r="J195" s="72" t="str">
        <f>VLOOKUP(B195,Distribuições!$A$1:$F$13,6,FALSE)</f>
        <v>Parametro 1: média, Parametro 2: desvio padrão</v>
      </c>
      <c r="K195" s="72">
        <f>COUNTIF(Verificação_Parametros!$A:$A,Parametros!A195)</f>
        <v>1</v>
      </c>
    </row>
    <row r="196" spans="1:11" s="72" customFormat="1" ht="12.75" hidden="1" x14ac:dyDescent="0.2">
      <c r="A196" s="72" t="s">
        <v>152</v>
      </c>
      <c r="B196" s="72" t="s">
        <v>38</v>
      </c>
      <c r="C196" s="72">
        <v>-4.399566149642267E-3</v>
      </c>
      <c r="D196" s="72">
        <v>0</v>
      </c>
      <c r="G196" s="72" t="s">
        <v>21</v>
      </c>
      <c r="H196" s="72" t="b">
        <f>IF(COUNTIF(ParametrosSemSeedFixa!$A:$A,Parametros!A196)&gt;0,FALSE,TRUE)</f>
        <v>1</v>
      </c>
      <c r="I196" s="72" t="str">
        <f t="shared" si="11"/>
        <v>OK</v>
      </c>
      <c r="J196" s="72" t="str">
        <f>VLOOKUP(B196,Distribuições!$A$1:$F$13,6,FALSE)</f>
        <v>Parametro 1: média, Parametro 2: desvio padrão</v>
      </c>
      <c r="K196" s="72">
        <f>COUNTIF(Verificação_Parametros!$A:$A,Parametros!A196)</f>
        <v>1</v>
      </c>
    </row>
    <row r="197" spans="1:11" s="72" customFormat="1" ht="12.75" hidden="1" x14ac:dyDescent="0.2">
      <c r="A197" s="72" t="s">
        <v>167</v>
      </c>
      <c r="B197" s="72" t="s">
        <v>38</v>
      </c>
      <c r="C197" s="72">
        <v>0</v>
      </c>
      <c r="D197" s="72">
        <v>0</v>
      </c>
      <c r="G197" s="72" t="s">
        <v>21</v>
      </c>
      <c r="H197" s="72" t="b">
        <f>IF(COUNTIF(ParametrosSemSeedFixa!$A:$A,Parametros!A197)&gt;0,FALSE,TRUE)</f>
        <v>1</v>
      </c>
      <c r="I197" s="72" t="str">
        <f t="shared" si="11"/>
        <v>OK</v>
      </c>
      <c r="J197" s="72" t="str">
        <f>VLOOKUP(B197,Distribuições!$A$1:$F$13,6,FALSE)</f>
        <v>Parametro 1: média, Parametro 2: desvio padrão</v>
      </c>
      <c r="K197" s="72">
        <f>COUNTIF(Verificação_Parametros!$A:$A,Parametros!A197)</f>
        <v>1</v>
      </c>
    </row>
    <row r="198" spans="1:11" s="72" customFormat="1" ht="12.75" hidden="1" x14ac:dyDescent="0.2">
      <c r="A198" s="72" t="s">
        <v>170</v>
      </c>
      <c r="B198" s="72" t="s">
        <v>38</v>
      </c>
      <c r="C198" s="72">
        <v>0</v>
      </c>
      <c r="D198" s="72">
        <v>0</v>
      </c>
      <c r="G198" s="72" t="s">
        <v>21</v>
      </c>
      <c r="H198" s="72" t="b">
        <f>IF(COUNTIF(ParametrosSemSeedFixa!$A:$A,Parametros!A198)&gt;0,FALSE,TRUE)</f>
        <v>1</v>
      </c>
      <c r="I198" s="72" t="str">
        <f t="shared" si="11"/>
        <v>OK</v>
      </c>
      <c r="J198" s="72" t="str">
        <f>VLOOKUP(B198,Distribuições!$A$1:$F$13,6,FALSE)</f>
        <v>Parametro 1: média, Parametro 2: desvio padrão</v>
      </c>
      <c r="K198" s="72">
        <f>COUNTIF(Verificação_Parametros!$A:$A,Parametros!A198)</f>
        <v>1</v>
      </c>
    </row>
    <row r="199" spans="1:11" s="72" customFormat="1" ht="12.75" hidden="1" x14ac:dyDescent="0.2">
      <c r="A199" s="72" t="s">
        <v>168</v>
      </c>
      <c r="B199" s="72" t="s">
        <v>38</v>
      </c>
      <c r="C199" s="72">
        <v>0</v>
      </c>
      <c r="D199" s="72">
        <v>0</v>
      </c>
      <c r="G199" s="72" t="s">
        <v>21</v>
      </c>
      <c r="H199" s="72" t="b">
        <f>IF(COUNTIF(ParametrosSemSeedFixa!$A:$A,Parametros!A199)&gt;0,FALSE,TRUE)</f>
        <v>1</v>
      </c>
      <c r="I199" s="72" t="str">
        <f t="shared" si="11"/>
        <v>OK</v>
      </c>
      <c r="J199" s="72" t="str">
        <f>VLOOKUP(B199,Distribuições!$A$1:$F$13,6,FALSE)</f>
        <v>Parametro 1: média, Parametro 2: desvio padrão</v>
      </c>
      <c r="K199" s="72">
        <f>COUNTIF(Verificação_Parametros!$A:$A,Parametros!A199)</f>
        <v>1</v>
      </c>
    </row>
    <row r="200" spans="1:11" s="72" customFormat="1" ht="12.75" hidden="1" x14ac:dyDescent="0.2">
      <c r="A200" s="72" t="s">
        <v>169</v>
      </c>
      <c r="B200" s="72" t="s">
        <v>38</v>
      </c>
      <c r="C200" s="72">
        <v>0</v>
      </c>
      <c r="D200" s="72">
        <v>0</v>
      </c>
      <c r="G200" s="72" t="s">
        <v>21</v>
      </c>
      <c r="H200" s="72" t="b">
        <f>IF(COUNTIF(ParametrosSemSeedFixa!$A:$A,Parametros!A200)&gt;0,FALSE,TRUE)</f>
        <v>1</v>
      </c>
      <c r="I200" s="72" t="str">
        <f t="shared" si="11"/>
        <v>OK</v>
      </c>
      <c r="J200" s="72" t="str">
        <f>VLOOKUP(B200,Distribuições!$A$1:$F$13,6,FALSE)</f>
        <v>Parametro 1: média, Parametro 2: desvio padrão</v>
      </c>
      <c r="K200" s="72">
        <f>COUNTIF(Verificação_Parametros!$A:$A,Parametros!A200)</f>
        <v>1</v>
      </c>
    </row>
    <row r="201" spans="1:11" s="72" customFormat="1" ht="12.75" hidden="1" x14ac:dyDescent="0.2">
      <c r="A201" s="72" t="s">
        <v>171</v>
      </c>
      <c r="B201" s="72" t="s">
        <v>38</v>
      </c>
      <c r="C201" s="72">
        <v>32</v>
      </c>
      <c r="D201" s="72">
        <v>0</v>
      </c>
      <c r="G201" s="72" t="s">
        <v>21</v>
      </c>
      <c r="H201" s="72" t="b">
        <f>IF(COUNTIF(ParametrosSemSeedFixa!$A:$A,Parametros!A201)&gt;0,FALSE,TRUE)</f>
        <v>1</v>
      </c>
      <c r="I201" s="72" t="str">
        <f t="shared" si="11"/>
        <v>OK</v>
      </c>
      <c r="J201" s="72" t="str">
        <f>VLOOKUP(B201,Distribuições!$A$1:$F$13,6,FALSE)</f>
        <v>Parametro 1: média, Parametro 2: desvio padrão</v>
      </c>
      <c r="K201" s="72">
        <f>COUNTIF(Verificação_Parametros!$A:$A,Parametros!A201)</f>
        <v>1</v>
      </c>
    </row>
    <row r="202" spans="1:11" s="72" customFormat="1" ht="12.75" hidden="1" x14ac:dyDescent="0.2">
      <c r="A202" s="72" t="s">
        <v>211</v>
      </c>
      <c r="B202" s="72" t="s">
        <v>38</v>
      </c>
      <c r="C202" s="72">
        <v>7.8975872998198113</v>
      </c>
      <c r="D202" s="72">
        <v>0</v>
      </c>
      <c r="G202" s="72" t="s">
        <v>21</v>
      </c>
      <c r="H202" s="72" t="b">
        <f>IF(COUNTIF(ParametrosSemSeedFixa!$A:$A,Parametros!A202)&gt;0,FALSE,TRUE)</f>
        <v>1</v>
      </c>
      <c r="I202" s="72" t="str">
        <f t="shared" si="11"/>
        <v>OK</v>
      </c>
      <c r="J202" s="72" t="str">
        <f>VLOOKUP(B202,Distribuições!$A$1:$F$13,6,FALSE)</f>
        <v>Parametro 1: média, Parametro 2: desvio padrão</v>
      </c>
      <c r="K202" s="72">
        <f>COUNTIF(Verificação_Parametros!$A:$A,Parametros!A202)</f>
        <v>1</v>
      </c>
    </row>
    <row r="203" spans="1:11" s="72" customFormat="1" ht="12.75" hidden="1" x14ac:dyDescent="0.2">
      <c r="A203" s="72" t="s">
        <v>215</v>
      </c>
      <c r="B203" s="72" t="s">
        <v>38</v>
      </c>
      <c r="C203" s="72">
        <v>0.62289934258889479</v>
      </c>
      <c r="D203" s="72">
        <v>0</v>
      </c>
      <c r="G203" s="72" t="s">
        <v>21</v>
      </c>
      <c r="H203" s="72" t="b">
        <f>IF(COUNTIF(ParametrosSemSeedFixa!$A:$A,Parametros!A203)&gt;0,FALSE,TRUE)</f>
        <v>1</v>
      </c>
      <c r="I203" s="72" t="str">
        <f t="shared" si="11"/>
        <v>OK</v>
      </c>
      <c r="J203" s="72" t="str">
        <f>VLOOKUP(B203,Distribuições!$A$1:$F$13,6,FALSE)</f>
        <v>Parametro 1: média, Parametro 2: desvio padrão</v>
      </c>
      <c r="K203" s="72">
        <f>COUNTIF(Verificação_Parametros!$A:$A,Parametros!A203)</f>
        <v>1</v>
      </c>
    </row>
    <row r="204" spans="1:11" s="72" customFormat="1" ht="12.75" hidden="1" x14ac:dyDescent="0.2">
      <c r="A204" s="72" t="s">
        <v>210</v>
      </c>
      <c r="B204" s="72" t="s">
        <v>38</v>
      </c>
      <c r="C204" s="72">
        <v>9.0134963707211782</v>
      </c>
      <c r="D204" s="72">
        <v>0</v>
      </c>
      <c r="G204" s="72" t="s">
        <v>21</v>
      </c>
      <c r="H204" s="72" t="b">
        <f>IF(COUNTIF(ParametrosSemSeedFixa!$A:$A,Parametros!A204)&gt;0,FALSE,TRUE)</f>
        <v>1</v>
      </c>
      <c r="I204" s="72" t="str">
        <f t="shared" si="11"/>
        <v>OK</v>
      </c>
      <c r="J204" s="72" t="str">
        <f>VLOOKUP(B204,Distribuições!$A$1:$F$13,6,FALSE)</f>
        <v>Parametro 1: média, Parametro 2: desvio padrão</v>
      </c>
      <c r="K204" s="72">
        <f>COUNTIF(Verificação_Parametros!$A:$A,Parametros!A204)</f>
        <v>1</v>
      </c>
    </row>
    <row r="205" spans="1:11" s="72" customFormat="1" ht="12.75" hidden="1" x14ac:dyDescent="0.2">
      <c r="A205" s="72" t="s">
        <v>212</v>
      </c>
      <c r="B205" s="72" t="s">
        <v>38</v>
      </c>
      <c r="C205" s="72">
        <v>11.225658326292109</v>
      </c>
      <c r="D205" s="72">
        <v>0</v>
      </c>
      <c r="G205" s="72" t="s">
        <v>21</v>
      </c>
      <c r="H205" s="72" t="b">
        <f>IF(COUNTIF(ParametrosSemSeedFixa!$A:$A,Parametros!A205)&gt;0,FALSE,TRUE)</f>
        <v>1</v>
      </c>
      <c r="I205" s="72" t="str">
        <f t="shared" si="11"/>
        <v>OK</v>
      </c>
      <c r="J205" s="72" t="str">
        <f>VLOOKUP(B205,Distribuições!$A$1:$F$13,6,FALSE)</f>
        <v>Parametro 1: média, Parametro 2: desvio padrão</v>
      </c>
      <c r="K205" s="72">
        <f>COUNTIF(Verificação_Parametros!$A:$A,Parametros!A205)</f>
        <v>1</v>
      </c>
    </row>
    <row r="206" spans="1:11" s="72" customFormat="1" ht="12.75" hidden="1" x14ac:dyDescent="0.2">
      <c r="A206" s="72" t="s">
        <v>213</v>
      </c>
      <c r="B206" s="72" t="s">
        <v>38</v>
      </c>
      <c r="C206" s="72">
        <v>16.96052253162523</v>
      </c>
      <c r="D206" s="72">
        <v>0</v>
      </c>
      <c r="G206" s="72" t="s">
        <v>21</v>
      </c>
      <c r="H206" s="72" t="b">
        <f>IF(COUNTIF(ParametrosSemSeedFixa!$A:$A,Parametros!A206)&gt;0,FALSE,TRUE)</f>
        <v>1</v>
      </c>
      <c r="I206" s="72" t="str">
        <f t="shared" si="11"/>
        <v>OK</v>
      </c>
      <c r="J206" s="72" t="str">
        <f>VLOOKUP(B206,Distribuições!$A$1:$F$13,6,FALSE)</f>
        <v>Parametro 1: média, Parametro 2: desvio padrão</v>
      </c>
      <c r="K206" s="72">
        <f>COUNTIF(Verificação_Parametros!$A:$A,Parametros!A206)</f>
        <v>1</v>
      </c>
    </row>
    <row r="207" spans="1:11" s="72" customFormat="1" ht="12.75" hidden="1" x14ac:dyDescent="0.2">
      <c r="A207" s="72" t="s">
        <v>214</v>
      </c>
      <c r="B207" s="72" t="s">
        <v>38</v>
      </c>
      <c r="C207" s="72">
        <v>7.038585793358461</v>
      </c>
      <c r="D207" s="72">
        <v>0</v>
      </c>
      <c r="G207" s="72" t="s">
        <v>21</v>
      </c>
      <c r="H207" s="72" t="b">
        <f>IF(COUNTIF(ParametrosSemSeedFixa!$A:$A,Parametros!A207)&gt;0,FALSE,TRUE)</f>
        <v>1</v>
      </c>
      <c r="I207" s="72" t="str">
        <f t="shared" si="11"/>
        <v>OK</v>
      </c>
      <c r="J207" s="72" t="str">
        <f>VLOOKUP(B207,Distribuições!$A$1:$F$13,6,FALSE)</f>
        <v>Parametro 1: média, Parametro 2: desvio padrão</v>
      </c>
      <c r="K207" s="72">
        <f>COUNTIF(Verificação_Parametros!$A:$A,Parametros!A207)</f>
        <v>1</v>
      </c>
    </row>
    <row r="208" spans="1:11" s="72" customFormat="1" ht="12.75" hidden="1" x14ac:dyDescent="0.2">
      <c r="A208" s="72" t="s">
        <v>129</v>
      </c>
      <c r="B208" s="72" t="s">
        <v>38</v>
      </c>
      <c r="C208" s="72">
        <v>0</v>
      </c>
      <c r="D208" s="72">
        <v>0</v>
      </c>
      <c r="G208" s="72" t="s">
        <v>21</v>
      </c>
      <c r="H208" s="72" t="b">
        <f>IF(COUNTIF(ParametrosSemSeedFixa!$A:$A,Parametros!A208)&gt;0,FALSE,TRUE)</f>
        <v>1</v>
      </c>
      <c r="I208" s="72" t="str">
        <f t="shared" si="11"/>
        <v>OK</v>
      </c>
      <c r="J208" s="72" t="str">
        <f>VLOOKUP(B208,Distribuições!$A$1:$F$13,6,FALSE)</f>
        <v>Parametro 1: média, Parametro 2: desvio padrão</v>
      </c>
      <c r="K208" s="72">
        <f>COUNTIF(Verificação_Parametros!$A:$A,Parametros!A208)</f>
        <v>1</v>
      </c>
    </row>
    <row r="209" spans="1:13" s="72" customFormat="1" ht="12.75" hidden="1" x14ac:dyDescent="0.2">
      <c r="A209" s="72" t="s">
        <v>132</v>
      </c>
      <c r="B209" s="72" t="s">
        <v>38</v>
      </c>
      <c r="C209" s="72">
        <v>0</v>
      </c>
      <c r="D209" s="72">
        <v>0</v>
      </c>
      <c r="G209" s="72" t="s">
        <v>21</v>
      </c>
      <c r="H209" s="72" t="b">
        <f>IF(COUNTIF(ParametrosSemSeedFixa!$A:$A,Parametros!A209)&gt;0,FALSE,TRUE)</f>
        <v>1</v>
      </c>
      <c r="I209" s="72" t="str">
        <f t="shared" si="11"/>
        <v>OK</v>
      </c>
      <c r="J209" s="72" t="str">
        <f>VLOOKUP(B209,Distribuições!$A$1:$F$13,6,FALSE)</f>
        <v>Parametro 1: média, Parametro 2: desvio padrão</v>
      </c>
      <c r="K209" s="72">
        <f>COUNTIF(Verificação_Parametros!$A:$A,Parametros!A209)</f>
        <v>1</v>
      </c>
    </row>
    <row r="210" spans="1:13" s="72" customFormat="1" ht="12.75" hidden="1" x14ac:dyDescent="0.2">
      <c r="A210" s="72" t="s">
        <v>130</v>
      </c>
      <c r="B210" s="72" t="s">
        <v>38</v>
      </c>
      <c r="C210" s="72">
        <v>0</v>
      </c>
      <c r="D210" s="72">
        <v>0</v>
      </c>
      <c r="G210" s="72" t="s">
        <v>21</v>
      </c>
      <c r="H210" s="72" t="b">
        <f>IF(COUNTIF(ParametrosSemSeedFixa!$A:$A,Parametros!A210)&gt;0,FALSE,TRUE)</f>
        <v>1</v>
      </c>
      <c r="I210" s="72" t="str">
        <f t="shared" si="11"/>
        <v>OK</v>
      </c>
      <c r="J210" s="72" t="str">
        <f>VLOOKUP(B210,Distribuições!$A$1:$F$13,6,FALSE)</f>
        <v>Parametro 1: média, Parametro 2: desvio padrão</v>
      </c>
      <c r="K210" s="72">
        <f>COUNTIF(Verificação_Parametros!$A:$A,Parametros!A210)</f>
        <v>1</v>
      </c>
    </row>
    <row r="211" spans="1:13" s="72" customFormat="1" ht="12.75" hidden="1" x14ac:dyDescent="0.2">
      <c r="A211" s="72" t="s">
        <v>131</v>
      </c>
      <c r="B211" s="72" t="s">
        <v>38</v>
      </c>
      <c r="C211" s="72">
        <v>0</v>
      </c>
      <c r="D211" s="72">
        <v>0</v>
      </c>
      <c r="G211" s="72" t="s">
        <v>21</v>
      </c>
      <c r="H211" s="72" t="b">
        <f>IF(COUNTIF(ParametrosSemSeedFixa!$A:$A,Parametros!A211)&gt;0,FALSE,TRUE)</f>
        <v>1</v>
      </c>
      <c r="I211" s="72" t="str">
        <f t="shared" si="11"/>
        <v>OK</v>
      </c>
      <c r="J211" s="72" t="str">
        <f>VLOOKUP(B211,Distribuições!$A$1:$F$13,6,FALSE)</f>
        <v>Parametro 1: média, Parametro 2: desvio padrão</v>
      </c>
      <c r="K211" s="72">
        <f>COUNTIF(Verificação_Parametros!$A:$A,Parametros!A211)</f>
        <v>1</v>
      </c>
    </row>
    <row r="212" spans="1:13" s="72" customFormat="1" ht="12.75" hidden="1" x14ac:dyDescent="0.2">
      <c r="A212" s="72" t="s">
        <v>72</v>
      </c>
      <c r="B212" s="72" t="s">
        <v>38</v>
      </c>
      <c r="C212" s="72">
        <v>6475</v>
      </c>
      <c r="D212" s="72">
        <v>0</v>
      </c>
      <c r="G212" s="72" t="s">
        <v>22</v>
      </c>
      <c r="H212" s="72" t="b">
        <f>IF(COUNTIF(ParametrosSemSeedFixa!$A:$A,Parametros!A212)&gt;0,FALSE,TRUE)</f>
        <v>1</v>
      </c>
      <c r="I212" s="72" t="str">
        <f t="shared" si="11"/>
        <v>OK</v>
      </c>
      <c r="J212" s="72" t="str">
        <f>VLOOKUP(B212,Distribuições!$A$1:$F$13,6,FALSE)</f>
        <v>Parametro 1: média, Parametro 2: desvio padrão</v>
      </c>
      <c r="K212" s="72">
        <f>COUNTIF(Verificação_Parametros!$A:$A,Parametros!A212)</f>
        <v>1</v>
      </c>
    </row>
    <row r="213" spans="1:13" s="72" customFormat="1" ht="12.75" hidden="1" x14ac:dyDescent="0.2">
      <c r="A213" s="72" t="s">
        <v>76</v>
      </c>
      <c r="B213" s="72" t="s">
        <v>463</v>
      </c>
      <c r="C213" s="73">
        <v>1.9182539682539683</v>
      </c>
      <c r="D213" s="73">
        <v>0.15799990751103174</v>
      </c>
      <c r="E213" s="72">
        <v>0</v>
      </c>
      <c r="F213" s="72">
        <v>15</v>
      </c>
      <c r="G213" s="72" t="s">
        <v>22</v>
      </c>
      <c r="H213" s="72" t="b">
        <f>IF(COUNTIF(ParametrosSemSeedFixa!$A:$A,Parametros!A213)&gt;0,FALSE,TRUE)</f>
        <v>1</v>
      </c>
      <c r="I213" s="72" t="str">
        <f t="shared" si="11"/>
        <v>OK</v>
      </c>
      <c r="J213" s="72" t="str">
        <f>VLOOKUP(B213,Distribuições!$A$1:$F$13,6,FALSE)</f>
        <v>Parametro 1: média, Parametro 2: desvio padrão, Parametro 3: mínimo, Parametro 4: máximo</v>
      </c>
      <c r="K213" s="72">
        <f>COUNTIF(Verificação_Parametros!$A:$A,Parametros!A213)</f>
        <v>1</v>
      </c>
      <c r="L213" s="72" t="s">
        <v>515</v>
      </c>
      <c r="M213" s="72" t="s">
        <v>519</v>
      </c>
    </row>
    <row r="214" spans="1:13" s="72" customFormat="1" ht="12.75" hidden="1" x14ac:dyDescent="0.2">
      <c r="A214" s="72" t="s">
        <v>89</v>
      </c>
      <c r="B214" s="72" t="s">
        <v>38</v>
      </c>
      <c r="C214" s="72">
        <v>2.976190476190476E-3</v>
      </c>
      <c r="D214" s="72">
        <v>0</v>
      </c>
      <c r="G214" s="72" t="s">
        <v>22</v>
      </c>
      <c r="H214" s="72" t="b">
        <f>IF(COUNTIF(ParametrosSemSeedFixa!$A:$A,Parametros!A214)&gt;0,FALSE,TRUE)</f>
        <v>1</v>
      </c>
      <c r="I214" s="72" t="str">
        <f t="shared" si="11"/>
        <v>OK</v>
      </c>
      <c r="J214" s="72" t="str">
        <f>VLOOKUP(B214,Distribuições!$A$1:$F$13,6,FALSE)</f>
        <v>Parametro 1: média, Parametro 2: desvio padrão</v>
      </c>
      <c r="K214" s="72">
        <f>COUNTIF(Verificação_Parametros!$A:$A,Parametros!A214)</f>
        <v>1</v>
      </c>
    </row>
    <row r="215" spans="1:13" s="72" customFormat="1" ht="12.75" hidden="1" x14ac:dyDescent="0.2">
      <c r="A215" s="72" t="s">
        <v>86</v>
      </c>
      <c r="B215" s="72" t="s">
        <v>39</v>
      </c>
      <c r="C215" s="72">
        <v>0</v>
      </c>
      <c r="D215" s="72">
        <v>5.0000000000000001E-3</v>
      </c>
      <c r="E215" s="72">
        <v>0.01</v>
      </c>
      <c r="G215" s="72" t="s">
        <v>22</v>
      </c>
      <c r="H215" s="72" t="b">
        <f>IF(COUNTIF(ParametrosSemSeedFixa!$A:$A,Parametros!A215)&gt;0,FALSE,TRUE)</f>
        <v>1</v>
      </c>
      <c r="I215" s="72" t="str">
        <f t="shared" si="11"/>
        <v>OK</v>
      </c>
      <c r="J215" s="72" t="str">
        <f>VLOOKUP(B215,Distribuições!$A$1:$F$13,6,FALSE)</f>
        <v>Parametro 1: mínimo, Parametro 2: moda (valor mais provável), Parametro 3: máximo</v>
      </c>
      <c r="K215" s="72">
        <f>COUNTIF(Verificação_Parametros!$A:$A,Parametros!A215)</f>
        <v>1</v>
      </c>
      <c r="L215" s="72" t="s">
        <v>515</v>
      </c>
      <c r="M215" s="72" t="s">
        <v>516</v>
      </c>
    </row>
    <row r="216" spans="1:13" s="72" customFormat="1" ht="12.75" hidden="1" x14ac:dyDescent="0.2">
      <c r="A216" s="72" t="s">
        <v>110</v>
      </c>
      <c r="B216" s="72" t="s">
        <v>38</v>
      </c>
      <c r="C216" s="72">
        <v>0</v>
      </c>
      <c r="D216" s="72">
        <v>0</v>
      </c>
      <c r="G216" s="72" t="s">
        <v>22</v>
      </c>
      <c r="H216" s="72" t="b">
        <f>IF(COUNTIF(ParametrosSemSeedFixa!$A:$A,Parametros!A216)&gt;0,FALSE,TRUE)</f>
        <v>1</v>
      </c>
      <c r="I216" s="72" t="str">
        <f t="shared" si="11"/>
        <v>OK</v>
      </c>
      <c r="J216" s="72" t="str">
        <f>VLOOKUP(B216,Distribuições!$A$1:$F$13,6,FALSE)</f>
        <v>Parametro 1: média, Parametro 2: desvio padrão</v>
      </c>
      <c r="K216" s="72">
        <f>COUNTIF(Verificação_Parametros!$A:$A,Parametros!A216)</f>
        <v>1</v>
      </c>
    </row>
    <row r="217" spans="1:13" s="72" customFormat="1" ht="12.75" hidden="1" x14ac:dyDescent="0.2">
      <c r="A217" s="72" t="s">
        <v>115</v>
      </c>
      <c r="B217" s="72" t="s">
        <v>463</v>
      </c>
      <c r="C217" s="72">
        <v>782.47652980501255</v>
      </c>
      <c r="D217" s="72">
        <v>292.31790708022641</v>
      </c>
      <c r="E217" s="72">
        <v>0</v>
      </c>
      <c r="F217" s="72">
        <f>C217+D217*10</f>
        <v>3705.6556006072765</v>
      </c>
      <c r="G217" s="72" t="s">
        <v>22</v>
      </c>
      <c r="H217" s="72" t="b">
        <f>IF(COUNTIF(ParametrosSemSeedFixa!$A:$A,Parametros!A217)&gt;0,FALSE,TRUE)</f>
        <v>1</v>
      </c>
      <c r="I217" s="72" t="str">
        <f t="shared" si="11"/>
        <v>OK</v>
      </c>
      <c r="J217" s="72" t="str">
        <f>VLOOKUP(B217,Distribuições!$A$1:$F$13,6,FALSE)</f>
        <v>Parametro 1: média, Parametro 2: desvio padrão, Parametro 3: mínimo, Parametro 4: máximo</v>
      </c>
      <c r="K217" s="72">
        <f>COUNTIF(Verificação_Parametros!$A:$A,Parametros!A217)</f>
        <v>1</v>
      </c>
    </row>
    <row r="218" spans="1:13" s="72" customFormat="1" ht="12.75" hidden="1" x14ac:dyDescent="0.2">
      <c r="A218" s="72" t="s">
        <v>117</v>
      </c>
      <c r="B218" s="72" t="s">
        <v>38</v>
      </c>
      <c r="C218" s="72">
        <v>0</v>
      </c>
      <c r="D218" s="72">
        <v>0</v>
      </c>
      <c r="G218" s="72" t="s">
        <v>22</v>
      </c>
      <c r="H218" s="72" t="b">
        <f>IF(COUNTIF(ParametrosSemSeedFixa!$A:$A,Parametros!A218)&gt;0,FALSE,TRUE)</f>
        <v>1</v>
      </c>
      <c r="I218" s="72" t="str">
        <f t="shared" si="11"/>
        <v>OK</v>
      </c>
      <c r="J218" s="72" t="str">
        <f>VLOOKUP(B218,Distribuições!$A$1:$F$13,6,FALSE)</f>
        <v>Parametro 1: média, Parametro 2: desvio padrão</v>
      </c>
      <c r="K218" s="72">
        <f>COUNTIF(Verificação_Parametros!$A:$A,Parametros!A218)</f>
        <v>1</v>
      </c>
    </row>
    <row r="219" spans="1:13" s="72" customFormat="1" ht="12.75" hidden="1" x14ac:dyDescent="0.2">
      <c r="A219" s="72" t="s">
        <v>122</v>
      </c>
      <c r="B219" s="72" t="s">
        <v>38</v>
      </c>
      <c r="C219" s="72">
        <v>0</v>
      </c>
      <c r="D219" s="72">
        <v>0</v>
      </c>
      <c r="G219" s="72" t="s">
        <v>22</v>
      </c>
      <c r="H219" s="72" t="b">
        <f>IF(COUNTIF(ParametrosSemSeedFixa!$A:$A,Parametros!A219)&gt;0,FALSE,TRUE)</f>
        <v>1</v>
      </c>
      <c r="I219" s="72" t="str">
        <f t="shared" si="11"/>
        <v>OK</v>
      </c>
      <c r="J219" s="72" t="str">
        <f>VLOOKUP(B219,Distribuições!$A$1:$F$13,6,FALSE)</f>
        <v>Parametro 1: média, Parametro 2: desvio padrão</v>
      </c>
      <c r="K219" s="72">
        <f>COUNTIF(Verificação_Parametros!$A:$A,Parametros!A219)</f>
        <v>1</v>
      </c>
    </row>
    <row r="220" spans="1:13" s="72" customFormat="1" ht="12.75" hidden="1" x14ac:dyDescent="0.2">
      <c r="A220" s="72" t="s">
        <v>144</v>
      </c>
      <c r="B220" s="72" t="s">
        <v>38</v>
      </c>
      <c r="C220" s="72">
        <v>2.8854037747524753E-2</v>
      </c>
      <c r="D220" s="72">
        <v>0</v>
      </c>
      <c r="G220" s="72" t="s">
        <v>22</v>
      </c>
      <c r="H220" s="72" t="b">
        <f>IF(COUNTIF(ParametrosSemSeedFixa!$A:$A,Parametros!A220)&gt;0,FALSE,TRUE)</f>
        <v>1</v>
      </c>
      <c r="I220" s="72" t="str">
        <f t="shared" si="11"/>
        <v>OK</v>
      </c>
      <c r="J220" s="72" t="str">
        <f>VLOOKUP(B220,Distribuições!$A$1:$F$13,6,FALSE)</f>
        <v>Parametro 1: média, Parametro 2: desvio padrão</v>
      </c>
      <c r="K220" s="72">
        <f>COUNTIF(Verificação_Parametros!$A:$A,Parametros!A220)</f>
        <v>1</v>
      </c>
    </row>
    <row r="221" spans="1:13" s="72" customFormat="1" ht="12.75" hidden="1" x14ac:dyDescent="0.2">
      <c r="A221" s="72" t="s">
        <v>145</v>
      </c>
      <c r="B221" s="72" t="s">
        <v>38</v>
      </c>
      <c r="C221" s="72">
        <v>6000</v>
      </c>
      <c r="D221" s="72">
        <v>0</v>
      </c>
      <c r="G221" s="72" t="s">
        <v>22</v>
      </c>
      <c r="H221" s="72" t="b">
        <f>IF(COUNTIF(ParametrosSemSeedFixa!$A:$A,Parametros!A221)&gt;0,FALSE,TRUE)</f>
        <v>1</v>
      </c>
      <c r="I221" s="72" t="str">
        <f t="shared" si="11"/>
        <v>OK</v>
      </c>
      <c r="J221" s="72" t="str">
        <f>VLOOKUP(B221,Distribuições!$A$1:$F$13,6,FALSE)</f>
        <v>Parametro 1: média, Parametro 2: desvio padrão</v>
      </c>
      <c r="K221" s="72">
        <f>COUNTIF(Verificação_Parametros!$A:$A,Parametros!A221)</f>
        <v>1</v>
      </c>
    </row>
    <row r="222" spans="1:13" s="72" customFormat="1" ht="12.75" hidden="1" x14ac:dyDescent="0.2">
      <c r="A222" s="72" t="s">
        <v>158</v>
      </c>
      <c r="B222" s="72" t="s">
        <v>38</v>
      </c>
      <c r="C222" s="72">
        <v>0</v>
      </c>
      <c r="D222" s="72">
        <v>0</v>
      </c>
      <c r="G222" s="72" t="s">
        <v>22</v>
      </c>
      <c r="H222" s="72" t="b">
        <f>IF(COUNTIF(ParametrosSemSeedFixa!$A:$A,Parametros!A222)&gt;0,FALSE,TRUE)</f>
        <v>1</v>
      </c>
      <c r="I222" s="72" t="str">
        <f t="shared" si="11"/>
        <v>OK</v>
      </c>
      <c r="J222" s="72" t="str">
        <f>VLOOKUP(B222,Distribuições!$A$1:$F$13,6,FALSE)</f>
        <v>Parametro 1: média, Parametro 2: desvio padrão</v>
      </c>
      <c r="K222" s="72">
        <f>COUNTIF(Verificação_Parametros!$A:$A,Parametros!A222)</f>
        <v>1</v>
      </c>
    </row>
    <row r="223" spans="1:13" s="72" customFormat="1" ht="12.75" hidden="1" x14ac:dyDescent="0.2">
      <c r="A223" s="72" t="s">
        <v>159</v>
      </c>
      <c r="B223" s="72" t="s">
        <v>38</v>
      </c>
      <c r="C223" s="72">
        <v>0</v>
      </c>
      <c r="D223" s="72">
        <v>0</v>
      </c>
      <c r="G223" s="72" t="s">
        <v>22</v>
      </c>
      <c r="H223" s="72" t="b">
        <f>IF(COUNTIF(ParametrosSemSeedFixa!$A:$A,Parametros!A223)&gt;0,FALSE,TRUE)</f>
        <v>1</v>
      </c>
      <c r="I223" s="72" t="str">
        <f t="shared" si="11"/>
        <v>OK</v>
      </c>
      <c r="J223" s="72" t="str">
        <f>VLOOKUP(B223,Distribuições!$A$1:$F$13,6,FALSE)</f>
        <v>Parametro 1: média, Parametro 2: desvio padrão</v>
      </c>
      <c r="K223" s="72">
        <f>COUNTIF(Verificação_Parametros!$A:$A,Parametros!A223)</f>
        <v>1</v>
      </c>
    </row>
    <row r="224" spans="1:13" s="72" customFormat="1" ht="12.75" hidden="1" x14ac:dyDescent="0.2">
      <c r="A224" s="72" t="s">
        <v>165</v>
      </c>
      <c r="B224" s="72" t="s">
        <v>38</v>
      </c>
      <c r="C224" s="72">
        <v>0</v>
      </c>
      <c r="D224" s="72">
        <v>0</v>
      </c>
      <c r="G224" s="72" t="s">
        <v>22</v>
      </c>
      <c r="H224" s="72" t="b">
        <f>IF(COUNTIF(ParametrosSemSeedFixa!$A:$A,Parametros!A224)&gt;0,FALSE,TRUE)</f>
        <v>1</v>
      </c>
      <c r="I224" s="72" t="str">
        <f t="shared" si="11"/>
        <v>OK</v>
      </c>
      <c r="J224" s="72" t="str">
        <f>VLOOKUP(B224,Distribuições!$A$1:$F$13,6,FALSE)</f>
        <v>Parametro 1: média, Parametro 2: desvio padrão</v>
      </c>
      <c r="K224" s="72">
        <f>COUNTIF(Verificação_Parametros!$A:$A,Parametros!A224)</f>
        <v>1</v>
      </c>
    </row>
    <row r="225" spans="1:11" s="72" customFormat="1" ht="12.75" hidden="1" x14ac:dyDescent="0.2">
      <c r="A225" s="72" t="s">
        <v>175</v>
      </c>
      <c r="B225" s="72" t="s">
        <v>38</v>
      </c>
      <c r="C225" s="72">
        <v>23.90625</v>
      </c>
      <c r="D225" s="72">
        <v>0</v>
      </c>
      <c r="G225" s="72" t="s">
        <v>22</v>
      </c>
      <c r="H225" s="72" t="b">
        <f>IF(COUNTIF(ParametrosSemSeedFixa!$A:$A,Parametros!A225)&gt;0,FALSE,TRUE)</f>
        <v>1</v>
      </c>
      <c r="I225" s="72" t="str">
        <f t="shared" si="11"/>
        <v>OK</v>
      </c>
      <c r="J225" s="72" t="str">
        <f>VLOOKUP(B225,Distribuições!$A$1:$F$13,6,FALSE)</f>
        <v>Parametro 1: média, Parametro 2: desvio padrão</v>
      </c>
      <c r="K225" s="72">
        <f>COUNTIF(Verificação_Parametros!$A:$A,Parametros!A225)</f>
        <v>1</v>
      </c>
    </row>
    <row r="226" spans="1:11" s="72" customFormat="1" ht="12.75" hidden="1" x14ac:dyDescent="0.2">
      <c r="A226" s="72" t="s">
        <v>179</v>
      </c>
      <c r="B226" s="72" t="s">
        <v>38</v>
      </c>
      <c r="C226" s="72">
        <v>0</v>
      </c>
      <c r="D226" s="72">
        <v>0</v>
      </c>
      <c r="G226" s="72" t="s">
        <v>22</v>
      </c>
      <c r="H226" s="72" t="b">
        <f>IF(COUNTIF(ParametrosSemSeedFixa!$A:$A,Parametros!A226)&gt;0,FALSE,TRUE)</f>
        <v>1</v>
      </c>
      <c r="I226" s="72" t="str">
        <f t="shared" si="11"/>
        <v>OK</v>
      </c>
      <c r="J226" s="72" t="str">
        <f>VLOOKUP(B226,Distribuições!$A$1:$F$13,6,FALSE)</f>
        <v>Parametro 1: média, Parametro 2: desvio padrão</v>
      </c>
      <c r="K226" s="72">
        <f>COUNTIF(Verificação_Parametros!$A:$A,Parametros!A226)</f>
        <v>1</v>
      </c>
    </row>
    <row r="227" spans="1:11" s="72" customFormat="1" ht="12.75" hidden="1" x14ac:dyDescent="0.2">
      <c r="A227" s="72" t="s">
        <v>84</v>
      </c>
      <c r="B227" s="72" t="s">
        <v>38</v>
      </c>
      <c r="C227" s="72">
        <v>0</v>
      </c>
      <c r="D227" s="72">
        <v>0</v>
      </c>
      <c r="G227" s="72" t="s">
        <v>22</v>
      </c>
      <c r="H227" s="72" t="b">
        <f>IF(COUNTIF(ParametrosSemSeedFixa!$A:$A,Parametros!A227)&gt;0,FALSE,TRUE)</f>
        <v>1</v>
      </c>
      <c r="I227" s="72" t="str">
        <f t="shared" si="11"/>
        <v>OK</v>
      </c>
      <c r="J227" s="72" t="str">
        <f>VLOOKUP(B227,Distribuições!$A$1:$F$13,6,FALSE)</f>
        <v>Parametro 1: média, Parametro 2: desvio padrão</v>
      </c>
      <c r="K227" s="72">
        <f>COUNTIF(Verificação_Parametros!$A:$A,Parametros!A227)</f>
        <v>1</v>
      </c>
    </row>
    <row r="228" spans="1:11" s="72" customFormat="1" ht="12.75" hidden="1" x14ac:dyDescent="0.2">
      <c r="A228" s="72" t="s">
        <v>191</v>
      </c>
      <c r="B228" s="72" t="s">
        <v>38</v>
      </c>
      <c r="C228" s="72">
        <v>0</v>
      </c>
      <c r="D228" s="72">
        <v>0</v>
      </c>
      <c r="G228" s="72" t="s">
        <v>22</v>
      </c>
      <c r="H228" s="72" t="b">
        <f>IF(COUNTIF(ParametrosSemSeedFixa!$A:$A,Parametros!A228)&gt;0,FALSE,TRUE)</f>
        <v>1</v>
      </c>
      <c r="I228" s="72" t="str">
        <f t="shared" si="11"/>
        <v>OK</v>
      </c>
      <c r="J228" s="72" t="str">
        <f>VLOOKUP(B228,Distribuições!$A$1:$F$13,6,FALSE)</f>
        <v>Parametro 1: média, Parametro 2: desvio padrão</v>
      </c>
      <c r="K228" s="72">
        <f>COUNTIF(Verificação_Parametros!$A:$A,Parametros!A228)</f>
        <v>1</v>
      </c>
    </row>
    <row r="229" spans="1:11" s="72" customFormat="1" ht="12.75" hidden="1" x14ac:dyDescent="0.2">
      <c r="A229" s="72" t="s">
        <v>192</v>
      </c>
      <c r="B229" s="72" t="s">
        <v>38</v>
      </c>
      <c r="C229" s="72">
        <v>0</v>
      </c>
      <c r="D229" s="72">
        <v>0</v>
      </c>
      <c r="G229" s="72" t="s">
        <v>22</v>
      </c>
      <c r="H229" s="72" t="b">
        <f>IF(COUNTIF(ParametrosSemSeedFixa!$A:$A,Parametros!A229)&gt;0,FALSE,TRUE)</f>
        <v>1</v>
      </c>
      <c r="I229" s="72" t="str">
        <f t="shared" si="11"/>
        <v>OK</v>
      </c>
      <c r="J229" s="72" t="str">
        <f>VLOOKUP(B229,Distribuições!$A$1:$F$13,6,FALSE)</f>
        <v>Parametro 1: média, Parametro 2: desvio padrão</v>
      </c>
      <c r="K229" s="72">
        <f>COUNTIF(Verificação_Parametros!$A:$A,Parametros!A229)</f>
        <v>1</v>
      </c>
    </row>
    <row r="230" spans="1:11" s="72" customFormat="1" ht="12.75" hidden="1" x14ac:dyDescent="0.2">
      <c r="A230" s="72" t="s">
        <v>193</v>
      </c>
      <c r="B230" s="72" t="s">
        <v>38</v>
      </c>
      <c r="C230" s="72">
        <v>0</v>
      </c>
      <c r="D230" s="72">
        <v>0</v>
      </c>
      <c r="G230" s="72" t="s">
        <v>22</v>
      </c>
      <c r="H230" s="72" t="b">
        <f>IF(COUNTIF(ParametrosSemSeedFixa!$A:$A,Parametros!A230)&gt;0,FALSE,TRUE)</f>
        <v>1</v>
      </c>
      <c r="I230" s="72" t="str">
        <f t="shared" si="11"/>
        <v>OK</v>
      </c>
      <c r="J230" s="72" t="str">
        <f>VLOOKUP(B230,Distribuições!$A$1:$F$13,6,FALSE)</f>
        <v>Parametro 1: média, Parametro 2: desvio padrão</v>
      </c>
      <c r="K230" s="72">
        <f>COUNTIF(Verificação_Parametros!$A:$A,Parametros!A230)</f>
        <v>1</v>
      </c>
    </row>
    <row r="231" spans="1:11" s="72" customFormat="1" ht="12.75" hidden="1" x14ac:dyDescent="0.2">
      <c r="A231" s="72" t="s">
        <v>194</v>
      </c>
      <c r="B231" s="72" t="s">
        <v>38</v>
      </c>
      <c r="C231" s="72">
        <v>0</v>
      </c>
      <c r="D231" s="72">
        <v>0</v>
      </c>
      <c r="G231" s="72" t="s">
        <v>22</v>
      </c>
      <c r="H231" s="72" t="b">
        <f>IF(COUNTIF(ParametrosSemSeedFixa!$A:$A,Parametros!A231)&gt;0,FALSE,TRUE)</f>
        <v>1</v>
      </c>
      <c r="I231" s="72" t="str">
        <f t="shared" si="11"/>
        <v>OK</v>
      </c>
      <c r="J231" s="72" t="str">
        <f>VLOOKUP(B231,Distribuições!$A$1:$F$13,6,FALSE)</f>
        <v>Parametro 1: média, Parametro 2: desvio padrão</v>
      </c>
      <c r="K231" s="72">
        <f>COUNTIF(Verificação_Parametros!$A:$A,Parametros!A231)</f>
        <v>1</v>
      </c>
    </row>
    <row r="232" spans="1:11" s="72" customFormat="1" ht="12.75" hidden="1" x14ac:dyDescent="0.2">
      <c r="A232" s="72" t="s">
        <v>182</v>
      </c>
      <c r="B232" s="72" t="s">
        <v>38</v>
      </c>
      <c r="C232" s="72">
        <v>0</v>
      </c>
      <c r="D232" s="72">
        <v>0</v>
      </c>
      <c r="G232" s="72" t="s">
        <v>22</v>
      </c>
      <c r="H232" s="72" t="b">
        <f>IF(COUNTIF(ParametrosSemSeedFixa!$A:$A,Parametros!A232)&gt;0,FALSE,TRUE)</f>
        <v>1</v>
      </c>
      <c r="I232" s="72" t="str">
        <f t="shared" si="11"/>
        <v>OK</v>
      </c>
      <c r="J232" s="72" t="str">
        <f>VLOOKUP(B232,Distribuições!$A$1:$F$13,6,FALSE)</f>
        <v>Parametro 1: média, Parametro 2: desvio padrão</v>
      </c>
      <c r="K232" s="72">
        <f>COUNTIF(Verificação_Parametros!$A:$A,Parametros!A232)</f>
        <v>1</v>
      </c>
    </row>
    <row r="233" spans="1:11" s="72" customFormat="1" ht="12.75" hidden="1" x14ac:dyDescent="0.2">
      <c r="A233" s="72" t="s">
        <v>187</v>
      </c>
      <c r="B233" s="72" t="s">
        <v>38</v>
      </c>
      <c r="C233" s="72">
        <v>0</v>
      </c>
      <c r="D233" s="72">
        <v>0</v>
      </c>
      <c r="G233" s="72" t="s">
        <v>22</v>
      </c>
      <c r="H233" s="72" t="b">
        <f>IF(COUNTIF(ParametrosSemSeedFixa!$A:$A,Parametros!A233)&gt;0,FALSE,TRUE)</f>
        <v>1</v>
      </c>
      <c r="I233" s="72" t="str">
        <f t="shared" si="11"/>
        <v>OK</v>
      </c>
      <c r="J233" s="72" t="str">
        <f>VLOOKUP(B233,Distribuições!$A$1:$F$13,6,FALSE)</f>
        <v>Parametro 1: média, Parametro 2: desvio padrão</v>
      </c>
      <c r="K233" s="72">
        <f>COUNTIF(Verificação_Parametros!$A:$A,Parametros!A233)</f>
        <v>1</v>
      </c>
    </row>
    <row r="234" spans="1:11" s="72" customFormat="1" ht="12.75" hidden="1" x14ac:dyDescent="0.2">
      <c r="A234" s="72" t="s">
        <v>188</v>
      </c>
      <c r="B234" s="72" t="s">
        <v>38</v>
      </c>
      <c r="C234" s="72">
        <v>0</v>
      </c>
      <c r="D234" s="72">
        <v>0</v>
      </c>
      <c r="G234" s="72" t="s">
        <v>22</v>
      </c>
      <c r="H234" s="72" t="b">
        <f>IF(COUNTIF(ParametrosSemSeedFixa!$A:$A,Parametros!A234)&gt;0,FALSE,TRUE)</f>
        <v>1</v>
      </c>
      <c r="I234" s="72" t="str">
        <f t="shared" si="11"/>
        <v>OK</v>
      </c>
      <c r="J234" s="72" t="str">
        <f>VLOOKUP(B234,Distribuições!$A$1:$F$13,6,FALSE)</f>
        <v>Parametro 1: média, Parametro 2: desvio padrão</v>
      </c>
      <c r="K234" s="72">
        <f>COUNTIF(Verificação_Parametros!$A:$A,Parametros!A234)</f>
        <v>1</v>
      </c>
    </row>
    <row r="235" spans="1:11" s="72" customFormat="1" ht="12.75" hidden="1" x14ac:dyDescent="0.2">
      <c r="A235" s="72" t="s">
        <v>189</v>
      </c>
      <c r="B235" s="72" t="s">
        <v>38</v>
      </c>
      <c r="C235" s="72">
        <v>0</v>
      </c>
      <c r="D235" s="72">
        <v>0</v>
      </c>
      <c r="G235" s="72" t="s">
        <v>22</v>
      </c>
      <c r="H235" s="72" t="b">
        <f>IF(COUNTIF(ParametrosSemSeedFixa!$A:$A,Parametros!A235)&gt;0,FALSE,TRUE)</f>
        <v>1</v>
      </c>
      <c r="I235" s="72" t="str">
        <f t="shared" si="11"/>
        <v>OK</v>
      </c>
      <c r="J235" s="72" t="str">
        <f>VLOOKUP(B235,Distribuições!$A$1:$F$13,6,FALSE)</f>
        <v>Parametro 1: média, Parametro 2: desvio padrão</v>
      </c>
      <c r="K235" s="72">
        <f>COUNTIF(Verificação_Parametros!$A:$A,Parametros!A235)</f>
        <v>1</v>
      </c>
    </row>
    <row r="236" spans="1:11" s="72" customFormat="1" ht="12.75" hidden="1" x14ac:dyDescent="0.2">
      <c r="A236" s="72" t="s">
        <v>190</v>
      </c>
      <c r="B236" s="72" t="s">
        <v>38</v>
      </c>
      <c r="C236" s="72">
        <v>0</v>
      </c>
      <c r="D236" s="72">
        <v>0</v>
      </c>
      <c r="G236" s="72" t="s">
        <v>22</v>
      </c>
      <c r="H236" s="72" t="b">
        <f>IF(COUNTIF(ParametrosSemSeedFixa!$A:$A,Parametros!A236)&gt;0,FALSE,TRUE)</f>
        <v>1</v>
      </c>
      <c r="I236" s="72" t="str">
        <f t="shared" si="11"/>
        <v>OK</v>
      </c>
      <c r="J236" s="72" t="str">
        <f>VLOOKUP(B236,Distribuições!$A$1:$F$13,6,FALSE)</f>
        <v>Parametro 1: média, Parametro 2: desvio padrão</v>
      </c>
      <c r="K236" s="72">
        <f>COUNTIF(Verificação_Parametros!$A:$A,Parametros!A236)</f>
        <v>1</v>
      </c>
    </row>
    <row r="237" spans="1:11" s="72" customFormat="1" ht="12.75" hidden="1" x14ac:dyDescent="0.2">
      <c r="A237" s="72" t="s">
        <v>81</v>
      </c>
      <c r="B237" s="72" t="s">
        <v>38</v>
      </c>
      <c r="C237" s="72">
        <v>0</v>
      </c>
      <c r="D237" s="72">
        <v>0</v>
      </c>
      <c r="G237" s="72" t="s">
        <v>22</v>
      </c>
      <c r="H237" s="72" t="b">
        <f>IF(COUNTIF(ParametrosSemSeedFixa!$A:$A,Parametros!A237)&gt;0,FALSE,TRUE)</f>
        <v>1</v>
      </c>
      <c r="I237" s="72" t="str">
        <f t="shared" si="11"/>
        <v>OK</v>
      </c>
      <c r="J237" s="72" t="str">
        <f>VLOOKUP(B237,Distribuições!$A$1:$F$13,6,FALSE)</f>
        <v>Parametro 1: média, Parametro 2: desvio padrão</v>
      </c>
      <c r="K237" s="72">
        <f>COUNTIF(Verificação_Parametros!$A:$A,Parametros!A237)</f>
        <v>1</v>
      </c>
    </row>
    <row r="238" spans="1:11" s="72" customFormat="1" ht="12.75" hidden="1" x14ac:dyDescent="0.2">
      <c r="A238" s="72" t="s">
        <v>183</v>
      </c>
      <c r="B238" s="72" t="s">
        <v>38</v>
      </c>
      <c r="C238" s="72">
        <v>0</v>
      </c>
      <c r="D238" s="72">
        <v>0</v>
      </c>
      <c r="G238" s="72" t="s">
        <v>22</v>
      </c>
      <c r="H238" s="72" t="b">
        <f>IF(COUNTIF(ParametrosSemSeedFixa!$A:$A,Parametros!A238)&gt;0,FALSE,TRUE)</f>
        <v>1</v>
      </c>
      <c r="I238" s="72" t="str">
        <f t="shared" si="11"/>
        <v>OK</v>
      </c>
      <c r="J238" s="72" t="str">
        <f>VLOOKUP(B238,Distribuições!$A$1:$F$13,6,FALSE)</f>
        <v>Parametro 1: média, Parametro 2: desvio padrão</v>
      </c>
      <c r="K238" s="72">
        <f>COUNTIF(Verificação_Parametros!$A:$A,Parametros!A238)</f>
        <v>1</v>
      </c>
    </row>
    <row r="239" spans="1:11" s="72" customFormat="1" ht="12.75" hidden="1" x14ac:dyDescent="0.2">
      <c r="A239" s="72" t="s">
        <v>184</v>
      </c>
      <c r="B239" s="72" t="s">
        <v>38</v>
      </c>
      <c r="C239" s="72">
        <v>0</v>
      </c>
      <c r="D239" s="72">
        <v>0</v>
      </c>
      <c r="G239" s="72" t="s">
        <v>22</v>
      </c>
      <c r="H239" s="72" t="b">
        <f>IF(COUNTIF(ParametrosSemSeedFixa!$A:$A,Parametros!A239)&gt;0,FALSE,TRUE)</f>
        <v>1</v>
      </c>
      <c r="I239" s="72" t="str">
        <f t="shared" si="11"/>
        <v>OK</v>
      </c>
      <c r="J239" s="72" t="str">
        <f>VLOOKUP(B239,Distribuições!$A$1:$F$13,6,FALSE)</f>
        <v>Parametro 1: média, Parametro 2: desvio padrão</v>
      </c>
      <c r="K239" s="72">
        <f>COUNTIF(Verificação_Parametros!$A:$A,Parametros!A239)</f>
        <v>1</v>
      </c>
    </row>
    <row r="240" spans="1:11" s="72" customFormat="1" ht="12.75" hidden="1" x14ac:dyDescent="0.2">
      <c r="A240" s="72" t="s">
        <v>185</v>
      </c>
      <c r="B240" s="72" t="s">
        <v>38</v>
      </c>
      <c r="C240" s="72">
        <v>0</v>
      </c>
      <c r="D240" s="72">
        <v>0</v>
      </c>
      <c r="G240" s="72" t="s">
        <v>22</v>
      </c>
      <c r="H240" s="72" t="b">
        <f>IF(COUNTIF(ParametrosSemSeedFixa!$A:$A,Parametros!A240)&gt;0,FALSE,TRUE)</f>
        <v>1</v>
      </c>
      <c r="I240" s="72" t="str">
        <f t="shared" si="11"/>
        <v>OK</v>
      </c>
      <c r="J240" s="72" t="str">
        <f>VLOOKUP(B240,Distribuições!$A$1:$F$13,6,FALSE)</f>
        <v>Parametro 1: média, Parametro 2: desvio padrão</v>
      </c>
      <c r="K240" s="72">
        <f>COUNTIF(Verificação_Parametros!$A:$A,Parametros!A240)</f>
        <v>1</v>
      </c>
    </row>
    <row r="241" spans="1:13" s="72" customFormat="1" ht="12.75" hidden="1" x14ac:dyDescent="0.2">
      <c r="A241" s="72" t="s">
        <v>186</v>
      </c>
      <c r="B241" s="72" t="s">
        <v>38</v>
      </c>
      <c r="C241" s="72">
        <v>0</v>
      </c>
      <c r="D241" s="72">
        <v>0</v>
      </c>
      <c r="G241" s="72" t="s">
        <v>22</v>
      </c>
      <c r="H241" s="72" t="b">
        <f>IF(COUNTIF(ParametrosSemSeedFixa!$A:$A,Parametros!A241)&gt;0,FALSE,TRUE)</f>
        <v>1</v>
      </c>
      <c r="I241" s="72" t="str">
        <f t="shared" si="11"/>
        <v>OK</v>
      </c>
      <c r="J241" s="72" t="str">
        <f>VLOOKUP(B241,Distribuições!$A$1:$F$13,6,FALSE)</f>
        <v>Parametro 1: média, Parametro 2: desvio padrão</v>
      </c>
      <c r="K241" s="72">
        <f>COUNTIF(Verificação_Parametros!$A:$A,Parametros!A241)</f>
        <v>1</v>
      </c>
    </row>
    <row r="242" spans="1:13" s="72" customFormat="1" ht="12.75" hidden="1" x14ac:dyDescent="0.2">
      <c r="A242" s="72" t="s">
        <v>226</v>
      </c>
      <c r="B242" s="72" t="s">
        <v>466</v>
      </c>
      <c r="C242" s="72">
        <f>1/20</f>
        <v>0.05</v>
      </c>
      <c r="G242" s="72" t="s">
        <v>22</v>
      </c>
      <c r="H242" s="72" t="b">
        <f>IF(COUNTIF(ParametrosSemSeedFixa!$A:$A,Parametros!A242)&gt;0,FALSE,TRUE)</f>
        <v>0</v>
      </c>
      <c r="I242" s="72" t="str">
        <f t="shared" ref="I242:I281" si="12">IF(AND(B242="normal",NOT(COUNT(C242:D242)=2)),"Dados Incorretos",
IF(AND(B242="triangular",NOT(COUNT(C242:E242)=3)),"Dados Incorretos",
IF(AND(B242="poisson",NOT(COUNT(C242:D242)=1)),"Dados Incorretos",
IF(AND(B242="normaltruncada",NOT(COUNT(C242:F242)=4)),"Dados Incorretos",
IF(AND(B242="uniforme",NOT(COUNT(C242:D242)=2)),"Dados Incorretos",
IF(AND(B242="poisson_percentual_eventos",NOT(COUNT(C242:D242)=1)),"Dados Incorretos","OK"))))))</f>
        <v>OK</v>
      </c>
      <c r="J242" s="72" t="str">
        <f>VLOOKUP(B242,Distribuições!$A$1:$F$13,6,FALSE)</f>
        <v>Parametro 1: taxa (eventos / ano)</v>
      </c>
      <c r="K242" s="72">
        <f>COUNTIF(Verificação_Parametros!$A:$A,Parametros!A242)</f>
        <v>1</v>
      </c>
      <c r="L242" s="72" t="s">
        <v>515</v>
      </c>
      <c r="M242" s="72" t="s">
        <v>517</v>
      </c>
    </row>
    <row r="243" spans="1:13" s="72" customFormat="1" ht="12.75" hidden="1" x14ac:dyDescent="0.2">
      <c r="A243" s="72" t="s">
        <v>206</v>
      </c>
      <c r="B243" s="72" t="s">
        <v>38</v>
      </c>
      <c r="C243" s="72">
        <v>2289.12</v>
      </c>
      <c r="D243" s="72">
        <v>0</v>
      </c>
      <c r="G243" s="72" t="s">
        <v>22</v>
      </c>
      <c r="H243" s="72" t="b">
        <f>IF(COUNTIF(ParametrosSemSeedFixa!$A:$A,Parametros!A243)&gt;0,FALSE,TRUE)</f>
        <v>1</v>
      </c>
      <c r="I243" s="72" t="str">
        <f t="shared" si="12"/>
        <v>OK</v>
      </c>
      <c r="J243" s="72" t="str">
        <f>VLOOKUP(B243,Distribuições!$A$1:$F$13,6,FALSE)</f>
        <v>Parametro 1: média, Parametro 2: desvio padrão</v>
      </c>
      <c r="K243" s="72">
        <f>COUNTIF(Verificação_Parametros!$A:$A,Parametros!A243)</f>
        <v>1</v>
      </c>
    </row>
    <row r="244" spans="1:13" s="72" customFormat="1" ht="12.75" hidden="1" x14ac:dyDescent="0.2">
      <c r="A244" s="72" t="s">
        <v>207</v>
      </c>
      <c r="B244" s="72" t="s">
        <v>38</v>
      </c>
      <c r="C244" s="72">
        <v>419405.11</v>
      </c>
      <c r="D244" s="72">
        <v>0</v>
      </c>
      <c r="G244" s="72" t="s">
        <v>22</v>
      </c>
      <c r="H244" s="72" t="b">
        <f>IF(COUNTIF(ParametrosSemSeedFixa!$A:$A,Parametros!A244)&gt;0,FALSE,TRUE)</f>
        <v>1</v>
      </c>
      <c r="I244" s="72" t="str">
        <f t="shared" si="12"/>
        <v>OK</v>
      </c>
      <c r="J244" s="72" t="str">
        <f>VLOOKUP(B244,Distribuições!$A$1:$F$13,6,FALSE)</f>
        <v>Parametro 1: média, Parametro 2: desvio padrão</v>
      </c>
      <c r="K244" s="72">
        <f>COUNTIF(Verificação_Parametros!$A:$A,Parametros!A244)</f>
        <v>1</v>
      </c>
    </row>
    <row r="245" spans="1:13" s="72" customFormat="1" ht="12.75" hidden="1" x14ac:dyDescent="0.2">
      <c r="A245" s="72" t="s">
        <v>208</v>
      </c>
      <c r="B245" s="72" t="s">
        <v>38</v>
      </c>
      <c r="C245" s="72">
        <v>178766</v>
      </c>
      <c r="D245" s="72">
        <v>0</v>
      </c>
      <c r="G245" s="72" t="s">
        <v>22</v>
      </c>
      <c r="H245" s="72" t="b">
        <f>IF(COUNTIF(ParametrosSemSeedFixa!$A:$A,Parametros!A245)&gt;0,FALSE,TRUE)</f>
        <v>1</v>
      </c>
      <c r="I245" s="72" t="str">
        <f t="shared" si="12"/>
        <v>OK</v>
      </c>
      <c r="J245" s="72" t="str">
        <f>VLOOKUP(B245,Distribuições!$A$1:$F$13,6,FALSE)</f>
        <v>Parametro 1: média, Parametro 2: desvio padrão</v>
      </c>
      <c r="K245" s="72">
        <f>COUNTIF(Verificação_Parametros!$A:$A,Parametros!A245)</f>
        <v>1</v>
      </c>
    </row>
    <row r="246" spans="1:13" s="72" customFormat="1" ht="12.75" hidden="1" x14ac:dyDescent="0.2">
      <c r="A246" s="72" t="s">
        <v>209</v>
      </c>
      <c r="B246" s="72" t="s">
        <v>38</v>
      </c>
      <c r="C246" s="72">
        <v>277966.82127272728</v>
      </c>
      <c r="D246" s="72">
        <v>0</v>
      </c>
      <c r="G246" s="72" t="s">
        <v>22</v>
      </c>
      <c r="H246" s="72" t="b">
        <f>IF(COUNTIF(ParametrosSemSeedFixa!$A:$A,Parametros!A246)&gt;0,FALSE,TRUE)</f>
        <v>1</v>
      </c>
      <c r="I246" s="72" t="str">
        <f t="shared" si="12"/>
        <v>OK</v>
      </c>
      <c r="J246" s="72" t="str">
        <f>VLOOKUP(B246,Distribuições!$A$1:$F$13,6,FALSE)</f>
        <v>Parametro 1: média, Parametro 2: desvio padrão</v>
      </c>
      <c r="K246" s="72">
        <f>COUNTIF(Verificação_Parametros!$A:$A,Parametros!A246)</f>
        <v>1</v>
      </c>
    </row>
    <row r="247" spans="1:13" s="72" customFormat="1" ht="12.75" hidden="1" x14ac:dyDescent="0.2">
      <c r="A247" s="72" t="s">
        <v>241</v>
      </c>
      <c r="B247" s="72" t="s">
        <v>463</v>
      </c>
      <c r="C247" s="72">
        <v>2.4844720496894408E-2</v>
      </c>
      <c r="D247" s="72">
        <v>3.5091606939056212E-2</v>
      </c>
      <c r="E247" s="72">
        <v>0</v>
      </c>
      <c r="F247" s="72">
        <v>1</v>
      </c>
      <c r="G247" s="72" t="s">
        <v>22</v>
      </c>
      <c r="H247" s="72" t="b">
        <f>IF(COUNTIF(ParametrosSemSeedFixa!$A:$A,Parametros!A247)&gt;0,FALSE,TRUE)</f>
        <v>0</v>
      </c>
      <c r="I247" s="72" t="str">
        <f t="shared" si="12"/>
        <v>OK</v>
      </c>
      <c r="J247" s="72" t="str">
        <f>VLOOKUP(B247,Distribuições!$A$1:$F$13,6,FALSE)</f>
        <v>Parametro 1: média, Parametro 2: desvio padrão, Parametro 3: mínimo, Parametro 4: máximo</v>
      </c>
      <c r="K247" s="72">
        <f>COUNTIF(Verificação_Parametros!$A:$A,Parametros!A247)</f>
        <v>1</v>
      </c>
    </row>
    <row r="248" spans="1:13" s="72" customFormat="1" ht="12.75" hidden="1" x14ac:dyDescent="0.2">
      <c r="A248" s="72" t="s">
        <v>245</v>
      </c>
      <c r="B248" s="72" t="s">
        <v>463</v>
      </c>
      <c r="C248" s="72">
        <v>1.4963297571993226E-2</v>
      </c>
      <c r="D248" s="72">
        <v>7.208900261470543E-3</v>
      </c>
      <c r="E248" s="72">
        <v>0</v>
      </c>
      <c r="F248" s="72">
        <v>1</v>
      </c>
      <c r="G248" s="72" t="s">
        <v>22</v>
      </c>
      <c r="H248" s="72" t="b">
        <f>IF(COUNTIF(ParametrosSemSeedFixa!$A:$A,Parametros!A248)&gt;0,FALSE,TRUE)</f>
        <v>0</v>
      </c>
      <c r="I248" s="72" t="str">
        <f t="shared" si="12"/>
        <v>OK</v>
      </c>
      <c r="J248" s="72" t="str">
        <f>VLOOKUP(B248,Distribuições!$A$1:$F$13,6,FALSE)</f>
        <v>Parametro 1: média, Parametro 2: desvio padrão, Parametro 3: mínimo, Parametro 4: máximo</v>
      </c>
      <c r="K248" s="72">
        <f>COUNTIF(Verificação_Parametros!$A:$A,Parametros!A248)</f>
        <v>1</v>
      </c>
    </row>
    <row r="249" spans="1:13" s="72" customFormat="1" ht="12.75" hidden="1" x14ac:dyDescent="0.2">
      <c r="A249" s="72" t="s">
        <v>233</v>
      </c>
      <c r="B249" s="72" t="s">
        <v>463</v>
      </c>
      <c r="C249" s="72">
        <v>2.5409373235460195E-2</v>
      </c>
      <c r="D249" s="72">
        <v>1.1812977157973135E-2</v>
      </c>
      <c r="E249" s="72">
        <v>0</v>
      </c>
      <c r="F249" s="72">
        <v>1</v>
      </c>
      <c r="G249" s="72" t="s">
        <v>22</v>
      </c>
      <c r="H249" s="72" t="b">
        <f>IF(COUNTIF(ParametrosSemSeedFixa!$A:$A,Parametros!A249)&gt;0,FALSE,TRUE)</f>
        <v>0</v>
      </c>
      <c r="I249" s="72" t="str">
        <f t="shared" si="12"/>
        <v>OK</v>
      </c>
      <c r="J249" s="72" t="str">
        <f>VLOOKUP(B249,Distribuições!$A$1:$F$13,6,FALSE)</f>
        <v>Parametro 1: média, Parametro 2: desvio padrão, Parametro 3: mínimo, Parametro 4: máximo</v>
      </c>
      <c r="K249" s="72">
        <f>COUNTIF(Verificação_Parametros!$A:$A,Parametros!A249)</f>
        <v>1</v>
      </c>
    </row>
    <row r="250" spans="1:13" s="72" customFormat="1" x14ac:dyDescent="0.25">
      <c r="A250" s="72" t="s">
        <v>237</v>
      </c>
      <c r="B250" s="37" t="s">
        <v>501</v>
      </c>
      <c r="C250" s="72">
        <f>1/20</f>
        <v>0.05</v>
      </c>
      <c r="G250" s="72" t="s">
        <v>22</v>
      </c>
      <c r="H250" s="72" t="b">
        <f>IF(COUNTIF(ParametrosSemSeedFixa!$A:$A,Parametros!A250)&gt;0,FALSE,TRUE)</f>
        <v>0</v>
      </c>
      <c r="I250" s="72" t="str">
        <f t="shared" si="12"/>
        <v>OK</v>
      </c>
      <c r="J250" s="72" t="str">
        <f>VLOOKUP(B250,Distribuições!$A$1:$F$13,6,FALSE)</f>
        <v>Parametro 1: taxa (eventos / ano)</v>
      </c>
      <c r="K250" s="72">
        <f>COUNTIF(Verificação_Parametros!$A:$A,Parametros!A250)</f>
        <v>1</v>
      </c>
    </row>
    <row r="251" spans="1:13" s="72" customFormat="1" ht="12.75" hidden="1" x14ac:dyDescent="0.2">
      <c r="A251" s="72" t="s">
        <v>242</v>
      </c>
      <c r="B251" s="72" t="s">
        <v>463</v>
      </c>
      <c r="C251" s="72">
        <v>1.6939582156973462E-3</v>
      </c>
      <c r="D251" s="72">
        <v>6.782644443656732E-4</v>
      </c>
      <c r="E251" s="72">
        <v>0</v>
      </c>
      <c r="F251" s="72">
        <v>1</v>
      </c>
      <c r="G251" s="72" t="s">
        <v>22</v>
      </c>
      <c r="H251" s="72" t="b">
        <f>IF(COUNTIF(ParametrosSemSeedFixa!$A:$A,Parametros!A251)&gt;0,FALSE,TRUE)</f>
        <v>0</v>
      </c>
      <c r="I251" s="72" t="str">
        <f t="shared" si="12"/>
        <v>OK</v>
      </c>
      <c r="J251" s="72" t="str">
        <f>VLOOKUP(B251,Distribuições!$A$1:$F$13,6,FALSE)</f>
        <v>Parametro 1: média, Parametro 2: desvio padrão, Parametro 3: mínimo, Parametro 4: máximo</v>
      </c>
      <c r="K251" s="72">
        <f>COUNTIF(Verificação_Parametros!$A:$A,Parametros!A251)</f>
        <v>1</v>
      </c>
    </row>
    <row r="252" spans="1:13" s="72" customFormat="1" ht="12.75" hidden="1" x14ac:dyDescent="0.2">
      <c r="A252" s="72" t="s">
        <v>246</v>
      </c>
      <c r="B252" s="72" t="s">
        <v>463</v>
      </c>
      <c r="C252" s="72">
        <v>5.6465273856578201E-4</v>
      </c>
      <c r="D252" s="72">
        <v>2.5161796705182738E-4</v>
      </c>
      <c r="E252" s="72">
        <v>0</v>
      </c>
      <c r="F252" s="72">
        <v>1</v>
      </c>
      <c r="G252" s="72" t="s">
        <v>22</v>
      </c>
      <c r="H252" s="72" t="b">
        <f>IF(COUNTIF(ParametrosSemSeedFixa!$A:$A,Parametros!A252)&gt;0,FALSE,TRUE)</f>
        <v>0</v>
      </c>
      <c r="I252" s="72" t="str">
        <f t="shared" si="12"/>
        <v>OK</v>
      </c>
      <c r="J252" s="72" t="str">
        <f>VLOOKUP(B252,Distribuições!$A$1:$F$13,6,FALSE)</f>
        <v>Parametro 1: média, Parametro 2: desvio padrão, Parametro 3: mínimo, Parametro 4: máximo</v>
      </c>
      <c r="K252" s="72">
        <f>COUNTIF(Verificação_Parametros!$A:$A,Parametros!A252)</f>
        <v>1</v>
      </c>
    </row>
    <row r="253" spans="1:13" s="72" customFormat="1" ht="12.75" hidden="1" x14ac:dyDescent="0.2">
      <c r="A253" s="72" t="s">
        <v>234</v>
      </c>
      <c r="B253" s="72" t="s">
        <v>463</v>
      </c>
      <c r="C253" s="72">
        <v>1.6939582156973462E-3</v>
      </c>
      <c r="D253" s="72">
        <v>1.0186522145729095E-3</v>
      </c>
      <c r="E253" s="72">
        <v>0</v>
      </c>
      <c r="F253" s="72">
        <v>1</v>
      </c>
      <c r="G253" s="72" t="s">
        <v>22</v>
      </c>
      <c r="H253" s="72" t="b">
        <f>IF(COUNTIF(ParametrosSemSeedFixa!$A:$A,Parametros!A253)&gt;0,FALSE,TRUE)</f>
        <v>0</v>
      </c>
      <c r="I253" s="72" t="str">
        <f t="shared" si="12"/>
        <v>OK</v>
      </c>
      <c r="J253" s="72" t="str">
        <f>VLOOKUP(B253,Distribuições!$A$1:$F$13,6,FALSE)</f>
        <v>Parametro 1: média, Parametro 2: desvio padrão, Parametro 3: mínimo, Parametro 4: máximo</v>
      </c>
      <c r="K253" s="72">
        <f>COUNTIF(Verificação_Parametros!$A:$A,Parametros!A253)</f>
        <v>1</v>
      </c>
    </row>
    <row r="254" spans="1:13" s="72" customFormat="1" ht="12.75" hidden="1" x14ac:dyDescent="0.2">
      <c r="A254" s="72" t="s">
        <v>238</v>
      </c>
      <c r="B254" s="72" t="s">
        <v>38</v>
      </c>
      <c r="C254" s="72">
        <v>0</v>
      </c>
      <c r="D254" s="72">
        <v>0</v>
      </c>
      <c r="E254" s="72">
        <v>0</v>
      </c>
      <c r="F254" s="72">
        <v>1</v>
      </c>
      <c r="G254" s="72" t="s">
        <v>22</v>
      </c>
      <c r="H254" s="72" t="b">
        <f>IF(COUNTIF(ParametrosSemSeedFixa!$A:$A,Parametros!A254)&gt;0,FALSE,TRUE)</f>
        <v>0</v>
      </c>
      <c r="I254" s="72" t="str">
        <f t="shared" si="12"/>
        <v>OK</v>
      </c>
      <c r="J254" s="72" t="str">
        <f>VLOOKUP(B254,Distribuições!$A$1:$F$13,6,FALSE)</f>
        <v>Parametro 1: média, Parametro 2: desvio padrão</v>
      </c>
      <c r="K254" s="72">
        <f>COUNTIF(Verificação_Parametros!$A:$A,Parametros!A254)</f>
        <v>1</v>
      </c>
    </row>
    <row r="255" spans="1:13" s="72" customFormat="1" ht="12.75" hidden="1" x14ac:dyDescent="0.2">
      <c r="A255" s="72" t="s">
        <v>243</v>
      </c>
      <c r="B255" s="72" t="s">
        <v>38</v>
      </c>
      <c r="C255" s="72">
        <v>0</v>
      </c>
      <c r="D255" s="72">
        <v>0</v>
      </c>
      <c r="E255" s="72">
        <v>0</v>
      </c>
      <c r="F255" s="72">
        <v>1</v>
      </c>
      <c r="G255" s="72" t="s">
        <v>22</v>
      </c>
      <c r="H255" s="72" t="b">
        <f>IF(COUNTIF(ParametrosSemSeedFixa!$A:$A,Parametros!A255)&gt;0,FALSE,TRUE)</f>
        <v>0</v>
      </c>
      <c r="I255" s="72" t="str">
        <f t="shared" si="12"/>
        <v>OK</v>
      </c>
      <c r="J255" s="72" t="str">
        <f>VLOOKUP(B255,Distribuições!$A$1:$F$13,6,FALSE)</f>
        <v>Parametro 1: média, Parametro 2: desvio padrão</v>
      </c>
      <c r="K255" s="72">
        <f>COUNTIF(Verificação_Parametros!$A:$A,Parametros!A255)</f>
        <v>1</v>
      </c>
    </row>
    <row r="256" spans="1:13" s="72" customFormat="1" ht="12.75" hidden="1" x14ac:dyDescent="0.2">
      <c r="A256" s="72" t="s">
        <v>247</v>
      </c>
      <c r="B256" s="72" t="s">
        <v>463</v>
      </c>
      <c r="C256" s="72">
        <v>4.517221908526256E-3</v>
      </c>
      <c r="D256" s="72">
        <v>1.2169421799424144E-3</v>
      </c>
      <c r="E256" s="72">
        <v>0</v>
      </c>
      <c r="F256" s="72">
        <v>1</v>
      </c>
      <c r="G256" s="72" t="s">
        <v>22</v>
      </c>
      <c r="H256" s="72" t="b">
        <f>IF(COUNTIF(ParametrosSemSeedFixa!$A:$A,Parametros!A256)&gt;0,FALSE,TRUE)</f>
        <v>0</v>
      </c>
      <c r="I256" s="72" t="str">
        <f t="shared" si="12"/>
        <v>OK</v>
      </c>
      <c r="J256" s="72" t="str">
        <f>VLOOKUP(B256,Distribuições!$A$1:$F$13,6,FALSE)</f>
        <v>Parametro 1: média, Parametro 2: desvio padrão, Parametro 3: mínimo, Parametro 4: máximo</v>
      </c>
      <c r="K256" s="72">
        <f>COUNTIF(Verificação_Parametros!$A:$A,Parametros!A256)</f>
        <v>1</v>
      </c>
    </row>
    <row r="257" spans="1:11" s="72" customFormat="1" ht="12.75" hidden="1" x14ac:dyDescent="0.2">
      <c r="A257" s="72" t="s">
        <v>235</v>
      </c>
      <c r="B257" s="72" t="s">
        <v>38</v>
      </c>
      <c r="C257" s="72">
        <v>0</v>
      </c>
      <c r="D257" s="72">
        <v>0</v>
      </c>
      <c r="E257" s="72">
        <v>0</v>
      </c>
      <c r="F257" s="72">
        <v>1</v>
      </c>
      <c r="G257" s="72" t="s">
        <v>22</v>
      </c>
      <c r="H257" s="72" t="b">
        <f>IF(COUNTIF(ParametrosSemSeedFixa!$A:$A,Parametros!A257)&gt;0,FALSE,TRUE)</f>
        <v>0</v>
      </c>
      <c r="I257" s="72" t="str">
        <f t="shared" si="12"/>
        <v>OK</v>
      </c>
      <c r="J257" s="72" t="str">
        <f>VLOOKUP(B257,Distribuições!$A$1:$F$13,6,FALSE)</f>
        <v>Parametro 1: média, Parametro 2: desvio padrão</v>
      </c>
      <c r="K257" s="72">
        <f>COUNTIF(Verificação_Parametros!$A:$A,Parametros!A257)</f>
        <v>1</v>
      </c>
    </row>
    <row r="258" spans="1:11" s="72" customFormat="1" ht="12.75" hidden="1" x14ac:dyDescent="0.2">
      <c r="A258" s="72" t="s">
        <v>239</v>
      </c>
      <c r="B258" s="72" t="s">
        <v>38</v>
      </c>
      <c r="C258" s="72">
        <v>0</v>
      </c>
      <c r="D258" s="72">
        <v>0</v>
      </c>
      <c r="E258" s="72">
        <v>0</v>
      </c>
      <c r="F258" s="72">
        <v>1</v>
      </c>
      <c r="G258" s="72" t="s">
        <v>22</v>
      </c>
      <c r="H258" s="72" t="b">
        <f>IF(COUNTIF(ParametrosSemSeedFixa!$A:$A,Parametros!A258)&gt;0,FALSE,TRUE)</f>
        <v>0</v>
      </c>
      <c r="I258" s="72" t="str">
        <f t="shared" si="12"/>
        <v>OK</v>
      </c>
      <c r="J258" s="72" t="str">
        <f>VLOOKUP(B258,Distribuições!$A$1:$F$13,6,FALSE)</f>
        <v>Parametro 1: média, Parametro 2: desvio padrão</v>
      </c>
      <c r="K258" s="72">
        <f>COUNTIF(Verificação_Parametros!$A:$A,Parametros!A258)</f>
        <v>1</v>
      </c>
    </row>
    <row r="259" spans="1:11" s="72" customFormat="1" ht="12.75" hidden="1" x14ac:dyDescent="0.2">
      <c r="A259" s="72" t="s">
        <v>244</v>
      </c>
      <c r="B259" s="72" t="s">
        <v>463</v>
      </c>
      <c r="C259" s="72">
        <v>0.19728966685488422</v>
      </c>
      <c r="D259" s="72">
        <v>0.10611506557449443</v>
      </c>
      <c r="E259" s="72">
        <v>0</v>
      </c>
      <c r="F259" s="72">
        <v>1</v>
      </c>
      <c r="G259" s="72" t="s">
        <v>22</v>
      </c>
      <c r="H259" s="72" t="b">
        <f>IF(COUNTIF(ParametrosSemSeedFixa!$A:$A,Parametros!A259)&gt;0,FALSE,TRUE)</f>
        <v>0</v>
      </c>
      <c r="I259" s="72" t="str">
        <f t="shared" si="12"/>
        <v>OK</v>
      </c>
      <c r="J259" s="72" t="str">
        <f>VLOOKUP(B259,Distribuições!$A$1:$F$13,6,FALSE)</f>
        <v>Parametro 1: média, Parametro 2: desvio padrão, Parametro 3: mínimo, Parametro 4: máximo</v>
      </c>
      <c r="K259" s="72">
        <f>COUNTIF(Verificação_Parametros!$A:$A,Parametros!A259)</f>
        <v>1</v>
      </c>
    </row>
    <row r="260" spans="1:11" s="72" customFormat="1" ht="12.75" hidden="1" x14ac:dyDescent="0.2">
      <c r="A260" s="72" t="s">
        <v>248</v>
      </c>
      <c r="B260" s="72" t="s">
        <v>463</v>
      </c>
      <c r="C260" s="72">
        <v>2.20214568040655E-2</v>
      </c>
      <c r="D260" s="72">
        <v>9.7408030964799483E-3</v>
      </c>
      <c r="E260" s="72">
        <v>0</v>
      </c>
      <c r="F260" s="72">
        <v>1</v>
      </c>
      <c r="G260" s="72" t="s">
        <v>22</v>
      </c>
      <c r="H260" s="72" t="b">
        <f>IF(COUNTIF(ParametrosSemSeedFixa!$A:$A,Parametros!A260)&gt;0,FALSE,TRUE)</f>
        <v>0</v>
      </c>
      <c r="I260" s="72" t="str">
        <f t="shared" si="12"/>
        <v>OK</v>
      </c>
      <c r="J260" s="72" t="str">
        <f>VLOOKUP(B260,Distribuições!$A$1:$F$13,6,FALSE)</f>
        <v>Parametro 1: média, Parametro 2: desvio padrão, Parametro 3: mínimo, Parametro 4: máximo</v>
      </c>
      <c r="K260" s="72">
        <f>COUNTIF(Verificação_Parametros!$A:$A,Parametros!A260)</f>
        <v>1</v>
      </c>
    </row>
    <row r="261" spans="1:11" s="72" customFormat="1" ht="12.75" hidden="1" x14ac:dyDescent="0.2">
      <c r="A261" s="72" t="s">
        <v>236</v>
      </c>
      <c r="B261" s="72" t="s">
        <v>38</v>
      </c>
      <c r="C261" s="72">
        <v>0</v>
      </c>
      <c r="D261" s="72">
        <v>0</v>
      </c>
      <c r="E261" s="72">
        <v>0</v>
      </c>
      <c r="F261" s="72">
        <v>1</v>
      </c>
      <c r="G261" s="72" t="s">
        <v>22</v>
      </c>
      <c r="H261" s="72" t="b">
        <f>IF(COUNTIF(ParametrosSemSeedFixa!$A:$A,Parametros!A261)&gt;0,FALSE,TRUE)</f>
        <v>0</v>
      </c>
      <c r="I261" s="72" t="str">
        <f t="shared" si="12"/>
        <v>OK</v>
      </c>
      <c r="J261" s="72" t="str">
        <f>VLOOKUP(B261,Distribuições!$A$1:$F$13,6,FALSE)</f>
        <v>Parametro 1: média, Parametro 2: desvio padrão</v>
      </c>
      <c r="K261" s="72">
        <f>COUNTIF(Verificação_Parametros!$A:$A,Parametros!A261)</f>
        <v>1</v>
      </c>
    </row>
    <row r="262" spans="1:11" s="72" customFormat="1" ht="12.75" hidden="1" x14ac:dyDescent="0.2">
      <c r="A262" s="72" t="s">
        <v>240</v>
      </c>
      <c r="B262" s="72" t="s">
        <v>38</v>
      </c>
      <c r="C262" s="72">
        <v>0</v>
      </c>
      <c r="D262" s="72">
        <v>0</v>
      </c>
      <c r="E262" s="72">
        <v>0</v>
      </c>
      <c r="F262" s="72">
        <v>1</v>
      </c>
      <c r="G262" s="72" t="s">
        <v>22</v>
      </c>
      <c r="H262" s="72" t="b">
        <f>IF(COUNTIF(ParametrosSemSeedFixa!$A:$A,Parametros!A262)&gt;0,FALSE,TRUE)</f>
        <v>0</v>
      </c>
      <c r="I262" s="72" t="str">
        <f t="shared" si="12"/>
        <v>OK</v>
      </c>
      <c r="J262" s="72" t="str">
        <f>VLOOKUP(B262,Distribuições!$A$1:$F$13,6,FALSE)</f>
        <v>Parametro 1: média, Parametro 2: desvio padrão</v>
      </c>
      <c r="K262" s="72">
        <f>COUNTIF(Verificação_Parametros!$A:$A,Parametros!A262)</f>
        <v>1</v>
      </c>
    </row>
    <row r="263" spans="1:11" s="72" customFormat="1" ht="12.75" hidden="1" x14ac:dyDescent="0.2">
      <c r="A263" s="72" t="s">
        <v>52</v>
      </c>
      <c r="B263" s="72" t="s">
        <v>463</v>
      </c>
      <c r="C263" s="72">
        <v>4.2009099962777778</v>
      </c>
      <c r="D263" s="72">
        <v>1.4172802723165652</v>
      </c>
      <c r="E263" s="72">
        <v>0</v>
      </c>
      <c r="F263" s="72">
        <f>C263+D263*10+1</f>
        <v>19.373712719443432</v>
      </c>
      <c r="G263" s="72" t="s">
        <v>22</v>
      </c>
      <c r="H263" s="72" t="b">
        <f>IF(COUNTIF(ParametrosSemSeedFixa!$A:$A,Parametros!A263)&gt;0,FALSE,TRUE)</f>
        <v>0</v>
      </c>
      <c r="I263" s="72" t="str">
        <f t="shared" si="12"/>
        <v>OK</v>
      </c>
      <c r="J263" s="72" t="str">
        <f>VLOOKUP(B263,Distribuições!$A$1:$F$13,6,FALSE)</f>
        <v>Parametro 1: média, Parametro 2: desvio padrão, Parametro 3: mínimo, Parametro 4: máximo</v>
      </c>
      <c r="K263" s="72">
        <f>COUNTIF(Verificação_Parametros!$A:$A,Parametros!A263)</f>
        <v>1</v>
      </c>
    </row>
    <row r="264" spans="1:11" s="72" customFormat="1" ht="12.75" hidden="1" x14ac:dyDescent="0.2">
      <c r="A264" s="72" t="s">
        <v>150</v>
      </c>
      <c r="B264" s="72" t="s">
        <v>38</v>
      </c>
      <c r="C264" s="72">
        <v>0.2044537027147259</v>
      </c>
      <c r="D264" s="72">
        <v>0</v>
      </c>
      <c r="G264" s="72" t="s">
        <v>22</v>
      </c>
      <c r="H264" s="72" t="b">
        <f>IF(COUNTIF(ParametrosSemSeedFixa!$A:$A,Parametros!A264)&gt;0,FALSE,TRUE)</f>
        <v>1</v>
      </c>
      <c r="I264" s="72" t="str">
        <f t="shared" si="12"/>
        <v>OK</v>
      </c>
      <c r="J264" s="72" t="str">
        <f>VLOOKUP(B264,Distribuições!$A$1:$F$13,6,FALSE)</f>
        <v>Parametro 1: média, Parametro 2: desvio padrão</v>
      </c>
      <c r="K264" s="72">
        <f>COUNTIF(Verificação_Parametros!$A:$A,Parametros!A264)</f>
        <v>1</v>
      </c>
    </row>
    <row r="265" spans="1:11" s="72" customFormat="1" ht="12.75" hidden="1" x14ac:dyDescent="0.2">
      <c r="A265" s="72" t="s">
        <v>151</v>
      </c>
      <c r="B265" s="72" t="s">
        <v>38</v>
      </c>
      <c r="C265" s="72">
        <v>1.5491573940793143E-3</v>
      </c>
      <c r="D265" s="72">
        <v>0</v>
      </c>
      <c r="G265" s="72" t="s">
        <v>22</v>
      </c>
      <c r="H265" s="72" t="b">
        <f>IF(COUNTIF(ParametrosSemSeedFixa!$A:$A,Parametros!A265)&gt;0,FALSE,TRUE)</f>
        <v>1</v>
      </c>
      <c r="I265" s="72" t="str">
        <f t="shared" si="12"/>
        <v>OK</v>
      </c>
      <c r="J265" s="72" t="str">
        <f>VLOOKUP(B265,Distribuições!$A$1:$F$13,6,FALSE)</f>
        <v>Parametro 1: média, Parametro 2: desvio padrão</v>
      </c>
      <c r="K265" s="72">
        <f>COUNTIF(Verificação_Parametros!$A:$A,Parametros!A265)</f>
        <v>1</v>
      </c>
    </row>
    <row r="266" spans="1:11" s="72" customFormat="1" ht="12.75" hidden="1" x14ac:dyDescent="0.2">
      <c r="A266" s="72" t="s">
        <v>152</v>
      </c>
      <c r="B266" s="72" t="s">
        <v>38</v>
      </c>
      <c r="C266" s="72">
        <v>-4.399566149642267E-3</v>
      </c>
      <c r="D266" s="72">
        <v>0</v>
      </c>
      <c r="G266" s="72" t="s">
        <v>22</v>
      </c>
      <c r="H266" s="72" t="b">
        <f>IF(COUNTIF(ParametrosSemSeedFixa!$A:$A,Parametros!A266)&gt;0,FALSE,TRUE)</f>
        <v>1</v>
      </c>
      <c r="I266" s="72" t="str">
        <f t="shared" si="12"/>
        <v>OK</v>
      </c>
      <c r="J266" s="72" t="str">
        <f>VLOOKUP(B266,Distribuições!$A$1:$F$13,6,FALSE)</f>
        <v>Parametro 1: média, Parametro 2: desvio padrão</v>
      </c>
      <c r="K266" s="72">
        <f>COUNTIF(Verificação_Parametros!$A:$A,Parametros!A266)</f>
        <v>1</v>
      </c>
    </row>
    <row r="267" spans="1:11" s="72" customFormat="1" ht="12.75" hidden="1" x14ac:dyDescent="0.2">
      <c r="A267" s="72" t="s">
        <v>167</v>
      </c>
      <c r="B267" s="72" t="s">
        <v>38</v>
      </c>
      <c r="C267" s="72">
        <v>0</v>
      </c>
      <c r="D267" s="72">
        <v>0</v>
      </c>
      <c r="G267" s="72" t="s">
        <v>22</v>
      </c>
      <c r="H267" s="72" t="b">
        <f>IF(COUNTIF(ParametrosSemSeedFixa!$A:$A,Parametros!A267)&gt;0,FALSE,TRUE)</f>
        <v>1</v>
      </c>
      <c r="I267" s="72" t="str">
        <f t="shared" si="12"/>
        <v>OK</v>
      </c>
      <c r="J267" s="72" t="str">
        <f>VLOOKUP(B267,Distribuições!$A$1:$F$13,6,FALSE)</f>
        <v>Parametro 1: média, Parametro 2: desvio padrão</v>
      </c>
      <c r="K267" s="72">
        <f>COUNTIF(Verificação_Parametros!$A:$A,Parametros!A267)</f>
        <v>1</v>
      </c>
    </row>
    <row r="268" spans="1:11" s="72" customFormat="1" ht="12.75" hidden="1" x14ac:dyDescent="0.2">
      <c r="A268" s="72" t="s">
        <v>170</v>
      </c>
      <c r="B268" s="72" t="s">
        <v>38</v>
      </c>
      <c r="C268" s="72">
        <v>0</v>
      </c>
      <c r="D268" s="72">
        <v>0</v>
      </c>
      <c r="G268" s="72" t="s">
        <v>22</v>
      </c>
      <c r="H268" s="72" t="b">
        <f>IF(COUNTIF(ParametrosSemSeedFixa!$A:$A,Parametros!A268)&gt;0,FALSE,TRUE)</f>
        <v>1</v>
      </c>
      <c r="I268" s="72" t="str">
        <f t="shared" si="12"/>
        <v>OK</v>
      </c>
      <c r="J268" s="72" t="str">
        <f>VLOOKUP(B268,Distribuições!$A$1:$F$13,6,FALSE)</f>
        <v>Parametro 1: média, Parametro 2: desvio padrão</v>
      </c>
      <c r="K268" s="72">
        <f>COUNTIF(Verificação_Parametros!$A:$A,Parametros!A268)</f>
        <v>1</v>
      </c>
    </row>
    <row r="269" spans="1:11" s="72" customFormat="1" ht="12.75" hidden="1" x14ac:dyDescent="0.2">
      <c r="A269" s="72" t="s">
        <v>168</v>
      </c>
      <c r="B269" s="72" t="s">
        <v>38</v>
      </c>
      <c r="C269" s="72">
        <v>0</v>
      </c>
      <c r="D269" s="72">
        <v>0</v>
      </c>
      <c r="G269" s="72" t="s">
        <v>22</v>
      </c>
      <c r="H269" s="72" t="b">
        <f>IF(COUNTIF(ParametrosSemSeedFixa!$A:$A,Parametros!A269)&gt;0,FALSE,TRUE)</f>
        <v>1</v>
      </c>
      <c r="I269" s="72" t="str">
        <f t="shared" si="12"/>
        <v>OK</v>
      </c>
      <c r="J269" s="72" t="str">
        <f>VLOOKUP(B269,Distribuições!$A$1:$F$13,6,FALSE)</f>
        <v>Parametro 1: média, Parametro 2: desvio padrão</v>
      </c>
      <c r="K269" s="72">
        <f>COUNTIF(Verificação_Parametros!$A:$A,Parametros!A269)</f>
        <v>1</v>
      </c>
    </row>
    <row r="270" spans="1:11" s="72" customFormat="1" ht="12.75" hidden="1" x14ac:dyDescent="0.2">
      <c r="A270" s="72" t="s">
        <v>169</v>
      </c>
      <c r="B270" s="72" t="s">
        <v>38</v>
      </c>
      <c r="C270" s="72">
        <v>0</v>
      </c>
      <c r="D270" s="72">
        <v>0</v>
      </c>
      <c r="G270" s="72" t="s">
        <v>22</v>
      </c>
      <c r="H270" s="72" t="b">
        <f>IF(COUNTIF(ParametrosSemSeedFixa!$A:$A,Parametros!A270)&gt;0,FALSE,TRUE)</f>
        <v>1</v>
      </c>
      <c r="I270" s="72" t="str">
        <f t="shared" si="12"/>
        <v>OK</v>
      </c>
      <c r="J270" s="72" t="str">
        <f>VLOOKUP(B270,Distribuições!$A$1:$F$13,6,FALSE)</f>
        <v>Parametro 1: média, Parametro 2: desvio padrão</v>
      </c>
      <c r="K270" s="72">
        <f>COUNTIF(Verificação_Parametros!$A:$A,Parametros!A270)</f>
        <v>1</v>
      </c>
    </row>
    <row r="271" spans="1:11" s="72" customFormat="1" ht="12.75" hidden="1" x14ac:dyDescent="0.2">
      <c r="A271" s="72" t="s">
        <v>171</v>
      </c>
      <c r="B271" s="72" t="s">
        <v>38</v>
      </c>
      <c r="C271" s="72">
        <v>32</v>
      </c>
      <c r="D271" s="72">
        <v>0</v>
      </c>
      <c r="G271" s="72" t="s">
        <v>22</v>
      </c>
      <c r="H271" s="72" t="b">
        <f>IF(COUNTIF(ParametrosSemSeedFixa!$A:$A,Parametros!A271)&gt;0,FALSE,TRUE)</f>
        <v>1</v>
      </c>
      <c r="I271" s="72" t="str">
        <f t="shared" si="12"/>
        <v>OK</v>
      </c>
      <c r="J271" s="72" t="str">
        <f>VLOOKUP(B271,Distribuições!$A$1:$F$13,6,FALSE)</f>
        <v>Parametro 1: média, Parametro 2: desvio padrão</v>
      </c>
      <c r="K271" s="72">
        <f>COUNTIF(Verificação_Parametros!$A:$A,Parametros!A271)</f>
        <v>1</v>
      </c>
    </row>
    <row r="272" spans="1:11" s="72" customFormat="1" ht="12.75" hidden="1" x14ac:dyDescent="0.2">
      <c r="A272" s="72" t="s">
        <v>211</v>
      </c>
      <c r="B272" s="72" t="s">
        <v>38</v>
      </c>
      <c r="C272" s="72">
        <v>7.8975872998198113</v>
      </c>
      <c r="D272" s="72">
        <v>0</v>
      </c>
      <c r="G272" s="72" t="s">
        <v>22</v>
      </c>
      <c r="H272" s="72" t="b">
        <f>IF(COUNTIF(ParametrosSemSeedFixa!$A:$A,Parametros!A272)&gt;0,FALSE,TRUE)</f>
        <v>1</v>
      </c>
      <c r="I272" s="72" t="str">
        <f t="shared" si="12"/>
        <v>OK</v>
      </c>
      <c r="J272" s="72" t="str">
        <f>VLOOKUP(B272,Distribuições!$A$1:$F$13,6,FALSE)</f>
        <v>Parametro 1: média, Parametro 2: desvio padrão</v>
      </c>
      <c r="K272" s="72">
        <f>COUNTIF(Verificação_Parametros!$A:$A,Parametros!A272)</f>
        <v>1</v>
      </c>
    </row>
    <row r="273" spans="1:11" s="72" customFormat="1" ht="12.75" hidden="1" x14ac:dyDescent="0.2">
      <c r="A273" s="72" t="s">
        <v>215</v>
      </c>
      <c r="B273" s="72" t="s">
        <v>38</v>
      </c>
      <c r="C273" s="72">
        <v>0.62289934258889479</v>
      </c>
      <c r="D273" s="72">
        <v>0</v>
      </c>
      <c r="G273" s="72" t="s">
        <v>22</v>
      </c>
      <c r="H273" s="72" t="b">
        <f>IF(COUNTIF(ParametrosSemSeedFixa!$A:$A,Parametros!A273)&gt;0,FALSE,TRUE)</f>
        <v>1</v>
      </c>
      <c r="I273" s="72" t="str">
        <f t="shared" si="12"/>
        <v>OK</v>
      </c>
      <c r="J273" s="72" t="str">
        <f>VLOOKUP(B273,Distribuições!$A$1:$F$13,6,FALSE)</f>
        <v>Parametro 1: média, Parametro 2: desvio padrão</v>
      </c>
      <c r="K273" s="72">
        <f>COUNTIF(Verificação_Parametros!$A:$A,Parametros!A273)</f>
        <v>1</v>
      </c>
    </row>
    <row r="274" spans="1:11" s="72" customFormat="1" ht="12.75" hidden="1" x14ac:dyDescent="0.2">
      <c r="A274" s="72" t="s">
        <v>210</v>
      </c>
      <c r="B274" s="72" t="s">
        <v>38</v>
      </c>
      <c r="C274" s="72">
        <v>9.0134963707211782</v>
      </c>
      <c r="D274" s="72">
        <v>0</v>
      </c>
      <c r="G274" s="72" t="s">
        <v>22</v>
      </c>
      <c r="H274" s="72" t="b">
        <f>IF(COUNTIF(ParametrosSemSeedFixa!$A:$A,Parametros!A274)&gt;0,FALSE,TRUE)</f>
        <v>1</v>
      </c>
      <c r="I274" s="72" t="str">
        <f t="shared" si="12"/>
        <v>OK</v>
      </c>
      <c r="J274" s="72" t="str">
        <f>VLOOKUP(B274,Distribuições!$A$1:$F$13,6,FALSE)</f>
        <v>Parametro 1: média, Parametro 2: desvio padrão</v>
      </c>
      <c r="K274" s="72">
        <f>COUNTIF(Verificação_Parametros!$A:$A,Parametros!A274)</f>
        <v>1</v>
      </c>
    </row>
    <row r="275" spans="1:11" s="72" customFormat="1" ht="12.75" hidden="1" x14ac:dyDescent="0.2">
      <c r="A275" s="72" t="s">
        <v>212</v>
      </c>
      <c r="B275" s="72" t="s">
        <v>38</v>
      </c>
      <c r="C275" s="72">
        <v>11.225658326292109</v>
      </c>
      <c r="D275" s="72">
        <v>0</v>
      </c>
      <c r="G275" s="72" t="s">
        <v>22</v>
      </c>
      <c r="H275" s="72" t="b">
        <f>IF(COUNTIF(ParametrosSemSeedFixa!$A:$A,Parametros!A275)&gt;0,FALSE,TRUE)</f>
        <v>1</v>
      </c>
      <c r="I275" s="72" t="str">
        <f t="shared" si="12"/>
        <v>OK</v>
      </c>
      <c r="J275" s="72" t="str">
        <f>VLOOKUP(B275,Distribuições!$A$1:$F$13,6,FALSE)</f>
        <v>Parametro 1: média, Parametro 2: desvio padrão</v>
      </c>
      <c r="K275" s="72">
        <f>COUNTIF(Verificação_Parametros!$A:$A,Parametros!A275)</f>
        <v>1</v>
      </c>
    </row>
    <row r="276" spans="1:11" s="72" customFormat="1" ht="12.75" hidden="1" x14ac:dyDescent="0.2">
      <c r="A276" s="72" t="s">
        <v>213</v>
      </c>
      <c r="B276" s="72" t="s">
        <v>38</v>
      </c>
      <c r="C276" s="72">
        <v>16.96052253162523</v>
      </c>
      <c r="D276" s="72">
        <v>0</v>
      </c>
      <c r="G276" s="72" t="s">
        <v>22</v>
      </c>
      <c r="H276" s="72" t="b">
        <f>IF(COUNTIF(ParametrosSemSeedFixa!$A:$A,Parametros!A276)&gt;0,FALSE,TRUE)</f>
        <v>1</v>
      </c>
      <c r="I276" s="72" t="str">
        <f t="shared" si="12"/>
        <v>OK</v>
      </c>
      <c r="J276" s="72" t="str">
        <f>VLOOKUP(B276,Distribuições!$A$1:$F$13,6,FALSE)</f>
        <v>Parametro 1: média, Parametro 2: desvio padrão</v>
      </c>
      <c r="K276" s="72">
        <f>COUNTIF(Verificação_Parametros!$A:$A,Parametros!A276)</f>
        <v>1</v>
      </c>
    </row>
    <row r="277" spans="1:11" s="72" customFormat="1" ht="12.75" hidden="1" x14ac:dyDescent="0.2">
      <c r="A277" s="72" t="s">
        <v>214</v>
      </c>
      <c r="B277" s="72" t="s">
        <v>38</v>
      </c>
      <c r="C277" s="72">
        <v>7.038585793358461</v>
      </c>
      <c r="D277" s="72">
        <v>0</v>
      </c>
      <c r="G277" s="72" t="s">
        <v>22</v>
      </c>
      <c r="H277" s="72" t="b">
        <f>IF(COUNTIF(ParametrosSemSeedFixa!$A:$A,Parametros!A277)&gt;0,FALSE,TRUE)</f>
        <v>1</v>
      </c>
      <c r="I277" s="72" t="str">
        <f t="shared" si="12"/>
        <v>OK</v>
      </c>
      <c r="J277" s="72" t="str">
        <f>VLOOKUP(B277,Distribuições!$A$1:$F$13,6,FALSE)</f>
        <v>Parametro 1: média, Parametro 2: desvio padrão</v>
      </c>
      <c r="K277" s="72">
        <f>COUNTIF(Verificação_Parametros!$A:$A,Parametros!A277)</f>
        <v>1</v>
      </c>
    </row>
    <row r="278" spans="1:11" s="72" customFormat="1" ht="12.75" hidden="1" x14ac:dyDescent="0.2">
      <c r="A278" s="72" t="s">
        <v>129</v>
      </c>
      <c r="B278" s="72" t="s">
        <v>38</v>
      </c>
      <c r="C278" s="72">
        <v>0</v>
      </c>
      <c r="D278" s="72">
        <v>0</v>
      </c>
      <c r="G278" s="72" t="s">
        <v>22</v>
      </c>
      <c r="H278" s="72" t="b">
        <f>IF(COUNTIF(ParametrosSemSeedFixa!$A:$A,Parametros!A278)&gt;0,FALSE,TRUE)</f>
        <v>1</v>
      </c>
      <c r="I278" s="72" t="str">
        <f t="shared" si="12"/>
        <v>OK</v>
      </c>
      <c r="J278" s="72" t="str">
        <f>VLOOKUP(B278,Distribuições!$A$1:$F$13,6,FALSE)</f>
        <v>Parametro 1: média, Parametro 2: desvio padrão</v>
      </c>
      <c r="K278" s="72">
        <f>COUNTIF(Verificação_Parametros!$A:$A,Parametros!A278)</f>
        <v>1</v>
      </c>
    </row>
    <row r="279" spans="1:11" s="72" customFormat="1" ht="12.75" hidden="1" x14ac:dyDescent="0.2">
      <c r="A279" s="72" t="s">
        <v>132</v>
      </c>
      <c r="B279" s="72" t="s">
        <v>38</v>
      </c>
      <c r="C279" s="72">
        <v>0</v>
      </c>
      <c r="D279" s="72">
        <v>0</v>
      </c>
      <c r="G279" s="72" t="s">
        <v>22</v>
      </c>
      <c r="H279" s="72" t="b">
        <f>IF(COUNTIF(ParametrosSemSeedFixa!$A:$A,Parametros!A279)&gt;0,FALSE,TRUE)</f>
        <v>1</v>
      </c>
      <c r="I279" s="72" t="str">
        <f t="shared" si="12"/>
        <v>OK</v>
      </c>
      <c r="J279" s="72" t="str">
        <f>VLOOKUP(B279,Distribuições!$A$1:$F$13,6,FALSE)</f>
        <v>Parametro 1: média, Parametro 2: desvio padrão</v>
      </c>
      <c r="K279" s="72">
        <f>COUNTIF(Verificação_Parametros!$A:$A,Parametros!A279)</f>
        <v>1</v>
      </c>
    </row>
    <row r="280" spans="1:11" s="72" customFormat="1" ht="12.75" hidden="1" x14ac:dyDescent="0.2">
      <c r="A280" s="72" t="s">
        <v>130</v>
      </c>
      <c r="B280" s="72" t="s">
        <v>38</v>
      </c>
      <c r="C280" s="72">
        <v>0</v>
      </c>
      <c r="D280" s="72">
        <v>0</v>
      </c>
      <c r="G280" s="72" t="s">
        <v>22</v>
      </c>
      <c r="H280" s="72" t="b">
        <f>IF(COUNTIF(ParametrosSemSeedFixa!$A:$A,Parametros!A280)&gt;0,FALSE,TRUE)</f>
        <v>1</v>
      </c>
      <c r="I280" s="72" t="str">
        <f t="shared" si="12"/>
        <v>OK</v>
      </c>
      <c r="J280" s="72" t="str">
        <f>VLOOKUP(B280,Distribuições!$A$1:$F$13,6,FALSE)</f>
        <v>Parametro 1: média, Parametro 2: desvio padrão</v>
      </c>
      <c r="K280" s="72">
        <f>COUNTIF(Verificação_Parametros!$A:$A,Parametros!A280)</f>
        <v>1</v>
      </c>
    </row>
    <row r="281" spans="1:11" s="72" customFormat="1" ht="12.75" hidden="1" x14ac:dyDescent="0.2">
      <c r="A281" s="72" t="s">
        <v>131</v>
      </c>
      <c r="B281" s="72" t="s">
        <v>38</v>
      </c>
      <c r="C281" s="72">
        <v>0</v>
      </c>
      <c r="D281" s="72">
        <v>0</v>
      </c>
      <c r="G281" s="72" t="s">
        <v>22</v>
      </c>
      <c r="H281" s="72" t="b">
        <f>IF(COUNTIF(ParametrosSemSeedFixa!$A:$A,Parametros!A281)&gt;0,FALSE,TRUE)</f>
        <v>1</v>
      </c>
      <c r="I281" s="72" t="str">
        <f t="shared" si="12"/>
        <v>OK</v>
      </c>
      <c r="J281" s="72" t="str">
        <f>VLOOKUP(B281,Distribuições!$A$1:$F$13,6,FALSE)</f>
        <v>Parametro 1: média, Parametro 2: desvio padrão</v>
      </c>
      <c r="K281" s="72">
        <f>COUNTIF(Verificação_Parametros!$A:$A,Parametros!A281)</f>
        <v>1</v>
      </c>
    </row>
    <row r="282" spans="1:11" s="72" customFormat="1" ht="12.75" hidden="1" x14ac:dyDescent="0.2">
      <c r="A282" s="72" t="s">
        <v>230</v>
      </c>
      <c r="B282" s="72" t="s">
        <v>38</v>
      </c>
      <c r="C282" s="72">
        <v>0</v>
      </c>
      <c r="D282" s="72">
        <f t="shared" ref="D282:D285" si="13">C282*0.01</f>
        <v>0</v>
      </c>
      <c r="G282" s="72" t="s">
        <v>22</v>
      </c>
      <c r="H282" s="72" t="b">
        <f>IF(COUNTIF(ParametrosSemSeedFixa!$A:$A,Parametros!A282)&gt;0,FALSE,TRUE)</f>
        <v>1</v>
      </c>
      <c r="I282" s="72" t="str">
        <f t="shared" ref="I282:I290" si="14">IF(AND(B282="normal",NOT(COUNT(C282:D282)=2)),"Dados Incorretos",
IF(AND(B282="triangular",NOT(COUNT(C282:E282)=3)),"Dados Incorretos",
IF(AND(B282="poisson",NOT(COUNT(C282:D282)=1)),"Dados Incorretos",
IF(AND(B282="normaltruncada",NOT(COUNT(C282:F282)=4)),"Dados Incorretos",
IF(AND(B282="uniforme",NOT(COUNT(C282:D282)=2)),"Dados Incorretos",
IF(AND(B282="poisson_percentual_eventos",NOT(COUNT(C282:D282)=1)),"Dados Incorretos","OK"))))))</f>
        <v>OK</v>
      </c>
      <c r="J282" s="72" t="str">
        <f>VLOOKUP(B282,Distribuições!$A$1:$F$13,6,FALSE)</f>
        <v>Parametro 1: média, Parametro 2: desvio padrão</v>
      </c>
      <c r="K282" s="72">
        <f>COUNTIF(Verificação_Parametros!$A:$A,Parametros!A282)</f>
        <v>1</v>
      </c>
    </row>
    <row r="283" spans="1:11" s="72" customFormat="1" ht="12.75" hidden="1" x14ac:dyDescent="0.2">
      <c r="A283" s="72" t="s">
        <v>161</v>
      </c>
      <c r="B283" s="72" t="s">
        <v>38</v>
      </c>
      <c r="C283" s="72">
        <v>80000</v>
      </c>
      <c r="D283" s="72">
        <v>0</v>
      </c>
      <c r="G283" s="72" t="s">
        <v>22</v>
      </c>
      <c r="H283" s="72" t="b">
        <f>IF(COUNTIF(ParametrosSemSeedFixa!$A:$A,Parametros!A283)&gt;0,FALSE,TRUE)</f>
        <v>1</v>
      </c>
      <c r="I283" s="72" t="str">
        <f t="shared" si="14"/>
        <v>OK</v>
      </c>
      <c r="J283" s="72" t="str">
        <f>VLOOKUP(B283,Distribuições!$A$1:$F$13,6,FALSE)</f>
        <v>Parametro 1: média, Parametro 2: desvio padrão</v>
      </c>
      <c r="K283" s="72">
        <f>COUNTIF(Verificação_Parametros!$A:$A,Parametros!A283)</f>
        <v>1</v>
      </c>
    </row>
    <row r="284" spans="1:11" s="72" customFormat="1" ht="12.75" hidden="1" x14ac:dyDescent="0.2">
      <c r="A284" s="72" t="s">
        <v>230</v>
      </c>
      <c r="B284" s="72" t="s">
        <v>38</v>
      </c>
      <c r="C284" s="72">
        <v>0</v>
      </c>
      <c r="D284" s="72">
        <f t="shared" si="13"/>
        <v>0</v>
      </c>
      <c r="G284" s="72" t="s">
        <v>249</v>
      </c>
      <c r="H284" s="72" t="b">
        <f>IF(COUNTIF(ParametrosSemSeedFixa!$A:$A,Parametros!A284)&gt;0,FALSE,TRUE)</f>
        <v>1</v>
      </c>
      <c r="I284" s="72" t="str">
        <f t="shared" si="14"/>
        <v>OK</v>
      </c>
      <c r="J284" s="72" t="str">
        <f>VLOOKUP(B284,Distribuições!$A$1:$F$13,6,FALSE)</f>
        <v>Parametro 1: média, Parametro 2: desvio padrão</v>
      </c>
      <c r="K284" s="72">
        <f>COUNTIF(Verificação_Parametros!$A:$A,Parametros!A284)</f>
        <v>1</v>
      </c>
    </row>
    <row r="285" spans="1:11" s="72" customFormat="1" ht="12.75" hidden="1" x14ac:dyDescent="0.2">
      <c r="A285" s="72" t="s">
        <v>161</v>
      </c>
      <c r="B285" s="72" t="s">
        <v>38</v>
      </c>
      <c r="C285" s="72">
        <v>0</v>
      </c>
      <c r="D285" s="72">
        <f t="shared" si="13"/>
        <v>0</v>
      </c>
      <c r="G285" s="72" t="s">
        <v>249</v>
      </c>
      <c r="H285" s="72" t="b">
        <f>IF(COUNTIF(ParametrosSemSeedFixa!$A:$A,Parametros!A285)&gt;0,FALSE,TRUE)</f>
        <v>1</v>
      </c>
      <c r="I285" s="72" t="str">
        <f t="shared" si="14"/>
        <v>OK</v>
      </c>
      <c r="J285" s="72" t="str">
        <f>VLOOKUP(B285,Distribuições!$A$1:$F$13,6,FALSE)</f>
        <v>Parametro 1: média, Parametro 2: desvio padrão</v>
      </c>
      <c r="K285" s="72">
        <f>COUNTIF(Verificação_Parametros!$A:$A,Parametros!A285)</f>
        <v>1</v>
      </c>
    </row>
    <row r="286" spans="1:11" s="72" customFormat="1" ht="12.75" hidden="1" x14ac:dyDescent="0.2">
      <c r="A286" s="72" t="s">
        <v>230</v>
      </c>
      <c r="B286" s="72" t="s">
        <v>38</v>
      </c>
      <c r="C286" s="72">
        <v>0</v>
      </c>
      <c r="D286" s="72">
        <f t="shared" ref="D286:D289" si="15">C286*0.01</f>
        <v>0</v>
      </c>
      <c r="G286" s="72" t="s">
        <v>10</v>
      </c>
      <c r="H286" s="72" t="b">
        <f>IF(COUNTIF(ParametrosSemSeedFixa!$A:$A,Parametros!A286)&gt;0,FALSE,TRUE)</f>
        <v>1</v>
      </c>
      <c r="I286" s="72" t="str">
        <f t="shared" si="14"/>
        <v>OK</v>
      </c>
      <c r="J286" s="72" t="str">
        <f>VLOOKUP(B286,Distribuições!$A$1:$F$13,6,FALSE)</f>
        <v>Parametro 1: média, Parametro 2: desvio padrão</v>
      </c>
      <c r="K286" s="72">
        <f>COUNTIF(Verificação_Parametros!$A:$A,Parametros!A286)</f>
        <v>1</v>
      </c>
    </row>
    <row r="287" spans="1:11" s="72" customFormat="1" ht="12.75" hidden="1" x14ac:dyDescent="0.2">
      <c r="A287" s="72" t="s">
        <v>161</v>
      </c>
      <c r="B287" s="72" t="s">
        <v>38</v>
      </c>
      <c r="C287" s="72">
        <v>0</v>
      </c>
      <c r="D287" s="72">
        <f t="shared" si="15"/>
        <v>0</v>
      </c>
      <c r="G287" s="72" t="s">
        <v>10</v>
      </c>
      <c r="H287" s="72" t="b">
        <f>IF(COUNTIF(ParametrosSemSeedFixa!$A:$A,Parametros!A287)&gt;0,FALSE,TRUE)</f>
        <v>1</v>
      </c>
      <c r="I287" s="72" t="str">
        <f t="shared" si="14"/>
        <v>OK</v>
      </c>
      <c r="J287" s="72" t="str">
        <f>VLOOKUP(B287,Distribuições!$A$1:$F$13,6,FALSE)</f>
        <v>Parametro 1: média, Parametro 2: desvio padrão</v>
      </c>
      <c r="K287" s="72">
        <f>COUNTIF(Verificação_Parametros!$A:$A,Parametros!A287)</f>
        <v>1</v>
      </c>
    </row>
    <row r="288" spans="1:11" s="72" customFormat="1" ht="12.75" hidden="1" x14ac:dyDescent="0.2">
      <c r="A288" s="72" t="s">
        <v>230</v>
      </c>
      <c r="B288" s="72" t="s">
        <v>38</v>
      </c>
      <c r="C288" s="72">
        <v>0</v>
      </c>
      <c r="D288" s="72">
        <f t="shared" si="15"/>
        <v>0</v>
      </c>
      <c r="G288" s="72" t="s">
        <v>21</v>
      </c>
      <c r="H288" s="72" t="b">
        <f>IF(COUNTIF(ParametrosSemSeedFixa!$A:$A,Parametros!A288)&gt;0,FALSE,TRUE)</f>
        <v>1</v>
      </c>
      <c r="I288" s="72" t="str">
        <f t="shared" si="14"/>
        <v>OK</v>
      </c>
      <c r="J288" s="72" t="str">
        <f>VLOOKUP(B288,Distribuições!$A$1:$F$13,6,FALSE)</f>
        <v>Parametro 1: média, Parametro 2: desvio padrão</v>
      </c>
      <c r="K288" s="72">
        <f>COUNTIF(Verificação_Parametros!$A:$A,Parametros!A288)</f>
        <v>1</v>
      </c>
    </row>
    <row r="289" spans="1:11" s="72" customFormat="1" ht="12.75" hidden="1" x14ac:dyDescent="0.2">
      <c r="A289" s="72" t="s">
        <v>161</v>
      </c>
      <c r="B289" s="72" t="s">
        <v>38</v>
      </c>
      <c r="C289" s="72">
        <v>0</v>
      </c>
      <c r="D289" s="72">
        <f t="shared" si="15"/>
        <v>0</v>
      </c>
      <c r="G289" s="72" t="s">
        <v>21</v>
      </c>
      <c r="H289" s="72" t="b">
        <f>IF(COUNTIF(ParametrosSemSeedFixa!$A:$A,Parametros!A289)&gt;0,FALSE,TRUE)</f>
        <v>1</v>
      </c>
      <c r="I289" s="72" t="str">
        <f t="shared" si="14"/>
        <v>OK</v>
      </c>
      <c r="J289" s="72" t="str">
        <f>VLOOKUP(B289,Distribuições!$A$1:$F$13,6,FALSE)</f>
        <v>Parametro 1: média, Parametro 2: desvio padrão</v>
      </c>
      <c r="K289" s="72">
        <f>COUNTIF(Verificação_Parametros!$A:$A,Parametros!A289)</f>
        <v>1</v>
      </c>
    </row>
    <row r="290" spans="1:11" hidden="1" x14ac:dyDescent="0.25">
      <c r="A290" s="77" t="s">
        <v>471</v>
      </c>
      <c r="B290" s="72" t="s">
        <v>38</v>
      </c>
      <c r="C290" s="78">
        <v>2.2111111111111108</v>
      </c>
      <c r="D290" s="71">
        <v>0</v>
      </c>
      <c r="E290" s="71">
        <v>0</v>
      </c>
      <c r="F290" s="71">
        <v>5</v>
      </c>
      <c r="G290" s="72" t="s">
        <v>249</v>
      </c>
      <c r="H290" s="72" t="b">
        <f>IF(COUNTIF(ParametrosSemSeedFixa!$A:$A,Parametros!A290)&gt;0,FALSE,TRUE)</f>
        <v>1</v>
      </c>
      <c r="I290" s="72" t="str">
        <f t="shared" si="14"/>
        <v>OK</v>
      </c>
      <c r="J290" s="72" t="str">
        <f>VLOOKUP(B290,Distribuições!$A$1:$F$13,6,FALSE)</f>
        <v>Parametro 1: média, Parametro 2: desvio padrão</v>
      </c>
      <c r="K290" s="72">
        <f>COUNTIF(Verificação_Parametros!$A:$A,Parametros!A290)</f>
        <v>1</v>
      </c>
    </row>
    <row r="291" spans="1:11" hidden="1" x14ac:dyDescent="0.25">
      <c r="A291" s="77" t="s">
        <v>472</v>
      </c>
      <c r="B291" s="72" t="s">
        <v>38</v>
      </c>
      <c r="C291" s="78">
        <v>5.5555555555555558E-3</v>
      </c>
      <c r="D291" s="71">
        <v>0</v>
      </c>
      <c r="E291" s="71">
        <v>0</v>
      </c>
      <c r="F291" s="71">
        <v>5</v>
      </c>
      <c r="G291" s="72" t="s">
        <v>249</v>
      </c>
      <c r="H291" s="72" t="b">
        <f>IF(COUNTIF(ParametrosSemSeedFixa!$A:$A,Parametros!A291)&gt;0,FALSE,TRUE)</f>
        <v>1</v>
      </c>
      <c r="I291" s="72" t="str">
        <f t="shared" ref="I291:I305" si="16">IF(AND(B291="normal",NOT(COUNT(C291:D291)=2)),"Dados Incorretos",
IF(AND(B291="triangular",NOT(COUNT(C291:E291)=3)),"Dados Incorretos",
IF(AND(B291="poisson",NOT(COUNT(C291:D291)=1)),"Dados Incorretos",
IF(AND(B291="normaltruncada",NOT(COUNT(C291:F291)=4)),"Dados Incorretos",
IF(AND(B291="uniforme",NOT(COUNT(C291:D291)=2)),"Dados Incorretos",
IF(AND(B291="poisson_percentual_eventos",NOT(COUNT(C291:D291)=1)),"Dados Incorretos","OK"))))))</f>
        <v>OK</v>
      </c>
      <c r="J291" s="72" t="str">
        <f>VLOOKUP(B291,Distribuições!$A$1:$F$13,6,FALSE)</f>
        <v>Parametro 1: média, Parametro 2: desvio padrão</v>
      </c>
      <c r="K291" s="72">
        <f>COUNTIF(Verificação_Parametros!$A:$A,Parametros!A291)</f>
        <v>1</v>
      </c>
    </row>
    <row r="292" spans="1:11" hidden="1" x14ac:dyDescent="0.25">
      <c r="A292" s="77" t="s">
        <v>473</v>
      </c>
      <c r="B292" s="72" t="s">
        <v>38</v>
      </c>
      <c r="C292" s="78">
        <v>1</v>
      </c>
      <c r="D292" s="71">
        <v>0</v>
      </c>
      <c r="E292" s="71">
        <v>0</v>
      </c>
      <c r="F292" s="71">
        <v>5</v>
      </c>
      <c r="G292" s="72" t="s">
        <v>249</v>
      </c>
      <c r="H292" s="72" t="b">
        <f>IF(COUNTIF(ParametrosSemSeedFixa!$A:$A,Parametros!A292)&gt;0,FALSE,TRUE)</f>
        <v>1</v>
      </c>
      <c r="I292" s="72" t="str">
        <f t="shared" si="16"/>
        <v>OK</v>
      </c>
      <c r="J292" s="72" t="str">
        <f>VLOOKUP(B292,Distribuições!$A$1:$F$13,6,FALSE)</f>
        <v>Parametro 1: média, Parametro 2: desvio padrão</v>
      </c>
      <c r="K292" s="72">
        <f>COUNTIF(Verificação_Parametros!$A:$A,Parametros!A292)</f>
        <v>1</v>
      </c>
    </row>
    <row r="293" spans="1:11" hidden="1" x14ac:dyDescent="0.25">
      <c r="A293" s="77" t="s">
        <v>474</v>
      </c>
      <c r="B293" s="72" t="s">
        <v>38</v>
      </c>
      <c r="C293" s="78">
        <v>7.2222222222222229E-2</v>
      </c>
      <c r="D293" s="71">
        <v>0</v>
      </c>
      <c r="E293" s="71">
        <v>0</v>
      </c>
      <c r="F293" s="71">
        <v>5</v>
      </c>
      <c r="G293" s="72" t="s">
        <v>249</v>
      </c>
      <c r="H293" s="72" t="b">
        <f>IF(COUNTIF(ParametrosSemSeedFixa!$A:$A,Parametros!A293)&gt;0,FALSE,TRUE)</f>
        <v>1</v>
      </c>
      <c r="I293" s="72" t="str">
        <f t="shared" si="16"/>
        <v>OK</v>
      </c>
      <c r="J293" s="72" t="str">
        <f>VLOOKUP(B293,Distribuições!$A$1:$F$13,6,FALSE)</f>
        <v>Parametro 1: média, Parametro 2: desvio padrão</v>
      </c>
      <c r="K293" s="72">
        <f>COUNTIF(Verificação_Parametros!$A:$A,Parametros!A293)</f>
        <v>1</v>
      </c>
    </row>
    <row r="294" spans="1:11" hidden="1" x14ac:dyDescent="0.25">
      <c r="A294" s="77" t="s">
        <v>471</v>
      </c>
      <c r="B294" s="72" t="s">
        <v>38</v>
      </c>
      <c r="C294" s="78">
        <v>2.2111111111111108</v>
      </c>
      <c r="D294" s="71">
        <v>0</v>
      </c>
      <c r="E294" s="71">
        <v>0</v>
      </c>
      <c r="F294" s="71">
        <v>5</v>
      </c>
      <c r="G294" s="72" t="s">
        <v>10</v>
      </c>
      <c r="H294" s="72" t="b">
        <f>IF(COUNTIF(ParametrosSemSeedFixa!$A:$A,Parametros!A294)&gt;0,FALSE,TRUE)</f>
        <v>1</v>
      </c>
      <c r="I294" s="72" t="str">
        <f t="shared" si="16"/>
        <v>OK</v>
      </c>
      <c r="J294" s="72" t="str">
        <f>VLOOKUP(B294,Distribuições!$A$1:$F$13,6,FALSE)</f>
        <v>Parametro 1: média, Parametro 2: desvio padrão</v>
      </c>
      <c r="K294" s="72">
        <f>COUNTIF(Verificação_Parametros!$A:$A,Parametros!A294)</f>
        <v>1</v>
      </c>
    </row>
    <row r="295" spans="1:11" hidden="1" x14ac:dyDescent="0.25">
      <c r="A295" s="77" t="s">
        <v>472</v>
      </c>
      <c r="B295" s="72" t="s">
        <v>38</v>
      </c>
      <c r="C295" s="78">
        <v>5.5555555555555558E-3</v>
      </c>
      <c r="D295" s="71">
        <v>0</v>
      </c>
      <c r="E295" s="71">
        <v>0</v>
      </c>
      <c r="F295" s="71">
        <v>5</v>
      </c>
      <c r="G295" s="72" t="s">
        <v>10</v>
      </c>
      <c r="H295" s="72" t="b">
        <f>IF(COUNTIF(ParametrosSemSeedFixa!$A:$A,Parametros!A295)&gt;0,FALSE,TRUE)</f>
        <v>1</v>
      </c>
      <c r="I295" s="72" t="str">
        <f t="shared" si="16"/>
        <v>OK</v>
      </c>
      <c r="J295" s="72" t="str">
        <f>VLOOKUP(B295,Distribuições!$A$1:$F$13,6,FALSE)</f>
        <v>Parametro 1: média, Parametro 2: desvio padrão</v>
      </c>
      <c r="K295" s="72">
        <f>COUNTIF(Verificação_Parametros!$A:$A,Parametros!A295)</f>
        <v>1</v>
      </c>
    </row>
    <row r="296" spans="1:11" hidden="1" x14ac:dyDescent="0.25">
      <c r="A296" s="77" t="s">
        <v>473</v>
      </c>
      <c r="B296" s="72" t="s">
        <v>38</v>
      </c>
      <c r="C296" s="78">
        <v>1</v>
      </c>
      <c r="D296" s="71">
        <v>0</v>
      </c>
      <c r="E296" s="71">
        <v>0</v>
      </c>
      <c r="F296" s="71">
        <v>5</v>
      </c>
      <c r="G296" s="72" t="s">
        <v>10</v>
      </c>
      <c r="H296" s="72" t="b">
        <f>IF(COUNTIF(ParametrosSemSeedFixa!$A:$A,Parametros!A296)&gt;0,FALSE,TRUE)</f>
        <v>1</v>
      </c>
      <c r="I296" s="72" t="str">
        <f t="shared" si="16"/>
        <v>OK</v>
      </c>
      <c r="J296" s="72" t="str">
        <f>VLOOKUP(B296,Distribuições!$A$1:$F$13,6,FALSE)</f>
        <v>Parametro 1: média, Parametro 2: desvio padrão</v>
      </c>
      <c r="K296" s="72">
        <f>COUNTIF(Verificação_Parametros!$A:$A,Parametros!A296)</f>
        <v>1</v>
      </c>
    </row>
    <row r="297" spans="1:11" hidden="1" x14ac:dyDescent="0.25">
      <c r="A297" s="77" t="s">
        <v>474</v>
      </c>
      <c r="B297" s="72" t="s">
        <v>38</v>
      </c>
      <c r="C297" s="78">
        <v>7.2222222222222229E-2</v>
      </c>
      <c r="D297" s="71">
        <v>0</v>
      </c>
      <c r="E297" s="71">
        <v>0</v>
      </c>
      <c r="F297" s="71">
        <v>5</v>
      </c>
      <c r="G297" s="72" t="s">
        <v>10</v>
      </c>
      <c r="H297" s="72" t="b">
        <f>IF(COUNTIF(ParametrosSemSeedFixa!$A:$A,Parametros!A297)&gt;0,FALSE,TRUE)</f>
        <v>1</v>
      </c>
      <c r="I297" s="72" t="str">
        <f t="shared" si="16"/>
        <v>OK</v>
      </c>
      <c r="J297" s="72" t="str">
        <f>VLOOKUP(B297,Distribuições!$A$1:$F$13,6,FALSE)</f>
        <v>Parametro 1: média, Parametro 2: desvio padrão</v>
      </c>
      <c r="K297" s="72">
        <f>COUNTIF(Verificação_Parametros!$A:$A,Parametros!A297)</f>
        <v>1</v>
      </c>
    </row>
    <row r="298" spans="1:11" hidden="1" x14ac:dyDescent="0.25">
      <c r="A298" s="77" t="s">
        <v>471</v>
      </c>
      <c r="B298" s="72" t="s">
        <v>38</v>
      </c>
      <c r="C298" s="78">
        <v>2.2111111111111108</v>
      </c>
      <c r="D298" s="71">
        <v>0</v>
      </c>
      <c r="E298" s="71">
        <v>0</v>
      </c>
      <c r="F298" s="71">
        <v>5</v>
      </c>
      <c r="G298" s="72" t="s">
        <v>21</v>
      </c>
      <c r="H298" s="72" t="b">
        <f>IF(COUNTIF(ParametrosSemSeedFixa!$A:$A,Parametros!A298)&gt;0,FALSE,TRUE)</f>
        <v>1</v>
      </c>
      <c r="I298" s="72" t="str">
        <f t="shared" si="16"/>
        <v>OK</v>
      </c>
      <c r="J298" s="72" t="str">
        <f>VLOOKUP(B298,Distribuições!$A$1:$F$13,6,FALSE)</f>
        <v>Parametro 1: média, Parametro 2: desvio padrão</v>
      </c>
      <c r="K298" s="72">
        <f>COUNTIF(Verificação_Parametros!$A:$A,Parametros!A298)</f>
        <v>1</v>
      </c>
    </row>
    <row r="299" spans="1:11" hidden="1" x14ac:dyDescent="0.25">
      <c r="A299" s="77" t="s">
        <v>472</v>
      </c>
      <c r="B299" s="72" t="s">
        <v>38</v>
      </c>
      <c r="C299" s="78">
        <v>5.5555555555555558E-3</v>
      </c>
      <c r="D299" s="71">
        <v>0</v>
      </c>
      <c r="E299" s="71">
        <v>0</v>
      </c>
      <c r="F299" s="71">
        <v>5</v>
      </c>
      <c r="G299" s="72" t="s">
        <v>21</v>
      </c>
      <c r="H299" s="72" t="b">
        <f>IF(COUNTIF(ParametrosSemSeedFixa!$A:$A,Parametros!A299)&gt;0,FALSE,TRUE)</f>
        <v>1</v>
      </c>
      <c r="I299" s="72" t="str">
        <f t="shared" si="16"/>
        <v>OK</v>
      </c>
      <c r="J299" s="72" t="str">
        <f>VLOOKUP(B299,Distribuições!$A$1:$F$13,6,FALSE)</f>
        <v>Parametro 1: média, Parametro 2: desvio padrão</v>
      </c>
      <c r="K299" s="72">
        <f>COUNTIF(Verificação_Parametros!$A:$A,Parametros!A299)</f>
        <v>1</v>
      </c>
    </row>
    <row r="300" spans="1:11" hidden="1" x14ac:dyDescent="0.25">
      <c r="A300" s="77" t="s">
        <v>473</v>
      </c>
      <c r="B300" s="72" t="s">
        <v>38</v>
      </c>
      <c r="C300" s="78">
        <v>1</v>
      </c>
      <c r="D300" s="71">
        <v>0</v>
      </c>
      <c r="E300" s="71">
        <v>0</v>
      </c>
      <c r="F300" s="71">
        <v>5</v>
      </c>
      <c r="G300" s="72" t="s">
        <v>21</v>
      </c>
      <c r="H300" s="72" t="b">
        <f>IF(COUNTIF(ParametrosSemSeedFixa!$A:$A,Parametros!A300)&gt;0,FALSE,TRUE)</f>
        <v>1</v>
      </c>
      <c r="I300" s="72" t="str">
        <f t="shared" si="16"/>
        <v>OK</v>
      </c>
      <c r="J300" s="72" t="str">
        <f>VLOOKUP(B300,Distribuições!$A$1:$F$13,6,FALSE)</f>
        <v>Parametro 1: média, Parametro 2: desvio padrão</v>
      </c>
      <c r="K300" s="72">
        <f>COUNTIF(Verificação_Parametros!$A:$A,Parametros!A300)</f>
        <v>1</v>
      </c>
    </row>
    <row r="301" spans="1:11" hidden="1" x14ac:dyDescent="0.25">
      <c r="A301" s="77" t="s">
        <v>474</v>
      </c>
      <c r="B301" s="72" t="s">
        <v>38</v>
      </c>
      <c r="C301" s="78">
        <v>7.2222222222222229E-2</v>
      </c>
      <c r="D301" s="71">
        <v>0</v>
      </c>
      <c r="E301" s="71">
        <v>0</v>
      </c>
      <c r="F301" s="71">
        <v>5</v>
      </c>
      <c r="G301" s="72" t="s">
        <v>21</v>
      </c>
      <c r="H301" s="72" t="b">
        <f>IF(COUNTIF(ParametrosSemSeedFixa!$A:$A,Parametros!A301)&gt;0,FALSE,TRUE)</f>
        <v>1</v>
      </c>
      <c r="I301" s="72" t="str">
        <f t="shared" si="16"/>
        <v>OK</v>
      </c>
      <c r="J301" s="72" t="str">
        <f>VLOOKUP(B301,Distribuições!$A$1:$F$13,6,FALSE)</f>
        <v>Parametro 1: média, Parametro 2: desvio padrão</v>
      </c>
      <c r="K301" s="72">
        <f>COUNTIF(Verificação_Parametros!$A:$A,Parametros!A301)</f>
        <v>1</v>
      </c>
    </row>
    <row r="302" spans="1:11" hidden="1" x14ac:dyDescent="0.25">
      <c r="A302" s="77" t="s">
        <v>471</v>
      </c>
      <c r="B302" s="72" t="s">
        <v>38</v>
      </c>
      <c r="C302" s="78">
        <v>2.2111111111111108</v>
      </c>
      <c r="D302" s="71">
        <v>0</v>
      </c>
      <c r="E302" s="71">
        <v>0</v>
      </c>
      <c r="F302" s="71">
        <v>5</v>
      </c>
      <c r="G302" s="72" t="s">
        <v>22</v>
      </c>
      <c r="H302" s="72" t="b">
        <f>IF(COUNTIF(ParametrosSemSeedFixa!$A:$A,Parametros!A302)&gt;0,FALSE,TRUE)</f>
        <v>1</v>
      </c>
      <c r="I302" s="72" t="str">
        <f t="shared" si="16"/>
        <v>OK</v>
      </c>
      <c r="J302" s="72" t="str">
        <f>VLOOKUP(B302,Distribuições!$A$1:$F$13,6,FALSE)</f>
        <v>Parametro 1: média, Parametro 2: desvio padrão</v>
      </c>
      <c r="K302" s="72">
        <f>COUNTIF(Verificação_Parametros!$A:$A,Parametros!A302)</f>
        <v>1</v>
      </c>
    </row>
    <row r="303" spans="1:11" hidden="1" x14ac:dyDescent="0.25">
      <c r="A303" s="77" t="s">
        <v>472</v>
      </c>
      <c r="B303" s="72" t="s">
        <v>38</v>
      </c>
      <c r="C303" s="78">
        <v>5.5555555555555558E-3</v>
      </c>
      <c r="D303" s="71">
        <v>0</v>
      </c>
      <c r="E303" s="71">
        <v>0</v>
      </c>
      <c r="F303" s="71">
        <v>5</v>
      </c>
      <c r="G303" s="72" t="s">
        <v>22</v>
      </c>
      <c r="H303" s="72" t="b">
        <f>IF(COUNTIF(ParametrosSemSeedFixa!$A:$A,Parametros!A303)&gt;0,FALSE,TRUE)</f>
        <v>1</v>
      </c>
      <c r="I303" s="72" t="str">
        <f t="shared" si="16"/>
        <v>OK</v>
      </c>
      <c r="J303" s="72" t="str">
        <f>VLOOKUP(B303,Distribuições!$A$1:$F$13,6,FALSE)</f>
        <v>Parametro 1: média, Parametro 2: desvio padrão</v>
      </c>
      <c r="K303" s="72">
        <f>COUNTIF(Verificação_Parametros!$A:$A,Parametros!A303)</f>
        <v>1</v>
      </c>
    </row>
    <row r="304" spans="1:11" hidden="1" x14ac:dyDescent="0.25">
      <c r="A304" s="77" t="s">
        <v>473</v>
      </c>
      <c r="B304" s="72" t="s">
        <v>38</v>
      </c>
      <c r="C304" s="78">
        <v>1</v>
      </c>
      <c r="D304" s="71">
        <v>0</v>
      </c>
      <c r="E304" s="71">
        <v>0</v>
      </c>
      <c r="F304" s="71">
        <v>5</v>
      </c>
      <c r="G304" s="72" t="s">
        <v>22</v>
      </c>
      <c r="H304" s="72" t="b">
        <f>IF(COUNTIF(ParametrosSemSeedFixa!$A:$A,Parametros!A304)&gt;0,FALSE,TRUE)</f>
        <v>1</v>
      </c>
      <c r="I304" s="72" t="str">
        <f t="shared" si="16"/>
        <v>OK</v>
      </c>
      <c r="J304" s="72" t="str">
        <f>VLOOKUP(B304,Distribuições!$A$1:$F$13,6,FALSE)</f>
        <v>Parametro 1: média, Parametro 2: desvio padrão</v>
      </c>
      <c r="K304" s="72">
        <f>COUNTIF(Verificação_Parametros!$A:$A,Parametros!A304)</f>
        <v>1</v>
      </c>
    </row>
    <row r="305" spans="1:11" hidden="1" x14ac:dyDescent="0.25">
      <c r="A305" s="77" t="s">
        <v>474</v>
      </c>
      <c r="B305" s="72" t="s">
        <v>38</v>
      </c>
      <c r="C305" s="78">
        <v>7.2222222222222229E-2</v>
      </c>
      <c r="D305" s="71">
        <v>0</v>
      </c>
      <c r="E305" s="71">
        <v>0</v>
      </c>
      <c r="F305" s="71">
        <v>5</v>
      </c>
      <c r="G305" s="72" t="s">
        <v>22</v>
      </c>
      <c r="H305" s="72" t="b">
        <f>IF(COUNTIF(ParametrosSemSeedFixa!$A:$A,Parametros!A305)&gt;0,FALSE,TRUE)</f>
        <v>1</v>
      </c>
      <c r="I305" s="72" t="str">
        <f t="shared" si="16"/>
        <v>OK</v>
      </c>
      <c r="J305" s="72" t="str">
        <f>VLOOKUP(B305,Distribuições!$A$1:$F$13,6,FALSE)</f>
        <v>Parametro 1: média, Parametro 2: desvio padrão</v>
      </c>
      <c r="K305" s="72">
        <f>COUNTIF(Verificação_Parametros!$A:$A,Parametros!A305)</f>
        <v>1</v>
      </c>
    </row>
    <row r="306" spans="1:11" hidden="1" x14ac:dyDescent="0.25">
      <c r="A306" s="77" t="s">
        <v>479</v>
      </c>
      <c r="B306" s="72" t="s">
        <v>38</v>
      </c>
      <c r="C306" s="78">
        <v>0</v>
      </c>
      <c r="D306" s="78">
        <v>0</v>
      </c>
      <c r="G306" s="72" t="s">
        <v>249</v>
      </c>
      <c r="H306" s="72" t="b">
        <f>IF(COUNTIF(ParametrosSemSeedFixa!$A:$A,Parametros!A306)&gt;0,FALSE,TRUE)</f>
        <v>1</v>
      </c>
      <c r="I306" s="72" t="str">
        <f t="shared" ref="I306:I325" si="17">IF(AND(B306="normal",NOT(COUNT(C306:D306)=2)),"Dados Incorretos",
IF(AND(B306="triangular",NOT(COUNT(C306:E306)=3)),"Dados Incorretos",
IF(AND(B306="poisson",NOT(COUNT(C306:D306)=1)),"Dados Incorretos",
IF(AND(B306="normaltruncada",NOT(COUNT(C306:F306)=4)),"Dados Incorretos",
IF(AND(B306="uniforme",NOT(COUNT(C306:D306)=2)),"Dados Incorretos",
IF(AND(B306="poisson_percentual_eventos",NOT(COUNT(C306:D306)=1)),"Dados Incorretos","OK"))))))</f>
        <v>OK</v>
      </c>
      <c r="J306" s="72" t="str">
        <f>VLOOKUP(B306,Distribuições!$A$1:$F$13,6,FALSE)</f>
        <v>Parametro 1: média, Parametro 2: desvio padrão</v>
      </c>
      <c r="K306" s="72">
        <f>COUNTIF(Verificação_Parametros!$A:$A,Parametros!A306)</f>
        <v>1</v>
      </c>
    </row>
    <row r="307" spans="1:11" hidden="1" x14ac:dyDescent="0.25">
      <c r="A307" s="77" t="s">
        <v>480</v>
      </c>
      <c r="B307" s="72" t="s">
        <v>38</v>
      </c>
      <c r="C307" s="78">
        <v>0</v>
      </c>
      <c r="D307" s="78">
        <v>0</v>
      </c>
      <c r="G307" s="72" t="s">
        <v>249</v>
      </c>
      <c r="H307" s="72" t="b">
        <f>IF(COUNTIF(ParametrosSemSeedFixa!$A:$A,Parametros!A307)&gt;0,FALSE,TRUE)</f>
        <v>1</v>
      </c>
      <c r="I307" s="72" t="str">
        <f t="shared" si="17"/>
        <v>OK</v>
      </c>
      <c r="J307" s="72" t="str">
        <f>VLOOKUP(B307,Distribuições!$A$1:$F$13,6,FALSE)</f>
        <v>Parametro 1: média, Parametro 2: desvio padrão</v>
      </c>
      <c r="K307" s="72">
        <f>COUNTIF(Verificação_Parametros!$A:$A,Parametros!A307)</f>
        <v>1</v>
      </c>
    </row>
    <row r="308" spans="1:11" hidden="1" x14ac:dyDescent="0.25">
      <c r="A308" s="77" t="s">
        <v>481</v>
      </c>
      <c r="B308" s="72" t="s">
        <v>38</v>
      </c>
      <c r="C308" s="78">
        <v>0</v>
      </c>
      <c r="D308" s="78">
        <v>0</v>
      </c>
      <c r="G308" s="72" t="s">
        <v>249</v>
      </c>
      <c r="H308" s="72" t="b">
        <f>IF(COUNTIF(ParametrosSemSeedFixa!$A:$A,Parametros!A308)&gt;0,FALSE,TRUE)</f>
        <v>1</v>
      </c>
      <c r="I308" s="72" t="str">
        <f t="shared" si="17"/>
        <v>OK</v>
      </c>
      <c r="J308" s="72" t="str">
        <f>VLOOKUP(B308,Distribuições!$A$1:$F$13,6,FALSE)</f>
        <v>Parametro 1: média, Parametro 2: desvio padrão</v>
      </c>
      <c r="K308" s="72">
        <f>COUNTIF(Verificação_Parametros!$A:$A,Parametros!A308)</f>
        <v>1</v>
      </c>
    </row>
    <row r="309" spans="1:11" hidden="1" x14ac:dyDescent="0.25">
      <c r="A309" s="77" t="s">
        <v>483</v>
      </c>
      <c r="B309" s="72" t="s">
        <v>38</v>
      </c>
      <c r="C309" s="78">
        <v>0</v>
      </c>
      <c r="D309" s="78">
        <v>0</v>
      </c>
      <c r="G309" s="72" t="s">
        <v>249</v>
      </c>
      <c r="H309" s="72" t="b">
        <f>IF(COUNTIF(ParametrosSemSeedFixa!$A:$A,Parametros!A309)&gt;0,FALSE,TRUE)</f>
        <v>1</v>
      </c>
      <c r="I309" s="72" t="str">
        <f t="shared" si="17"/>
        <v>OK</v>
      </c>
      <c r="J309" s="72" t="str">
        <f>VLOOKUP(B309,Distribuições!$A$1:$F$13,6,FALSE)</f>
        <v>Parametro 1: média, Parametro 2: desvio padrão</v>
      </c>
      <c r="K309" s="72">
        <f>COUNTIF(Verificação_Parametros!$A:$A,Parametros!A309)</f>
        <v>1</v>
      </c>
    </row>
    <row r="310" spans="1:11" hidden="1" x14ac:dyDescent="0.25">
      <c r="A310" s="77" t="s">
        <v>482</v>
      </c>
      <c r="B310" s="72" t="s">
        <v>38</v>
      </c>
      <c r="C310" s="78">
        <v>0</v>
      </c>
      <c r="D310" s="78">
        <v>0</v>
      </c>
      <c r="G310" s="72" t="s">
        <v>249</v>
      </c>
      <c r="H310" s="72" t="b">
        <f>IF(COUNTIF(ParametrosSemSeedFixa!$A:$A,Parametros!A310)&gt;0,FALSE,TRUE)</f>
        <v>1</v>
      </c>
      <c r="I310" s="72" t="str">
        <f t="shared" si="17"/>
        <v>OK</v>
      </c>
      <c r="J310" s="72" t="str">
        <f>VLOOKUP(B310,Distribuições!$A$1:$F$13,6,FALSE)</f>
        <v>Parametro 1: média, Parametro 2: desvio padrão</v>
      </c>
      <c r="K310" s="72">
        <f>COUNTIF(Verificação_Parametros!$A:$A,Parametros!A310)</f>
        <v>1</v>
      </c>
    </row>
    <row r="311" spans="1:11" hidden="1" x14ac:dyDescent="0.25">
      <c r="A311" s="77" t="s">
        <v>479</v>
      </c>
      <c r="B311" s="72" t="s">
        <v>38</v>
      </c>
      <c r="C311" s="78">
        <v>0</v>
      </c>
      <c r="D311" s="78">
        <v>0</v>
      </c>
      <c r="G311" s="72" t="s">
        <v>10</v>
      </c>
      <c r="H311" s="72" t="b">
        <f>IF(COUNTIF(ParametrosSemSeedFixa!$A:$A,Parametros!A311)&gt;0,FALSE,TRUE)</f>
        <v>1</v>
      </c>
      <c r="I311" s="72" t="str">
        <f t="shared" si="17"/>
        <v>OK</v>
      </c>
      <c r="J311" s="72" t="str">
        <f>VLOOKUP(B311,Distribuições!$A$1:$F$13,6,FALSE)</f>
        <v>Parametro 1: média, Parametro 2: desvio padrão</v>
      </c>
      <c r="K311" s="72">
        <f>COUNTIF(Verificação_Parametros!$A:$A,Parametros!A311)</f>
        <v>1</v>
      </c>
    </row>
    <row r="312" spans="1:11" hidden="1" x14ac:dyDescent="0.25">
      <c r="A312" s="77" t="s">
        <v>480</v>
      </c>
      <c r="B312" s="72" t="s">
        <v>38</v>
      </c>
      <c r="C312" s="78">
        <v>0</v>
      </c>
      <c r="D312" s="78">
        <v>0</v>
      </c>
      <c r="G312" s="72" t="s">
        <v>10</v>
      </c>
      <c r="H312" s="72" t="b">
        <f>IF(COUNTIF(ParametrosSemSeedFixa!$A:$A,Parametros!A312)&gt;0,FALSE,TRUE)</f>
        <v>1</v>
      </c>
      <c r="I312" s="72" t="str">
        <f t="shared" si="17"/>
        <v>OK</v>
      </c>
      <c r="J312" s="72" t="str">
        <f>VLOOKUP(B312,Distribuições!$A$1:$F$13,6,FALSE)</f>
        <v>Parametro 1: média, Parametro 2: desvio padrão</v>
      </c>
      <c r="K312" s="72">
        <f>COUNTIF(Verificação_Parametros!$A:$A,Parametros!A312)</f>
        <v>1</v>
      </c>
    </row>
    <row r="313" spans="1:11" hidden="1" x14ac:dyDescent="0.25">
      <c r="A313" s="77" t="s">
        <v>481</v>
      </c>
      <c r="B313" s="72" t="s">
        <v>38</v>
      </c>
      <c r="C313" s="78">
        <v>0</v>
      </c>
      <c r="D313" s="78">
        <v>0</v>
      </c>
      <c r="G313" s="72" t="s">
        <v>10</v>
      </c>
      <c r="H313" s="72" t="b">
        <f>IF(COUNTIF(ParametrosSemSeedFixa!$A:$A,Parametros!A313)&gt;0,FALSE,TRUE)</f>
        <v>1</v>
      </c>
      <c r="I313" s="72" t="str">
        <f t="shared" si="17"/>
        <v>OK</v>
      </c>
      <c r="J313" s="72" t="str">
        <f>VLOOKUP(B313,Distribuições!$A$1:$F$13,6,FALSE)</f>
        <v>Parametro 1: média, Parametro 2: desvio padrão</v>
      </c>
      <c r="K313" s="72">
        <f>COUNTIF(Verificação_Parametros!$A:$A,Parametros!A313)</f>
        <v>1</v>
      </c>
    </row>
    <row r="314" spans="1:11" hidden="1" x14ac:dyDescent="0.25">
      <c r="A314" s="77" t="s">
        <v>483</v>
      </c>
      <c r="B314" s="72" t="s">
        <v>38</v>
      </c>
      <c r="C314" s="78">
        <v>0</v>
      </c>
      <c r="D314" s="78">
        <v>0</v>
      </c>
      <c r="G314" s="72" t="s">
        <v>10</v>
      </c>
      <c r="H314" s="72" t="b">
        <f>IF(COUNTIF(ParametrosSemSeedFixa!$A:$A,Parametros!A314)&gt;0,FALSE,TRUE)</f>
        <v>1</v>
      </c>
      <c r="I314" s="72" t="str">
        <f t="shared" si="17"/>
        <v>OK</v>
      </c>
      <c r="J314" s="72" t="str">
        <f>VLOOKUP(B314,Distribuições!$A$1:$F$13,6,FALSE)</f>
        <v>Parametro 1: média, Parametro 2: desvio padrão</v>
      </c>
      <c r="K314" s="72">
        <f>COUNTIF(Verificação_Parametros!$A:$A,Parametros!A314)</f>
        <v>1</v>
      </c>
    </row>
    <row r="315" spans="1:11" hidden="1" x14ac:dyDescent="0.25">
      <c r="A315" s="77" t="s">
        <v>482</v>
      </c>
      <c r="B315" s="72" t="s">
        <v>38</v>
      </c>
      <c r="C315" s="78">
        <v>0</v>
      </c>
      <c r="D315" s="78">
        <v>0</v>
      </c>
      <c r="G315" s="72" t="s">
        <v>10</v>
      </c>
      <c r="H315" s="72" t="b">
        <f>IF(COUNTIF(ParametrosSemSeedFixa!$A:$A,Parametros!A315)&gt;0,FALSE,TRUE)</f>
        <v>1</v>
      </c>
      <c r="I315" s="72" t="str">
        <f t="shared" si="17"/>
        <v>OK</v>
      </c>
      <c r="J315" s="72" t="str">
        <f>VLOOKUP(B315,Distribuições!$A$1:$F$13,6,FALSE)</f>
        <v>Parametro 1: média, Parametro 2: desvio padrão</v>
      </c>
      <c r="K315" s="72">
        <f>COUNTIF(Verificação_Parametros!$A:$A,Parametros!A315)</f>
        <v>1</v>
      </c>
    </row>
    <row r="316" spans="1:11" hidden="1" x14ac:dyDescent="0.25">
      <c r="A316" s="77" t="s">
        <v>479</v>
      </c>
      <c r="B316" s="72" t="s">
        <v>38</v>
      </c>
      <c r="C316" s="78">
        <v>0</v>
      </c>
      <c r="D316" s="78">
        <v>0</v>
      </c>
      <c r="G316" s="72" t="s">
        <v>21</v>
      </c>
      <c r="H316" s="72" t="b">
        <f>IF(COUNTIF(ParametrosSemSeedFixa!$A:$A,Parametros!A316)&gt;0,FALSE,TRUE)</f>
        <v>1</v>
      </c>
      <c r="I316" s="72" t="str">
        <f t="shared" si="17"/>
        <v>OK</v>
      </c>
      <c r="J316" s="72" t="str">
        <f>VLOOKUP(B316,Distribuições!$A$1:$F$13,6,FALSE)</f>
        <v>Parametro 1: média, Parametro 2: desvio padrão</v>
      </c>
      <c r="K316" s="72">
        <f>COUNTIF(Verificação_Parametros!$A:$A,Parametros!A316)</f>
        <v>1</v>
      </c>
    </row>
    <row r="317" spans="1:11" hidden="1" x14ac:dyDescent="0.25">
      <c r="A317" s="77" t="s">
        <v>480</v>
      </c>
      <c r="B317" s="72" t="s">
        <v>38</v>
      </c>
      <c r="C317" s="78">
        <v>0</v>
      </c>
      <c r="D317" s="78">
        <v>0</v>
      </c>
      <c r="G317" s="72" t="s">
        <v>21</v>
      </c>
      <c r="H317" s="72" t="b">
        <f>IF(COUNTIF(ParametrosSemSeedFixa!$A:$A,Parametros!A317)&gt;0,FALSE,TRUE)</f>
        <v>1</v>
      </c>
      <c r="I317" s="72" t="str">
        <f t="shared" si="17"/>
        <v>OK</v>
      </c>
      <c r="J317" s="72" t="str">
        <f>VLOOKUP(B317,Distribuições!$A$1:$F$13,6,FALSE)</f>
        <v>Parametro 1: média, Parametro 2: desvio padrão</v>
      </c>
      <c r="K317" s="72">
        <f>COUNTIF(Verificação_Parametros!$A:$A,Parametros!A317)</f>
        <v>1</v>
      </c>
    </row>
    <row r="318" spans="1:11" hidden="1" x14ac:dyDescent="0.25">
      <c r="A318" s="77" t="s">
        <v>481</v>
      </c>
      <c r="B318" s="72" t="s">
        <v>38</v>
      </c>
      <c r="C318" s="78">
        <v>0</v>
      </c>
      <c r="D318" s="78">
        <v>0</v>
      </c>
      <c r="G318" s="72" t="s">
        <v>21</v>
      </c>
      <c r="H318" s="72" t="b">
        <f>IF(COUNTIF(ParametrosSemSeedFixa!$A:$A,Parametros!A318)&gt;0,FALSE,TRUE)</f>
        <v>1</v>
      </c>
      <c r="I318" s="72" t="str">
        <f t="shared" si="17"/>
        <v>OK</v>
      </c>
      <c r="J318" s="72" t="str">
        <f>VLOOKUP(B318,Distribuições!$A$1:$F$13,6,FALSE)</f>
        <v>Parametro 1: média, Parametro 2: desvio padrão</v>
      </c>
      <c r="K318" s="72">
        <f>COUNTIF(Verificação_Parametros!$A:$A,Parametros!A318)</f>
        <v>1</v>
      </c>
    </row>
    <row r="319" spans="1:11" hidden="1" x14ac:dyDescent="0.25">
      <c r="A319" s="77" t="s">
        <v>483</v>
      </c>
      <c r="B319" s="72" t="s">
        <v>38</v>
      </c>
      <c r="C319" s="78">
        <v>0</v>
      </c>
      <c r="D319" s="78">
        <v>0</v>
      </c>
      <c r="G319" s="72" t="s">
        <v>21</v>
      </c>
      <c r="H319" s="72" t="b">
        <f>IF(COUNTIF(ParametrosSemSeedFixa!$A:$A,Parametros!A319)&gt;0,FALSE,TRUE)</f>
        <v>1</v>
      </c>
      <c r="I319" s="72" t="str">
        <f t="shared" si="17"/>
        <v>OK</v>
      </c>
      <c r="J319" s="72" t="str">
        <f>VLOOKUP(B319,Distribuições!$A$1:$F$13,6,FALSE)</f>
        <v>Parametro 1: média, Parametro 2: desvio padrão</v>
      </c>
      <c r="K319" s="72">
        <f>COUNTIF(Verificação_Parametros!$A:$A,Parametros!A319)</f>
        <v>1</v>
      </c>
    </row>
    <row r="320" spans="1:11" hidden="1" x14ac:dyDescent="0.25">
      <c r="A320" s="77" t="s">
        <v>482</v>
      </c>
      <c r="B320" s="72" t="s">
        <v>38</v>
      </c>
      <c r="C320" s="78">
        <v>0</v>
      </c>
      <c r="D320" s="78">
        <v>0</v>
      </c>
      <c r="G320" s="72" t="s">
        <v>21</v>
      </c>
      <c r="H320" s="72" t="b">
        <f>IF(COUNTIF(ParametrosSemSeedFixa!$A:$A,Parametros!A320)&gt;0,FALSE,TRUE)</f>
        <v>1</v>
      </c>
      <c r="I320" s="72" t="str">
        <f t="shared" si="17"/>
        <v>OK</v>
      </c>
      <c r="J320" s="72" t="str">
        <f>VLOOKUP(B320,Distribuições!$A$1:$F$13,6,FALSE)</f>
        <v>Parametro 1: média, Parametro 2: desvio padrão</v>
      </c>
      <c r="K320" s="72">
        <f>COUNTIF(Verificação_Parametros!$A:$A,Parametros!A320)</f>
        <v>1</v>
      </c>
    </row>
    <row r="321" spans="1:11" hidden="1" x14ac:dyDescent="0.25">
      <c r="A321" s="77" t="s">
        <v>479</v>
      </c>
      <c r="B321" s="72" t="s">
        <v>38</v>
      </c>
      <c r="C321" s="78">
        <v>0</v>
      </c>
      <c r="D321" s="78">
        <v>0</v>
      </c>
      <c r="G321" s="72" t="s">
        <v>22</v>
      </c>
      <c r="H321" s="72" t="b">
        <f>IF(COUNTIF(ParametrosSemSeedFixa!$A:$A,Parametros!A321)&gt;0,FALSE,TRUE)</f>
        <v>1</v>
      </c>
      <c r="I321" s="72" t="str">
        <f t="shared" si="17"/>
        <v>OK</v>
      </c>
      <c r="J321" s="72" t="str">
        <f>VLOOKUP(B321,Distribuições!$A$1:$F$13,6,FALSE)</f>
        <v>Parametro 1: média, Parametro 2: desvio padrão</v>
      </c>
      <c r="K321" s="72">
        <f>COUNTIF(Verificação_Parametros!$A:$A,Parametros!A321)</f>
        <v>1</v>
      </c>
    </row>
    <row r="322" spans="1:11" hidden="1" x14ac:dyDescent="0.25">
      <c r="A322" s="77" t="s">
        <v>480</v>
      </c>
      <c r="B322" s="72" t="s">
        <v>38</v>
      </c>
      <c r="C322" s="78">
        <v>0</v>
      </c>
      <c r="D322" s="78">
        <v>0</v>
      </c>
      <c r="G322" s="72" t="s">
        <v>22</v>
      </c>
      <c r="H322" s="72" t="b">
        <f>IF(COUNTIF(ParametrosSemSeedFixa!$A:$A,Parametros!A322)&gt;0,FALSE,TRUE)</f>
        <v>1</v>
      </c>
      <c r="I322" s="72" t="str">
        <f t="shared" si="17"/>
        <v>OK</v>
      </c>
      <c r="J322" s="72" t="str">
        <f>VLOOKUP(B322,Distribuições!$A$1:$F$13,6,FALSE)</f>
        <v>Parametro 1: média, Parametro 2: desvio padrão</v>
      </c>
      <c r="K322" s="72">
        <f>COUNTIF(Verificação_Parametros!$A:$A,Parametros!A322)</f>
        <v>1</v>
      </c>
    </row>
    <row r="323" spans="1:11" hidden="1" x14ac:dyDescent="0.25">
      <c r="A323" s="77" t="s">
        <v>481</v>
      </c>
      <c r="B323" s="72" t="s">
        <v>38</v>
      </c>
      <c r="C323" s="78">
        <v>0</v>
      </c>
      <c r="D323" s="78">
        <v>0</v>
      </c>
      <c r="G323" s="72" t="s">
        <v>22</v>
      </c>
      <c r="H323" s="72" t="b">
        <f>IF(COUNTIF(ParametrosSemSeedFixa!$A:$A,Parametros!A323)&gt;0,FALSE,TRUE)</f>
        <v>1</v>
      </c>
      <c r="I323" s="72" t="str">
        <f t="shared" si="17"/>
        <v>OK</v>
      </c>
      <c r="J323" s="72" t="str">
        <f>VLOOKUP(B323,Distribuições!$A$1:$F$13,6,FALSE)</f>
        <v>Parametro 1: média, Parametro 2: desvio padrão</v>
      </c>
      <c r="K323" s="72">
        <f>COUNTIF(Verificação_Parametros!$A:$A,Parametros!A323)</f>
        <v>1</v>
      </c>
    </row>
    <row r="324" spans="1:11" hidden="1" x14ac:dyDescent="0.25">
      <c r="A324" s="77" t="s">
        <v>483</v>
      </c>
      <c r="B324" s="72" t="s">
        <v>38</v>
      </c>
      <c r="C324" s="78">
        <v>0</v>
      </c>
      <c r="D324" s="78">
        <v>0</v>
      </c>
      <c r="G324" s="72" t="s">
        <v>22</v>
      </c>
      <c r="H324" s="72" t="b">
        <f>IF(COUNTIF(ParametrosSemSeedFixa!$A:$A,Parametros!A324)&gt;0,FALSE,TRUE)</f>
        <v>1</v>
      </c>
      <c r="I324" s="72" t="str">
        <f t="shared" si="17"/>
        <v>OK</v>
      </c>
      <c r="J324" s="72" t="str">
        <f>VLOOKUP(B324,Distribuições!$A$1:$F$13,6,FALSE)</f>
        <v>Parametro 1: média, Parametro 2: desvio padrão</v>
      </c>
      <c r="K324" s="72">
        <f>COUNTIF(Verificação_Parametros!$A:$A,Parametros!A324)</f>
        <v>1</v>
      </c>
    </row>
    <row r="325" spans="1:11" hidden="1" x14ac:dyDescent="0.25">
      <c r="A325" s="77" t="s">
        <v>482</v>
      </c>
      <c r="B325" s="72" t="s">
        <v>38</v>
      </c>
      <c r="C325" s="78">
        <v>0</v>
      </c>
      <c r="D325" s="78">
        <v>0</v>
      </c>
      <c r="G325" s="72" t="s">
        <v>22</v>
      </c>
      <c r="H325" s="72" t="b">
        <f>IF(COUNTIF(ParametrosSemSeedFixa!$A:$A,Parametros!A325)&gt;0,FALSE,TRUE)</f>
        <v>1</v>
      </c>
      <c r="I325" s="72" t="str">
        <f t="shared" si="17"/>
        <v>OK</v>
      </c>
      <c r="J325" s="72" t="str">
        <f>VLOOKUP(B325,Distribuições!$A$1:$F$13,6,FALSE)</f>
        <v>Parametro 1: média, Parametro 2: desvio padrão</v>
      </c>
      <c r="K325" s="72">
        <f>COUNTIF(Verificação_Parametros!$A:$A,Parametros!A325)</f>
        <v>1</v>
      </c>
    </row>
  </sheetData>
  <autoFilter ref="A1:K325" xr:uid="{7B5D6D09-2AF2-4F78-B88B-F79D6D3ADDAA}">
    <filterColumn colId="1">
      <filters>
        <filter val="poisson_percentual_evento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12"/>
  <sheetViews>
    <sheetView workbookViewId="0">
      <selection activeCell="A5" sqref="A5"/>
    </sheetView>
  </sheetViews>
  <sheetFormatPr defaultRowHeight="15" x14ac:dyDescent="0.25"/>
  <cols>
    <col min="1" max="1" width="34.140625" style="66" customWidth="1"/>
    <col min="2" max="2" width="16.28515625" style="66" customWidth="1"/>
    <col min="3" max="3" width="20.28515625" style="66" customWidth="1"/>
    <col min="4" max="4" width="14.28515625" style="66" customWidth="1"/>
    <col min="5" max="5" width="16.140625" style="66" customWidth="1"/>
    <col min="6" max="6" width="29" style="66" bestFit="1" customWidth="1"/>
    <col min="7" max="7" width="35.28515625" style="66" customWidth="1"/>
    <col min="8" max="16384" width="9.140625" style="66"/>
  </cols>
  <sheetData>
    <row r="1" spans="1:7" x14ac:dyDescent="0.25">
      <c r="A1" s="65" t="s">
        <v>455</v>
      </c>
      <c r="B1" s="65" t="s">
        <v>456</v>
      </c>
      <c r="C1" s="65" t="s">
        <v>457</v>
      </c>
      <c r="D1" s="65" t="s">
        <v>458</v>
      </c>
      <c r="E1" s="65" t="s">
        <v>459</v>
      </c>
      <c r="F1" s="65" t="s">
        <v>460</v>
      </c>
      <c r="G1" s="65" t="s">
        <v>461</v>
      </c>
    </row>
    <row r="2" spans="1:7" x14ac:dyDescent="0.25">
      <c r="A2" s="66" t="s">
        <v>0</v>
      </c>
      <c r="B2" s="66">
        <f>COUNTIF(Historico!B:B,Verificação_Parametros!A2)</f>
        <v>0</v>
      </c>
      <c r="C2" s="66">
        <f>COUNTIF(Dados_Projetados!$1:$1,Verificação_Parametros!A2)</f>
        <v>1</v>
      </c>
      <c r="D2" s="66">
        <f>COUNTIF(Parametros!A:A,Verificação_Parametros!A2)</f>
        <v>0</v>
      </c>
      <c r="E2" s="66" t="b">
        <f>AND(C2&gt;0,D2&gt;0)</f>
        <v>0</v>
      </c>
      <c r="F2" s="66">
        <f>D2+C2</f>
        <v>1</v>
      </c>
      <c r="G2" s="66" t="s">
        <v>462</v>
      </c>
    </row>
    <row r="3" spans="1:7" x14ac:dyDescent="0.25">
      <c r="A3" s="66" t="s">
        <v>1</v>
      </c>
      <c r="B3" s="66">
        <f>COUNTIF(Historico!B:B,Verificação_Parametros!A3)</f>
        <v>1</v>
      </c>
      <c r="C3" s="66">
        <f>COUNTIF(Dados_Projetados!$1:$1,Verificação_Parametros!A3)</f>
        <v>1</v>
      </c>
      <c r="D3" s="66">
        <f>COUNTIF(Parametros!A:A,Verificação_Parametros!A3)</f>
        <v>0</v>
      </c>
      <c r="E3" s="66" t="b">
        <f t="shared" ref="E3:E64" si="0">AND(C3&gt;0,D3&gt;0)</f>
        <v>0</v>
      </c>
      <c r="F3" s="66">
        <f t="shared" ref="F3:F64" si="1">D3+C3</f>
        <v>1</v>
      </c>
      <c r="G3" s="66" t="s">
        <v>462</v>
      </c>
    </row>
    <row r="4" spans="1:7" x14ac:dyDescent="0.25">
      <c r="A4" s="66" t="s">
        <v>2</v>
      </c>
      <c r="B4" s="66">
        <f>COUNTIF(Historico!B:B,Verificação_Parametros!A4)</f>
        <v>1</v>
      </c>
      <c r="C4" s="66">
        <f>COUNTIF(Dados_Projetados!$1:$1,Verificação_Parametros!A4)</f>
        <v>1</v>
      </c>
      <c r="D4" s="66">
        <f>COUNTIF(Parametros!A:A,Verificação_Parametros!A4)</f>
        <v>0</v>
      </c>
      <c r="E4" s="66" t="b">
        <f t="shared" si="0"/>
        <v>0</v>
      </c>
      <c r="F4" s="66">
        <f t="shared" si="1"/>
        <v>1</v>
      </c>
      <c r="G4" s="66" t="s">
        <v>462</v>
      </c>
    </row>
    <row r="5" spans="1:7" x14ac:dyDescent="0.25">
      <c r="A5" s="66" t="s">
        <v>216</v>
      </c>
      <c r="B5" s="66">
        <f>COUNTIF(Historico!B:B,Verificação_Parametros!A5)</f>
        <v>1</v>
      </c>
      <c r="C5" s="66">
        <f>COUNTIF(Dados_Projetados!$1:$1,Verificação_Parametros!A5)</f>
        <v>1</v>
      </c>
      <c r="D5" s="66">
        <f>COUNTIF(Parametros!A:A,Verificação_Parametros!A5)</f>
        <v>0</v>
      </c>
      <c r="E5" s="66" t="b">
        <f t="shared" si="0"/>
        <v>0</v>
      </c>
      <c r="F5" s="66">
        <f t="shared" si="1"/>
        <v>1</v>
      </c>
      <c r="G5" s="66" t="s">
        <v>462</v>
      </c>
    </row>
    <row r="6" spans="1:7" x14ac:dyDescent="0.25">
      <c r="A6" s="66" t="s">
        <v>13</v>
      </c>
      <c r="B6" s="66">
        <f>COUNTIF(Historico!B:B,Verificação_Parametros!A6)</f>
        <v>1</v>
      </c>
      <c r="C6" s="66">
        <f>COUNTIF(Dados_Projetados!$1:$1,Verificação_Parametros!A6)</f>
        <v>1</v>
      </c>
      <c r="D6" s="66">
        <f>COUNTIF(Parametros!A:A,Verificação_Parametros!A6)</f>
        <v>0</v>
      </c>
      <c r="E6" s="66" t="b">
        <f t="shared" si="0"/>
        <v>0</v>
      </c>
      <c r="F6" s="66">
        <f t="shared" si="1"/>
        <v>1</v>
      </c>
      <c r="G6" s="66" t="s">
        <v>462</v>
      </c>
    </row>
    <row r="7" spans="1:7" x14ac:dyDescent="0.25">
      <c r="A7" s="66" t="s">
        <v>484</v>
      </c>
      <c r="B7" s="66">
        <f>COUNTIF(Historico!B:B,Verificação_Parametros!A7)</f>
        <v>0</v>
      </c>
      <c r="C7" s="66">
        <f>COUNTIF(Dados_Projetados!$1:$1,Verificação_Parametros!A7)</f>
        <v>1</v>
      </c>
      <c r="D7" s="66">
        <f>COUNTIF(Parametros!A:A,Verificação_Parametros!A7)</f>
        <v>0</v>
      </c>
      <c r="E7" s="66" t="b">
        <f t="shared" si="0"/>
        <v>0</v>
      </c>
      <c r="F7" s="66">
        <f t="shared" si="1"/>
        <v>1</v>
      </c>
      <c r="G7" s="66" t="s">
        <v>462</v>
      </c>
    </row>
    <row r="8" spans="1:7" x14ac:dyDescent="0.25">
      <c r="A8" s="66" t="s">
        <v>14</v>
      </c>
      <c r="B8" s="66">
        <f>COUNTIF(Historico!B:B,Verificação_Parametros!A8)</f>
        <v>1</v>
      </c>
      <c r="C8" s="66">
        <f>COUNTIF(Dados_Projetados!$1:$1,Verificação_Parametros!A8)</f>
        <v>1</v>
      </c>
      <c r="D8" s="66">
        <f>COUNTIF(Parametros!A:A,Verificação_Parametros!A8)</f>
        <v>0</v>
      </c>
      <c r="E8" s="66" t="b">
        <f t="shared" si="0"/>
        <v>0</v>
      </c>
      <c r="F8" s="66">
        <f t="shared" si="1"/>
        <v>1</v>
      </c>
      <c r="G8" s="66" t="s">
        <v>462</v>
      </c>
    </row>
    <row r="9" spans="1:7" x14ac:dyDescent="0.25">
      <c r="A9" s="66" t="s">
        <v>82</v>
      </c>
      <c r="B9" s="66">
        <f>COUNTIF(Historico!B:B,Verificação_Parametros!A9)</f>
        <v>1</v>
      </c>
      <c r="C9" s="66">
        <f>COUNTIF(Dados_Projetados!$1:$1,Verificação_Parametros!A9)</f>
        <v>1</v>
      </c>
      <c r="D9" s="66">
        <f>COUNTIF(Parametros!A:A,Verificação_Parametros!A9)</f>
        <v>0</v>
      </c>
      <c r="E9" s="66" t="b">
        <f t="shared" si="0"/>
        <v>0</v>
      </c>
      <c r="F9" s="66">
        <f t="shared" si="1"/>
        <v>1</v>
      </c>
      <c r="G9" s="66" t="s">
        <v>462</v>
      </c>
    </row>
    <row r="10" spans="1:7" x14ac:dyDescent="0.25">
      <c r="A10" s="66" t="s">
        <v>83</v>
      </c>
      <c r="B10" s="66">
        <f>COUNTIF(Historico!B:B,Verificação_Parametros!A10)</f>
        <v>1</v>
      </c>
      <c r="C10" s="66">
        <f>COUNTIF(Dados_Projetados!$1:$1,Verificação_Parametros!A10)</f>
        <v>1</v>
      </c>
      <c r="D10" s="66">
        <f>COUNTIF(Parametros!A:A,Verificação_Parametros!A10)</f>
        <v>0</v>
      </c>
      <c r="E10" s="66" t="b">
        <f t="shared" si="0"/>
        <v>0</v>
      </c>
      <c r="F10" s="66">
        <f t="shared" si="1"/>
        <v>1</v>
      </c>
      <c r="G10" s="66" t="s">
        <v>462</v>
      </c>
    </row>
    <row r="11" spans="1:7" x14ac:dyDescent="0.25">
      <c r="A11" s="66" t="s">
        <v>97</v>
      </c>
      <c r="B11" s="66">
        <f>COUNTIF(Historico!B:B,Verificação_Parametros!A11)</f>
        <v>1</v>
      </c>
      <c r="C11" s="66">
        <f>COUNTIF(Dados_Projetados!$1:$1,Verificação_Parametros!A11)</f>
        <v>1</v>
      </c>
      <c r="D11" s="66">
        <f>COUNTIF(Parametros!A:A,Verificação_Parametros!A11)</f>
        <v>0</v>
      </c>
      <c r="E11" s="66" t="b">
        <f t="shared" si="0"/>
        <v>0</v>
      </c>
      <c r="F11" s="66">
        <f t="shared" si="1"/>
        <v>1</v>
      </c>
      <c r="G11" s="66" t="s">
        <v>462</v>
      </c>
    </row>
    <row r="12" spans="1:7" x14ac:dyDescent="0.25">
      <c r="A12" s="66" t="s">
        <v>98</v>
      </c>
      <c r="B12" s="66">
        <f>COUNTIF(Historico!B:B,Verificação_Parametros!A12)</f>
        <v>1</v>
      </c>
      <c r="C12" s="66">
        <f>COUNTIF(Dados_Projetados!$1:$1,Verificação_Parametros!A12)</f>
        <v>1</v>
      </c>
      <c r="D12" s="66">
        <f>COUNTIF(Parametros!A:A,Verificação_Parametros!A12)</f>
        <v>0</v>
      </c>
      <c r="E12" s="66" t="b">
        <f t="shared" si="0"/>
        <v>0</v>
      </c>
      <c r="F12" s="66">
        <f t="shared" si="1"/>
        <v>1</v>
      </c>
      <c r="G12" s="66" t="s">
        <v>462</v>
      </c>
    </row>
    <row r="13" spans="1:7" x14ac:dyDescent="0.25">
      <c r="A13" s="66" t="s">
        <v>99</v>
      </c>
      <c r="B13" s="66">
        <f>COUNTIF(Historico!B:B,Verificação_Parametros!A13)</f>
        <v>1</v>
      </c>
      <c r="C13" s="66">
        <f>COUNTIF(Dados_Projetados!$1:$1,Verificação_Parametros!A13)</f>
        <v>1</v>
      </c>
      <c r="D13" s="66">
        <f>COUNTIF(Parametros!A:A,Verificação_Parametros!A13)</f>
        <v>0</v>
      </c>
      <c r="E13" s="66" t="b">
        <f t="shared" si="0"/>
        <v>0</v>
      </c>
      <c r="F13" s="66">
        <f t="shared" si="1"/>
        <v>1</v>
      </c>
      <c r="G13" s="66" t="s">
        <v>462</v>
      </c>
    </row>
    <row r="14" spans="1:7" x14ac:dyDescent="0.25">
      <c r="A14" s="66" t="s">
        <v>100</v>
      </c>
      <c r="B14" s="66">
        <f>COUNTIF(Historico!B:B,Verificação_Parametros!A14)</f>
        <v>1</v>
      </c>
      <c r="C14" s="66">
        <f>COUNTIF(Dados_Projetados!$1:$1,Verificação_Parametros!A14)</f>
        <v>1</v>
      </c>
      <c r="D14" s="66">
        <f>COUNTIF(Parametros!A:A,Verificação_Parametros!A14)</f>
        <v>0</v>
      </c>
      <c r="E14" s="66" t="b">
        <f t="shared" si="0"/>
        <v>0</v>
      </c>
      <c r="F14" s="66">
        <f t="shared" si="1"/>
        <v>1</v>
      </c>
      <c r="G14" s="66" t="s">
        <v>462</v>
      </c>
    </row>
    <row r="15" spans="1:7" x14ac:dyDescent="0.25">
      <c r="A15" s="66" t="s">
        <v>101</v>
      </c>
      <c r="B15" s="66">
        <f>COUNTIF(Historico!B:B,Verificação_Parametros!A15)</f>
        <v>1</v>
      </c>
      <c r="C15" s="66">
        <f>COUNTIF(Dados_Projetados!$1:$1,Verificação_Parametros!A15)</f>
        <v>1</v>
      </c>
      <c r="D15" s="66">
        <f>COUNTIF(Parametros!A:A,Verificação_Parametros!A15)</f>
        <v>0</v>
      </c>
      <c r="E15" s="66" t="b">
        <f t="shared" si="0"/>
        <v>0</v>
      </c>
      <c r="F15" s="66">
        <f t="shared" si="1"/>
        <v>1</v>
      </c>
      <c r="G15" s="66" t="s">
        <v>462</v>
      </c>
    </row>
    <row r="16" spans="1:7" x14ac:dyDescent="0.25">
      <c r="A16" s="66" t="s">
        <v>102</v>
      </c>
      <c r="B16" s="66">
        <f>COUNTIF(Historico!B:B,Verificação_Parametros!A16)</f>
        <v>1</v>
      </c>
      <c r="C16" s="66">
        <f>COUNTIF(Dados_Projetados!$1:$1,Verificação_Parametros!A16)</f>
        <v>1</v>
      </c>
      <c r="D16" s="66">
        <f>COUNTIF(Parametros!A:A,Verificação_Parametros!A16)</f>
        <v>0</v>
      </c>
      <c r="E16" s="66" t="b">
        <f t="shared" si="0"/>
        <v>0</v>
      </c>
      <c r="F16" s="66">
        <f t="shared" si="1"/>
        <v>1</v>
      </c>
      <c r="G16" s="66" t="s">
        <v>462</v>
      </c>
    </row>
    <row r="17" spans="1:7" x14ac:dyDescent="0.25">
      <c r="A17" s="66" t="s">
        <v>129</v>
      </c>
      <c r="B17" s="66">
        <f>COUNTIF(Historico!B:B,Verificação_Parametros!A17)</f>
        <v>0</v>
      </c>
      <c r="C17" s="66">
        <f>COUNTIF(Dados_Projetados!$1:$1,Verificação_Parametros!A17)</f>
        <v>0</v>
      </c>
      <c r="D17" s="66">
        <f>COUNTIF(Parametros!A:A,Verificação_Parametros!A17)</f>
        <v>4</v>
      </c>
      <c r="E17" s="66" t="b">
        <f t="shared" si="0"/>
        <v>0</v>
      </c>
      <c r="F17" s="66">
        <f t="shared" si="1"/>
        <v>4</v>
      </c>
      <c r="G17" s="66" t="s">
        <v>462</v>
      </c>
    </row>
    <row r="18" spans="1:7" x14ac:dyDescent="0.25">
      <c r="A18" s="66" t="s">
        <v>130</v>
      </c>
      <c r="B18" s="66">
        <f>COUNTIF(Historico!B:B,Verificação_Parametros!A18)</f>
        <v>0</v>
      </c>
      <c r="C18" s="66">
        <f>COUNTIF(Dados_Projetados!$1:$1,Verificação_Parametros!A18)</f>
        <v>0</v>
      </c>
      <c r="D18" s="66">
        <f>COUNTIF(Parametros!A:A,Verificação_Parametros!A18)</f>
        <v>4</v>
      </c>
      <c r="E18" s="66" t="b">
        <f t="shared" si="0"/>
        <v>0</v>
      </c>
      <c r="F18" s="66">
        <f t="shared" si="1"/>
        <v>4</v>
      </c>
      <c r="G18" s="66" t="s">
        <v>462</v>
      </c>
    </row>
    <row r="19" spans="1:7" x14ac:dyDescent="0.25">
      <c r="A19" s="66" t="s">
        <v>131</v>
      </c>
      <c r="B19" s="66">
        <f>COUNTIF(Historico!B:B,Verificação_Parametros!A19)</f>
        <v>0</v>
      </c>
      <c r="C19" s="66">
        <f>COUNTIF(Dados_Projetados!$1:$1,Verificação_Parametros!A19)</f>
        <v>0</v>
      </c>
      <c r="D19" s="66">
        <f>COUNTIF(Parametros!A:A,Verificação_Parametros!A19)</f>
        <v>4</v>
      </c>
      <c r="E19" s="66" t="b">
        <f t="shared" si="0"/>
        <v>0</v>
      </c>
      <c r="F19" s="66">
        <f t="shared" si="1"/>
        <v>4</v>
      </c>
      <c r="G19" s="66" t="s">
        <v>462</v>
      </c>
    </row>
    <row r="20" spans="1:7" x14ac:dyDescent="0.25">
      <c r="A20" s="66" t="s">
        <v>132</v>
      </c>
      <c r="B20" s="66">
        <f>COUNTIF(Historico!B:B,Verificação_Parametros!A20)</f>
        <v>0</v>
      </c>
      <c r="C20" s="66">
        <f>COUNTIF(Dados_Projetados!$1:$1,Verificação_Parametros!A20)</f>
        <v>0</v>
      </c>
      <c r="D20" s="66">
        <f>COUNTIF(Parametros!A:A,Verificação_Parametros!A20)</f>
        <v>4</v>
      </c>
      <c r="E20" s="66" t="b">
        <f t="shared" si="0"/>
        <v>0</v>
      </c>
      <c r="F20" s="66">
        <f t="shared" si="1"/>
        <v>4</v>
      </c>
      <c r="G20" s="66" t="s">
        <v>462</v>
      </c>
    </row>
    <row r="21" spans="1:7" x14ac:dyDescent="0.25">
      <c r="A21" s="66" t="s">
        <v>133</v>
      </c>
      <c r="B21" s="66">
        <f>COUNTIF(Historico!B:B,Verificação_Parametros!A21)</f>
        <v>1</v>
      </c>
      <c r="C21" s="66">
        <f>COUNTIF(Dados_Projetados!$1:$1,Verificação_Parametros!A21)</f>
        <v>1</v>
      </c>
      <c r="D21" s="66">
        <f>COUNTIF(Parametros!A:A,Verificação_Parametros!A21)</f>
        <v>0</v>
      </c>
      <c r="E21" s="66" t="b">
        <f t="shared" si="0"/>
        <v>0</v>
      </c>
      <c r="F21" s="66">
        <f t="shared" si="1"/>
        <v>1</v>
      </c>
      <c r="G21" s="66" t="s">
        <v>462</v>
      </c>
    </row>
    <row r="22" spans="1:7" x14ac:dyDescent="0.25">
      <c r="A22" s="66" t="s">
        <v>139</v>
      </c>
      <c r="B22" s="66">
        <f>COUNTIF(Historico!B:B,Verificação_Parametros!A22)</f>
        <v>1</v>
      </c>
      <c r="C22" s="66">
        <f>COUNTIF(Dados_Projetados!$1:$1,Verificação_Parametros!A22)</f>
        <v>1</v>
      </c>
      <c r="D22" s="66">
        <f>COUNTIF(Parametros!A:A,Verificação_Parametros!A22)</f>
        <v>0</v>
      </c>
      <c r="E22" s="66" t="b">
        <f t="shared" si="0"/>
        <v>0</v>
      </c>
      <c r="F22" s="66">
        <f t="shared" si="1"/>
        <v>1</v>
      </c>
      <c r="G22" s="66" t="s">
        <v>462</v>
      </c>
    </row>
    <row r="23" spans="1:7" x14ac:dyDescent="0.25">
      <c r="A23" s="66" t="s">
        <v>149</v>
      </c>
      <c r="B23" s="66">
        <f>COUNTIF(Historico!B:B,Verificação_Parametros!A23)</f>
        <v>1</v>
      </c>
      <c r="C23" s="66">
        <f>COUNTIF(Dados_Projetados!$1:$1,Verificação_Parametros!A23)</f>
        <v>1</v>
      </c>
      <c r="D23" s="66">
        <f>COUNTIF(Parametros!A:A,Verificação_Parametros!A23)</f>
        <v>0</v>
      </c>
      <c r="E23" s="66" t="b">
        <f t="shared" si="0"/>
        <v>0</v>
      </c>
      <c r="F23" s="66">
        <f t="shared" si="1"/>
        <v>1</v>
      </c>
      <c r="G23" s="66" t="s">
        <v>462</v>
      </c>
    </row>
    <row r="24" spans="1:7" x14ac:dyDescent="0.25">
      <c r="A24" s="66" t="s">
        <v>150</v>
      </c>
      <c r="B24" s="66">
        <f>COUNTIF(Historico!B:B,Verificação_Parametros!A24)</f>
        <v>0</v>
      </c>
      <c r="C24" s="66">
        <f>COUNTIF(Dados_Projetados!$1:$1,Verificação_Parametros!A24)</f>
        <v>0</v>
      </c>
      <c r="D24" s="66">
        <f>COUNTIF(Parametros!A:A,Verificação_Parametros!A24)</f>
        <v>4</v>
      </c>
      <c r="E24" s="66" t="b">
        <f t="shared" si="0"/>
        <v>0</v>
      </c>
      <c r="F24" s="66">
        <f t="shared" si="1"/>
        <v>4</v>
      </c>
      <c r="G24" s="66" t="s">
        <v>462</v>
      </c>
    </row>
    <row r="25" spans="1:7" x14ac:dyDescent="0.25">
      <c r="A25" s="66" t="s">
        <v>151</v>
      </c>
      <c r="B25" s="66">
        <f>COUNTIF(Historico!B:B,Verificação_Parametros!A25)</f>
        <v>0</v>
      </c>
      <c r="C25" s="66">
        <f>COUNTIF(Dados_Projetados!$1:$1,Verificação_Parametros!A25)</f>
        <v>0</v>
      </c>
      <c r="D25" s="66">
        <f>COUNTIF(Parametros!A:A,Verificação_Parametros!A25)</f>
        <v>4</v>
      </c>
      <c r="E25" s="66" t="b">
        <f t="shared" si="0"/>
        <v>0</v>
      </c>
      <c r="F25" s="66">
        <f t="shared" si="1"/>
        <v>4</v>
      </c>
      <c r="G25" s="66" t="s">
        <v>462</v>
      </c>
    </row>
    <row r="26" spans="1:7" x14ac:dyDescent="0.25">
      <c r="A26" s="66" t="s">
        <v>152</v>
      </c>
      <c r="B26" s="66">
        <f>COUNTIF(Historico!B:B,Verificação_Parametros!A26)</f>
        <v>0</v>
      </c>
      <c r="C26" s="66">
        <f>COUNTIF(Dados_Projetados!$1:$1,Verificação_Parametros!A26)</f>
        <v>0</v>
      </c>
      <c r="D26" s="66">
        <f>COUNTIF(Parametros!A:A,Verificação_Parametros!A26)</f>
        <v>4</v>
      </c>
      <c r="E26" s="66" t="b">
        <f t="shared" si="0"/>
        <v>0</v>
      </c>
      <c r="F26" s="66">
        <f t="shared" si="1"/>
        <v>4</v>
      </c>
      <c r="G26" s="66" t="s">
        <v>462</v>
      </c>
    </row>
    <row r="27" spans="1:7" x14ac:dyDescent="0.25">
      <c r="A27" s="66" t="s">
        <v>167</v>
      </c>
      <c r="B27" s="66">
        <f>COUNTIF(Historico!B:B,Verificação_Parametros!A27)</f>
        <v>0</v>
      </c>
      <c r="C27" s="66">
        <f>COUNTIF(Dados_Projetados!$1:$1,Verificação_Parametros!A27)</f>
        <v>0</v>
      </c>
      <c r="D27" s="66">
        <f>COUNTIF(Parametros!A:A,Verificação_Parametros!A27)</f>
        <v>4</v>
      </c>
      <c r="E27" s="66" t="b">
        <f t="shared" si="0"/>
        <v>0</v>
      </c>
      <c r="F27" s="66">
        <f t="shared" si="1"/>
        <v>4</v>
      </c>
      <c r="G27" s="66" t="s">
        <v>462</v>
      </c>
    </row>
    <row r="28" spans="1:7" x14ac:dyDescent="0.25">
      <c r="A28" s="66" t="s">
        <v>168</v>
      </c>
      <c r="B28" s="66">
        <f>COUNTIF(Historico!B:B,Verificação_Parametros!A28)</f>
        <v>0</v>
      </c>
      <c r="C28" s="66">
        <f>COUNTIF(Dados_Projetados!$1:$1,Verificação_Parametros!A28)</f>
        <v>0</v>
      </c>
      <c r="D28" s="66">
        <f>COUNTIF(Parametros!A:A,Verificação_Parametros!A28)</f>
        <v>4</v>
      </c>
      <c r="E28" s="66" t="b">
        <f t="shared" si="0"/>
        <v>0</v>
      </c>
      <c r="F28" s="66">
        <f t="shared" si="1"/>
        <v>4</v>
      </c>
      <c r="G28" s="66" t="s">
        <v>462</v>
      </c>
    </row>
    <row r="29" spans="1:7" x14ac:dyDescent="0.25">
      <c r="A29" s="66" t="s">
        <v>169</v>
      </c>
      <c r="B29" s="66">
        <f>COUNTIF(Historico!B:B,Verificação_Parametros!A29)</f>
        <v>0</v>
      </c>
      <c r="C29" s="66">
        <f>COUNTIF(Dados_Projetados!$1:$1,Verificação_Parametros!A29)</f>
        <v>0</v>
      </c>
      <c r="D29" s="66">
        <f>COUNTIF(Parametros!A:A,Verificação_Parametros!A29)</f>
        <v>4</v>
      </c>
      <c r="E29" s="66" t="b">
        <f t="shared" si="0"/>
        <v>0</v>
      </c>
      <c r="F29" s="66">
        <f t="shared" si="1"/>
        <v>4</v>
      </c>
      <c r="G29" s="66" t="s">
        <v>462</v>
      </c>
    </row>
    <row r="30" spans="1:7" x14ac:dyDescent="0.25">
      <c r="A30" s="66" t="s">
        <v>170</v>
      </c>
      <c r="B30" s="66">
        <f>COUNTIF(Historico!B:B,Verificação_Parametros!A30)</f>
        <v>0</v>
      </c>
      <c r="C30" s="66">
        <f>COUNTIF(Dados_Projetados!$1:$1,Verificação_Parametros!A30)</f>
        <v>0</v>
      </c>
      <c r="D30" s="66">
        <f>COUNTIF(Parametros!A:A,Verificação_Parametros!A30)</f>
        <v>4</v>
      </c>
      <c r="E30" s="66" t="b">
        <f t="shared" si="0"/>
        <v>0</v>
      </c>
      <c r="F30" s="66">
        <f t="shared" si="1"/>
        <v>4</v>
      </c>
      <c r="G30" s="66" t="s">
        <v>462</v>
      </c>
    </row>
    <row r="31" spans="1:7" x14ac:dyDescent="0.25">
      <c r="A31" s="66" t="s">
        <v>171</v>
      </c>
      <c r="B31" s="66">
        <f>COUNTIF(Historico!B:B,Verificação_Parametros!A31)</f>
        <v>1</v>
      </c>
      <c r="C31" s="66">
        <f>COUNTIF(Dados_Projetados!$1:$1,Verificação_Parametros!A31)</f>
        <v>0</v>
      </c>
      <c r="D31" s="66">
        <f>COUNTIF(Parametros!A:A,Verificação_Parametros!A31)</f>
        <v>4</v>
      </c>
      <c r="E31" s="66" t="b">
        <f t="shared" si="0"/>
        <v>0</v>
      </c>
      <c r="F31" s="66">
        <f t="shared" si="1"/>
        <v>4</v>
      </c>
      <c r="G31" s="66" t="s">
        <v>462</v>
      </c>
    </row>
    <row r="32" spans="1:7" x14ac:dyDescent="0.25">
      <c r="A32" s="66" t="s">
        <v>476</v>
      </c>
      <c r="B32" s="66">
        <f>COUNTIF(Historico!B:B,Verificação_Parametros!A32)</f>
        <v>0</v>
      </c>
      <c r="C32" s="66">
        <f>COUNTIF(Dados_Projetados!$1:$1,Verificação_Parametros!A32)</f>
        <v>1</v>
      </c>
      <c r="D32" s="66">
        <f>COUNTIF(Parametros!A:A,Verificação_Parametros!A32)</f>
        <v>0</v>
      </c>
      <c r="E32" s="66" t="b">
        <f t="shared" si="0"/>
        <v>0</v>
      </c>
      <c r="F32" s="66">
        <f t="shared" si="1"/>
        <v>1</v>
      </c>
      <c r="G32" s="66" t="s">
        <v>462</v>
      </c>
    </row>
    <row r="33" spans="1:7" x14ac:dyDescent="0.25">
      <c r="A33" s="66" t="s">
        <v>478</v>
      </c>
      <c r="B33" s="66">
        <f>COUNTIF(Historico!B:B,Verificação_Parametros!A33)</f>
        <v>0</v>
      </c>
      <c r="C33" s="66">
        <f>COUNTIF(Dados_Projetados!$1:$1,Verificação_Parametros!A33)</f>
        <v>1</v>
      </c>
      <c r="D33" s="66">
        <f>COUNTIF(Parametros!A:A,Verificação_Parametros!A33)</f>
        <v>0</v>
      </c>
      <c r="E33" s="66" t="b">
        <f t="shared" si="0"/>
        <v>0</v>
      </c>
      <c r="F33" s="66">
        <f t="shared" si="1"/>
        <v>1</v>
      </c>
      <c r="G33" s="66" t="s">
        <v>462</v>
      </c>
    </row>
    <row r="34" spans="1:7" x14ac:dyDescent="0.25">
      <c r="A34" s="66" t="s">
        <v>195</v>
      </c>
      <c r="B34" s="66">
        <f>COUNTIF(Historico!B:B,Verificação_Parametros!A34)</f>
        <v>0</v>
      </c>
      <c r="C34" s="66">
        <f>COUNTIF(Dados_Projetados!$1:$1,Verificação_Parametros!A34)</f>
        <v>1</v>
      </c>
      <c r="D34" s="66">
        <f>COUNTIF(Parametros!A:A,Verificação_Parametros!A34)</f>
        <v>0</v>
      </c>
      <c r="E34" s="66" t="b">
        <f t="shared" si="0"/>
        <v>0</v>
      </c>
      <c r="F34" s="66">
        <f t="shared" si="1"/>
        <v>1</v>
      </c>
      <c r="G34" s="66" t="s">
        <v>462</v>
      </c>
    </row>
    <row r="35" spans="1:7" x14ac:dyDescent="0.25">
      <c r="A35" s="66" t="s">
        <v>196</v>
      </c>
      <c r="B35" s="66">
        <f>COUNTIF(Historico!B:B,Verificação_Parametros!A35)</f>
        <v>0</v>
      </c>
      <c r="C35" s="66">
        <f>COUNTIF(Dados_Projetados!$1:$1,Verificação_Parametros!A35)</f>
        <v>1</v>
      </c>
      <c r="D35" s="66">
        <f>COUNTIF(Parametros!A:A,Verificação_Parametros!A35)</f>
        <v>0</v>
      </c>
      <c r="E35" s="66" t="b">
        <f t="shared" si="0"/>
        <v>0</v>
      </c>
      <c r="F35" s="66">
        <f t="shared" si="1"/>
        <v>1</v>
      </c>
      <c r="G35" s="66" t="s">
        <v>462</v>
      </c>
    </row>
    <row r="36" spans="1:7" x14ac:dyDescent="0.25">
      <c r="A36" s="66" t="s">
        <v>197</v>
      </c>
      <c r="B36" s="66">
        <f>COUNTIF(Historico!B:B,Verificação_Parametros!A36)</f>
        <v>0</v>
      </c>
      <c r="C36" s="66">
        <f>COUNTIF(Dados_Projetados!$1:$1,Verificação_Parametros!A36)</f>
        <v>1</v>
      </c>
      <c r="D36" s="66">
        <f>COUNTIF(Parametros!A:A,Verificação_Parametros!A36)</f>
        <v>0</v>
      </c>
      <c r="E36" s="66" t="b">
        <f t="shared" si="0"/>
        <v>0</v>
      </c>
      <c r="F36" s="66">
        <f t="shared" si="1"/>
        <v>1</v>
      </c>
      <c r="G36" s="66" t="s">
        <v>462</v>
      </c>
    </row>
    <row r="37" spans="1:7" x14ac:dyDescent="0.25">
      <c r="A37" s="66" t="s">
        <v>198</v>
      </c>
      <c r="B37" s="66">
        <f>COUNTIF(Historico!B:B,Verificação_Parametros!A37)</f>
        <v>0</v>
      </c>
      <c r="C37" s="66">
        <f>COUNTIF(Dados_Projetados!$1:$1,Verificação_Parametros!A37)</f>
        <v>1</v>
      </c>
      <c r="D37" s="66">
        <f>COUNTIF(Parametros!A:A,Verificação_Parametros!A37)</f>
        <v>0</v>
      </c>
      <c r="E37" s="66" t="b">
        <f t="shared" si="0"/>
        <v>0</v>
      </c>
      <c r="F37" s="66">
        <f t="shared" si="1"/>
        <v>1</v>
      </c>
      <c r="G37" s="66" t="s">
        <v>462</v>
      </c>
    </row>
    <row r="38" spans="1:7" x14ac:dyDescent="0.25">
      <c r="A38" s="66" t="s">
        <v>199</v>
      </c>
      <c r="B38" s="66">
        <f>COUNTIF(Historico!B:B,Verificação_Parametros!A38)</f>
        <v>0</v>
      </c>
      <c r="C38" s="66">
        <f>COUNTIF(Dados_Projetados!$1:$1,Verificação_Parametros!A38)</f>
        <v>1</v>
      </c>
      <c r="D38" s="66">
        <f>COUNTIF(Parametros!A:A,Verificação_Parametros!A38)</f>
        <v>0</v>
      </c>
      <c r="E38" s="66" t="b">
        <f t="shared" si="0"/>
        <v>0</v>
      </c>
      <c r="F38" s="66">
        <f t="shared" si="1"/>
        <v>1</v>
      </c>
      <c r="G38" s="66" t="s">
        <v>462</v>
      </c>
    </row>
    <row r="39" spans="1:7" x14ac:dyDescent="0.25">
      <c r="A39" s="66" t="s">
        <v>200</v>
      </c>
      <c r="B39" s="66">
        <f>COUNTIF(Historico!B:B,Verificação_Parametros!A39)</f>
        <v>0</v>
      </c>
      <c r="C39" s="66">
        <f>COUNTIF(Dados_Projetados!$1:$1,Verificação_Parametros!A39)</f>
        <v>1</v>
      </c>
      <c r="D39" s="66">
        <f>COUNTIF(Parametros!A:A,Verificação_Parametros!A39)</f>
        <v>0</v>
      </c>
      <c r="E39" s="66" t="b">
        <f t="shared" si="0"/>
        <v>0</v>
      </c>
      <c r="F39" s="66">
        <f t="shared" si="1"/>
        <v>1</v>
      </c>
      <c r="G39" s="66" t="s">
        <v>462</v>
      </c>
    </row>
    <row r="40" spans="1:7" x14ac:dyDescent="0.25">
      <c r="A40" s="66" t="s">
        <v>201</v>
      </c>
      <c r="B40" s="66">
        <f>COUNTIF(Historico!B:B,Verificação_Parametros!A40)</f>
        <v>0</v>
      </c>
      <c r="C40" s="66">
        <f>COUNTIF(Dados_Projetados!$1:$1,Verificação_Parametros!A40)</f>
        <v>1</v>
      </c>
      <c r="D40" s="66">
        <f>COUNTIF(Parametros!A:A,Verificação_Parametros!A40)</f>
        <v>0</v>
      </c>
      <c r="E40" s="66" t="b">
        <f t="shared" si="0"/>
        <v>0</v>
      </c>
      <c r="F40" s="66">
        <f t="shared" si="1"/>
        <v>1</v>
      </c>
      <c r="G40" s="66" t="s">
        <v>462</v>
      </c>
    </row>
    <row r="41" spans="1:7" x14ac:dyDescent="0.25">
      <c r="A41" s="66" t="s">
        <v>202</v>
      </c>
      <c r="B41" s="66">
        <f>COUNTIF(Historico!B:B,Verificação_Parametros!A41)</f>
        <v>0</v>
      </c>
      <c r="C41" s="66">
        <f>COUNTIF(Dados_Projetados!$1:$1,Verificação_Parametros!A41)</f>
        <v>1</v>
      </c>
      <c r="D41" s="66">
        <f>COUNTIF(Parametros!A:A,Verificação_Parametros!A41)</f>
        <v>0</v>
      </c>
      <c r="E41" s="66" t="b">
        <f t="shared" si="0"/>
        <v>0</v>
      </c>
      <c r="F41" s="66">
        <f t="shared" si="1"/>
        <v>1</v>
      </c>
      <c r="G41" s="66" t="s">
        <v>462</v>
      </c>
    </row>
    <row r="42" spans="1:7" x14ac:dyDescent="0.25">
      <c r="A42" s="66" t="s">
        <v>203</v>
      </c>
      <c r="B42" s="66">
        <f>COUNTIF(Historico!B:B,Verificação_Parametros!A42)</f>
        <v>0</v>
      </c>
      <c r="C42" s="66">
        <f>COUNTIF(Dados_Projetados!$1:$1,Verificação_Parametros!A42)</f>
        <v>1</v>
      </c>
      <c r="D42" s="66">
        <f>COUNTIF(Parametros!A:A,Verificação_Parametros!A42)</f>
        <v>0</v>
      </c>
      <c r="E42" s="66" t="b">
        <f t="shared" si="0"/>
        <v>0</v>
      </c>
      <c r="F42" s="66">
        <f t="shared" si="1"/>
        <v>1</v>
      </c>
      <c r="G42" s="66" t="s">
        <v>462</v>
      </c>
    </row>
    <row r="43" spans="1:7" x14ac:dyDescent="0.25">
      <c r="A43" s="66" t="s">
        <v>204</v>
      </c>
      <c r="B43" s="66">
        <f>COUNTIF(Historico!B:B,Verificação_Parametros!A43)</f>
        <v>0</v>
      </c>
      <c r="C43" s="66">
        <f>COUNTIF(Dados_Projetados!$1:$1,Verificação_Parametros!A43)</f>
        <v>1</v>
      </c>
      <c r="D43" s="66">
        <f>COUNTIF(Parametros!A:A,Verificação_Parametros!A43)</f>
        <v>0</v>
      </c>
      <c r="E43" s="66" t="b">
        <f t="shared" si="0"/>
        <v>0</v>
      </c>
      <c r="F43" s="66">
        <f t="shared" si="1"/>
        <v>1</v>
      </c>
      <c r="G43" s="66" t="s">
        <v>462</v>
      </c>
    </row>
    <row r="44" spans="1:7" x14ac:dyDescent="0.25">
      <c r="A44" s="66" t="s">
        <v>206</v>
      </c>
      <c r="B44" s="66">
        <f>COUNTIF(Historico!B:B,Verificação_Parametros!A44)</f>
        <v>1</v>
      </c>
      <c r="C44" s="66">
        <f>COUNTIF(Dados_Projetados!$1:$1,Verificação_Parametros!A44)</f>
        <v>0</v>
      </c>
      <c r="D44" s="66">
        <f>COUNTIF(Parametros!A:A,Verificação_Parametros!A44)</f>
        <v>4</v>
      </c>
      <c r="E44" s="66" t="b">
        <f t="shared" si="0"/>
        <v>0</v>
      </c>
      <c r="F44" s="66">
        <f t="shared" si="1"/>
        <v>4</v>
      </c>
      <c r="G44" s="66" t="s">
        <v>462</v>
      </c>
    </row>
    <row r="45" spans="1:7" x14ac:dyDescent="0.25">
      <c r="A45" s="66" t="s">
        <v>207</v>
      </c>
      <c r="B45" s="66">
        <f>COUNTIF(Historico!B:B,Verificação_Parametros!A45)</f>
        <v>1</v>
      </c>
      <c r="C45" s="66">
        <f>COUNTIF(Dados_Projetados!$1:$1,Verificação_Parametros!A45)</f>
        <v>0</v>
      </c>
      <c r="D45" s="66">
        <f>COUNTIF(Parametros!A:A,Verificação_Parametros!A45)</f>
        <v>4</v>
      </c>
      <c r="E45" s="66" t="b">
        <f t="shared" si="0"/>
        <v>0</v>
      </c>
      <c r="F45" s="66">
        <f t="shared" si="1"/>
        <v>4</v>
      </c>
      <c r="G45" s="66" t="s">
        <v>462</v>
      </c>
    </row>
    <row r="46" spans="1:7" x14ac:dyDescent="0.25">
      <c r="A46" s="66" t="s">
        <v>208</v>
      </c>
      <c r="B46" s="66">
        <f>COUNTIF(Historico!B:B,Verificação_Parametros!A46)</f>
        <v>1</v>
      </c>
      <c r="C46" s="66">
        <f>COUNTIF(Dados_Projetados!$1:$1,Verificação_Parametros!A46)</f>
        <v>0</v>
      </c>
      <c r="D46" s="66">
        <f>COUNTIF(Parametros!A:A,Verificação_Parametros!A46)</f>
        <v>4</v>
      </c>
      <c r="E46" s="66" t="b">
        <f t="shared" si="0"/>
        <v>0</v>
      </c>
      <c r="F46" s="66">
        <f t="shared" si="1"/>
        <v>4</v>
      </c>
      <c r="G46" s="66" t="s">
        <v>462</v>
      </c>
    </row>
    <row r="47" spans="1:7" x14ac:dyDescent="0.25">
      <c r="A47" s="66" t="s">
        <v>209</v>
      </c>
      <c r="B47" s="66">
        <f>COUNTIF(Historico!B:B,Verificação_Parametros!A47)</f>
        <v>1</v>
      </c>
      <c r="C47" s="66">
        <f>COUNTIF(Dados_Projetados!$1:$1,Verificação_Parametros!A47)</f>
        <v>0</v>
      </c>
      <c r="D47" s="66">
        <f>COUNTIF(Parametros!A:A,Verificação_Parametros!A47)</f>
        <v>4</v>
      </c>
      <c r="E47" s="66" t="b">
        <f t="shared" si="0"/>
        <v>0</v>
      </c>
      <c r="F47" s="66">
        <f t="shared" si="1"/>
        <v>4</v>
      </c>
      <c r="G47" s="66" t="s">
        <v>462</v>
      </c>
    </row>
    <row r="48" spans="1:7" x14ac:dyDescent="0.25">
      <c r="A48" s="66" t="s">
        <v>211</v>
      </c>
      <c r="B48" s="66">
        <f>COUNTIF(Historico!B:B,Verificação_Parametros!A48)</f>
        <v>0</v>
      </c>
      <c r="C48" s="66">
        <f>COUNTIF(Dados_Projetados!$1:$1,Verificação_Parametros!A48)</f>
        <v>0</v>
      </c>
      <c r="D48" s="66">
        <f>COUNTIF(Parametros!A:A,Verificação_Parametros!A48)</f>
        <v>4</v>
      </c>
      <c r="E48" s="66" t="b">
        <f t="shared" si="0"/>
        <v>0</v>
      </c>
      <c r="F48" s="66">
        <f t="shared" si="1"/>
        <v>4</v>
      </c>
      <c r="G48" s="66" t="s">
        <v>462</v>
      </c>
    </row>
    <row r="49" spans="1:7" x14ac:dyDescent="0.25">
      <c r="A49" s="66" t="s">
        <v>215</v>
      </c>
      <c r="B49" s="66">
        <f>COUNTIF(Historico!B:B,Verificação_Parametros!A49)</f>
        <v>0</v>
      </c>
      <c r="C49" s="66">
        <f>COUNTIF(Dados_Projetados!$1:$1,Verificação_Parametros!A49)</f>
        <v>0</v>
      </c>
      <c r="D49" s="66">
        <f>COUNTIF(Parametros!A:A,Verificação_Parametros!A49)</f>
        <v>4</v>
      </c>
      <c r="E49" s="66" t="b">
        <f t="shared" si="0"/>
        <v>0</v>
      </c>
      <c r="F49" s="66">
        <f t="shared" si="1"/>
        <v>4</v>
      </c>
      <c r="G49" s="66" t="s">
        <v>462</v>
      </c>
    </row>
    <row r="50" spans="1:7" x14ac:dyDescent="0.25">
      <c r="A50" s="66" t="s">
        <v>210</v>
      </c>
      <c r="B50" s="66">
        <f>COUNTIF(Historico!B:B,Verificação_Parametros!A50)</f>
        <v>0</v>
      </c>
      <c r="C50" s="66">
        <f>COUNTIF(Dados_Projetados!$1:$1,Verificação_Parametros!A50)</f>
        <v>0</v>
      </c>
      <c r="D50" s="66">
        <f>COUNTIF(Parametros!A:A,Verificação_Parametros!A50)</f>
        <v>4</v>
      </c>
      <c r="E50" s="66" t="b">
        <f t="shared" si="0"/>
        <v>0</v>
      </c>
      <c r="F50" s="66">
        <f t="shared" si="1"/>
        <v>4</v>
      </c>
      <c r="G50" s="66" t="s">
        <v>462</v>
      </c>
    </row>
    <row r="51" spans="1:7" x14ac:dyDescent="0.25">
      <c r="A51" s="66" t="s">
        <v>212</v>
      </c>
      <c r="B51" s="66">
        <f>COUNTIF(Historico!B:B,Verificação_Parametros!A51)</f>
        <v>0</v>
      </c>
      <c r="C51" s="66">
        <f>COUNTIF(Dados_Projetados!$1:$1,Verificação_Parametros!A51)</f>
        <v>0</v>
      </c>
      <c r="D51" s="66">
        <f>COUNTIF(Parametros!A:A,Verificação_Parametros!A51)</f>
        <v>4</v>
      </c>
      <c r="E51" s="66" t="b">
        <f t="shared" si="0"/>
        <v>0</v>
      </c>
      <c r="F51" s="66">
        <f t="shared" si="1"/>
        <v>4</v>
      </c>
      <c r="G51" s="66" t="s">
        <v>462</v>
      </c>
    </row>
    <row r="52" spans="1:7" x14ac:dyDescent="0.25">
      <c r="A52" s="66" t="s">
        <v>213</v>
      </c>
      <c r="B52" s="66">
        <f>COUNTIF(Historico!B:B,Verificação_Parametros!A52)</f>
        <v>0</v>
      </c>
      <c r="C52" s="66">
        <f>COUNTIF(Dados_Projetados!$1:$1,Verificação_Parametros!A52)</f>
        <v>0</v>
      </c>
      <c r="D52" s="66">
        <f>COUNTIF(Parametros!A:A,Verificação_Parametros!A52)</f>
        <v>4</v>
      </c>
      <c r="E52" s="66" t="b">
        <f t="shared" si="0"/>
        <v>0</v>
      </c>
      <c r="F52" s="66">
        <f t="shared" si="1"/>
        <v>4</v>
      </c>
      <c r="G52" s="66" t="s">
        <v>462</v>
      </c>
    </row>
    <row r="53" spans="1:7" x14ac:dyDescent="0.25">
      <c r="A53" s="66" t="s">
        <v>214</v>
      </c>
      <c r="B53" s="66">
        <f>COUNTIF(Historico!B:B,Verificação_Parametros!A53)</f>
        <v>0</v>
      </c>
      <c r="C53" s="66">
        <f>COUNTIF(Dados_Projetados!$1:$1,Verificação_Parametros!A53)</f>
        <v>0</v>
      </c>
      <c r="D53" s="66">
        <f>COUNTIF(Parametros!A:A,Verificação_Parametros!A53)</f>
        <v>4</v>
      </c>
      <c r="E53" s="66" t="b">
        <f t="shared" si="0"/>
        <v>0</v>
      </c>
      <c r="F53" s="66">
        <f t="shared" si="1"/>
        <v>4</v>
      </c>
      <c r="G53" s="66" t="s">
        <v>462</v>
      </c>
    </row>
    <row r="54" spans="1:7" x14ac:dyDescent="0.25">
      <c r="A54" s="66" t="s">
        <v>52</v>
      </c>
      <c r="B54" s="66">
        <f>COUNTIF(Historico!B:B,Verificação_Parametros!A54)</f>
        <v>1</v>
      </c>
      <c r="C54" s="66">
        <f>COUNTIF(Dados_Projetados!$1:$1,Verificação_Parametros!A54)</f>
        <v>0</v>
      </c>
      <c r="D54" s="66">
        <f>COUNTIF(Parametros!A:A,Verificação_Parametros!A54)</f>
        <v>4</v>
      </c>
      <c r="E54" s="66" t="b">
        <f t="shared" si="0"/>
        <v>0</v>
      </c>
      <c r="F54" s="66">
        <f t="shared" si="1"/>
        <v>4</v>
      </c>
      <c r="G54" s="66" t="s">
        <v>462</v>
      </c>
    </row>
    <row r="55" spans="1:7" x14ac:dyDescent="0.25">
      <c r="A55" s="66" t="s">
        <v>72</v>
      </c>
      <c r="B55" s="66">
        <f>COUNTIF(Historico!B:B,Verificação_Parametros!A55)</f>
        <v>1</v>
      </c>
      <c r="C55" s="66">
        <f>COUNTIF(Dados_Projetados!$1:$1,Verificação_Parametros!A55)</f>
        <v>0</v>
      </c>
      <c r="D55" s="66">
        <f>COUNTIF(Parametros!A:A,Verificação_Parametros!A55)</f>
        <v>4</v>
      </c>
      <c r="E55" s="66" t="b">
        <f t="shared" si="0"/>
        <v>0</v>
      </c>
      <c r="F55" s="66">
        <f t="shared" si="1"/>
        <v>4</v>
      </c>
      <c r="G55" s="66" t="s">
        <v>462</v>
      </c>
    </row>
    <row r="56" spans="1:7" x14ac:dyDescent="0.25">
      <c r="A56" s="66" t="s">
        <v>76</v>
      </c>
      <c r="B56" s="66">
        <f>COUNTIF(Historico!B:B,Verificação_Parametros!A56)</f>
        <v>1</v>
      </c>
      <c r="C56" s="66">
        <f>COUNTIF(Dados_Projetados!$1:$1,Verificação_Parametros!A56)</f>
        <v>0</v>
      </c>
      <c r="D56" s="66">
        <f>COUNTIF(Parametros!A:A,Verificação_Parametros!A56)</f>
        <v>4</v>
      </c>
      <c r="E56" s="66" t="b">
        <f t="shared" si="0"/>
        <v>0</v>
      </c>
      <c r="F56" s="66">
        <f t="shared" si="1"/>
        <v>4</v>
      </c>
      <c r="G56" s="66" t="s">
        <v>462</v>
      </c>
    </row>
    <row r="57" spans="1:7" x14ac:dyDescent="0.25">
      <c r="A57" s="66" t="s">
        <v>89</v>
      </c>
      <c r="B57" s="66">
        <f>COUNTIF(Historico!B:B,Verificação_Parametros!A57)</f>
        <v>1</v>
      </c>
      <c r="C57" s="66">
        <f>COUNTIF(Dados_Projetados!$1:$1,Verificação_Parametros!A57)</f>
        <v>0</v>
      </c>
      <c r="D57" s="66">
        <f>COUNTIF(Parametros!A:A,Verificação_Parametros!A57)</f>
        <v>4</v>
      </c>
      <c r="E57" s="66" t="b">
        <f t="shared" si="0"/>
        <v>0</v>
      </c>
      <c r="F57" s="66">
        <f t="shared" si="1"/>
        <v>4</v>
      </c>
      <c r="G57" s="66" t="s">
        <v>462</v>
      </c>
    </row>
    <row r="58" spans="1:7" x14ac:dyDescent="0.25">
      <c r="A58" s="66" t="s">
        <v>86</v>
      </c>
      <c r="B58" s="66">
        <f>COUNTIF(Historico!B:B,Verificação_Parametros!A58)</f>
        <v>1</v>
      </c>
      <c r="C58" s="66">
        <f>COUNTIF(Dados_Projetados!$1:$1,Verificação_Parametros!A58)</f>
        <v>0</v>
      </c>
      <c r="D58" s="66">
        <f>COUNTIF(Parametros!A:A,Verificação_Parametros!A58)</f>
        <v>4</v>
      </c>
      <c r="E58" s="66" t="b">
        <f t="shared" si="0"/>
        <v>0</v>
      </c>
      <c r="F58" s="66">
        <f t="shared" si="1"/>
        <v>4</v>
      </c>
      <c r="G58" s="66" t="s">
        <v>462</v>
      </c>
    </row>
    <row r="59" spans="1:7" x14ac:dyDescent="0.25">
      <c r="A59" s="66" t="s">
        <v>110</v>
      </c>
      <c r="B59" s="66">
        <f>COUNTIF(Historico!B:B,Verificação_Parametros!A59)</f>
        <v>1</v>
      </c>
      <c r="C59" s="66">
        <f>COUNTIF(Dados_Projetados!$1:$1,Verificação_Parametros!A59)</f>
        <v>0</v>
      </c>
      <c r="D59" s="66">
        <f>COUNTIF(Parametros!A:A,Verificação_Parametros!A59)</f>
        <v>4</v>
      </c>
      <c r="E59" s="66" t="b">
        <f t="shared" si="0"/>
        <v>0</v>
      </c>
      <c r="F59" s="66">
        <f t="shared" si="1"/>
        <v>4</v>
      </c>
      <c r="G59" s="66" t="s">
        <v>462</v>
      </c>
    </row>
    <row r="60" spans="1:7" x14ac:dyDescent="0.25">
      <c r="A60" s="66" t="s">
        <v>115</v>
      </c>
      <c r="B60" s="66">
        <f>COUNTIF(Historico!B:B,Verificação_Parametros!A60)</f>
        <v>1</v>
      </c>
      <c r="C60" s="66">
        <f>COUNTIF(Dados_Projetados!$1:$1,Verificação_Parametros!A60)</f>
        <v>0</v>
      </c>
      <c r="D60" s="66">
        <f>COUNTIF(Parametros!A:A,Verificação_Parametros!A60)</f>
        <v>4</v>
      </c>
      <c r="E60" s="66" t="b">
        <f t="shared" si="0"/>
        <v>0</v>
      </c>
      <c r="F60" s="66">
        <f t="shared" si="1"/>
        <v>4</v>
      </c>
      <c r="G60" s="66" t="s">
        <v>462</v>
      </c>
    </row>
    <row r="61" spans="1:7" x14ac:dyDescent="0.25">
      <c r="A61" s="66" t="s">
        <v>117</v>
      </c>
      <c r="B61" s="66">
        <f>COUNTIF(Historico!B:B,Verificação_Parametros!A61)</f>
        <v>1</v>
      </c>
      <c r="C61" s="66">
        <f>COUNTIF(Dados_Projetados!$1:$1,Verificação_Parametros!A61)</f>
        <v>0</v>
      </c>
      <c r="D61" s="66">
        <f>COUNTIF(Parametros!A:A,Verificação_Parametros!A61)</f>
        <v>4</v>
      </c>
      <c r="E61" s="66" t="b">
        <f t="shared" si="0"/>
        <v>0</v>
      </c>
      <c r="F61" s="66">
        <f t="shared" si="1"/>
        <v>4</v>
      </c>
      <c r="G61" s="66" t="s">
        <v>462</v>
      </c>
    </row>
    <row r="62" spans="1:7" x14ac:dyDescent="0.25">
      <c r="A62" s="66" t="s">
        <v>122</v>
      </c>
      <c r="B62" s="66">
        <f>COUNTIF(Historico!B:B,Verificação_Parametros!A62)</f>
        <v>1</v>
      </c>
      <c r="C62" s="66">
        <f>COUNTIF(Dados_Projetados!$1:$1,Verificação_Parametros!A62)</f>
        <v>0</v>
      </c>
      <c r="D62" s="66">
        <f>COUNTIF(Parametros!A:A,Verificação_Parametros!A62)</f>
        <v>4</v>
      </c>
      <c r="E62" s="66" t="b">
        <f t="shared" si="0"/>
        <v>0</v>
      </c>
      <c r="F62" s="66">
        <f t="shared" si="1"/>
        <v>4</v>
      </c>
      <c r="G62" s="66" t="s">
        <v>462</v>
      </c>
    </row>
    <row r="63" spans="1:7" x14ac:dyDescent="0.25">
      <c r="A63" s="66" t="s">
        <v>144</v>
      </c>
      <c r="B63" s="66">
        <f>COUNTIF(Historico!B:B,Verificação_Parametros!A63)</f>
        <v>1</v>
      </c>
      <c r="C63" s="66">
        <f>COUNTIF(Dados_Projetados!$1:$1,Verificação_Parametros!A63)</f>
        <v>0</v>
      </c>
      <c r="D63" s="66">
        <f>COUNTIF(Parametros!A:A,Verificação_Parametros!A63)</f>
        <v>4</v>
      </c>
      <c r="E63" s="66" t="b">
        <f t="shared" si="0"/>
        <v>0</v>
      </c>
      <c r="F63" s="66">
        <f t="shared" si="1"/>
        <v>4</v>
      </c>
      <c r="G63" s="66" t="s">
        <v>462</v>
      </c>
    </row>
    <row r="64" spans="1:7" x14ac:dyDescent="0.25">
      <c r="A64" s="66" t="s">
        <v>145</v>
      </c>
      <c r="B64" s="66">
        <f>COUNTIF(Historico!B:B,Verificação_Parametros!A64)</f>
        <v>1</v>
      </c>
      <c r="C64" s="66">
        <f>COUNTIF(Dados_Projetados!$1:$1,Verificação_Parametros!A64)</f>
        <v>0</v>
      </c>
      <c r="D64" s="66">
        <f>COUNTIF(Parametros!A:A,Verificação_Parametros!A64)</f>
        <v>4</v>
      </c>
      <c r="E64" s="66" t="b">
        <f t="shared" si="0"/>
        <v>0</v>
      </c>
      <c r="F64" s="66">
        <f t="shared" si="1"/>
        <v>4</v>
      </c>
      <c r="G64" s="66" t="s">
        <v>462</v>
      </c>
    </row>
    <row r="65" spans="1:7" x14ac:dyDescent="0.25">
      <c r="A65" s="66" t="s">
        <v>158</v>
      </c>
      <c r="B65" s="66">
        <f>COUNTIF(Historico!B:B,Verificação_Parametros!A65)</f>
        <v>1</v>
      </c>
      <c r="C65" s="66">
        <f>COUNTIF(Dados_Projetados!$1:$1,Verificação_Parametros!A65)</f>
        <v>0</v>
      </c>
      <c r="D65" s="66">
        <f>COUNTIF(Parametros!A:A,Verificação_Parametros!A65)</f>
        <v>4</v>
      </c>
      <c r="E65" s="66" t="b">
        <f t="shared" ref="E65:E112" si="2">AND(C65&gt;0,D65&gt;0)</f>
        <v>0</v>
      </c>
      <c r="F65" s="66">
        <f t="shared" ref="F65:F112" si="3">D65+C65</f>
        <v>4</v>
      </c>
      <c r="G65" s="66" t="s">
        <v>462</v>
      </c>
    </row>
    <row r="66" spans="1:7" x14ac:dyDescent="0.25">
      <c r="A66" s="66" t="s">
        <v>159</v>
      </c>
      <c r="B66" s="66">
        <f>COUNTIF(Historico!B:B,Verificação_Parametros!A66)</f>
        <v>1</v>
      </c>
      <c r="C66" s="66">
        <f>COUNTIF(Dados_Projetados!$1:$1,Verificação_Parametros!A66)</f>
        <v>0</v>
      </c>
      <c r="D66" s="66">
        <f>COUNTIF(Parametros!A:A,Verificação_Parametros!A66)</f>
        <v>4</v>
      </c>
      <c r="E66" s="66" t="b">
        <f t="shared" si="2"/>
        <v>0</v>
      </c>
      <c r="F66" s="66">
        <f t="shared" si="3"/>
        <v>4</v>
      </c>
      <c r="G66" s="66" t="s">
        <v>462</v>
      </c>
    </row>
    <row r="67" spans="1:7" x14ac:dyDescent="0.25">
      <c r="A67" s="66" t="s">
        <v>165</v>
      </c>
      <c r="B67" s="66">
        <f>COUNTIF(Historico!B:B,Verificação_Parametros!A67)</f>
        <v>1</v>
      </c>
      <c r="C67" s="66">
        <f>COUNTIF(Dados_Projetados!$1:$1,Verificação_Parametros!A67)</f>
        <v>0</v>
      </c>
      <c r="D67" s="66">
        <f>COUNTIF(Parametros!A:A,Verificação_Parametros!A67)</f>
        <v>4</v>
      </c>
      <c r="E67" s="66" t="b">
        <f t="shared" si="2"/>
        <v>0</v>
      </c>
      <c r="F67" s="66">
        <f t="shared" si="3"/>
        <v>4</v>
      </c>
      <c r="G67" s="66" t="s">
        <v>462</v>
      </c>
    </row>
    <row r="68" spans="1:7" x14ac:dyDescent="0.25">
      <c r="A68" s="66" t="s">
        <v>175</v>
      </c>
      <c r="B68" s="66">
        <f>COUNTIF(Historico!B:B,Verificação_Parametros!A68)</f>
        <v>1</v>
      </c>
      <c r="C68" s="66">
        <f>COUNTIF(Dados_Projetados!$1:$1,Verificação_Parametros!A68)</f>
        <v>0</v>
      </c>
      <c r="D68" s="66">
        <f>COUNTIF(Parametros!A:A,Verificação_Parametros!A68)</f>
        <v>4</v>
      </c>
      <c r="E68" s="66" t="b">
        <f t="shared" si="2"/>
        <v>0</v>
      </c>
      <c r="F68" s="66">
        <f t="shared" si="3"/>
        <v>4</v>
      </c>
      <c r="G68" s="66" t="s">
        <v>462</v>
      </c>
    </row>
    <row r="69" spans="1:7" x14ac:dyDescent="0.25">
      <c r="A69" s="66" t="s">
        <v>179</v>
      </c>
      <c r="B69" s="66">
        <f>COUNTIF(Historico!B:B,Verificação_Parametros!A69)</f>
        <v>1</v>
      </c>
      <c r="C69" s="66">
        <f>COUNTIF(Dados_Projetados!$1:$1,Verificação_Parametros!A69)</f>
        <v>0</v>
      </c>
      <c r="D69" s="66">
        <f>COUNTIF(Parametros!A:A,Verificação_Parametros!A69)</f>
        <v>4</v>
      </c>
      <c r="E69" s="66" t="b">
        <f t="shared" si="2"/>
        <v>0</v>
      </c>
      <c r="F69" s="66">
        <f t="shared" si="3"/>
        <v>4</v>
      </c>
      <c r="G69" s="66" t="s">
        <v>462</v>
      </c>
    </row>
    <row r="70" spans="1:7" x14ac:dyDescent="0.25">
      <c r="A70" s="66" t="s">
        <v>84</v>
      </c>
      <c r="B70" s="66">
        <f>COUNTIF(Historico!B:B,Verificação_Parametros!A70)</f>
        <v>1</v>
      </c>
      <c r="C70" s="66">
        <f>COUNTIF(Dados_Projetados!$1:$1,Verificação_Parametros!A70)</f>
        <v>0</v>
      </c>
      <c r="D70" s="66">
        <f>COUNTIF(Parametros!A:A,Verificação_Parametros!A70)</f>
        <v>4</v>
      </c>
      <c r="E70" s="66" t="b">
        <f t="shared" si="2"/>
        <v>0</v>
      </c>
      <c r="F70" s="66">
        <f t="shared" si="3"/>
        <v>4</v>
      </c>
      <c r="G70" s="66" t="s">
        <v>462</v>
      </c>
    </row>
    <row r="71" spans="1:7" x14ac:dyDescent="0.25">
      <c r="A71" s="66" t="s">
        <v>191</v>
      </c>
      <c r="B71" s="66">
        <f>COUNTIF(Historico!B:B,Verificação_Parametros!A71)</f>
        <v>1</v>
      </c>
      <c r="C71" s="66">
        <f>COUNTIF(Dados_Projetados!$1:$1,Verificação_Parametros!A71)</f>
        <v>0</v>
      </c>
      <c r="D71" s="66">
        <f>COUNTIF(Parametros!A:A,Verificação_Parametros!A71)</f>
        <v>4</v>
      </c>
      <c r="E71" s="66" t="b">
        <f t="shared" si="2"/>
        <v>0</v>
      </c>
      <c r="F71" s="66">
        <f t="shared" si="3"/>
        <v>4</v>
      </c>
      <c r="G71" s="66" t="s">
        <v>462</v>
      </c>
    </row>
    <row r="72" spans="1:7" x14ac:dyDescent="0.25">
      <c r="A72" s="66" t="s">
        <v>192</v>
      </c>
      <c r="B72" s="66">
        <f>COUNTIF(Historico!B:B,Verificação_Parametros!A72)</f>
        <v>1</v>
      </c>
      <c r="C72" s="66">
        <f>COUNTIF(Dados_Projetados!$1:$1,Verificação_Parametros!A72)</f>
        <v>0</v>
      </c>
      <c r="D72" s="66">
        <f>COUNTIF(Parametros!A:A,Verificação_Parametros!A72)</f>
        <v>4</v>
      </c>
      <c r="E72" s="66" t="b">
        <f t="shared" si="2"/>
        <v>0</v>
      </c>
      <c r="F72" s="66">
        <f t="shared" si="3"/>
        <v>4</v>
      </c>
      <c r="G72" s="66" t="s">
        <v>462</v>
      </c>
    </row>
    <row r="73" spans="1:7" x14ac:dyDescent="0.25">
      <c r="A73" s="66" t="s">
        <v>193</v>
      </c>
      <c r="B73" s="66">
        <f>COUNTIF(Historico!B:B,Verificação_Parametros!A73)</f>
        <v>1</v>
      </c>
      <c r="C73" s="66">
        <f>COUNTIF(Dados_Projetados!$1:$1,Verificação_Parametros!A73)</f>
        <v>0</v>
      </c>
      <c r="D73" s="66">
        <f>COUNTIF(Parametros!A:A,Verificação_Parametros!A73)</f>
        <v>4</v>
      </c>
      <c r="E73" s="66" t="b">
        <f t="shared" si="2"/>
        <v>0</v>
      </c>
      <c r="F73" s="66">
        <f t="shared" si="3"/>
        <v>4</v>
      </c>
      <c r="G73" s="66" t="s">
        <v>462</v>
      </c>
    </row>
    <row r="74" spans="1:7" x14ac:dyDescent="0.25">
      <c r="A74" s="66" t="s">
        <v>194</v>
      </c>
      <c r="B74" s="66">
        <f>COUNTIF(Historico!B:B,Verificação_Parametros!A74)</f>
        <v>1</v>
      </c>
      <c r="C74" s="66">
        <f>COUNTIF(Dados_Projetados!$1:$1,Verificação_Parametros!A74)</f>
        <v>0</v>
      </c>
      <c r="D74" s="66">
        <f>COUNTIF(Parametros!A:A,Verificação_Parametros!A74)</f>
        <v>4</v>
      </c>
      <c r="E74" s="66" t="b">
        <f t="shared" si="2"/>
        <v>0</v>
      </c>
      <c r="F74" s="66">
        <f t="shared" si="3"/>
        <v>4</v>
      </c>
      <c r="G74" s="66" t="s">
        <v>462</v>
      </c>
    </row>
    <row r="75" spans="1:7" x14ac:dyDescent="0.25">
      <c r="A75" s="66" t="s">
        <v>182</v>
      </c>
      <c r="B75" s="66">
        <f>COUNTIF(Historico!B:B,Verificação_Parametros!A75)</f>
        <v>1</v>
      </c>
      <c r="C75" s="66">
        <f>COUNTIF(Dados_Projetados!$1:$1,Verificação_Parametros!A75)</f>
        <v>0</v>
      </c>
      <c r="D75" s="66">
        <f>COUNTIF(Parametros!A:A,Verificação_Parametros!A75)</f>
        <v>4</v>
      </c>
      <c r="E75" s="66" t="b">
        <f t="shared" si="2"/>
        <v>0</v>
      </c>
      <c r="F75" s="66">
        <f t="shared" si="3"/>
        <v>4</v>
      </c>
      <c r="G75" s="66" t="s">
        <v>462</v>
      </c>
    </row>
    <row r="76" spans="1:7" x14ac:dyDescent="0.25">
      <c r="A76" s="66" t="s">
        <v>187</v>
      </c>
      <c r="B76" s="66">
        <f>COUNTIF(Historico!B:B,Verificação_Parametros!A76)</f>
        <v>1</v>
      </c>
      <c r="C76" s="66">
        <f>COUNTIF(Dados_Projetados!$1:$1,Verificação_Parametros!A76)</f>
        <v>0</v>
      </c>
      <c r="D76" s="66">
        <f>COUNTIF(Parametros!A:A,Verificação_Parametros!A76)</f>
        <v>4</v>
      </c>
      <c r="E76" s="66" t="b">
        <f t="shared" si="2"/>
        <v>0</v>
      </c>
      <c r="F76" s="66">
        <f t="shared" si="3"/>
        <v>4</v>
      </c>
      <c r="G76" s="66" t="s">
        <v>462</v>
      </c>
    </row>
    <row r="77" spans="1:7" x14ac:dyDescent="0.25">
      <c r="A77" s="66" t="s">
        <v>188</v>
      </c>
      <c r="B77" s="66">
        <f>COUNTIF(Historico!B:B,Verificação_Parametros!A77)</f>
        <v>1</v>
      </c>
      <c r="C77" s="66">
        <f>COUNTIF(Dados_Projetados!$1:$1,Verificação_Parametros!A77)</f>
        <v>0</v>
      </c>
      <c r="D77" s="66">
        <f>COUNTIF(Parametros!A:A,Verificação_Parametros!A77)</f>
        <v>4</v>
      </c>
      <c r="E77" s="66" t="b">
        <f t="shared" si="2"/>
        <v>0</v>
      </c>
      <c r="F77" s="66">
        <f t="shared" si="3"/>
        <v>4</v>
      </c>
      <c r="G77" s="66" t="s">
        <v>462</v>
      </c>
    </row>
    <row r="78" spans="1:7" x14ac:dyDescent="0.25">
      <c r="A78" s="66" t="s">
        <v>189</v>
      </c>
      <c r="B78" s="66">
        <f>COUNTIF(Historico!B:B,Verificação_Parametros!A78)</f>
        <v>1</v>
      </c>
      <c r="C78" s="66">
        <f>COUNTIF(Dados_Projetados!$1:$1,Verificação_Parametros!A78)</f>
        <v>0</v>
      </c>
      <c r="D78" s="66">
        <f>COUNTIF(Parametros!A:A,Verificação_Parametros!A78)</f>
        <v>4</v>
      </c>
      <c r="E78" s="66" t="b">
        <f t="shared" si="2"/>
        <v>0</v>
      </c>
      <c r="F78" s="66">
        <f t="shared" si="3"/>
        <v>4</v>
      </c>
      <c r="G78" s="66" t="s">
        <v>462</v>
      </c>
    </row>
    <row r="79" spans="1:7" x14ac:dyDescent="0.25">
      <c r="A79" s="66" t="s">
        <v>190</v>
      </c>
      <c r="B79" s="66">
        <f>COUNTIF(Historico!B:B,Verificação_Parametros!A79)</f>
        <v>1</v>
      </c>
      <c r="C79" s="66">
        <f>COUNTIF(Dados_Projetados!$1:$1,Verificação_Parametros!A79)</f>
        <v>0</v>
      </c>
      <c r="D79" s="66">
        <f>COUNTIF(Parametros!A:A,Verificação_Parametros!A79)</f>
        <v>4</v>
      </c>
      <c r="E79" s="66" t="b">
        <f t="shared" si="2"/>
        <v>0</v>
      </c>
      <c r="F79" s="66">
        <f t="shared" si="3"/>
        <v>4</v>
      </c>
      <c r="G79" s="66" t="s">
        <v>462</v>
      </c>
    </row>
    <row r="80" spans="1:7" x14ac:dyDescent="0.25">
      <c r="A80" s="66" t="s">
        <v>81</v>
      </c>
      <c r="B80" s="66">
        <f>COUNTIF(Historico!B:B,Verificação_Parametros!A80)</f>
        <v>1</v>
      </c>
      <c r="C80" s="66">
        <f>COUNTIF(Dados_Projetados!$1:$1,Verificação_Parametros!A80)</f>
        <v>0</v>
      </c>
      <c r="D80" s="66">
        <f>COUNTIF(Parametros!A:A,Verificação_Parametros!A80)</f>
        <v>4</v>
      </c>
      <c r="E80" s="66" t="b">
        <f t="shared" si="2"/>
        <v>0</v>
      </c>
      <c r="F80" s="66">
        <f t="shared" si="3"/>
        <v>4</v>
      </c>
      <c r="G80" s="66" t="s">
        <v>462</v>
      </c>
    </row>
    <row r="81" spans="1:7" x14ac:dyDescent="0.25">
      <c r="A81" s="66" t="s">
        <v>183</v>
      </c>
      <c r="B81" s="66">
        <f>COUNTIF(Historico!B:B,Verificação_Parametros!A81)</f>
        <v>1</v>
      </c>
      <c r="C81" s="66">
        <f>COUNTIF(Dados_Projetados!$1:$1,Verificação_Parametros!A81)</f>
        <v>0</v>
      </c>
      <c r="D81" s="66">
        <f>COUNTIF(Parametros!A:A,Verificação_Parametros!A81)</f>
        <v>4</v>
      </c>
      <c r="E81" s="66" t="b">
        <f t="shared" si="2"/>
        <v>0</v>
      </c>
      <c r="F81" s="66">
        <f t="shared" si="3"/>
        <v>4</v>
      </c>
      <c r="G81" s="66" t="s">
        <v>462</v>
      </c>
    </row>
    <row r="82" spans="1:7" x14ac:dyDescent="0.25">
      <c r="A82" s="66" t="s">
        <v>184</v>
      </c>
      <c r="B82" s="66">
        <f>COUNTIF(Historico!B:B,Verificação_Parametros!A82)</f>
        <v>1</v>
      </c>
      <c r="C82" s="66">
        <f>COUNTIF(Dados_Projetados!$1:$1,Verificação_Parametros!A82)</f>
        <v>0</v>
      </c>
      <c r="D82" s="66">
        <f>COUNTIF(Parametros!A:A,Verificação_Parametros!A82)</f>
        <v>4</v>
      </c>
      <c r="E82" s="66" t="b">
        <f t="shared" si="2"/>
        <v>0</v>
      </c>
      <c r="F82" s="66">
        <f t="shared" si="3"/>
        <v>4</v>
      </c>
      <c r="G82" s="66" t="s">
        <v>462</v>
      </c>
    </row>
    <row r="83" spans="1:7" x14ac:dyDescent="0.25">
      <c r="A83" s="66" t="s">
        <v>185</v>
      </c>
      <c r="B83" s="66">
        <f>COUNTIF(Historico!B:B,Verificação_Parametros!A83)</f>
        <v>1</v>
      </c>
      <c r="C83" s="66">
        <f>COUNTIF(Dados_Projetados!$1:$1,Verificação_Parametros!A83)</f>
        <v>0</v>
      </c>
      <c r="D83" s="66">
        <f>COUNTIF(Parametros!A:A,Verificação_Parametros!A83)</f>
        <v>4</v>
      </c>
      <c r="E83" s="66" t="b">
        <f t="shared" si="2"/>
        <v>0</v>
      </c>
      <c r="F83" s="66">
        <f t="shared" si="3"/>
        <v>4</v>
      </c>
      <c r="G83" s="66" t="s">
        <v>462</v>
      </c>
    </row>
    <row r="84" spans="1:7" x14ac:dyDescent="0.25">
      <c r="A84" s="66" t="s">
        <v>186</v>
      </c>
      <c r="B84" s="66">
        <f>COUNTIF(Historico!B:B,Verificação_Parametros!A84)</f>
        <v>1</v>
      </c>
      <c r="C84" s="66">
        <f>COUNTIF(Dados_Projetados!$1:$1,Verificação_Parametros!A84)</f>
        <v>0</v>
      </c>
      <c r="D84" s="66">
        <f>COUNTIF(Parametros!A:A,Verificação_Parametros!A84)</f>
        <v>4</v>
      </c>
      <c r="E84" s="66" t="b">
        <f t="shared" si="2"/>
        <v>0</v>
      </c>
      <c r="F84" s="66">
        <f t="shared" si="3"/>
        <v>4</v>
      </c>
      <c r="G84" s="66" t="s">
        <v>462</v>
      </c>
    </row>
    <row r="85" spans="1:7" x14ac:dyDescent="0.25">
      <c r="A85" s="66" t="s">
        <v>226</v>
      </c>
      <c r="B85" s="66">
        <f>COUNTIF(Historico!B:B,Verificação_Parametros!A85)</f>
        <v>1</v>
      </c>
      <c r="C85" s="66">
        <f>COUNTIF(Dados_Projetados!$1:$1,Verificação_Parametros!A85)</f>
        <v>0</v>
      </c>
      <c r="D85" s="66">
        <f>COUNTIF(Parametros!A:A,Verificação_Parametros!A85)</f>
        <v>4</v>
      </c>
      <c r="E85" s="66" t="b">
        <f t="shared" si="2"/>
        <v>0</v>
      </c>
      <c r="F85" s="66">
        <f t="shared" si="3"/>
        <v>4</v>
      </c>
      <c r="G85" s="66" t="s">
        <v>462</v>
      </c>
    </row>
    <row r="86" spans="1:7" x14ac:dyDescent="0.25">
      <c r="A86" s="66" t="s">
        <v>233</v>
      </c>
      <c r="B86" s="66">
        <f>COUNTIF(Historico!B:B,Verificação_Parametros!A86)</f>
        <v>0</v>
      </c>
      <c r="C86" s="66">
        <f>COUNTIF(Dados_Projetados!$1:$1,Verificação_Parametros!A86)</f>
        <v>0</v>
      </c>
      <c r="D86" s="66">
        <f>COUNTIF(Parametros!A:A,Verificação_Parametros!A86)</f>
        <v>4</v>
      </c>
      <c r="E86" s="66" t="b">
        <f t="shared" si="2"/>
        <v>0</v>
      </c>
      <c r="F86" s="66">
        <f t="shared" si="3"/>
        <v>4</v>
      </c>
      <c r="G86" s="66" t="s">
        <v>462</v>
      </c>
    </row>
    <row r="87" spans="1:7" x14ac:dyDescent="0.25">
      <c r="A87" s="66" t="s">
        <v>234</v>
      </c>
      <c r="B87" s="66">
        <f>COUNTIF(Historico!B:B,Verificação_Parametros!A87)</f>
        <v>0</v>
      </c>
      <c r="C87" s="66">
        <f>COUNTIF(Dados_Projetados!$1:$1,Verificação_Parametros!A87)</f>
        <v>0</v>
      </c>
      <c r="D87" s="66">
        <f>COUNTIF(Parametros!A:A,Verificação_Parametros!A87)</f>
        <v>4</v>
      </c>
      <c r="E87" s="66" t="b">
        <f t="shared" si="2"/>
        <v>0</v>
      </c>
      <c r="F87" s="66">
        <f t="shared" si="3"/>
        <v>4</v>
      </c>
      <c r="G87" s="66" t="s">
        <v>462</v>
      </c>
    </row>
    <row r="88" spans="1:7" x14ac:dyDescent="0.25">
      <c r="A88" s="66" t="s">
        <v>235</v>
      </c>
      <c r="B88" s="66">
        <f>COUNTIF(Historico!B:B,Verificação_Parametros!A88)</f>
        <v>0</v>
      </c>
      <c r="C88" s="66">
        <f>COUNTIF(Dados_Projetados!$1:$1,Verificação_Parametros!A88)</f>
        <v>0</v>
      </c>
      <c r="D88" s="66">
        <f>COUNTIF(Parametros!A:A,Verificação_Parametros!A88)</f>
        <v>4</v>
      </c>
      <c r="E88" s="66" t="b">
        <f t="shared" si="2"/>
        <v>0</v>
      </c>
      <c r="F88" s="66">
        <f t="shared" si="3"/>
        <v>4</v>
      </c>
      <c r="G88" s="66" t="s">
        <v>462</v>
      </c>
    </row>
    <row r="89" spans="1:7" x14ac:dyDescent="0.25">
      <c r="A89" s="66" t="s">
        <v>236</v>
      </c>
      <c r="B89" s="66">
        <f>COUNTIF(Historico!B:B,Verificação_Parametros!A89)</f>
        <v>0</v>
      </c>
      <c r="C89" s="66">
        <f>COUNTIF(Dados_Projetados!$1:$1,Verificação_Parametros!A89)</f>
        <v>0</v>
      </c>
      <c r="D89" s="66">
        <f>COUNTIF(Parametros!A:A,Verificação_Parametros!A89)</f>
        <v>4</v>
      </c>
      <c r="E89" s="66" t="b">
        <f t="shared" si="2"/>
        <v>0</v>
      </c>
      <c r="F89" s="66">
        <f t="shared" si="3"/>
        <v>4</v>
      </c>
      <c r="G89" s="66" t="s">
        <v>462</v>
      </c>
    </row>
    <row r="90" spans="1:7" x14ac:dyDescent="0.25">
      <c r="A90" s="66" t="s">
        <v>237</v>
      </c>
      <c r="B90" s="66">
        <f>COUNTIF(Historico!B:B,Verificação_Parametros!A90)</f>
        <v>0</v>
      </c>
      <c r="C90" s="66">
        <f>COUNTIF(Dados_Projetados!$1:$1,Verificação_Parametros!A90)</f>
        <v>0</v>
      </c>
      <c r="D90" s="66">
        <f>COUNTIF(Parametros!A:A,Verificação_Parametros!A90)</f>
        <v>4</v>
      </c>
      <c r="E90" s="66" t="b">
        <f t="shared" si="2"/>
        <v>0</v>
      </c>
      <c r="F90" s="66">
        <f t="shared" si="3"/>
        <v>4</v>
      </c>
      <c r="G90" s="66" t="s">
        <v>462</v>
      </c>
    </row>
    <row r="91" spans="1:7" x14ac:dyDescent="0.25">
      <c r="A91" s="66" t="s">
        <v>238</v>
      </c>
      <c r="B91" s="66">
        <f>COUNTIF(Historico!B:B,Verificação_Parametros!A91)</f>
        <v>0</v>
      </c>
      <c r="C91" s="66">
        <f>COUNTIF(Dados_Projetados!$1:$1,Verificação_Parametros!A91)</f>
        <v>0</v>
      </c>
      <c r="D91" s="66">
        <f>COUNTIF(Parametros!A:A,Verificação_Parametros!A91)</f>
        <v>4</v>
      </c>
      <c r="E91" s="66" t="b">
        <f t="shared" si="2"/>
        <v>0</v>
      </c>
      <c r="F91" s="66">
        <f t="shared" si="3"/>
        <v>4</v>
      </c>
      <c r="G91" s="66" t="s">
        <v>462</v>
      </c>
    </row>
    <row r="92" spans="1:7" x14ac:dyDescent="0.25">
      <c r="A92" s="66" t="s">
        <v>239</v>
      </c>
      <c r="B92" s="66">
        <f>COUNTIF(Historico!B:B,Verificação_Parametros!A92)</f>
        <v>0</v>
      </c>
      <c r="C92" s="66">
        <f>COUNTIF(Dados_Projetados!$1:$1,Verificação_Parametros!A92)</f>
        <v>0</v>
      </c>
      <c r="D92" s="66">
        <f>COUNTIF(Parametros!A:A,Verificação_Parametros!A92)</f>
        <v>4</v>
      </c>
      <c r="E92" s="66" t="b">
        <f t="shared" si="2"/>
        <v>0</v>
      </c>
      <c r="F92" s="66">
        <f t="shared" si="3"/>
        <v>4</v>
      </c>
      <c r="G92" s="66" t="s">
        <v>462</v>
      </c>
    </row>
    <row r="93" spans="1:7" x14ac:dyDescent="0.25">
      <c r="A93" s="66" t="s">
        <v>240</v>
      </c>
      <c r="B93" s="66">
        <f>COUNTIF(Historico!B:B,Verificação_Parametros!A93)</f>
        <v>0</v>
      </c>
      <c r="C93" s="66">
        <f>COUNTIF(Dados_Projetados!$1:$1,Verificação_Parametros!A93)</f>
        <v>0</v>
      </c>
      <c r="D93" s="66">
        <f>COUNTIF(Parametros!A:A,Verificação_Parametros!A93)</f>
        <v>4</v>
      </c>
      <c r="E93" s="66" t="b">
        <f t="shared" si="2"/>
        <v>0</v>
      </c>
      <c r="F93" s="66">
        <f t="shared" si="3"/>
        <v>4</v>
      </c>
      <c r="G93" s="66" t="s">
        <v>462</v>
      </c>
    </row>
    <row r="94" spans="1:7" x14ac:dyDescent="0.25">
      <c r="A94" s="66" t="s">
        <v>241</v>
      </c>
      <c r="B94" s="66">
        <f>COUNTIF(Historico!B:B,Verificação_Parametros!A94)</f>
        <v>0</v>
      </c>
      <c r="C94" s="66">
        <f>COUNTIF(Dados_Projetados!$1:$1,Verificação_Parametros!A94)</f>
        <v>0</v>
      </c>
      <c r="D94" s="66">
        <f>COUNTIF(Parametros!A:A,Verificação_Parametros!A94)</f>
        <v>4</v>
      </c>
      <c r="E94" s="66" t="b">
        <f t="shared" si="2"/>
        <v>0</v>
      </c>
      <c r="F94" s="66">
        <f t="shared" si="3"/>
        <v>4</v>
      </c>
      <c r="G94" s="66" t="s">
        <v>462</v>
      </c>
    </row>
    <row r="95" spans="1:7" x14ac:dyDescent="0.25">
      <c r="A95" s="66" t="s">
        <v>242</v>
      </c>
      <c r="B95" s="66">
        <f>COUNTIF(Historico!B:B,Verificação_Parametros!A95)</f>
        <v>0</v>
      </c>
      <c r="C95" s="66">
        <f>COUNTIF(Dados_Projetados!$1:$1,Verificação_Parametros!A95)</f>
        <v>0</v>
      </c>
      <c r="D95" s="66">
        <f>COUNTIF(Parametros!A:A,Verificação_Parametros!A95)</f>
        <v>4</v>
      </c>
      <c r="E95" s="66" t="b">
        <f t="shared" si="2"/>
        <v>0</v>
      </c>
      <c r="F95" s="66">
        <f t="shared" si="3"/>
        <v>4</v>
      </c>
      <c r="G95" s="66" t="s">
        <v>462</v>
      </c>
    </row>
    <row r="96" spans="1:7" x14ac:dyDescent="0.25">
      <c r="A96" s="66" t="s">
        <v>243</v>
      </c>
      <c r="B96" s="66">
        <f>COUNTIF(Historico!B:B,Verificação_Parametros!A96)</f>
        <v>0</v>
      </c>
      <c r="C96" s="66">
        <f>COUNTIF(Dados_Projetados!$1:$1,Verificação_Parametros!A96)</f>
        <v>0</v>
      </c>
      <c r="D96" s="66">
        <f>COUNTIF(Parametros!A:A,Verificação_Parametros!A96)</f>
        <v>4</v>
      </c>
      <c r="E96" s="66" t="b">
        <f t="shared" si="2"/>
        <v>0</v>
      </c>
      <c r="F96" s="66">
        <f t="shared" si="3"/>
        <v>4</v>
      </c>
      <c r="G96" s="66" t="s">
        <v>462</v>
      </c>
    </row>
    <row r="97" spans="1:7" x14ac:dyDescent="0.25">
      <c r="A97" s="66" t="s">
        <v>244</v>
      </c>
      <c r="B97" s="66">
        <f>COUNTIF(Historico!B:B,Verificação_Parametros!A97)</f>
        <v>0</v>
      </c>
      <c r="C97" s="66">
        <f>COUNTIF(Dados_Projetados!$1:$1,Verificação_Parametros!A97)</f>
        <v>0</v>
      </c>
      <c r="D97" s="66">
        <f>COUNTIF(Parametros!A:A,Verificação_Parametros!A97)</f>
        <v>4</v>
      </c>
      <c r="E97" s="66" t="b">
        <f t="shared" si="2"/>
        <v>0</v>
      </c>
      <c r="F97" s="66">
        <f t="shared" si="3"/>
        <v>4</v>
      </c>
      <c r="G97" s="66" t="s">
        <v>462</v>
      </c>
    </row>
    <row r="98" spans="1:7" x14ac:dyDescent="0.25">
      <c r="A98" s="66" t="s">
        <v>245</v>
      </c>
      <c r="B98" s="66">
        <f>COUNTIF(Historico!B:B,Verificação_Parametros!A98)</f>
        <v>0</v>
      </c>
      <c r="C98" s="66">
        <f>COUNTIF(Dados_Projetados!$1:$1,Verificação_Parametros!A98)</f>
        <v>0</v>
      </c>
      <c r="D98" s="66">
        <f>COUNTIF(Parametros!A:A,Verificação_Parametros!A98)</f>
        <v>4</v>
      </c>
      <c r="E98" s="66" t="b">
        <f t="shared" si="2"/>
        <v>0</v>
      </c>
      <c r="F98" s="66">
        <f t="shared" si="3"/>
        <v>4</v>
      </c>
      <c r="G98" s="66" t="s">
        <v>462</v>
      </c>
    </row>
    <row r="99" spans="1:7" x14ac:dyDescent="0.25">
      <c r="A99" s="66" t="s">
        <v>246</v>
      </c>
      <c r="B99" s="66">
        <f>COUNTIF(Historico!B:B,Verificação_Parametros!A99)</f>
        <v>0</v>
      </c>
      <c r="C99" s="66">
        <f>COUNTIF(Dados_Projetados!$1:$1,Verificação_Parametros!A99)</f>
        <v>0</v>
      </c>
      <c r="D99" s="66">
        <f>COUNTIF(Parametros!A:A,Verificação_Parametros!A99)</f>
        <v>4</v>
      </c>
      <c r="E99" s="66" t="b">
        <f t="shared" si="2"/>
        <v>0</v>
      </c>
      <c r="F99" s="66">
        <f t="shared" si="3"/>
        <v>4</v>
      </c>
      <c r="G99" s="66" t="s">
        <v>462</v>
      </c>
    </row>
    <row r="100" spans="1:7" x14ac:dyDescent="0.25">
      <c r="A100" s="66" t="s">
        <v>247</v>
      </c>
      <c r="B100" s="66">
        <f>COUNTIF(Historico!B:B,Verificação_Parametros!A100)</f>
        <v>0</v>
      </c>
      <c r="C100" s="66">
        <f>COUNTIF(Dados_Projetados!$1:$1,Verificação_Parametros!A100)</f>
        <v>0</v>
      </c>
      <c r="D100" s="66">
        <f>COUNTIF(Parametros!A:A,Verificação_Parametros!A100)</f>
        <v>4</v>
      </c>
      <c r="E100" s="66" t="b">
        <f t="shared" si="2"/>
        <v>0</v>
      </c>
      <c r="F100" s="66">
        <f t="shared" si="3"/>
        <v>4</v>
      </c>
      <c r="G100" s="66" t="s">
        <v>462</v>
      </c>
    </row>
    <row r="101" spans="1:7" x14ac:dyDescent="0.25">
      <c r="A101" s="66" t="s">
        <v>248</v>
      </c>
      <c r="B101" s="66">
        <f>COUNTIF(Historico!B:B,Verificação_Parametros!A101)</f>
        <v>0</v>
      </c>
      <c r="C101" s="66">
        <f>COUNTIF(Dados_Projetados!$1:$1,Verificação_Parametros!A101)</f>
        <v>0</v>
      </c>
      <c r="D101" s="66">
        <f>COUNTIF(Parametros!A:A,Verificação_Parametros!A101)</f>
        <v>4</v>
      </c>
      <c r="E101" s="66" t="b">
        <f t="shared" si="2"/>
        <v>0</v>
      </c>
      <c r="F101" s="66">
        <f t="shared" si="3"/>
        <v>4</v>
      </c>
      <c r="G101" s="66" t="s">
        <v>462</v>
      </c>
    </row>
    <row r="102" spans="1:7" x14ac:dyDescent="0.25">
      <c r="A102" s="66" t="s">
        <v>230</v>
      </c>
      <c r="B102" s="66">
        <f>COUNTIF(Historico!B:B,Verificação_Parametros!A102)</f>
        <v>0</v>
      </c>
      <c r="C102" s="66">
        <f>COUNTIF(Dados_Projetados!$1:$1,Verificação_Parametros!A102)</f>
        <v>0</v>
      </c>
      <c r="D102" s="66">
        <f>COUNTIF(Parametros!A:A,Verificação_Parametros!A102)</f>
        <v>4</v>
      </c>
      <c r="E102" s="66" t="b">
        <f t="shared" si="2"/>
        <v>0</v>
      </c>
      <c r="F102" s="66">
        <f t="shared" si="3"/>
        <v>4</v>
      </c>
      <c r="G102" s="66" t="s">
        <v>462</v>
      </c>
    </row>
    <row r="103" spans="1:7" x14ac:dyDescent="0.25">
      <c r="A103" s="66" t="s">
        <v>161</v>
      </c>
      <c r="B103" s="66">
        <f>COUNTIF(Historico!B:B,Verificação_Parametros!A103)</f>
        <v>0</v>
      </c>
      <c r="C103" s="66">
        <f>COUNTIF(Dados_Projetados!$1:$1,Verificação_Parametros!A103)</f>
        <v>0</v>
      </c>
      <c r="D103" s="66">
        <f>COUNTIF(Parametros!A:A,Verificação_Parametros!A103)</f>
        <v>4</v>
      </c>
      <c r="E103" s="66" t="b">
        <f t="shared" si="2"/>
        <v>0</v>
      </c>
      <c r="F103" s="66">
        <f t="shared" si="3"/>
        <v>4</v>
      </c>
      <c r="G103" s="66" t="s">
        <v>462</v>
      </c>
    </row>
    <row r="104" spans="1:7" x14ac:dyDescent="0.25">
      <c r="A104" s="66" t="s">
        <v>479</v>
      </c>
      <c r="B104" s="66">
        <f>COUNTIF(Historico!B:B,Verificação_Parametros!A104)</f>
        <v>0</v>
      </c>
      <c r="C104" s="66">
        <f>COUNTIF(Dados_Projetados!$1:$1,Verificação_Parametros!A104)</f>
        <v>0</v>
      </c>
      <c r="D104" s="66">
        <f>COUNTIF(Parametros!A:A,Verificação_Parametros!A104)</f>
        <v>4</v>
      </c>
      <c r="E104" s="66" t="b">
        <f t="shared" si="2"/>
        <v>0</v>
      </c>
      <c r="F104" s="66">
        <f t="shared" si="3"/>
        <v>4</v>
      </c>
      <c r="G104" s="66" t="s">
        <v>462</v>
      </c>
    </row>
    <row r="105" spans="1:7" x14ac:dyDescent="0.25">
      <c r="A105" s="66" t="s">
        <v>480</v>
      </c>
      <c r="B105" s="66">
        <f>COUNTIF(Historico!B:B,Verificação_Parametros!A105)</f>
        <v>0</v>
      </c>
      <c r="C105" s="66">
        <f>COUNTIF(Dados_Projetados!$1:$1,Verificação_Parametros!A105)</f>
        <v>0</v>
      </c>
      <c r="D105" s="66">
        <f>COUNTIF(Parametros!A:A,Verificação_Parametros!A105)</f>
        <v>4</v>
      </c>
      <c r="E105" s="66" t="b">
        <f t="shared" si="2"/>
        <v>0</v>
      </c>
      <c r="F105" s="66">
        <f t="shared" si="3"/>
        <v>4</v>
      </c>
      <c r="G105" s="66" t="s">
        <v>462</v>
      </c>
    </row>
    <row r="106" spans="1:7" x14ac:dyDescent="0.25">
      <c r="A106" s="66" t="s">
        <v>481</v>
      </c>
      <c r="B106" s="66">
        <f>COUNTIF(Historico!B:B,Verificação_Parametros!A106)</f>
        <v>0</v>
      </c>
      <c r="C106" s="66">
        <f>COUNTIF(Dados_Projetados!$1:$1,Verificação_Parametros!A106)</f>
        <v>0</v>
      </c>
      <c r="D106" s="66">
        <f>COUNTIF(Parametros!A:A,Verificação_Parametros!A106)</f>
        <v>4</v>
      </c>
      <c r="E106" s="66" t="b">
        <f t="shared" si="2"/>
        <v>0</v>
      </c>
      <c r="F106" s="66">
        <f t="shared" si="3"/>
        <v>4</v>
      </c>
      <c r="G106" s="66" t="s">
        <v>462</v>
      </c>
    </row>
    <row r="107" spans="1:7" x14ac:dyDescent="0.25">
      <c r="A107" s="66" t="s">
        <v>482</v>
      </c>
      <c r="B107" s="66">
        <f>COUNTIF(Historico!B:B,Verificação_Parametros!A107)</f>
        <v>0</v>
      </c>
      <c r="C107" s="66">
        <f>COUNTIF(Dados_Projetados!$1:$1,Verificação_Parametros!A107)</f>
        <v>0</v>
      </c>
      <c r="D107" s="66">
        <f>COUNTIF(Parametros!A:A,Verificação_Parametros!A107)</f>
        <v>4</v>
      </c>
      <c r="E107" s="66" t="b">
        <f t="shared" si="2"/>
        <v>0</v>
      </c>
      <c r="F107" s="66">
        <f t="shared" si="3"/>
        <v>4</v>
      </c>
      <c r="G107" s="66" t="s">
        <v>462</v>
      </c>
    </row>
    <row r="108" spans="1:7" x14ac:dyDescent="0.25">
      <c r="A108" s="66" t="s">
        <v>483</v>
      </c>
      <c r="B108" s="66">
        <f>COUNTIF(Historico!B:B,Verificação_Parametros!A108)</f>
        <v>0</v>
      </c>
      <c r="C108" s="66">
        <f>COUNTIF(Dados_Projetados!$1:$1,Verificação_Parametros!A108)</f>
        <v>0</v>
      </c>
      <c r="D108" s="66">
        <f>COUNTIF(Parametros!A:A,Verificação_Parametros!A108)</f>
        <v>4</v>
      </c>
      <c r="E108" s="66" t="b">
        <f t="shared" si="2"/>
        <v>0</v>
      </c>
      <c r="F108" s="66">
        <f t="shared" si="3"/>
        <v>4</v>
      </c>
      <c r="G108" s="66" t="s">
        <v>462</v>
      </c>
    </row>
    <row r="109" spans="1:7" x14ac:dyDescent="0.25">
      <c r="A109" s="66" t="s">
        <v>471</v>
      </c>
      <c r="B109" s="66">
        <f>COUNTIF(Historico!B:B,Verificação_Parametros!A109)</f>
        <v>1</v>
      </c>
      <c r="C109" s="66">
        <f>COUNTIF(Dados_Projetados!$1:$1,Verificação_Parametros!A109)</f>
        <v>0</v>
      </c>
      <c r="D109" s="66">
        <f>COUNTIF(Parametros!A:A,Verificação_Parametros!A109)</f>
        <v>4</v>
      </c>
      <c r="E109" s="66" t="b">
        <f t="shared" si="2"/>
        <v>0</v>
      </c>
      <c r="F109" s="66">
        <f t="shared" si="3"/>
        <v>4</v>
      </c>
      <c r="G109" s="66" t="s">
        <v>462</v>
      </c>
    </row>
    <row r="110" spans="1:7" x14ac:dyDescent="0.25">
      <c r="A110" s="66" t="s">
        <v>472</v>
      </c>
      <c r="B110" s="66">
        <f>COUNTIF(Historico!B:B,Verificação_Parametros!A110)</f>
        <v>1</v>
      </c>
      <c r="C110" s="66">
        <f>COUNTIF(Dados_Projetados!$1:$1,Verificação_Parametros!A110)</f>
        <v>0</v>
      </c>
      <c r="D110" s="66">
        <f>COUNTIF(Parametros!A:A,Verificação_Parametros!A110)</f>
        <v>4</v>
      </c>
      <c r="E110" s="66" t="b">
        <f t="shared" si="2"/>
        <v>0</v>
      </c>
      <c r="F110" s="66">
        <f t="shared" si="3"/>
        <v>4</v>
      </c>
      <c r="G110" s="66" t="s">
        <v>462</v>
      </c>
    </row>
    <row r="111" spans="1:7" x14ac:dyDescent="0.25">
      <c r="A111" s="66" t="s">
        <v>473</v>
      </c>
      <c r="B111" s="66">
        <f>COUNTIF(Historico!B:B,Verificação_Parametros!A111)</f>
        <v>1</v>
      </c>
      <c r="C111" s="66">
        <f>COUNTIF(Dados_Projetados!$1:$1,Verificação_Parametros!A111)</f>
        <v>0</v>
      </c>
      <c r="D111" s="66">
        <f>COUNTIF(Parametros!A:A,Verificação_Parametros!A111)</f>
        <v>4</v>
      </c>
      <c r="E111" s="66" t="b">
        <f t="shared" si="2"/>
        <v>0</v>
      </c>
      <c r="F111" s="66">
        <f t="shared" si="3"/>
        <v>4</v>
      </c>
      <c r="G111" s="66" t="s">
        <v>462</v>
      </c>
    </row>
    <row r="112" spans="1:7" x14ac:dyDescent="0.25">
      <c r="A112" s="66" t="s">
        <v>474</v>
      </c>
      <c r="B112" s="66">
        <f>COUNTIF(Historico!B:B,Verificação_Parametros!A112)</f>
        <v>1</v>
      </c>
      <c r="C112" s="66">
        <f>COUNTIF(Dados_Projetados!$1:$1,Verificação_Parametros!A112)</f>
        <v>0</v>
      </c>
      <c r="D112" s="66">
        <f>COUNTIF(Parametros!A:A,Verificação_Parametros!A112)</f>
        <v>4</v>
      </c>
      <c r="E112" s="66" t="b">
        <f t="shared" si="2"/>
        <v>0</v>
      </c>
      <c r="F112" s="66">
        <f t="shared" si="3"/>
        <v>4</v>
      </c>
      <c r="G112" s="66" t="s">
        <v>462</v>
      </c>
    </row>
  </sheetData>
  <autoFilter ref="A1:G112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2017-10-03T21:10:46Z</dcterms:modified>
</cp:coreProperties>
</file>