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firstSheet="1" activeTab="4" xr2:uid="{00000000-000D-0000-FFFF-FFFF00000000}"/>
  </bookViews>
  <sheets>
    <sheet name="Constantes" sheetId="36" r:id="rId1"/>
    <sheet name="MódulosOpcionais" sheetId="35" r:id="rId2"/>
    <sheet name="Parametros" sheetId="4" r:id="rId3"/>
    <sheet name="HistoricoFAP" sheetId="14" r:id="rId4"/>
    <sheet name="Dados_Projetados" sheetId="2" r:id="rId5"/>
    <sheet name="Verificação_Parametros" sheetId="32" state="hidden" r:id="rId6"/>
    <sheet name="Configs" sheetId="1" r:id="rId7"/>
    <sheet name="Custos" sheetId="8" r:id="rId8"/>
    <sheet name="Modulos" sheetId="15" r:id="rId9"/>
    <sheet name="ParametrosSemSeedFixa" sheetId="33" state="hidden" r:id="rId10"/>
    <sheet name="Cenarios" sheetId="9" r:id="rId11"/>
    <sheet name="Distribuições" sheetId="10" state="hidden" r:id="rId12"/>
    <sheet name="Historico" sheetId="16" state="hidden" r:id="rId13"/>
    <sheet name="Dados_Projetados_Transposto" sheetId="31" state="hidden" r:id="rId14"/>
    <sheet name="Dados_Projetados (2)" sheetId="30" state="hidden" r:id="rId15"/>
    <sheet name="Eventos_Inic" sheetId="22" state="hidden" r:id="rId16"/>
    <sheet name="Lista_de_Parâmetros" sheetId="6" state="hidden" r:id="rId17"/>
    <sheet name="Funcoes_Inputs" sheetId="11" state="hidden" r:id="rId18"/>
    <sheet name="Funcoes_Outputs" sheetId="12" state="hidden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10" hidden="1">Cenarios!$A$1:$C$13</definedName>
    <definedName name="_xlnm._FilterDatabase" localSheetId="0" hidden="1">Constantes!$A$1:$C$52</definedName>
    <definedName name="_xlnm._FilterDatabase" localSheetId="7" hidden="1">Custos!$A$1:$D$18</definedName>
    <definedName name="_xlnm._FilterDatabase" localSheetId="15" hidden="1">Eventos_Inic!$A$2:$L$19</definedName>
    <definedName name="_xlnm._FilterDatabase" localSheetId="17" hidden="1">Funcoes_Inputs!$A$1:$I$226</definedName>
    <definedName name="_xlnm._FilterDatabase" localSheetId="18" hidden="1">Funcoes_Outputs!$A$1:$C$88</definedName>
    <definedName name="_xlnm._FilterDatabase" localSheetId="12" hidden="1">Historico!$A$1:$T$115</definedName>
    <definedName name="_xlnm._FilterDatabase" localSheetId="16" hidden="1">Lista_de_Parâmetros!$A$1:$E$132</definedName>
    <definedName name="_xlnm._FilterDatabase" localSheetId="8" hidden="1">Modulos!$A$1:$D$26</definedName>
    <definedName name="_xlnm._FilterDatabase" localSheetId="1" hidden="1">MódulosOpcionais!$A$1:$C$18</definedName>
    <definedName name="_xlnm._FilterDatabase" localSheetId="2" hidden="1">Parametros!$A$1:$R$149</definedName>
    <definedName name="_xlnm._FilterDatabase" localSheetId="5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9">[2]Configs!$D$2:$D$2</definedName>
    <definedName name="Ano_Inicial" localSheetId="5">[3]Configs!$D$2:$D$2</definedName>
    <definedName name="Ano_Inicial">Configs!$A$2:$A$2</definedName>
    <definedName name="Anos_a_Serem_Simulados" localSheetId="20">[1]Configs!$A$2</definedName>
    <definedName name="Anos_a_Serem_Simulados" localSheetId="9">[2]Configs!$A$2</definedName>
    <definedName name="Anos_a_Serem_Simulados" localSheetId="5">[3]Configs!$A$2</definedName>
    <definedName name="Anos_a_Serem_Simulados">Configs!#REF!</definedName>
    <definedName name="CategoriaSAT" localSheetId="20">[1]Configs!$C$2:$C$2</definedName>
    <definedName name="CategoriaSAT" localSheetId="9">[2]Configs!$C$2:$C$2</definedName>
    <definedName name="CategoriaSAT" localSheetId="5">[3]Configs!$C$2:$C$2</definedName>
    <definedName name="CategoriaSAT">Configs!#REF!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142" i="4"/>
  <c r="D136" i="4"/>
  <c r="C118" i="4"/>
  <c r="P149" i="4"/>
  <c r="M149" i="4"/>
  <c r="L149" i="4"/>
  <c r="J149" i="4"/>
  <c r="I149" i="4"/>
  <c r="R149" i="4"/>
  <c r="Q149" i="4"/>
  <c r="R148" i="4"/>
  <c r="Q148" i="4"/>
  <c r="P148" i="4"/>
  <c r="M148" i="4"/>
  <c r="L148" i="4"/>
  <c r="K148" i="4"/>
  <c r="J148" i="4"/>
  <c r="I148" i="4"/>
  <c r="R147" i="4"/>
  <c r="Q147" i="4"/>
  <c r="P147" i="4"/>
  <c r="M147" i="4"/>
  <c r="L147" i="4"/>
  <c r="K147" i="4"/>
  <c r="J147" i="4"/>
  <c r="I147" i="4"/>
  <c r="R146" i="4"/>
  <c r="Q146" i="4"/>
  <c r="P146" i="4"/>
  <c r="M146" i="4"/>
  <c r="L146" i="4"/>
  <c r="K146" i="4"/>
  <c r="J146" i="4"/>
  <c r="I146" i="4"/>
  <c r="R145" i="4"/>
  <c r="Q145" i="4"/>
  <c r="P145" i="4"/>
  <c r="M145" i="4"/>
  <c r="L145" i="4"/>
  <c r="K145" i="4"/>
  <c r="J145" i="4"/>
  <c r="I145" i="4"/>
  <c r="R144" i="4"/>
  <c r="Q144" i="4"/>
  <c r="P144" i="4"/>
  <c r="M144" i="4"/>
  <c r="L144" i="4"/>
  <c r="K144" i="4"/>
  <c r="J144" i="4"/>
  <c r="I144" i="4"/>
  <c r="Q143" i="4"/>
  <c r="P143" i="4"/>
  <c r="M143" i="4"/>
  <c r="L143" i="4"/>
  <c r="K143" i="4"/>
  <c r="J143" i="4"/>
  <c r="I143" i="4"/>
  <c r="C143" i="4"/>
  <c r="R143" i="4" s="1"/>
  <c r="P142" i="4"/>
  <c r="M142" i="4"/>
  <c r="L142" i="4"/>
  <c r="J142" i="4"/>
  <c r="I142" i="4"/>
  <c r="Q142" i="4"/>
  <c r="P141" i="4"/>
  <c r="M141" i="4"/>
  <c r="L141" i="4"/>
  <c r="J141" i="4"/>
  <c r="I141" i="4"/>
  <c r="D141" i="4"/>
  <c r="E141" i="4" s="1"/>
  <c r="P140" i="4"/>
  <c r="M140" i="4"/>
  <c r="L140" i="4"/>
  <c r="J140" i="4"/>
  <c r="I140" i="4"/>
  <c r="D140" i="4"/>
  <c r="P139" i="4"/>
  <c r="M139" i="4"/>
  <c r="L139" i="4"/>
  <c r="J139" i="4"/>
  <c r="I139" i="4"/>
  <c r="D139" i="4"/>
  <c r="E139" i="4" s="1"/>
  <c r="R138" i="4"/>
  <c r="Q138" i="4"/>
  <c r="P138" i="4"/>
  <c r="M138" i="4"/>
  <c r="L138" i="4"/>
  <c r="K138" i="4"/>
  <c r="J138" i="4"/>
  <c r="I138" i="4"/>
  <c r="R137" i="4"/>
  <c r="Q137" i="4"/>
  <c r="P137" i="4"/>
  <c r="M137" i="4"/>
  <c r="L137" i="4"/>
  <c r="K137" i="4"/>
  <c r="J137" i="4"/>
  <c r="I137" i="4"/>
  <c r="P136" i="4"/>
  <c r="M136" i="4"/>
  <c r="L136" i="4"/>
  <c r="J136" i="4"/>
  <c r="I136" i="4"/>
  <c r="C136" i="4"/>
  <c r="R135" i="4"/>
  <c r="Q135" i="4"/>
  <c r="P135" i="4"/>
  <c r="M135" i="4"/>
  <c r="L135" i="4"/>
  <c r="K135" i="4"/>
  <c r="J135" i="4"/>
  <c r="I135" i="4"/>
  <c r="R134" i="4"/>
  <c r="Q134" i="4"/>
  <c r="P134" i="4"/>
  <c r="M134" i="4"/>
  <c r="L134" i="4"/>
  <c r="K134" i="4"/>
  <c r="J134" i="4"/>
  <c r="I134" i="4"/>
  <c r="R133" i="4"/>
  <c r="Q133" i="4"/>
  <c r="P133" i="4"/>
  <c r="M133" i="4"/>
  <c r="L133" i="4"/>
  <c r="K133" i="4"/>
  <c r="J133" i="4"/>
  <c r="I133" i="4"/>
  <c r="R132" i="4"/>
  <c r="Q132" i="4"/>
  <c r="P132" i="4"/>
  <c r="M132" i="4"/>
  <c r="L132" i="4"/>
  <c r="K132" i="4"/>
  <c r="J132" i="4"/>
  <c r="I132" i="4"/>
  <c r="R131" i="4"/>
  <c r="Q131" i="4"/>
  <c r="P131" i="4"/>
  <c r="M131" i="4"/>
  <c r="L131" i="4"/>
  <c r="K131" i="4"/>
  <c r="J131" i="4"/>
  <c r="I131" i="4"/>
  <c r="R130" i="4"/>
  <c r="Q130" i="4"/>
  <c r="P130" i="4"/>
  <c r="M130" i="4"/>
  <c r="L130" i="4"/>
  <c r="K130" i="4"/>
  <c r="J130" i="4"/>
  <c r="I130" i="4"/>
  <c r="R129" i="4"/>
  <c r="Q129" i="4"/>
  <c r="P129" i="4"/>
  <c r="M129" i="4"/>
  <c r="L129" i="4"/>
  <c r="K129" i="4"/>
  <c r="J129" i="4"/>
  <c r="I129" i="4"/>
  <c r="R128" i="4"/>
  <c r="Q128" i="4"/>
  <c r="P128" i="4"/>
  <c r="M128" i="4"/>
  <c r="L128" i="4"/>
  <c r="K128" i="4"/>
  <c r="J128" i="4"/>
  <c r="I128" i="4"/>
  <c r="R127" i="4"/>
  <c r="Q127" i="4"/>
  <c r="P127" i="4"/>
  <c r="M127" i="4"/>
  <c r="L127" i="4"/>
  <c r="K127" i="4"/>
  <c r="J127" i="4"/>
  <c r="I127" i="4"/>
  <c r="R126" i="4"/>
  <c r="Q126" i="4"/>
  <c r="P126" i="4"/>
  <c r="M126" i="4"/>
  <c r="L126" i="4"/>
  <c r="K126" i="4"/>
  <c r="J126" i="4"/>
  <c r="I126" i="4"/>
  <c r="R125" i="4"/>
  <c r="Q125" i="4"/>
  <c r="P125" i="4"/>
  <c r="M125" i="4"/>
  <c r="L125" i="4"/>
  <c r="K125" i="4"/>
  <c r="J125" i="4"/>
  <c r="I125" i="4"/>
  <c r="R124" i="4"/>
  <c r="Q124" i="4"/>
  <c r="P124" i="4"/>
  <c r="M124" i="4"/>
  <c r="L124" i="4"/>
  <c r="K124" i="4"/>
  <c r="J124" i="4"/>
  <c r="I124" i="4"/>
  <c r="R123" i="4"/>
  <c r="Q123" i="4"/>
  <c r="P123" i="4"/>
  <c r="M123" i="4"/>
  <c r="L123" i="4"/>
  <c r="K123" i="4"/>
  <c r="J123" i="4"/>
  <c r="I123" i="4"/>
  <c r="R122" i="4"/>
  <c r="Q122" i="4"/>
  <c r="P122" i="4"/>
  <c r="M122" i="4"/>
  <c r="L122" i="4"/>
  <c r="K122" i="4"/>
  <c r="J122" i="4"/>
  <c r="I122" i="4"/>
  <c r="R121" i="4"/>
  <c r="Q121" i="4"/>
  <c r="P121" i="4"/>
  <c r="M121" i="4"/>
  <c r="L121" i="4"/>
  <c r="K121" i="4"/>
  <c r="J121" i="4"/>
  <c r="I121" i="4"/>
  <c r="R120" i="4"/>
  <c r="Q120" i="4"/>
  <c r="P120" i="4"/>
  <c r="M120" i="4"/>
  <c r="L120" i="4"/>
  <c r="K120" i="4"/>
  <c r="J120" i="4"/>
  <c r="I120" i="4"/>
  <c r="R119" i="4"/>
  <c r="Q119" i="4"/>
  <c r="P119" i="4"/>
  <c r="M119" i="4"/>
  <c r="L119" i="4"/>
  <c r="K119" i="4"/>
  <c r="J119" i="4"/>
  <c r="I119" i="4"/>
  <c r="Q118" i="4"/>
  <c r="P118" i="4"/>
  <c r="M118" i="4"/>
  <c r="L118" i="4"/>
  <c r="K118" i="4"/>
  <c r="J118" i="4"/>
  <c r="I118" i="4"/>
  <c r="R118" i="4"/>
  <c r="R117" i="4"/>
  <c r="Q117" i="4"/>
  <c r="P117" i="4"/>
  <c r="M117" i="4"/>
  <c r="L117" i="4"/>
  <c r="K117" i="4"/>
  <c r="J117" i="4"/>
  <c r="I117" i="4"/>
  <c r="R116" i="4"/>
  <c r="Q116" i="4"/>
  <c r="P116" i="4"/>
  <c r="M116" i="4"/>
  <c r="L116" i="4"/>
  <c r="K116" i="4"/>
  <c r="J116" i="4"/>
  <c r="I116" i="4"/>
  <c r="R115" i="4"/>
  <c r="Q115" i="4"/>
  <c r="P115" i="4"/>
  <c r="M115" i="4"/>
  <c r="L115" i="4"/>
  <c r="K115" i="4"/>
  <c r="J115" i="4"/>
  <c r="I115" i="4"/>
  <c r="R114" i="4"/>
  <c r="Q114" i="4"/>
  <c r="P114" i="4"/>
  <c r="M114" i="4"/>
  <c r="L114" i="4"/>
  <c r="K114" i="4"/>
  <c r="J114" i="4"/>
  <c r="I114" i="4"/>
  <c r="R113" i="4"/>
  <c r="Q113" i="4"/>
  <c r="P113" i="4"/>
  <c r="M113" i="4"/>
  <c r="L113" i="4"/>
  <c r="K113" i="4"/>
  <c r="J113" i="4"/>
  <c r="I113" i="4"/>
  <c r="B4" i="9"/>
  <c r="E112" i="4"/>
  <c r="C112" i="4"/>
  <c r="D99" i="4"/>
  <c r="C81" i="4"/>
  <c r="R139" i="4" l="1"/>
  <c r="Q139" i="4"/>
  <c r="R141" i="4"/>
  <c r="Q141" i="4"/>
  <c r="R142" i="4"/>
  <c r="E136" i="4"/>
  <c r="R136" i="4" s="1"/>
  <c r="E140" i="4"/>
  <c r="K140" i="4" s="1"/>
  <c r="K139" i="4"/>
  <c r="K141" i="4"/>
  <c r="K149" i="4"/>
  <c r="K142" i="4"/>
  <c r="R112" i="4"/>
  <c r="Q112" i="4"/>
  <c r="P112" i="4"/>
  <c r="M112" i="4"/>
  <c r="L112" i="4"/>
  <c r="K112" i="4"/>
  <c r="J112" i="4"/>
  <c r="I112" i="4"/>
  <c r="R111" i="4"/>
  <c r="Q111" i="4"/>
  <c r="P111" i="4"/>
  <c r="M111" i="4"/>
  <c r="L111" i="4"/>
  <c r="K111" i="4"/>
  <c r="J111" i="4"/>
  <c r="I111" i="4"/>
  <c r="R110" i="4"/>
  <c r="Q110" i="4"/>
  <c r="P110" i="4"/>
  <c r="M110" i="4"/>
  <c r="L110" i="4"/>
  <c r="K110" i="4"/>
  <c r="J110" i="4"/>
  <c r="I110" i="4"/>
  <c r="R109" i="4"/>
  <c r="Q109" i="4"/>
  <c r="P109" i="4"/>
  <c r="M109" i="4"/>
  <c r="L109" i="4"/>
  <c r="K109" i="4"/>
  <c r="J109" i="4"/>
  <c r="I109" i="4"/>
  <c r="R108" i="4"/>
  <c r="Q108" i="4"/>
  <c r="P108" i="4"/>
  <c r="M108" i="4"/>
  <c r="L108" i="4"/>
  <c r="K108" i="4"/>
  <c r="J108" i="4"/>
  <c r="I108" i="4"/>
  <c r="R107" i="4"/>
  <c r="Q107" i="4"/>
  <c r="P107" i="4"/>
  <c r="M107" i="4"/>
  <c r="L107" i="4"/>
  <c r="K107" i="4"/>
  <c r="J107" i="4"/>
  <c r="I107" i="4"/>
  <c r="Q106" i="4"/>
  <c r="P106" i="4"/>
  <c r="M106" i="4"/>
  <c r="L106" i="4"/>
  <c r="K106" i="4"/>
  <c r="J106" i="4"/>
  <c r="I106" i="4"/>
  <c r="C106" i="4"/>
  <c r="R106" i="4" s="1"/>
  <c r="Q105" i="4"/>
  <c r="P105" i="4"/>
  <c r="M105" i="4"/>
  <c r="L105" i="4"/>
  <c r="K105" i="4"/>
  <c r="J105" i="4"/>
  <c r="I105" i="4"/>
  <c r="C105" i="4"/>
  <c r="R105" i="4" s="1"/>
  <c r="P104" i="4"/>
  <c r="M104" i="4"/>
  <c r="L104" i="4"/>
  <c r="J104" i="4"/>
  <c r="I104" i="4"/>
  <c r="D104" i="4"/>
  <c r="E104" i="4" s="1"/>
  <c r="P103" i="4"/>
  <c r="M103" i="4"/>
  <c r="L103" i="4"/>
  <c r="J103" i="4"/>
  <c r="I103" i="4"/>
  <c r="D103" i="4"/>
  <c r="E103" i="4" s="1"/>
  <c r="R103" i="4" s="1"/>
  <c r="P102" i="4"/>
  <c r="M102" i="4"/>
  <c r="L102" i="4"/>
  <c r="J102" i="4"/>
  <c r="I102" i="4"/>
  <c r="D102" i="4"/>
  <c r="E102" i="4" s="1"/>
  <c r="R101" i="4"/>
  <c r="Q101" i="4"/>
  <c r="P101" i="4"/>
  <c r="M101" i="4"/>
  <c r="L101" i="4"/>
  <c r="K101" i="4"/>
  <c r="J101" i="4"/>
  <c r="I101" i="4"/>
  <c r="R100" i="4"/>
  <c r="Q100" i="4"/>
  <c r="P100" i="4"/>
  <c r="M100" i="4"/>
  <c r="L100" i="4"/>
  <c r="K100" i="4"/>
  <c r="J100" i="4"/>
  <c r="I100" i="4"/>
  <c r="P99" i="4"/>
  <c r="M99" i="4"/>
  <c r="L99" i="4"/>
  <c r="J99" i="4"/>
  <c r="I99" i="4"/>
  <c r="E99" i="4"/>
  <c r="C99" i="4"/>
  <c r="R98" i="4"/>
  <c r="Q98" i="4"/>
  <c r="P98" i="4"/>
  <c r="M98" i="4"/>
  <c r="L98" i="4"/>
  <c r="K98" i="4"/>
  <c r="J98" i="4"/>
  <c r="I98" i="4"/>
  <c r="R97" i="4"/>
  <c r="Q97" i="4"/>
  <c r="P97" i="4"/>
  <c r="M97" i="4"/>
  <c r="L97" i="4"/>
  <c r="K97" i="4"/>
  <c r="J97" i="4"/>
  <c r="I97" i="4"/>
  <c r="R96" i="4"/>
  <c r="Q96" i="4"/>
  <c r="P96" i="4"/>
  <c r="M96" i="4"/>
  <c r="L96" i="4"/>
  <c r="K96" i="4"/>
  <c r="J96" i="4"/>
  <c r="I96" i="4"/>
  <c r="R95" i="4"/>
  <c r="Q95" i="4"/>
  <c r="P95" i="4"/>
  <c r="M95" i="4"/>
  <c r="L95" i="4"/>
  <c r="K95" i="4"/>
  <c r="J95" i="4"/>
  <c r="I95" i="4"/>
  <c r="R94" i="4"/>
  <c r="Q94" i="4"/>
  <c r="P94" i="4"/>
  <c r="M94" i="4"/>
  <c r="L94" i="4"/>
  <c r="K94" i="4"/>
  <c r="J94" i="4"/>
  <c r="I94" i="4"/>
  <c r="R93" i="4"/>
  <c r="Q93" i="4"/>
  <c r="P93" i="4"/>
  <c r="M93" i="4"/>
  <c r="L93" i="4"/>
  <c r="K93" i="4"/>
  <c r="J93" i="4"/>
  <c r="I93" i="4"/>
  <c r="R92" i="4"/>
  <c r="Q92" i="4"/>
  <c r="P92" i="4"/>
  <c r="M92" i="4"/>
  <c r="L92" i="4"/>
  <c r="K92" i="4"/>
  <c r="J92" i="4"/>
  <c r="I92" i="4"/>
  <c r="R91" i="4"/>
  <c r="Q91" i="4"/>
  <c r="P91" i="4"/>
  <c r="M91" i="4"/>
  <c r="L91" i="4"/>
  <c r="K91" i="4"/>
  <c r="J91" i="4"/>
  <c r="I91" i="4"/>
  <c r="R90" i="4"/>
  <c r="Q90" i="4"/>
  <c r="P90" i="4"/>
  <c r="M90" i="4"/>
  <c r="L90" i="4"/>
  <c r="K90" i="4"/>
  <c r="J90" i="4"/>
  <c r="I90" i="4"/>
  <c r="R89" i="4"/>
  <c r="Q89" i="4"/>
  <c r="P89" i="4"/>
  <c r="M89" i="4"/>
  <c r="L89" i="4"/>
  <c r="K89" i="4"/>
  <c r="J89" i="4"/>
  <c r="I89" i="4"/>
  <c r="R88" i="4"/>
  <c r="Q88" i="4"/>
  <c r="P88" i="4"/>
  <c r="M88" i="4"/>
  <c r="L88" i="4"/>
  <c r="K88" i="4"/>
  <c r="J88" i="4"/>
  <c r="I88" i="4"/>
  <c r="R87" i="4"/>
  <c r="Q87" i="4"/>
  <c r="P87" i="4"/>
  <c r="M87" i="4"/>
  <c r="L87" i="4"/>
  <c r="K87" i="4"/>
  <c r="J87" i="4"/>
  <c r="I87" i="4"/>
  <c r="R86" i="4"/>
  <c r="Q86" i="4"/>
  <c r="P86" i="4"/>
  <c r="M86" i="4"/>
  <c r="L86" i="4"/>
  <c r="K86" i="4"/>
  <c r="J86" i="4"/>
  <c r="I86" i="4"/>
  <c r="R85" i="4"/>
  <c r="Q85" i="4"/>
  <c r="P85" i="4"/>
  <c r="M85" i="4"/>
  <c r="L85" i="4"/>
  <c r="K85" i="4"/>
  <c r="J85" i="4"/>
  <c r="I85" i="4"/>
  <c r="R84" i="4"/>
  <c r="Q84" i="4"/>
  <c r="P84" i="4"/>
  <c r="M84" i="4"/>
  <c r="L84" i="4"/>
  <c r="K84" i="4"/>
  <c r="J84" i="4"/>
  <c r="I84" i="4"/>
  <c r="R83" i="4"/>
  <c r="Q83" i="4"/>
  <c r="P83" i="4"/>
  <c r="M83" i="4"/>
  <c r="L83" i="4"/>
  <c r="K83" i="4"/>
  <c r="J83" i="4"/>
  <c r="I83" i="4"/>
  <c r="R82" i="4"/>
  <c r="Q82" i="4"/>
  <c r="P82" i="4"/>
  <c r="M82" i="4"/>
  <c r="L82" i="4"/>
  <c r="K82" i="4"/>
  <c r="J82" i="4"/>
  <c r="I82" i="4"/>
  <c r="Q81" i="4"/>
  <c r="P81" i="4"/>
  <c r="M81" i="4"/>
  <c r="L81" i="4"/>
  <c r="K81" i="4"/>
  <c r="J81" i="4"/>
  <c r="I81" i="4"/>
  <c r="R81" i="4"/>
  <c r="R80" i="4"/>
  <c r="Q80" i="4"/>
  <c r="P80" i="4"/>
  <c r="M80" i="4"/>
  <c r="L80" i="4"/>
  <c r="K80" i="4"/>
  <c r="J80" i="4"/>
  <c r="I80" i="4"/>
  <c r="R79" i="4"/>
  <c r="Q79" i="4"/>
  <c r="P79" i="4"/>
  <c r="M79" i="4"/>
  <c r="L79" i="4"/>
  <c r="K79" i="4"/>
  <c r="J79" i="4"/>
  <c r="I79" i="4"/>
  <c r="R78" i="4"/>
  <c r="Q78" i="4"/>
  <c r="P78" i="4"/>
  <c r="M78" i="4"/>
  <c r="L78" i="4"/>
  <c r="K78" i="4"/>
  <c r="J78" i="4"/>
  <c r="I78" i="4"/>
  <c r="R77" i="4"/>
  <c r="Q77" i="4"/>
  <c r="P77" i="4"/>
  <c r="M77" i="4"/>
  <c r="L77" i="4"/>
  <c r="K77" i="4"/>
  <c r="J77" i="4"/>
  <c r="I77" i="4"/>
  <c r="R76" i="4"/>
  <c r="Q76" i="4"/>
  <c r="P76" i="4"/>
  <c r="M76" i="4"/>
  <c r="L76" i="4"/>
  <c r="K76" i="4"/>
  <c r="J76" i="4"/>
  <c r="I76" i="4"/>
  <c r="E62" i="4"/>
  <c r="C62" i="4"/>
  <c r="E25" i="4"/>
  <c r="C25" i="4"/>
  <c r="Q99" i="4" l="1"/>
  <c r="K103" i="4"/>
  <c r="K136" i="4"/>
  <c r="Q140" i="4"/>
  <c r="R140" i="4"/>
  <c r="Q136" i="4"/>
  <c r="R99" i="4"/>
  <c r="R102" i="4"/>
  <c r="Q102" i="4"/>
  <c r="R104" i="4"/>
  <c r="Q104" i="4"/>
  <c r="K104" i="4"/>
  <c r="K99" i="4"/>
  <c r="Q103" i="4"/>
  <c r="K102" i="4"/>
  <c r="R75" i="4"/>
  <c r="Q75" i="4"/>
  <c r="P75" i="4"/>
  <c r="M75" i="4"/>
  <c r="L75" i="4"/>
  <c r="K75" i="4"/>
  <c r="J75" i="4"/>
  <c r="I75" i="4"/>
  <c r="R74" i="4"/>
  <c r="Q74" i="4"/>
  <c r="P74" i="4"/>
  <c r="M74" i="4"/>
  <c r="L74" i="4"/>
  <c r="K74" i="4"/>
  <c r="J74" i="4"/>
  <c r="I74" i="4"/>
  <c r="R73" i="4"/>
  <c r="Q73" i="4"/>
  <c r="P73" i="4"/>
  <c r="M73" i="4"/>
  <c r="L73" i="4"/>
  <c r="K73" i="4"/>
  <c r="J73" i="4"/>
  <c r="I73" i="4"/>
  <c r="R72" i="4"/>
  <c r="Q72" i="4"/>
  <c r="P72" i="4"/>
  <c r="M72" i="4"/>
  <c r="L72" i="4"/>
  <c r="K72" i="4"/>
  <c r="J72" i="4"/>
  <c r="I72" i="4"/>
  <c r="R71" i="4"/>
  <c r="Q71" i="4"/>
  <c r="P71" i="4"/>
  <c r="M71" i="4"/>
  <c r="L71" i="4"/>
  <c r="K71" i="4"/>
  <c r="J71" i="4"/>
  <c r="I71" i="4"/>
  <c r="R70" i="4"/>
  <c r="Q70" i="4"/>
  <c r="P70" i="4"/>
  <c r="M70" i="4"/>
  <c r="L70" i="4"/>
  <c r="K70" i="4"/>
  <c r="J70" i="4"/>
  <c r="I70" i="4"/>
  <c r="R69" i="4"/>
  <c r="Q69" i="4"/>
  <c r="P69" i="4"/>
  <c r="M69" i="4"/>
  <c r="L69" i="4"/>
  <c r="K69" i="4"/>
  <c r="J69" i="4"/>
  <c r="I69" i="4"/>
  <c r="R68" i="4"/>
  <c r="Q68" i="4"/>
  <c r="P68" i="4"/>
  <c r="M68" i="4"/>
  <c r="L68" i="4"/>
  <c r="K68" i="4"/>
  <c r="J68" i="4"/>
  <c r="I68" i="4"/>
  <c r="P67" i="4"/>
  <c r="M67" i="4"/>
  <c r="L67" i="4"/>
  <c r="J67" i="4"/>
  <c r="I67" i="4"/>
  <c r="P66" i="4"/>
  <c r="M66" i="4"/>
  <c r="L66" i="4"/>
  <c r="J66" i="4"/>
  <c r="I66" i="4"/>
  <c r="P65" i="4"/>
  <c r="M65" i="4"/>
  <c r="L65" i="4"/>
  <c r="J65" i="4"/>
  <c r="I65" i="4"/>
  <c r="R64" i="4"/>
  <c r="Q64" i="4"/>
  <c r="P64" i="4"/>
  <c r="M64" i="4"/>
  <c r="L64" i="4"/>
  <c r="K64" i="4"/>
  <c r="J64" i="4"/>
  <c r="I64" i="4"/>
  <c r="R63" i="4"/>
  <c r="Q63" i="4"/>
  <c r="P63" i="4"/>
  <c r="M63" i="4"/>
  <c r="L63" i="4"/>
  <c r="K63" i="4"/>
  <c r="J63" i="4"/>
  <c r="I63" i="4"/>
  <c r="R62" i="4"/>
  <c r="Q62" i="4"/>
  <c r="P62" i="4"/>
  <c r="M62" i="4"/>
  <c r="L62" i="4"/>
  <c r="K62" i="4"/>
  <c r="J62" i="4"/>
  <c r="I62" i="4"/>
  <c r="R61" i="4"/>
  <c r="Q61" i="4"/>
  <c r="P61" i="4"/>
  <c r="M61" i="4"/>
  <c r="L61" i="4"/>
  <c r="K61" i="4"/>
  <c r="J61" i="4"/>
  <c r="I61" i="4"/>
  <c r="R60" i="4"/>
  <c r="Q60" i="4"/>
  <c r="P60" i="4"/>
  <c r="M60" i="4"/>
  <c r="L60" i="4"/>
  <c r="K60" i="4"/>
  <c r="J60" i="4"/>
  <c r="I60" i="4"/>
  <c r="R59" i="4"/>
  <c r="Q59" i="4"/>
  <c r="P59" i="4"/>
  <c r="M59" i="4"/>
  <c r="L59" i="4"/>
  <c r="K59" i="4"/>
  <c r="J59" i="4"/>
  <c r="I59" i="4"/>
  <c r="R58" i="4"/>
  <c r="Q58" i="4"/>
  <c r="P58" i="4"/>
  <c r="M58" i="4"/>
  <c r="L58" i="4"/>
  <c r="K58" i="4"/>
  <c r="J58" i="4"/>
  <c r="I58" i="4"/>
  <c r="R57" i="4"/>
  <c r="Q57" i="4"/>
  <c r="P57" i="4"/>
  <c r="M57" i="4"/>
  <c r="L57" i="4"/>
  <c r="K57" i="4"/>
  <c r="J57" i="4"/>
  <c r="I57" i="4"/>
  <c r="R56" i="4"/>
  <c r="Q56" i="4"/>
  <c r="P56" i="4"/>
  <c r="M56" i="4"/>
  <c r="L56" i="4"/>
  <c r="K56" i="4"/>
  <c r="J56" i="4"/>
  <c r="I56" i="4"/>
  <c r="R55" i="4"/>
  <c r="Q55" i="4"/>
  <c r="P55" i="4"/>
  <c r="M55" i="4"/>
  <c r="L55" i="4"/>
  <c r="K55" i="4"/>
  <c r="J55" i="4"/>
  <c r="I55" i="4"/>
  <c r="R54" i="4"/>
  <c r="Q54" i="4"/>
  <c r="P54" i="4"/>
  <c r="M54" i="4"/>
  <c r="L54" i="4"/>
  <c r="K54" i="4"/>
  <c r="J54" i="4"/>
  <c r="I54" i="4"/>
  <c r="R53" i="4"/>
  <c r="Q53" i="4"/>
  <c r="P53" i="4"/>
  <c r="M53" i="4"/>
  <c r="L53" i="4"/>
  <c r="K53" i="4"/>
  <c r="J53" i="4"/>
  <c r="I53" i="4"/>
  <c r="R52" i="4"/>
  <c r="Q52" i="4"/>
  <c r="P52" i="4"/>
  <c r="M52" i="4"/>
  <c r="L52" i="4"/>
  <c r="K52" i="4"/>
  <c r="J52" i="4"/>
  <c r="I52" i="4"/>
  <c r="R51" i="4"/>
  <c r="Q51" i="4"/>
  <c r="P51" i="4"/>
  <c r="M51" i="4"/>
  <c r="L51" i="4"/>
  <c r="K51" i="4"/>
  <c r="J51" i="4"/>
  <c r="I51" i="4"/>
  <c r="R50" i="4"/>
  <c r="Q50" i="4"/>
  <c r="P50" i="4"/>
  <c r="M50" i="4"/>
  <c r="L50" i="4"/>
  <c r="K50" i="4"/>
  <c r="J50" i="4"/>
  <c r="I50" i="4"/>
  <c r="R49" i="4"/>
  <c r="Q49" i="4"/>
  <c r="P49" i="4"/>
  <c r="M49" i="4"/>
  <c r="L49" i="4"/>
  <c r="K49" i="4"/>
  <c r="J49" i="4"/>
  <c r="I49" i="4"/>
  <c r="R48" i="4"/>
  <c r="Q48" i="4"/>
  <c r="P48" i="4"/>
  <c r="M48" i="4"/>
  <c r="L48" i="4"/>
  <c r="K48" i="4"/>
  <c r="J48" i="4"/>
  <c r="I48" i="4"/>
  <c r="R47" i="4"/>
  <c r="Q47" i="4"/>
  <c r="P47" i="4"/>
  <c r="M47" i="4"/>
  <c r="L47" i="4"/>
  <c r="K47" i="4"/>
  <c r="J47" i="4"/>
  <c r="I47" i="4"/>
  <c r="R46" i="4"/>
  <c r="Q46" i="4"/>
  <c r="P46" i="4"/>
  <c r="M46" i="4"/>
  <c r="L46" i="4"/>
  <c r="K46" i="4"/>
  <c r="J46" i="4"/>
  <c r="I46" i="4"/>
  <c r="R45" i="4"/>
  <c r="Q45" i="4"/>
  <c r="P45" i="4"/>
  <c r="M45" i="4"/>
  <c r="L45" i="4"/>
  <c r="K45" i="4"/>
  <c r="J45" i="4"/>
  <c r="I45" i="4"/>
  <c r="R44" i="4"/>
  <c r="Q44" i="4"/>
  <c r="P44" i="4"/>
  <c r="M44" i="4"/>
  <c r="L44" i="4"/>
  <c r="K44" i="4"/>
  <c r="J44" i="4"/>
  <c r="I44" i="4"/>
  <c r="R43" i="4"/>
  <c r="Q43" i="4"/>
  <c r="P43" i="4"/>
  <c r="M43" i="4"/>
  <c r="L43" i="4"/>
  <c r="K43" i="4"/>
  <c r="J43" i="4"/>
  <c r="I43" i="4"/>
  <c r="R42" i="4"/>
  <c r="Q42" i="4"/>
  <c r="P42" i="4"/>
  <c r="M42" i="4"/>
  <c r="L42" i="4"/>
  <c r="K42" i="4"/>
  <c r="J42" i="4"/>
  <c r="I42" i="4"/>
  <c r="R41" i="4"/>
  <c r="Q41" i="4"/>
  <c r="P41" i="4"/>
  <c r="M41" i="4"/>
  <c r="L41" i="4"/>
  <c r="K41" i="4"/>
  <c r="J41" i="4"/>
  <c r="I41" i="4"/>
  <c r="R40" i="4"/>
  <c r="Q40" i="4"/>
  <c r="P40" i="4"/>
  <c r="M40" i="4"/>
  <c r="L40" i="4"/>
  <c r="K40" i="4"/>
  <c r="J40" i="4"/>
  <c r="I40" i="4"/>
  <c r="R39" i="4"/>
  <c r="Q39" i="4"/>
  <c r="P39" i="4"/>
  <c r="M39" i="4"/>
  <c r="L39" i="4"/>
  <c r="K39" i="4"/>
  <c r="J39" i="4"/>
  <c r="I39" i="4"/>
  <c r="C68" i="4"/>
  <c r="C44" i="4"/>
  <c r="C69" i="4"/>
  <c r="D67" i="4"/>
  <c r="E67" i="4" s="1"/>
  <c r="R67" i="4" s="1"/>
  <c r="D66" i="4"/>
  <c r="E66" i="4" s="1"/>
  <c r="R66" i="4" s="1"/>
  <c r="D65" i="4"/>
  <c r="E65" i="4" s="1"/>
  <c r="R65" i="4" s="1"/>
  <c r="C32" i="4"/>
  <c r="C31" i="4"/>
  <c r="D30" i="4"/>
  <c r="E30" i="4" s="1"/>
  <c r="D29" i="4"/>
  <c r="E29" i="4" s="1"/>
  <c r="D28" i="4"/>
  <c r="E28" i="4" s="1"/>
  <c r="C7" i="4"/>
  <c r="K66" i="4" l="1"/>
  <c r="Q66" i="4"/>
  <c r="K65" i="4"/>
  <c r="Q65" i="4"/>
  <c r="K67" i="4"/>
  <c r="Q67" i="4"/>
  <c r="D13" i="8"/>
  <c r="D9" i="8"/>
  <c r="D10" i="8" s="1"/>
  <c r="D11" i="8" s="1"/>
  <c r="D6" i="8" l="1"/>
  <c r="D5" i="8"/>
  <c r="D4" i="8"/>
  <c r="D3" i="8"/>
  <c r="R38" i="4" l="1"/>
  <c r="R37" i="4"/>
  <c r="R36" i="4"/>
  <c r="R35" i="4"/>
  <c r="R34" i="4"/>
  <c r="R33" i="4"/>
  <c r="R32" i="4"/>
  <c r="R31" i="4"/>
  <c r="R30" i="4"/>
  <c r="R29" i="4"/>
  <c r="R28" i="4"/>
  <c r="R27" i="4"/>
  <c r="R26" i="4"/>
  <c r="R24" i="4"/>
  <c r="R23" i="4"/>
  <c r="R22" i="4"/>
  <c r="R21" i="4"/>
  <c r="R2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4" i="4"/>
  <c r="Q2" i="4"/>
  <c r="Q25" i="4"/>
  <c r="R25" i="4" l="1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Q23" i="4"/>
  <c r="Q22" i="4"/>
  <c r="Q21" i="4"/>
  <c r="P38" i="4" l="1"/>
  <c r="M38" i="4"/>
  <c r="L38" i="4"/>
  <c r="K38" i="4"/>
  <c r="I38" i="4"/>
  <c r="P37" i="4"/>
  <c r="M37" i="4"/>
  <c r="L37" i="4"/>
  <c r="K37" i="4"/>
  <c r="I37" i="4"/>
  <c r="P36" i="4"/>
  <c r="M36" i="4"/>
  <c r="L36" i="4"/>
  <c r="K36" i="4"/>
  <c r="I36" i="4"/>
  <c r="C156" i="11" l="1"/>
  <c r="E156" i="11" s="1"/>
  <c r="I156" i="11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35" i="4"/>
  <c r="M35" i="4"/>
  <c r="L35" i="4"/>
  <c r="K35" i="4"/>
  <c r="P34" i="4"/>
  <c r="M34" i="4"/>
  <c r="L34" i="4"/>
  <c r="K34" i="4"/>
  <c r="P33" i="4"/>
  <c r="M33" i="4"/>
  <c r="L33" i="4"/>
  <c r="K33" i="4"/>
  <c r="P32" i="4"/>
  <c r="M32" i="4"/>
  <c r="L32" i="4"/>
  <c r="K32" i="4"/>
  <c r="P31" i="4"/>
  <c r="M31" i="4"/>
  <c r="L31" i="4"/>
  <c r="K31" i="4"/>
  <c r="P30" i="4"/>
  <c r="M30" i="4"/>
  <c r="L30" i="4"/>
  <c r="K30" i="4"/>
  <c r="P29" i="4"/>
  <c r="M29" i="4"/>
  <c r="L29" i="4"/>
  <c r="K29" i="4"/>
  <c r="P28" i="4"/>
  <c r="M28" i="4"/>
  <c r="L28" i="4"/>
  <c r="K28" i="4"/>
  <c r="P27" i="4"/>
  <c r="M27" i="4"/>
  <c r="L27" i="4"/>
  <c r="K27" i="4"/>
  <c r="P26" i="4"/>
  <c r="M26" i="4"/>
  <c r="L26" i="4"/>
  <c r="K26" i="4"/>
  <c r="I35" i="4"/>
  <c r="I34" i="4"/>
  <c r="I33" i="4"/>
  <c r="I32" i="4"/>
  <c r="I31" i="4"/>
  <c r="I30" i="4"/>
  <c r="I29" i="4"/>
  <c r="I28" i="4"/>
  <c r="I27" i="4"/>
  <c r="I2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H186" i="11" s="1"/>
  <c r="G182" i="11"/>
  <c r="G178" i="11"/>
  <c r="G184" i="11"/>
  <c r="H184" i="11" s="1"/>
  <c r="G189" i="11"/>
  <c r="H189" i="11" s="1"/>
  <c r="G185" i="11"/>
  <c r="H185" i="11" s="1"/>
  <c r="G181" i="11"/>
  <c r="G177" i="11"/>
  <c r="H177" i="11" s="1"/>
  <c r="B111" i="32" s="1"/>
  <c r="C16" i="36" s="1"/>
  <c r="G188" i="11"/>
  <c r="H188" i="11" s="1"/>
  <c r="G180" i="11"/>
  <c r="G183" i="11"/>
  <c r="H183" i="11" s="1"/>
  <c r="G179" i="11"/>
  <c r="G187" i="11"/>
  <c r="H187" i="11" s="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B24" i="15"/>
  <c r="D82" i="11" s="1"/>
  <c r="E85" i="11"/>
  <c r="E87" i="11"/>
  <c r="E75" i="11"/>
  <c r="H182" i="11"/>
  <c r="C82" i="11"/>
  <c r="D87" i="11" l="1"/>
  <c r="F87" i="11" s="1"/>
  <c r="F82" i="1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R3" i="4" l="1"/>
  <c r="Q3" i="4"/>
  <c r="I21" i="4"/>
  <c r="K21" i="4"/>
  <c r="L21" i="4"/>
  <c r="I22" i="4"/>
  <c r="K22" i="4"/>
  <c r="L22" i="4"/>
  <c r="I23" i="4"/>
  <c r="K23" i="4"/>
  <c r="L23" i="4"/>
  <c r="I24" i="4"/>
  <c r="K24" i="4"/>
  <c r="L24" i="4"/>
  <c r="I25" i="4"/>
  <c r="K25" i="4"/>
  <c r="L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3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H14" i="11" s="1"/>
  <c r="G10" i="11"/>
  <c r="G17" i="11"/>
  <c r="G16" i="11"/>
  <c r="H16" i="11" s="1"/>
  <c r="G13" i="11"/>
  <c r="H13" i="11" s="1"/>
  <c r="G12" i="11"/>
  <c r="H12" i="11" s="1"/>
  <c r="G165" i="11"/>
  <c r="G164" i="11"/>
  <c r="H164" i="11" s="1"/>
  <c r="G166" i="11"/>
  <c r="G131" i="11"/>
  <c r="G127" i="11"/>
  <c r="G130" i="11"/>
  <c r="H130" i="11" s="1"/>
  <c r="G129" i="11"/>
  <c r="H129" i="11" s="1"/>
  <c r="G132" i="11"/>
  <c r="H132" i="11" s="1"/>
  <c r="G128" i="11"/>
  <c r="G70" i="11"/>
  <c r="G69" i="11"/>
  <c r="G103" i="11"/>
  <c r="H103" i="11" s="1"/>
  <c r="B31" i="32" s="1"/>
  <c r="C15" i="36" s="1"/>
  <c r="G101" i="11"/>
  <c r="G102" i="11"/>
  <c r="H102" i="11" s="1"/>
  <c r="G104" i="11"/>
  <c r="G100" i="11"/>
  <c r="G173" i="11"/>
  <c r="G169" i="11"/>
  <c r="H169" i="11" s="1"/>
  <c r="G175" i="11"/>
  <c r="H175" i="11" s="1"/>
  <c r="G171" i="11"/>
  <c r="H171" i="11" s="1"/>
  <c r="G172" i="11"/>
  <c r="G168" i="11"/>
  <c r="G167" i="11"/>
  <c r="G174" i="11"/>
  <c r="H174" i="11" s="1"/>
  <c r="G170" i="11"/>
  <c r="H170" i="11" s="1"/>
  <c r="G39" i="11"/>
  <c r="G35" i="11"/>
  <c r="G31" i="11"/>
  <c r="G27" i="11"/>
  <c r="G23" i="11"/>
  <c r="G19" i="11"/>
  <c r="G42" i="11"/>
  <c r="H42" i="11" s="1"/>
  <c r="B55" i="32" s="1"/>
  <c r="C18" i="36" s="1"/>
  <c r="G38" i="11"/>
  <c r="G34" i="11"/>
  <c r="G30" i="11"/>
  <c r="H30" i="11" s="1"/>
  <c r="G26" i="11"/>
  <c r="G22" i="11"/>
  <c r="G18" i="11"/>
  <c r="G41" i="11"/>
  <c r="H41" i="11" s="1"/>
  <c r="B14" i="32" s="1"/>
  <c r="C11" i="36" s="1"/>
  <c r="G33" i="11"/>
  <c r="H33" i="11" s="1"/>
  <c r="G25" i="11"/>
  <c r="G40" i="11"/>
  <c r="H40" i="11" s="1"/>
  <c r="B13" i="32" s="1"/>
  <c r="C10" i="36" s="1"/>
  <c r="G32" i="11"/>
  <c r="H32" i="11" s="1"/>
  <c r="G24" i="11"/>
  <c r="H24" i="11" s="1"/>
  <c r="G37" i="11"/>
  <c r="G29" i="11"/>
  <c r="H29" i="11" s="1"/>
  <c r="G21" i="11"/>
  <c r="H21" i="11" s="1"/>
  <c r="G36" i="11"/>
  <c r="H36" i="11" s="1"/>
  <c r="B109" i="32" s="1"/>
  <c r="C51" i="36" s="1"/>
  <c r="G28" i="11"/>
  <c r="H28" i="11" s="1"/>
  <c r="G20" i="11"/>
  <c r="H20" i="11" s="1"/>
  <c r="G139" i="11"/>
  <c r="H139" i="11" s="1"/>
  <c r="G135" i="11"/>
  <c r="H135" i="11" s="1"/>
  <c r="G141" i="11"/>
  <c r="G133" i="11"/>
  <c r="G138" i="11"/>
  <c r="H138" i="11" s="1"/>
  <c r="G134" i="11"/>
  <c r="H134" i="11" s="1"/>
  <c r="G137" i="11"/>
  <c r="G136" i="11"/>
  <c r="H136" i="11" s="1"/>
  <c r="G140" i="11"/>
  <c r="H140" i="11" s="1"/>
  <c r="G161" i="11"/>
  <c r="G163" i="11"/>
  <c r="G160" i="11"/>
  <c r="G159" i="11"/>
  <c r="H159" i="11" s="1"/>
  <c r="B22" i="32" s="1"/>
  <c r="C31" i="36" s="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H93" i="11" s="1"/>
  <c r="B29" i="32" s="1"/>
  <c r="C38" i="36" s="1"/>
  <c r="G96" i="11"/>
  <c r="G92" i="11"/>
  <c r="G123" i="11"/>
  <c r="G125" i="11"/>
  <c r="G126" i="11"/>
  <c r="G124" i="11"/>
  <c r="H124" i="11" s="1"/>
  <c r="B104" i="32" s="1"/>
  <c r="G144" i="11"/>
  <c r="G143" i="11"/>
  <c r="H143" i="11" s="1"/>
  <c r="G142" i="11"/>
  <c r="G145" i="11"/>
  <c r="H145" i="11" s="1"/>
  <c r="G157" i="11"/>
  <c r="G152" i="11"/>
  <c r="H152" i="11" s="1"/>
  <c r="G148" i="11"/>
  <c r="H148" i="11" s="1"/>
  <c r="G154" i="11"/>
  <c r="G155" i="11"/>
  <c r="G151" i="11"/>
  <c r="H151" i="11" s="1"/>
  <c r="G150" i="11"/>
  <c r="G149" i="11"/>
  <c r="H149" i="11" s="1"/>
  <c r="G153" i="11"/>
  <c r="G67" i="11"/>
  <c r="G63" i="11"/>
  <c r="H63" i="11" s="1"/>
  <c r="B95" i="32" s="1"/>
  <c r="G59" i="11"/>
  <c r="G55" i="11"/>
  <c r="G66" i="11"/>
  <c r="H66" i="11" s="1"/>
  <c r="B98" i="32" s="1"/>
  <c r="G62" i="11"/>
  <c r="H62" i="11" s="1"/>
  <c r="B94" i="32" s="1"/>
  <c r="G58" i="11"/>
  <c r="H58" i="11" s="1"/>
  <c r="B90" i="32" s="1"/>
  <c r="G54" i="11"/>
  <c r="G65" i="11"/>
  <c r="H65" i="11" s="1"/>
  <c r="B97" i="32" s="1"/>
  <c r="G57" i="11"/>
  <c r="G64" i="11"/>
  <c r="G56" i="11"/>
  <c r="G61" i="11"/>
  <c r="H61" i="11" s="1"/>
  <c r="B93" i="32" s="1"/>
  <c r="G53" i="11"/>
  <c r="H53" i="11" s="1"/>
  <c r="B85" i="32" s="1"/>
  <c r="G68" i="11"/>
  <c r="G60" i="11"/>
  <c r="G52" i="11"/>
  <c r="G47" i="11"/>
  <c r="G43" i="11"/>
  <c r="G46" i="11"/>
  <c r="G49" i="11"/>
  <c r="H49" i="11" s="1"/>
  <c r="G48" i="11"/>
  <c r="H48" i="11" s="1"/>
  <c r="G45" i="11"/>
  <c r="H45" i="11" s="1"/>
  <c r="G44" i="11"/>
  <c r="G214" i="11"/>
  <c r="H214" i="11" s="1"/>
  <c r="G210" i="11"/>
  <c r="H210" i="11" s="1"/>
  <c r="G206" i="11"/>
  <c r="H206" i="11" s="1"/>
  <c r="G202" i="11"/>
  <c r="G216" i="11"/>
  <c r="H216" i="11" s="1"/>
  <c r="G208" i="11"/>
  <c r="G200" i="11"/>
  <c r="H200" i="11" s="1"/>
  <c r="B15" i="32" s="1"/>
  <c r="C45" i="36" s="1"/>
  <c r="G213" i="11"/>
  <c r="G209" i="11"/>
  <c r="H209" i="11" s="1"/>
  <c r="G205" i="11"/>
  <c r="H205" i="11" s="1"/>
  <c r="G201" i="11"/>
  <c r="G212" i="11"/>
  <c r="G204" i="11"/>
  <c r="H204" i="11" s="1"/>
  <c r="G215" i="11"/>
  <c r="G211" i="11"/>
  <c r="H211" i="11" s="1"/>
  <c r="G207" i="11"/>
  <c r="G203" i="11"/>
  <c r="H203" i="11" s="1"/>
  <c r="B18" i="32" s="1"/>
  <c r="C46" i="36" s="1"/>
  <c r="D176" i="11"/>
  <c r="D125" i="11"/>
  <c r="D131" i="11"/>
  <c r="D124" i="11"/>
  <c r="F124" i="11" s="1"/>
  <c r="B12" i="15"/>
  <c r="B41" i="32"/>
  <c r="B77" i="32"/>
  <c r="B36" i="32"/>
  <c r="B40" i="32"/>
  <c r="D123" i="11"/>
  <c r="F123" i="11" s="1"/>
  <c r="H155" i="11"/>
  <c r="H165" i="11"/>
  <c r="B61" i="32" s="1"/>
  <c r="C22" i="36" s="1"/>
  <c r="H46" i="11"/>
  <c r="H207" i="11"/>
  <c r="D126" i="11"/>
  <c r="D132" i="11"/>
  <c r="F132" i="11" s="1"/>
  <c r="E69" i="11"/>
  <c r="H69" i="11"/>
  <c r="E54" i="11"/>
  <c r="H54" i="11"/>
  <c r="B86" i="32" s="1"/>
  <c r="E58" i="11"/>
  <c r="E62" i="11"/>
  <c r="E66" i="11"/>
  <c r="E191" i="11"/>
  <c r="H191" i="11"/>
  <c r="E195" i="11"/>
  <c r="H195" i="11"/>
  <c r="E199" i="11"/>
  <c r="H199" i="11"/>
  <c r="E5" i="11"/>
  <c r="H5" i="11"/>
  <c r="E9" i="11"/>
  <c r="H9" i="11"/>
  <c r="E13" i="11"/>
  <c r="E17" i="11"/>
  <c r="H17" i="11"/>
  <c r="E21" i="11"/>
  <c r="E25" i="11"/>
  <c r="H25" i="11"/>
  <c r="E29" i="11"/>
  <c r="E33" i="11"/>
  <c r="E37" i="11"/>
  <c r="H37" i="11"/>
  <c r="B110" i="32" s="1"/>
  <c r="C52" i="36" s="1"/>
  <c r="E41" i="11"/>
  <c r="E144" i="11"/>
  <c r="H144" i="11"/>
  <c r="E45" i="11"/>
  <c r="E49" i="11"/>
  <c r="E170" i="11"/>
  <c r="E174" i="11"/>
  <c r="E135" i="11"/>
  <c r="E139" i="11"/>
  <c r="E106" i="11"/>
  <c r="H106" i="11"/>
  <c r="E110" i="11"/>
  <c r="H110" i="11"/>
  <c r="E114" i="11"/>
  <c r="H114" i="11"/>
  <c r="E118" i="11"/>
  <c r="H118" i="11"/>
  <c r="E122" i="11"/>
  <c r="H122" i="11"/>
  <c r="E203" i="11"/>
  <c r="E206" i="11"/>
  <c r="E210" i="11"/>
  <c r="E214" i="11"/>
  <c r="E53" i="11"/>
  <c r="E57" i="11"/>
  <c r="H57" i="11"/>
  <c r="B89" i="32" s="1"/>
  <c r="E61" i="11"/>
  <c r="E65" i="11"/>
  <c r="E198" i="11"/>
  <c r="H198" i="11"/>
  <c r="E4" i="11"/>
  <c r="H4" i="11"/>
  <c r="B54" i="32" s="1"/>
  <c r="E16" i="11"/>
  <c r="E20" i="11"/>
  <c r="E24" i="11"/>
  <c r="E36" i="11"/>
  <c r="E40" i="11"/>
  <c r="E143" i="11"/>
  <c r="E44" i="11"/>
  <c r="H44" i="11"/>
  <c r="E48" i="11"/>
  <c r="E169" i="11"/>
  <c r="E173" i="11"/>
  <c r="H173" i="11"/>
  <c r="E134" i="11"/>
  <c r="E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E209" i="11"/>
  <c r="E213" i="11"/>
  <c r="H213" i="11"/>
  <c r="E164" i="11"/>
  <c r="E159" i="11"/>
  <c r="E163" i="11"/>
  <c r="H163" i="11"/>
  <c r="E151" i="11"/>
  <c r="E89" i="11"/>
  <c r="H89" i="11"/>
  <c r="B25" i="32" s="1"/>
  <c r="C34" i="36" s="1"/>
  <c r="E93" i="1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E192" i="11"/>
  <c r="H192" i="11"/>
  <c r="E2" i="11"/>
  <c r="H2" i="11"/>
  <c r="E6" i="11"/>
  <c r="H6" i="11"/>
  <c r="E14" i="11"/>
  <c r="E22" i="11"/>
  <c r="H22" i="11"/>
  <c r="E30" i="11"/>
  <c r="E34" i="11"/>
  <c r="H34" i="11"/>
  <c r="B107" i="32" s="1"/>
  <c r="C49" i="36" s="1"/>
  <c r="E38" i="11"/>
  <c r="H38" i="11"/>
  <c r="B11" i="32" s="1"/>
  <c r="C8" i="36" s="1"/>
  <c r="E42" i="11"/>
  <c r="E145" i="11"/>
  <c r="E167" i="11"/>
  <c r="H167" i="11"/>
  <c r="B59" i="32" s="1"/>
  <c r="C20" i="36" s="1"/>
  <c r="E200" i="11"/>
  <c r="E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K7" i="4" l="1"/>
  <c r="R7" i="4"/>
  <c r="Q7" i="4"/>
  <c r="B19" i="32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43" i="32"/>
  <c r="C28" i="36" s="1"/>
  <c r="B45" i="32"/>
  <c r="C30" i="36" s="1"/>
  <c r="B8" i="32"/>
  <c r="C7" i="36" s="1"/>
  <c r="B44" i="32"/>
  <c r="C29" i="36" s="1"/>
  <c r="B9" i="32"/>
  <c r="B3" i="32"/>
  <c r="C2" i="36" s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N93" i="16" l="1"/>
  <c r="O93" i="16" s="1"/>
  <c r="P93" i="16" s="1"/>
  <c r="Q93" i="16" s="1"/>
  <c r="R93" i="16" s="1"/>
  <c r="M93" i="16"/>
  <c r="C7" i="8" l="1"/>
  <c r="C12" i="8" s="1"/>
  <c r="C17" i="8" s="1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R10" i="4" s="1"/>
  <c r="C4" i="21"/>
  <c r="C5" i="22" s="1"/>
  <c r="C17" i="21"/>
  <c r="C9" i="21"/>
  <c r="C7" i="21"/>
  <c r="C2" i="21"/>
  <c r="R4" i="4" s="1"/>
  <c r="C12" i="21"/>
  <c r="C6" i="21"/>
  <c r="C3" i="21"/>
  <c r="C5" i="21"/>
  <c r="C18" i="21"/>
  <c r="E19" i="22" s="1"/>
  <c r="Q10" i="4"/>
  <c r="B9" i="22"/>
  <c r="Q6" i="4"/>
  <c r="B5" i="22"/>
  <c r="C7" i="22"/>
  <c r="E7" i="22"/>
  <c r="Q5" i="4"/>
  <c r="B4" i="22"/>
  <c r="Q18" i="4"/>
  <c r="B17" i="22"/>
  <c r="E13" i="22"/>
  <c r="B16" i="22"/>
  <c r="Q17" i="4"/>
  <c r="Q15" i="4"/>
  <c r="B14" i="22"/>
  <c r="Q11" i="4"/>
  <c r="B10" i="22"/>
  <c r="Q9" i="4"/>
  <c r="B8" i="22"/>
  <c r="B6" i="22"/>
  <c r="C4" i="22"/>
  <c r="E4" i="22"/>
  <c r="R18" i="4"/>
  <c r="C17" i="22"/>
  <c r="E17" i="22"/>
  <c r="R15" i="4"/>
  <c r="C14" i="22"/>
  <c r="E14" i="22"/>
  <c r="R11" i="4"/>
  <c r="C10" i="22"/>
  <c r="E10" i="22"/>
  <c r="C9" i="22"/>
  <c r="E9" i="22"/>
  <c r="E8" i="22"/>
  <c r="R6" i="4"/>
  <c r="C18" i="22"/>
  <c r="E18" i="22"/>
  <c r="B18" i="22"/>
  <c r="B7" i="22"/>
  <c r="G17" i="22"/>
  <c r="I17" i="22" s="1"/>
  <c r="D17" i="22" s="1"/>
  <c r="G13" i="22"/>
  <c r="I13" i="22" s="1"/>
  <c r="D13" i="22" s="1"/>
  <c r="C15" i="21"/>
  <c r="R17" i="4" s="1"/>
  <c r="C14" i="21"/>
  <c r="B11" i="22"/>
  <c r="Q12" i="4"/>
  <c r="B13" i="22"/>
  <c r="B19" i="22"/>
  <c r="G15" i="22"/>
  <c r="I15" i="22" s="1"/>
  <c r="K15" i="22" s="1"/>
  <c r="G11" i="22"/>
  <c r="I11" i="22" s="1"/>
  <c r="D11" i="22" s="1"/>
  <c r="B12" i="22"/>
  <c r="Q13" i="4"/>
  <c r="Q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R5" i="4" l="1"/>
  <c r="R9" i="4"/>
  <c r="K8" i="4"/>
  <c r="Q8" i="4"/>
  <c r="R8" i="4"/>
  <c r="K19" i="4"/>
  <c r="Q19" i="4"/>
  <c r="K14" i="4"/>
  <c r="Q14" i="4"/>
  <c r="R19" i="4"/>
  <c r="R14" i="4"/>
  <c r="K18" i="4"/>
  <c r="K4" i="4"/>
  <c r="C8" i="22"/>
  <c r="E15" i="22"/>
  <c r="K5" i="4"/>
  <c r="K6" i="4"/>
  <c r="K9" i="4"/>
  <c r="K15" i="4"/>
  <c r="C2" i="32"/>
  <c r="K17" i="4"/>
  <c r="K10" i="4"/>
  <c r="K11" i="4"/>
  <c r="E6" i="22"/>
  <c r="E5" i="22"/>
  <c r="E3" i="22"/>
  <c r="E16" i="22"/>
  <c r="C13" i="22"/>
  <c r="C6" i="22"/>
  <c r="C3" i="22"/>
  <c r="C19" i="22"/>
  <c r="C12" i="22"/>
  <c r="I3" i="22"/>
  <c r="C11" i="22"/>
  <c r="J15" i="22"/>
  <c r="B15" i="22"/>
  <c r="D15" i="22"/>
  <c r="E11" i="22"/>
  <c r="E12" i="22"/>
  <c r="D12" i="16"/>
  <c r="K13" i="4" l="1"/>
  <c r="R13" i="4"/>
  <c r="K12" i="4"/>
  <c r="R12" i="4"/>
  <c r="K16" i="4"/>
  <c r="Q16" i="4"/>
  <c r="Q20" i="4"/>
  <c r="R20" i="4"/>
  <c r="R16" i="4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K20" i="4" l="1"/>
  <c r="C105" i="16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<sst xmlns="http://schemas.openxmlformats.org/spreadsheetml/2006/main" count="3026" uniqueCount="570">
  <si>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</si>
  <si>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</si>
  <si>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</si>
  <si>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</si>
  <si>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</si>
  <si>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</si>
  <si>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</si>
  <si>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</si>
  <si>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</si>
  <si>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</si>
  <si>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</si>
  <si>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</si>
  <si>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</si>
  <si>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</si>
  <si>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</si>
  <si>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</si>
  <si>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</si>
  <si>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</si>
  <si>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</si>
  <si>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</si>
  <si>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</si>
  <si>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</si>
  <si>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</si>
  <si>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</si>
  <si>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</si>
  <si>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</si>
  <si>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</si>
  <si>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</si>
  <si>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</si>
  <si>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</si>
  <si>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</si>
  <si>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</si>
  <si>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</si>
  <si>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</si>
  <si>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</si>
  <si>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</si>
  <si>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</si>
  <si>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</si>
  <si>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</si>
  <si>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</si>
  <si>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</si>
  <si>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</si>
  <si>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</si>
  <si>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</si>
  <si>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</si>
  <si>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</si>
  <si>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</si>
  <si>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</si>
  <si>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</si>
  <si>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</si>
  <si>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</si>
  <si>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</si>
  <si>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</si>
  <si>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</si>
  <si>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</si>
  <si>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</si>
  <si>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</si>
  <si>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</si>
  <si>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</si>
  <si>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</si>
  <si>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</si>
  <si>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</si>
  <si>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</si>
  <si>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</si>
  <si>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</si>
  <si>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</si>
  <si>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</si>
  <si>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</si>
  <si>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</si>
  <si>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</si>
  <si>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</si>
  <si>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</si>
  <si>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</si>
  <si>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</si>
  <si>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</si>
  <si>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</si>
  <si>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</si>
  <si>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</si>
  <si>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</si>
  <si>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</si>
  <si>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</si>
  <si>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</si>
  <si>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</si>
  <si>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</si>
  <si>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</si>
  <si>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</si>
  <si>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</si>
  <si>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</si>
  <si>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</si>
  <si>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</si>
  <si>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</si>
  <si>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</si>
  <si>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</si>
  <si>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</si>
  <si>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</si>
  <si>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</si>
  <si>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</si>
  <si>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</si>
  <si>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</si>
  <si>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</si>
  <si>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</si>
  <si>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</si>
  <si>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</si>
  <si>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</si>
  <si>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</si>
  <si>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</si>
  <si>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</si>
  <si>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</si>
  <si>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</si>
  <si>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</si>
  <si>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</si>
  <si>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</si>
  <si>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</si>
  <si>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</si>
  <si>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</si>
  <si>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</si>
  <si>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</si>
  <si>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</si>
  <si>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</si>
  <si>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</si>
  <si>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</si>
  <si>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</si>
  <si>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</si>
  <si>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</si>
  <si>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</si>
  <si>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</si>
  <si>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</si>
  <si>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</si>
  <si>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</si>
  <si>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</si>
  <si>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</si>
  <si>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</si>
  <si>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</si>
  <si>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</si>
  <si>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</si>
  <si>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</si>
  <si>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</si>
  <si>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</si>
  <si>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</si>
  <si>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</si>
  <si>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</si>
  <si>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</si>
  <si>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</si>
  <si>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</si>
  <si>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</si>
  <si>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</si>
  <si>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</si>
  <si>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</si>
  <si>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</si>
  <si>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</si>
  <si>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</si>
  <si>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</si>
  <si>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</si>
  <si>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</si>
  <si>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</si>
  <si>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</si>
  <si>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</si>
  <si>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</si>
  <si>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</si>
  <si>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</si>
  <si>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</si>
  <si>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</si>
  <si>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</si>
  <si>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</si>
  <si>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</si>
  <si>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</si>
  <si>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</si>
  <si>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</si>
  <si>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</si>
  <si>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</si>
  <si>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</si>
  <si>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</si>
  <si>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</si>
  <si>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</si>
  <si>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</si>
  <si>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</si>
  <si>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</si>
  <si>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</si>
  <si>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</si>
  <si>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</si>
  <si>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</si>
  <si>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</si>
  <si>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</si>
  <si>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</si>
  <si>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</si>
  <si>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</si>
  <si>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</si>
  <si>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</si>
  <si>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</si>
  <si>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</si>
  <si>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</si>
  <si>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</si>
  <si>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</si>
  <si>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</si>
  <si>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</si>
  <si>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</si>
  <si>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</si>
  <si>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</si>
  <si>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</si>
  <si>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</si>
  <si>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</si>
  <si>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</si>
  <si>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</si>
  <si>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</si>
  <si>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</si>
  <si>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</si>
  <si>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</si>
  <si>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</si>
  <si>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</si>
  <si>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</si>
  <si>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</si>
  <si>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</si>
  <si>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</si>
  <si>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</si>
  <si>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</si>
  <si>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</si>
  <si>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</si>
  <si>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</si>
  <si>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</si>
  <si>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</si>
  <si>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</si>
  <si>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</si>
  <si>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</si>
  <si>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</si>
  <si>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</si>
  <si>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</si>
  <si>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</si>
  <si>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</si>
  <si>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</si>
  <si>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</si>
  <si>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</si>
  <si>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</si>
  <si>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</si>
  <si>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</si>
  <si>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</si>
  <si>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</si>
  <si>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</si>
  <si>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</si>
  <si>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</si>
  <si>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</si>
  <si>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</si>
  <si>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</si>
  <si>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</si>
  <si>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</si>
  <si>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</si>
  <si>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</si>
  <si>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</si>
  <si>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</si>
  <si>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</si>
  <si>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</si>
  <si>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</si>
  <si>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</si>
  <si>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</si>
  <si>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</si>
  <si>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</si>
  <si>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</si>
  <si>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</si>
  <si>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</si>
  <si>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</si>
  <si>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</si>
  <si>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</si>
  <si>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</si>
  <si>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</si>
  <si>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</si>
  <si>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</si>
  <si>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</si>
  <si>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</si>
  <si>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</si>
  <si>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</si>
  <si>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</si>
  <si>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</si>
  <si>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</si>
  <si>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</si>
  <si>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</si>
  <si>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</si>
  <si>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</si>
  <si>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</si>
  <si>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</si>
  <si>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</si>
  <si>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</si>
  <si>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</si>
  <si>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</si>
  <si>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</si>
  <si>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</si>
  <si>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</si>
  <si>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</si>
  <si>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</si>
  <si>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</si>
  <si>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</si>
  <si>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</si>
  <si>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</si>
  <si>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</si>
  <si>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</si>
  <si>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</si>
  <si>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</si>
  <si>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</si>
  <si>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</si>
  <si>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</si>
  <si>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</si>
  <si>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</si>
  <si>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</si>
  <si>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</si>
  <si>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</si>
  <si>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</si>
  <si>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</si>
  <si>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</si>
  <si>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</si>
  <si>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</si>
  <si>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</si>
  <si>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</si>
  <si>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</si>
  <si>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</si>
  <si>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</si>
  <si>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</si>
  <si>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</si>
  <si>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</si>
  <si>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</si>
  <si>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</si>
  <si>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</si>
  <si>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</si>
  <si>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</si>
  <si>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</si>
  <si>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</si>
  <si>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</si>
  <si>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</si>
  <si>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</si>
  <si>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</si>
  <si>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</si>
  <si>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</si>
  <si>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</si>
  <si>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</si>
  <si>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</si>
  <si>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</si>
  <si>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</si>
  <si>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</si>
  <si>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</si>
  <si>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</si>
  <si>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</si>
  <si>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</si>
  <si>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</si>
  <si>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</si>
  <si>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</si>
  <si>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</si>
  <si>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</si>
  <si>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</si>
  <si>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</si>
  <si>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</si>
  <si>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</si>
  <si>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</si>
  <si>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</si>
  <si>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</si>
  <si>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</si>
  <si>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</si>
  <si>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</si>
  <si>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</si>
  <si>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</si>
  <si>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</si>
  <si>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</si>
  <si>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</si>
  <si>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</si>
  <si>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</si>
  <si>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</si>
  <si>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</si>
  <si>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</si>
  <si>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</si>
  <si>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</si>
  <si>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</si>
  <si>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</si>
  <si>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</si>
  <si>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</si>
  <si>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</si>
  <si>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</si>
  <si>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</si>
  <si>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</si>
  <si>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</si>
  <si>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</si>
  <si>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</si>
  <si>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</si>
  <si>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</si>
  <si>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</si>
  <si>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</si>
  <si>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</si>
  <si>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</si>
  <si>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</si>
  <si>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</si>
  <si>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</si>
  <si>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</si>
  <si>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</si>
  <si>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</si>
  <si>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</si>
  <si>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</si>
  <si>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</si>
  <si>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</si>
  <si>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</si>
  <si>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</si>
  <si>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</si>
  <si>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</si>
  <si>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</si>
  <si>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</si>
  <si>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</si>
  <si>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</si>
  <si>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</si>
  <si>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</si>
  <si>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</si>
  <si>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</si>
  <si>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</si>
  <si>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</si>
  <si>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</si>
  <si>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</si>
  <si>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</si>
  <si>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</si>
  <si>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</si>
  <si>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</si>
  <si>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</si>
  <si>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</si>
  <si>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</si>
  <si>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</si>
  <si>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</si>
  <si>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</si>
  <si>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</si>
  <si>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</si>
  <si>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</si>
  <si>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</si>
  <si>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</si>
  <si>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</si>
  <si>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</si>
  <si>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</si>
  <si>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</si>
  <si>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</si>
  <si>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</si>
  <si>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</si>
  <si>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</si>
  <si>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</si>
  <si>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</si>
  <si>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</si>
  <si>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</si>
  <si>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</si>
  <si>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</si>
  <si>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</si>
  <si>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</si>
  <si>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</si>
  <si>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</si>
  <si>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</si>
  <si>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</si>
  <si>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</si>
  <si>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</si>
  <si>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</si>
  <si>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</si>
  <si>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</si>
  <si>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</si>
  <si>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</si>
  <si>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</si>
  <si>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</si>
  <si>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</si>
  <si>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</si>
  <si>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</si>
  <si>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</si>
  <si>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</si>
  <si>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</si>
  <si>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</si>
  <si>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</si>
  <si>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</si>
  <si>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</si>
  <si>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</si>
  <si>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</si>
  <si>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</si>
  <si>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</si>
  <si>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</si>
  <si>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</si>
  <si>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</si>
  <si>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</si>
  <si>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</si>
  <si>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</si>
  <si>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</si>
  <si>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</si>
  <si>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</si>
  <si>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</si>
  <si>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</si>
  <si>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</si>
  <si>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</si>
  <si>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</si>
  <si>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</si>
  <si>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</si>
  <si>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</si>
  <si>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</si>
  <si>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</si>
  <si>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</si>
  <si>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</si>
  <si>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</si>
  <si>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</si>
  <si>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</si>
  <si>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</si>
  <si>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</si>
  <si>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</si>
  <si>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</si>
  <si>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</si>
  <si>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</si>
  <si>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</si>
  <si>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</si>
  <si>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</si>
  <si>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</si>
  <si>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</si>
  <si>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</si>
  <si>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</si>
  <si>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</si>
  <si>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</si>
  <si>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</si>
  <si>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</si>
  <si>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</si>
  <si>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</si>
  <si>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</si>
  <si>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</si>
  <si>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</si>
  <si>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</si>
  <si>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</si>
  <si>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</si>
  <si>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</si>
  <si>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</si>
  <si>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</si>
  <si>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</si>
  <si>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</si>
  <si>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</si>
  <si>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</si>
  <si>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</si>
  <si>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</si>
  <si>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</si>
  <si>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</si>
  <si>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</si>
  <si>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</si>
  <si>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</si>
  <si>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</si>
  <si>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</si>
  <si>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</si>
  <si>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</si>
  <si>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</si>
  <si>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</si>
  <si>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</si>
  <si>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</si>
  <si>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</si>
  <si>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</si>
  <si>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</si>
  <si>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</si>
  <si>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</si>
  <si>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</si>
  <si>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</si>
  <si>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</si>
  <si>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</si>
  <si>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</si>
  <si>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</si>
  <si>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</si>
  <si>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</si>
  <si>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</si>
  <si>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</si>
  <si>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</si>
  <si>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</si>
  <si>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</si>
  <si>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</si>
  <si>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</si>
  <si>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</si>
  <si>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</si>
  <si>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</si>
  <si>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</si>
  <si>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DifPorIniciativa</t>
  </si>
  <si>
    <t>Verificação Normal Truncada</t>
  </si>
  <si>
    <t>Verificação Triangular</t>
  </si>
  <si>
    <t>Não</t>
  </si>
  <si>
    <t>Iuri e Julia Schenkel</t>
  </si>
  <si>
    <t>Tipo de Observar</t>
  </si>
  <si>
    <t>Último Ano</t>
  </si>
  <si>
    <t>HorizonteAvaliacao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</si>
</sst>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3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4" fontId="27" fillId="0" borderId="0" xfId="0" applyNumberFormat="1" applyFont="1" applyFill="1"/>
    <xf numFmtId="10" fontId="27" fillId="0" borderId="0" xfId="2" applyNumberFormat="1" applyFont="1" applyFill="1" applyAlignment="1">
      <alignment horizontal="center"/>
    </xf>
    <xf numFmtId="2" fontId="0" fillId="0" borderId="0" xfId="0" applyNumberFormat="1"/>
    <xf numFmtId="2" fontId="24" fillId="0" borderId="0" xfId="0" applyNumberFormat="1" applyFont="1" applyFill="1"/>
    <xf numFmtId="2" fontId="0" fillId="6" borderId="0" xfId="0" applyNumberFormat="1" applyFill="1"/>
    <xf numFmtId="2" fontId="25" fillId="0" borderId="0" xfId="0" applyNumberFormat="1" applyFont="1" applyFill="1"/>
    <xf numFmtId="165" fontId="24" fillId="0" borderId="0" xfId="0" applyNumberFormat="1" applyFont="1" applyFill="1"/>
    <xf numFmtId="165" fontId="0" fillId="0" borderId="0" xfId="0" applyNumberFormat="1"/>
    <xf numFmtId="165" fontId="0" fillId="6" borderId="0" xfId="0" applyNumberFormat="1" applyFill="1"/>
    <xf numFmtId="165" fontId="25" fillId="0" borderId="0" xfId="0" applyNumberFormat="1" applyFont="1" applyFill="1"/>
    <xf numFmtId="0" fontId="1" fillId="0" borderId="0" xfId="0" applyFont="1" applyAlignment="1">
      <alignment horizontal="center"/>
    </xf>
    <xf numFmtId="0" fontId="23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7" fillId="6" borderId="0" xfId="0" applyFont="1" applyFill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workbookViewId="0">
      <selection activeCell="B6" sqref="B6"/>
    </sheetView>
  </sheetViews>
  <sheetFormatPr defaultRowHeight="15" x14ac:dyDescent="0.25"/>
  <cols>
    <col min="1" max="1" width="33.42578125" style="76" customWidth="1"/>
    <col min="2" max="2" width="17.140625" style="76" customWidth="1"/>
    <col min="3" max="3" width="12.85546875" style="76" customWidth="1"/>
    <col min="4" max="4" width="16.140625" style="76" bestFit="1" customWidth="1"/>
    <col min="5" max="16384" width="9.140625" style="76"/>
  </cols>
  <sheetData>
    <row r="1" spans="1:4" x14ac:dyDescent="0.25">
      <c r="A1" s="75" t="s">
        <v>533</v>
      </c>
      <c r="B1" s="75" t="s">
        <v>534</v>
      </c>
      <c r="C1" s="75" t="s">
        <v>535</v>
      </c>
      <c r="D1" s="6" t="s">
        <v>567</v>
      </c>
    </row>
    <row r="2" spans="1:4" x14ac:dyDescent="0.25">
      <c r="A2" s="76" t="s">
        <v>1</v>
      </c>
      <c r="C2" s="76" t="str">
        <f>IF(VLOOKUP(A2,Verificação_Parametros!$A:$B,2,FALSE),"Sim","Não")</f>
        <v>Sim</v>
      </c>
      <c r="D2" s="11" t="s">
        <v>568</v>
      </c>
    </row>
    <row r="3" spans="1:4" x14ac:dyDescent="0.25">
      <c r="A3" s="76" t="s">
        <v>2</v>
      </c>
      <c r="C3" s="76" t="str">
        <f>IF(VLOOKUP(A3,Verificação_Parametros!$A:$B,2,FALSE),"Sim","Não")</f>
        <v>Sim</v>
      </c>
      <c r="D3" s="11" t="s">
        <v>568</v>
      </c>
    </row>
    <row r="4" spans="1:4" x14ac:dyDescent="0.25">
      <c r="A4" s="76" t="s">
        <v>209</v>
      </c>
      <c r="C4" s="76" t="str">
        <f>IF(VLOOKUP(A4,Verificação_Parametros!$A:$B,2,FALSE),"Sim","Não")</f>
        <v>Sim</v>
      </c>
      <c r="D4" s="11" t="s">
        <v>568</v>
      </c>
    </row>
    <row r="5" spans="1:4" x14ac:dyDescent="0.25">
      <c r="A5" s="76" t="s">
        <v>474</v>
      </c>
      <c r="C5" s="76" t="str">
        <f>IF(VLOOKUP(A5,Verificação_Parametros!$A:$B,2,FALSE),"Sim","Não")</f>
        <v>Sim</v>
      </c>
      <c r="D5" s="11" t="s">
        <v>252</v>
      </c>
    </row>
    <row r="6" spans="1:4" x14ac:dyDescent="0.25">
      <c r="A6" s="76" t="s">
        <v>12</v>
      </c>
      <c r="C6" s="76" t="str">
        <f>IF(VLOOKUP(A6,Verificação_Parametros!$A:$B,2,FALSE),"Sim","Não")</f>
        <v>Sim</v>
      </c>
      <c r="D6" s="11" t="s">
        <v>252</v>
      </c>
    </row>
    <row r="7" spans="1:4" x14ac:dyDescent="0.25">
      <c r="A7" s="76" t="s">
        <v>13</v>
      </c>
      <c r="C7" s="76" t="str">
        <f>IF(VLOOKUP(A7,Verificação_Parametros!$A:$B,2,FALSE),"Sim","Não")</f>
        <v>Sim</v>
      </c>
      <c r="D7" s="11" t="s">
        <v>252</v>
      </c>
    </row>
    <row r="8" spans="1:4" x14ac:dyDescent="0.25">
      <c r="A8" s="76" t="s">
        <v>92</v>
      </c>
      <c r="C8" s="76" t="str">
        <f>IF(VLOOKUP(A8,Verificação_Parametros!$A:$B,2,FALSE),"Sim","Não")</f>
        <v>Sim</v>
      </c>
      <c r="D8" s="11" t="s">
        <v>252</v>
      </c>
    </row>
    <row r="9" spans="1:4" x14ac:dyDescent="0.25">
      <c r="A9" s="76" t="s">
        <v>93</v>
      </c>
      <c r="C9" s="76" t="str">
        <f>IF(VLOOKUP(A9,Verificação_Parametros!$A:$B,2,FALSE),"Sim","Não")</f>
        <v>Sim</v>
      </c>
      <c r="D9" s="11" t="s">
        <v>252</v>
      </c>
    </row>
    <row r="10" spans="1:4" x14ac:dyDescent="0.25">
      <c r="A10" s="76" t="s">
        <v>94</v>
      </c>
      <c r="C10" s="76" t="str">
        <f>IF(VLOOKUP(A10,Verificação_Parametros!$A:$B,2,FALSE),"Sim","Não")</f>
        <v>Sim</v>
      </c>
      <c r="D10" s="11" t="s">
        <v>252</v>
      </c>
    </row>
    <row r="11" spans="1:4" x14ac:dyDescent="0.25">
      <c r="A11" s="76" t="s">
        <v>95</v>
      </c>
      <c r="C11" s="76" t="str">
        <f>IF(VLOOKUP(A11,Verificação_Parametros!$A:$B,2,FALSE),"Sim","Não")</f>
        <v>Sim</v>
      </c>
      <c r="D11" s="11" t="s">
        <v>252</v>
      </c>
    </row>
    <row r="12" spans="1:4" x14ac:dyDescent="0.25">
      <c r="A12" s="76" t="s">
        <v>132</v>
      </c>
      <c r="C12" s="76" t="str">
        <f>IF(VLOOKUP(A12,Verificação_Parametros!$A:$B,2,FALSE),"Sim","Não")</f>
        <v>Sim</v>
      </c>
      <c r="D12" s="11" t="s">
        <v>252</v>
      </c>
    </row>
    <row r="13" spans="1:4" x14ac:dyDescent="0.25">
      <c r="A13" s="76" t="s">
        <v>142</v>
      </c>
      <c r="C13" s="76" t="str">
        <f>IF(VLOOKUP(A13,Verificação_Parametros!$A:$B,2,FALSE),"Sim","Não")</f>
        <v>Sim</v>
      </c>
      <c r="D13" s="11" t="s">
        <v>252</v>
      </c>
    </row>
    <row r="14" spans="1:4" x14ac:dyDescent="0.25">
      <c r="A14" s="76" t="s">
        <v>466</v>
      </c>
      <c r="C14" s="76" t="str">
        <f>IF(VLOOKUP(A14,Verificação_Parametros!$A:$B,2,FALSE),"Sim","Não")</f>
        <v>Não</v>
      </c>
      <c r="D14" s="11" t="s">
        <v>252</v>
      </c>
    </row>
    <row r="15" spans="1:4" x14ac:dyDescent="0.25">
      <c r="A15" s="76" t="s">
        <v>468</v>
      </c>
      <c r="C15" s="76" t="str">
        <f>IF(VLOOKUP(A15,Verificação_Parametros!$A:$B,2,FALSE),"Sim","Não")</f>
        <v>Não</v>
      </c>
      <c r="D15" s="11" t="s">
        <v>252</v>
      </c>
    </row>
    <row r="16" spans="1:4" x14ac:dyDescent="0.25">
      <c r="A16" s="76" t="s">
        <v>537</v>
      </c>
      <c r="C16" s="76" t="str">
        <f>IF(VLOOKUP(A16,Verificação_Parametros!$A:$B,2,FALSE),"Sim","Não")</f>
        <v>Sim</v>
      </c>
      <c r="D16" s="11" t="s">
        <v>252</v>
      </c>
    </row>
    <row r="17" spans="1:4" x14ac:dyDescent="0.25">
      <c r="A17" s="76" t="s">
        <v>69</v>
      </c>
      <c r="C17" s="76" t="str">
        <f>IF(VLOOKUP(A17,Verificação_Parametros!$A:$B,2,FALSE),"Sim","Não")</f>
        <v>Sim</v>
      </c>
      <c r="D17" s="11" t="s">
        <v>252</v>
      </c>
    </row>
    <row r="18" spans="1:4" x14ac:dyDescent="0.25">
      <c r="A18" s="76" t="s">
        <v>86</v>
      </c>
      <c r="C18" s="76" t="str">
        <f>IF(VLOOKUP(A18,Verificação_Parametros!$A:$B,2,FALSE),"Sim","Não")</f>
        <v>Sim</v>
      </c>
      <c r="D18" s="11" t="s">
        <v>252</v>
      </c>
    </row>
    <row r="19" spans="1:4" x14ac:dyDescent="0.25">
      <c r="A19" s="76" t="s">
        <v>103</v>
      </c>
      <c r="C19" s="76" t="str">
        <f>IF(VLOOKUP(A19,Verificação_Parametros!$A:$B,2,FALSE),"Sim","Não")</f>
        <v>Não</v>
      </c>
      <c r="D19" s="11" t="s">
        <v>252</v>
      </c>
    </row>
    <row r="20" spans="1:4" x14ac:dyDescent="0.25">
      <c r="A20" s="76" t="s">
        <v>110</v>
      </c>
      <c r="C20" s="76" t="str">
        <f>IF(VLOOKUP(A20,Verificação_Parametros!$A:$B,2,FALSE),"Sim","Não")</f>
        <v>Não</v>
      </c>
      <c r="D20" s="11" t="s">
        <v>252</v>
      </c>
    </row>
    <row r="21" spans="1:4" x14ac:dyDescent="0.25">
      <c r="A21" s="76" t="s">
        <v>115</v>
      </c>
      <c r="C21" s="76" t="str">
        <f>IF(VLOOKUP(A21,Verificação_Parametros!$A:$B,2,FALSE),"Sim","Não")</f>
        <v>Não</v>
      </c>
      <c r="D21" s="11" t="s">
        <v>252</v>
      </c>
    </row>
    <row r="22" spans="1:4" x14ac:dyDescent="0.25">
      <c r="A22" s="76" t="s">
        <v>137</v>
      </c>
      <c r="C22" s="76" t="str">
        <f>IF(VLOOKUP(A22,Verificação_Parametros!$A:$B,2,FALSE),"Sim","Não")</f>
        <v>Sim</v>
      </c>
      <c r="D22" s="11" t="s">
        <v>252</v>
      </c>
    </row>
    <row r="23" spans="1:4" x14ac:dyDescent="0.25">
      <c r="A23" s="76" t="s">
        <v>138</v>
      </c>
      <c r="C23" s="76" t="str">
        <f>IF(VLOOKUP(A23,Verificação_Parametros!$A:$B,2,FALSE),"Sim","Não")</f>
        <v>Sim</v>
      </c>
      <c r="D23" s="11" t="s">
        <v>252</v>
      </c>
    </row>
    <row r="24" spans="1:4" x14ac:dyDescent="0.25">
      <c r="A24" s="76" t="s">
        <v>151</v>
      </c>
      <c r="C24" s="76" t="str">
        <f>IF(VLOOKUP(A24,Verificação_Parametros!$A:$B,2,FALSE),"Sim","Não")</f>
        <v>Não</v>
      </c>
      <c r="D24" s="11" t="s">
        <v>252</v>
      </c>
    </row>
    <row r="25" spans="1:4" x14ac:dyDescent="0.25">
      <c r="A25" s="76" t="s">
        <v>152</v>
      </c>
      <c r="C25" s="76" t="str">
        <f>IF(VLOOKUP(A25,Verificação_Parametros!$A:$B,2,FALSE),"Sim","Não")</f>
        <v>Não</v>
      </c>
      <c r="D25" s="11" t="s">
        <v>252</v>
      </c>
    </row>
    <row r="26" spans="1:4" x14ac:dyDescent="0.25">
      <c r="A26" s="76" t="s">
        <v>168</v>
      </c>
      <c r="C26" s="76" t="str">
        <f>IF(VLOOKUP(A26,Verificação_Parametros!$A:$B,2,FALSE),"Sim","Não")</f>
        <v>Não</v>
      </c>
      <c r="D26" s="11" t="s">
        <v>252</v>
      </c>
    </row>
    <row r="27" spans="1:4" x14ac:dyDescent="0.25">
      <c r="A27" s="76" t="s">
        <v>199</v>
      </c>
      <c r="C27" s="76" t="str">
        <f>IF(VLOOKUP(A27,Verificação_Parametros!$A:$B,2,FALSE),"Sim","Não")</f>
        <v>Sim</v>
      </c>
      <c r="D27" s="11" t="s">
        <v>252</v>
      </c>
    </row>
    <row r="28" spans="1:4" x14ac:dyDescent="0.25">
      <c r="A28" s="80" t="s">
        <v>200</v>
      </c>
      <c r="B28" s="80">
        <v>0</v>
      </c>
      <c r="C28" s="80" t="str">
        <f>IF(VLOOKUP(A28,Verificação_Parametros!$A:$B,2,FALSE),"Sim","Não")</f>
        <v>Sim</v>
      </c>
      <c r="D28" s="11" t="s">
        <v>252</v>
      </c>
    </row>
    <row r="29" spans="1:4" x14ac:dyDescent="0.25">
      <c r="A29" s="80" t="s">
        <v>201</v>
      </c>
      <c r="B29" s="80">
        <v>0</v>
      </c>
      <c r="C29" s="80" t="str">
        <f>IF(VLOOKUP(A29,Verificação_Parametros!$A:$B,2,FALSE),"Sim","Não")</f>
        <v>Sim</v>
      </c>
      <c r="D29" s="11" t="s">
        <v>252</v>
      </c>
    </row>
    <row r="30" spans="1:4" x14ac:dyDescent="0.25">
      <c r="A30" s="80" t="s">
        <v>202</v>
      </c>
      <c r="B30" s="80">
        <v>0</v>
      </c>
      <c r="C30" s="80" t="str">
        <f>IF(VLOOKUP(A30,Verificação_Parametros!$A:$B,2,FALSE),"Sim","Não")</f>
        <v>Sim</v>
      </c>
      <c r="D30" s="11" t="s">
        <v>252</v>
      </c>
    </row>
    <row r="31" spans="1:4" x14ac:dyDescent="0.25">
      <c r="A31" s="96" t="s">
        <v>143</v>
      </c>
      <c r="B31" s="96"/>
      <c r="C31" s="96" t="str">
        <f>IF(VLOOKUP(A31,Verificação_Parametros!$A:$B,2,FALSE),"Sim","Não")</f>
        <v>Sim</v>
      </c>
      <c r="D31" s="11" t="s">
        <v>252</v>
      </c>
    </row>
    <row r="32" spans="1:4" x14ac:dyDescent="0.25">
      <c r="A32" s="96" t="s">
        <v>144</v>
      </c>
      <c r="B32" s="96"/>
      <c r="C32" s="96" t="str">
        <f>IF(VLOOKUP(A32,Verificação_Parametros!$A:$B,2,FALSE),"Sim","Não")</f>
        <v>Sim</v>
      </c>
      <c r="D32" s="11" t="s">
        <v>252</v>
      </c>
    </row>
    <row r="33" spans="1:4" x14ac:dyDescent="0.25">
      <c r="A33" s="96" t="s">
        <v>145</v>
      </c>
      <c r="B33" s="96"/>
      <c r="C33" s="96" t="str">
        <f>IF(VLOOKUP(A33,Verificação_Parametros!$A:$B,2,FALSE),"Sim","Não")</f>
        <v>Sim</v>
      </c>
      <c r="D33" s="11" t="s">
        <v>252</v>
      </c>
    </row>
    <row r="34" spans="1:4" x14ac:dyDescent="0.25">
      <c r="A34" s="96" t="s">
        <v>160</v>
      </c>
      <c r="B34" s="96"/>
      <c r="C34" s="96" t="str">
        <f>IF(VLOOKUP(A34,Verificação_Parametros!$A:$B,2,FALSE),"Sim","Não")</f>
        <v>Não</v>
      </c>
      <c r="D34" s="11" t="s">
        <v>252</v>
      </c>
    </row>
    <row r="35" spans="1:4" x14ac:dyDescent="0.25">
      <c r="A35" s="76" t="s">
        <v>163</v>
      </c>
      <c r="C35" s="76" t="str">
        <f>IF(VLOOKUP(A35,Verificação_Parametros!$A:$B,2,FALSE),"Sim","Não")</f>
        <v>Não</v>
      </c>
      <c r="D35" s="11" t="s">
        <v>252</v>
      </c>
    </row>
    <row r="36" spans="1:4" x14ac:dyDescent="0.25">
      <c r="A36" s="76" t="s">
        <v>161</v>
      </c>
      <c r="C36" s="76" t="str">
        <f>IF(VLOOKUP(A36,Verificação_Parametros!$A:$B,2,FALSE),"Sim","Não")</f>
        <v>Não</v>
      </c>
      <c r="D36" s="11" t="s">
        <v>252</v>
      </c>
    </row>
    <row r="37" spans="1:4" x14ac:dyDescent="0.25">
      <c r="A37" s="76" t="s">
        <v>162</v>
      </c>
      <c r="C37" s="76" t="str">
        <f>IF(VLOOKUP(A37,Verificação_Parametros!$A:$B,2,FALSE),"Sim","Não")</f>
        <v>Não</v>
      </c>
      <c r="D37" s="11" t="s">
        <v>252</v>
      </c>
    </row>
    <row r="38" spans="1:4" x14ac:dyDescent="0.25">
      <c r="A38" s="76" t="s">
        <v>164</v>
      </c>
      <c r="C38" s="76" t="str">
        <f>IF(VLOOKUP(A38,Verificação_Parametros!$A:$B,2,FALSE),"Sim","Não")</f>
        <v>Não</v>
      </c>
      <c r="D38" s="11" t="s">
        <v>252</v>
      </c>
    </row>
    <row r="39" spans="1:4" x14ac:dyDescent="0.25">
      <c r="A39" s="76" t="s">
        <v>204</v>
      </c>
      <c r="C39" s="76" t="str">
        <f>IF(VLOOKUP(A39,Verificação_Parametros!$A:$B,2,FALSE),"Sim","Não")</f>
        <v>Sim</v>
      </c>
      <c r="D39" s="11" t="s">
        <v>252</v>
      </c>
    </row>
    <row r="40" spans="1:4" x14ac:dyDescent="0.25">
      <c r="A40" s="76" t="s">
        <v>208</v>
      </c>
      <c r="C40" s="76" t="str">
        <f>IF(VLOOKUP(A40,Verificação_Parametros!$A:$B,2,FALSE),"Sim","Não")</f>
        <v>Sim</v>
      </c>
      <c r="D40" s="11" t="s">
        <v>252</v>
      </c>
    </row>
    <row r="41" spans="1:4" x14ac:dyDescent="0.25">
      <c r="A41" s="76" t="s">
        <v>203</v>
      </c>
      <c r="C41" s="76" t="str">
        <f>IF(VLOOKUP(A41,Verificação_Parametros!$A:$B,2,FALSE),"Sim","Não")</f>
        <v>Sim</v>
      </c>
      <c r="D41" s="11" t="s">
        <v>252</v>
      </c>
    </row>
    <row r="42" spans="1:4" x14ac:dyDescent="0.25">
      <c r="A42" s="76" t="s">
        <v>205</v>
      </c>
      <c r="C42" s="76" t="str">
        <f>IF(VLOOKUP(A42,Verificação_Parametros!$A:$B,2,FALSE),"Sim","Não")</f>
        <v>Sim</v>
      </c>
      <c r="D42" s="11" t="s">
        <v>252</v>
      </c>
    </row>
    <row r="43" spans="1:4" x14ac:dyDescent="0.25">
      <c r="A43" s="76" t="s">
        <v>206</v>
      </c>
      <c r="C43" s="76" t="str">
        <f>IF(VLOOKUP(A43,Verificação_Parametros!$A:$B,2,FALSE),"Sim","Não")</f>
        <v>Sim</v>
      </c>
      <c r="D43" s="11" t="s">
        <v>252</v>
      </c>
    </row>
    <row r="44" spans="1:4" x14ac:dyDescent="0.25">
      <c r="A44" s="76" t="s">
        <v>207</v>
      </c>
      <c r="C44" s="76" t="str">
        <f>IF(VLOOKUP(A44,Verificação_Parametros!$A:$B,2,FALSE),"Sim","Não")</f>
        <v>Sim</v>
      </c>
      <c r="D44" s="11" t="s">
        <v>252</v>
      </c>
    </row>
    <row r="45" spans="1:4" x14ac:dyDescent="0.25">
      <c r="A45" s="76" t="s">
        <v>122</v>
      </c>
      <c r="C45" s="76" t="str">
        <f>IF(VLOOKUP(A45,Verificação_Parametros!$A:$B,2,FALSE),"Sim","Não")</f>
        <v>Sim</v>
      </c>
      <c r="D45" s="11" t="s">
        <v>252</v>
      </c>
    </row>
    <row r="46" spans="1:4" x14ac:dyDescent="0.25">
      <c r="A46" s="76" t="s">
        <v>125</v>
      </c>
      <c r="C46" s="76" t="str">
        <f>IF(VLOOKUP(A46,Verificação_Parametros!$A:$B,2,FALSE),"Sim","Não")</f>
        <v>Sim</v>
      </c>
      <c r="D46" s="11" t="s">
        <v>252</v>
      </c>
    </row>
    <row r="47" spans="1:4" x14ac:dyDescent="0.25">
      <c r="A47" s="76" t="s">
        <v>123</v>
      </c>
      <c r="C47" s="76" t="str">
        <f>IF(VLOOKUP(A47,Verificação_Parametros!$A:$B,2,FALSE),"Sim","Não")</f>
        <v>Sim</v>
      </c>
      <c r="D47" s="11" t="s">
        <v>252</v>
      </c>
    </row>
    <row r="48" spans="1:4" x14ac:dyDescent="0.25">
      <c r="A48" s="76" t="s">
        <v>124</v>
      </c>
      <c r="C48" s="76" t="str">
        <f>IF(VLOOKUP(A48,Verificação_Parametros!$A:$B,2,FALSE),"Sim","Não")</f>
        <v>Sim</v>
      </c>
      <c r="D48" s="11" t="s">
        <v>252</v>
      </c>
    </row>
    <row r="49" spans="1:4" x14ac:dyDescent="0.25">
      <c r="A49" s="76" t="s">
        <v>461</v>
      </c>
      <c r="C49" s="76" t="str">
        <f>IF(VLOOKUP(A49,Verificação_Parametros!$A:$B,2,FALSE),"Sim","Não")</f>
        <v>Sim</v>
      </c>
      <c r="D49" s="11" t="s">
        <v>252</v>
      </c>
    </row>
    <row r="50" spans="1:4" x14ac:dyDescent="0.25">
      <c r="A50" s="80" t="s">
        <v>462</v>
      </c>
      <c r="B50" s="80"/>
      <c r="C50" s="80" t="str">
        <f>IF(VLOOKUP(A50,Verificação_Parametros!$A:$B,2,FALSE),"Sim","Não")</f>
        <v>Sim</v>
      </c>
      <c r="D50" s="11" t="s">
        <v>252</v>
      </c>
    </row>
    <row r="51" spans="1:4" x14ac:dyDescent="0.25">
      <c r="A51" s="80" t="s">
        <v>463</v>
      </c>
      <c r="B51" s="80"/>
      <c r="C51" s="80" t="str">
        <f>IF(VLOOKUP(A51,Verificação_Parametros!$A:$B,2,FALSE),"Sim","Não")</f>
        <v>Sim</v>
      </c>
      <c r="D51" s="11" t="s">
        <v>252</v>
      </c>
    </row>
    <row r="52" spans="1:4" x14ac:dyDescent="0.25">
      <c r="A52" s="80" t="s">
        <v>464</v>
      </c>
      <c r="B52" s="80">
        <v>1</v>
      </c>
      <c r="C52" s="80" t="str">
        <f>IF(VLOOKUP(A52,Verificação_Parametros!$A:$B,2,FALSE),"Sim","Não")</f>
        <v>Sim</v>
      </c>
      <c r="D52" s="11" t="s">
        <v>252</v>
      </c>
    </row>
    <row r="53" spans="1:4" x14ac:dyDescent="0.25">
      <c r="A53" s="79" t="s">
        <v>73</v>
      </c>
      <c r="B53" s="11"/>
      <c r="C53" s="11" t="s">
        <v>505</v>
      </c>
      <c r="D53" s="11" t="s">
        <v>252</v>
      </c>
    </row>
    <row r="54" spans="1:4" x14ac:dyDescent="0.25">
      <c r="A54" s="79" t="s">
        <v>108</v>
      </c>
      <c r="B54" s="11"/>
      <c r="C54" s="11" t="s">
        <v>505</v>
      </c>
      <c r="D54" s="11" t="s">
        <v>252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65" bestFit="1" customWidth="1"/>
    <col min="2" max="16384" width="9.140625" style="65"/>
  </cols>
  <sheetData>
    <row r="1" spans="1:1" x14ac:dyDescent="0.25">
      <c r="A1" s="64" t="s">
        <v>4</v>
      </c>
    </row>
    <row r="2" spans="1:1" x14ac:dyDescent="0.25">
      <c r="A2" s="66"/>
    </row>
    <row r="3" spans="1:1" x14ac:dyDescent="0.25">
      <c r="A3" s="66"/>
    </row>
    <row r="4" spans="1:1" x14ac:dyDescent="0.25">
      <c r="A4" s="66"/>
    </row>
    <row r="5" spans="1:1" x14ac:dyDescent="0.25">
      <c r="A5" s="66"/>
    </row>
    <row r="6" spans="1:1" x14ac:dyDescent="0.25">
      <c r="A6" s="66"/>
    </row>
    <row r="7" spans="1:1" x14ac:dyDescent="0.25">
      <c r="A7" s="66"/>
    </row>
    <row r="8" spans="1:1" x14ac:dyDescent="0.25">
      <c r="A8" s="66"/>
    </row>
    <row r="9" spans="1:1" x14ac:dyDescent="0.25">
      <c r="A9" s="66"/>
    </row>
    <row r="10" spans="1:1" x14ac:dyDescent="0.25">
      <c r="A10" s="66"/>
    </row>
    <row r="11" spans="1:1" x14ac:dyDescent="0.25">
      <c r="A11" s="66"/>
    </row>
    <row r="12" spans="1:1" x14ac:dyDescent="0.25">
      <c r="A12" s="66"/>
    </row>
    <row r="13" spans="1:1" x14ac:dyDescent="0.25">
      <c r="A13" s="66"/>
    </row>
    <row r="14" spans="1:1" x14ac:dyDescent="0.25">
      <c r="A14" s="66"/>
    </row>
    <row r="15" spans="1:1" x14ac:dyDescent="0.25">
      <c r="A15" s="66"/>
    </row>
    <row r="16" spans="1:1" x14ac:dyDescent="0.25">
      <c r="A16" s="66"/>
    </row>
    <row r="17" spans="1:1" x14ac:dyDescent="0.25">
      <c r="A17" s="66"/>
    </row>
    <row r="18" spans="1:1" x14ac:dyDescent="0.25">
      <c r="A18" s="6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D13"/>
  <sheetViews>
    <sheetView workbookViewId="0">
      <selection activeCell="I16" sqref="I16"/>
    </sheetView>
  </sheetViews>
  <sheetFormatPr defaultRowHeight="15" x14ac:dyDescent="0.25"/>
  <cols>
    <col min="1" max="1" width="11" bestFit="1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2018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8" t="s">
        <v>251</v>
      </c>
      <c r="B1" s="97" t="s">
        <v>437</v>
      </c>
      <c r="C1" s="97"/>
      <c r="D1" s="97" t="s">
        <v>438</v>
      </c>
      <c r="E1" s="97"/>
      <c r="F1" s="97" t="s">
        <v>439</v>
      </c>
      <c r="G1" s="97"/>
      <c r="H1" s="97"/>
      <c r="I1" s="97"/>
      <c r="J1" s="1"/>
      <c r="K1" s="1"/>
    </row>
    <row r="2" spans="1:12" ht="30" customHeight="1" x14ac:dyDescent="0.25">
      <c r="A2" s="98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0" customWidth="1"/>
    <col min="2" max="2" width="35.5703125" style="60" customWidth="1"/>
    <col min="3" max="3" width="17" style="60" customWidth="1"/>
    <col min="4" max="4" width="22.140625" style="60" bestFit="1" customWidth="1"/>
    <col min="5" max="5" width="28.28515625" style="60" customWidth="1"/>
    <col min="6" max="6" width="26.140625" style="60" bestFit="1" customWidth="1"/>
    <col min="7" max="7" width="20.7109375" style="60" bestFit="1" customWidth="1"/>
    <col min="8" max="8" width="17.7109375" style="60" customWidth="1"/>
    <col min="9" max="9" width="12.5703125" style="60" bestFit="1" customWidth="1"/>
    <col min="10" max="16384" width="9.140625" style="60"/>
  </cols>
  <sheetData>
    <row r="1" spans="1:9" x14ac:dyDescent="0.25">
      <c r="A1" s="59" t="s">
        <v>44</v>
      </c>
      <c r="B1" s="59" t="s">
        <v>46</v>
      </c>
      <c r="C1" s="59" t="s">
        <v>45</v>
      </c>
      <c r="D1" s="6" t="s">
        <v>508</v>
      </c>
      <c r="E1" s="59" t="s">
        <v>489</v>
      </c>
      <c r="F1" s="6" t="s">
        <v>509</v>
      </c>
      <c r="G1" s="6" t="s">
        <v>531</v>
      </c>
      <c r="H1" s="6" t="s">
        <v>532</v>
      </c>
      <c r="I1" s="6" t="s">
        <v>536</v>
      </c>
    </row>
    <row r="2" spans="1:9" x14ac:dyDescent="0.25">
      <c r="A2" s="60" t="s">
        <v>72</v>
      </c>
      <c r="B2" s="60" t="s">
        <v>12</v>
      </c>
      <c r="C2" s="60" t="b">
        <f>TRUE</f>
        <v>1</v>
      </c>
      <c r="D2" s="60" t="b">
        <f>VLOOKUP(A2,Modulos!A:C,2,FALSE)</f>
        <v>1</v>
      </c>
      <c r="E2" s="60" t="str">
        <f>IF(C2,"Nenhuma",VLOOKUP(B2,Funcoes_Outputs!B:C,2,FALSE))</f>
        <v>Nenhuma</v>
      </c>
      <c r="F2" s="60" t="b">
        <f>AND(C2,D2)</f>
        <v>1</v>
      </c>
      <c r="G2" s="60" t="b">
        <f>VLOOKUP(A2,Modulos!$A:$C,2,FALSE)</f>
        <v>1</v>
      </c>
      <c r="H2" s="60" t="b">
        <f>AND(G2,C2)</f>
        <v>1</v>
      </c>
      <c r="I2" s="60">
        <f t="shared" ref="I2:I65" si="0">COUNTIF($B:$B,B2)</f>
        <v>3</v>
      </c>
    </row>
    <row r="3" spans="1:9" x14ac:dyDescent="0.25">
      <c r="A3" s="60" t="s">
        <v>72</v>
      </c>
      <c r="B3" s="60" t="s">
        <v>13</v>
      </c>
      <c r="C3" s="60" t="b">
        <f>TRUE</f>
        <v>1</v>
      </c>
      <c r="D3" s="60" t="b">
        <f>VLOOKUP(A3,Modulos!A:C,2,FALSE)</f>
        <v>1</v>
      </c>
      <c r="E3" s="60" t="str">
        <f>IF(C3,"Nenhuma",VLOOKUP(B3,Funcoes_Outputs!B:C,2,FALSE))</f>
        <v>Nenhuma</v>
      </c>
      <c r="F3" s="60" t="b">
        <f t="shared" ref="F3:F64" si="1">AND(C3,D3)</f>
        <v>1</v>
      </c>
      <c r="G3" s="60" t="b">
        <f>VLOOKUP(A3,Modulos!$A:$C,2,FALSE)</f>
        <v>1</v>
      </c>
      <c r="H3" s="60" t="b">
        <f t="shared" ref="H3:H64" si="2">AND(G3,C3)</f>
        <v>1</v>
      </c>
      <c r="I3" s="60">
        <f t="shared" si="0"/>
        <v>2</v>
      </c>
    </row>
    <row r="4" spans="1:9" x14ac:dyDescent="0.25">
      <c r="A4" s="60" t="s">
        <v>72</v>
      </c>
      <c r="B4" s="60" t="s">
        <v>73</v>
      </c>
      <c r="C4" s="60" t="b">
        <f>TRUE</f>
        <v>1</v>
      </c>
      <c r="D4" s="60" t="b">
        <f>VLOOKUP(A4,Modulos!A:C,2,FALSE)</f>
        <v>1</v>
      </c>
      <c r="E4" s="60" t="str">
        <f>IF(C4,"Nenhuma",VLOOKUP(B4,Funcoes_Outputs!B:C,2,FALSE))</f>
        <v>Nenhuma</v>
      </c>
      <c r="F4" s="60" t="b">
        <f t="shared" si="1"/>
        <v>1</v>
      </c>
      <c r="G4" s="60" t="b">
        <f>VLOOKUP(A4,Modulos!$A:$C,2,FALSE)</f>
        <v>1</v>
      </c>
      <c r="H4" s="60" t="b">
        <f t="shared" si="2"/>
        <v>1</v>
      </c>
      <c r="I4" s="60">
        <f t="shared" si="0"/>
        <v>1</v>
      </c>
    </row>
    <row r="5" spans="1:9" x14ac:dyDescent="0.25">
      <c r="A5" s="60" t="s">
        <v>72</v>
      </c>
      <c r="B5" s="60" t="s">
        <v>50</v>
      </c>
      <c r="C5" s="60" t="b">
        <f>FALSE</f>
        <v>0</v>
      </c>
      <c r="D5" s="60" t="b">
        <f>VLOOKUP(A5,Modulos!A:C,2,FALSE)</f>
        <v>1</v>
      </c>
      <c r="E5" s="60" t="str">
        <f>IF(C5,"Nenhuma",VLOOKUP(B5,Funcoes_Outputs!B:C,2,FALSE))</f>
        <v>calcular_faltas</v>
      </c>
      <c r="F5" s="60" t="b">
        <f t="shared" si="1"/>
        <v>0</v>
      </c>
      <c r="G5" s="60" t="b">
        <f>VLOOKUP(A5,Modulos!$A:$C,2,FALSE)</f>
        <v>1</v>
      </c>
      <c r="H5" s="60" t="b">
        <f t="shared" si="2"/>
        <v>0</v>
      </c>
      <c r="I5" s="60">
        <f t="shared" si="0"/>
        <v>2</v>
      </c>
    </row>
    <row r="6" spans="1:9" x14ac:dyDescent="0.25">
      <c r="A6" s="60" t="s">
        <v>72</v>
      </c>
      <c r="B6" s="60" t="s">
        <v>51</v>
      </c>
      <c r="C6" s="60" t="b">
        <f>FALSE</f>
        <v>0</v>
      </c>
      <c r="D6" s="60" t="b">
        <f>VLOOKUP(A6,Modulos!A:C,2,FALSE)</f>
        <v>1</v>
      </c>
      <c r="E6" s="60" t="str">
        <f>IF(C6,"Nenhuma",VLOOKUP(B6,Funcoes_Outputs!B:C,2,FALSE))</f>
        <v>calcular_eventos</v>
      </c>
      <c r="F6" s="60" t="b">
        <f t="shared" si="1"/>
        <v>0</v>
      </c>
      <c r="G6" s="60" t="b">
        <f>VLOOKUP(A6,Modulos!$A:$C,2,FALSE)</f>
        <v>1</v>
      </c>
      <c r="H6" s="60" t="b">
        <f t="shared" si="2"/>
        <v>0</v>
      </c>
      <c r="I6" s="60">
        <f t="shared" si="0"/>
        <v>9</v>
      </c>
    </row>
    <row r="7" spans="1:9" x14ac:dyDescent="0.25">
      <c r="A7" s="60" t="s">
        <v>72</v>
      </c>
      <c r="B7" s="60" t="s">
        <v>55</v>
      </c>
      <c r="C7" s="60" t="b">
        <f>FALSE</f>
        <v>0</v>
      </c>
      <c r="D7" s="60" t="b">
        <f>VLOOKUP(A7,Modulos!A:C,2,FALSE)</f>
        <v>1</v>
      </c>
      <c r="E7" s="60" t="str">
        <f>IF(C7,"Nenhuma",VLOOKUP(B7,Funcoes_Outputs!B:C,2,FALSE))</f>
        <v>calcular_eventos</v>
      </c>
      <c r="F7" s="60" t="b">
        <f t="shared" si="1"/>
        <v>0</v>
      </c>
      <c r="G7" s="60" t="b">
        <f>VLOOKUP(A7,Modulos!$A:$C,2,FALSE)</f>
        <v>1</v>
      </c>
      <c r="H7" s="60" t="b">
        <f t="shared" si="2"/>
        <v>0</v>
      </c>
      <c r="I7" s="60">
        <f t="shared" si="0"/>
        <v>4</v>
      </c>
    </row>
    <row r="8" spans="1:9" x14ac:dyDescent="0.25">
      <c r="A8" s="60" t="s">
        <v>72</v>
      </c>
      <c r="B8" s="60" t="s">
        <v>59</v>
      </c>
      <c r="C8" s="60" t="b">
        <f>FALSE</f>
        <v>0</v>
      </c>
      <c r="D8" s="60" t="b">
        <f>VLOOKUP(A8,Modulos!A:C,2,FALSE)</f>
        <v>1</v>
      </c>
      <c r="E8" s="60" t="str">
        <f>IF(C8,"Nenhuma",VLOOKUP(B8,Funcoes_Outputs!B:C,2,FALSE))</f>
        <v>calcular_eventos</v>
      </c>
      <c r="F8" s="60" t="b">
        <f t="shared" si="1"/>
        <v>0</v>
      </c>
      <c r="G8" s="60" t="b">
        <f>VLOOKUP(A8,Modulos!$A:$C,2,FALSE)</f>
        <v>1</v>
      </c>
      <c r="H8" s="60" t="b">
        <f t="shared" si="2"/>
        <v>0</v>
      </c>
      <c r="I8" s="60">
        <f t="shared" si="0"/>
        <v>8</v>
      </c>
    </row>
    <row r="9" spans="1:9" x14ac:dyDescent="0.25">
      <c r="A9" s="60" t="s">
        <v>72</v>
      </c>
      <c r="B9" s="60" t="s">
        <v>63</v>
      </c>
      <c r="C9" s="60" t="b">
        <f>FALSE</f>
        <v>0</v>
      </c>
      <c r="D9" s="60" t="b">
        <f>VLOOKUP(A9,Modulos!A:C,2,FALSE)</f>
        <v>1</v>
      </c>
      <c r="E9" s="60" t="str">
        <f>IF(C9,"Nenhuma",VLOOKUP(B9,Funcoes_Outputs!B:C,2,FALSE))</f>
        <v>calcular_eventos</v>
      </c>
      <c r="F9" s="60" t="b">
        <f t="shared" si="1"/>
        <v>0</v>
      </c>
      <c r="G9" s="60" t="b">
        <f>VLOOKUP(A9,Modulos!$A:$C,2,FALSE)</f>
        <v>1</v>
      </c>
      <c r="H9" s="60" t="b">
        <f t="shared" si="2"/>
        <v>0</v>
      </c>
      <c r="I9" s="60">
        <f t="shared" si="0"/>
        <v>4</v>
      </c>
    </row>
    <row r="10" spans="1:9" x14ac:dyDescent="0.25">
      <c r="A10" s="60" t="s">
        <v>82</v>
      </c>
      <c r="B10" s="60" t="s">
        <v>98</v>
      </c>
      <c r="C10" s="60" t="b">
        <f>FALSE</f>
        <v>0</v>
      </c>
      <c r="D10" s="60" t="b">
        <f>VLOOKUP(A10,Modulos!A:C,2,FALSE)</f>
        <v>0</v>
      </c>
      <c r="E10" s="60" t="str">
        <f>IF(C10,"Nenhuma",VLOOKUP(B10,Funcoes_Outputs!B:C,2,FALSE))</f>
        <v>calcular_beneficios_inss</v>
      </c>
      <c r="F10" s="60" t="b">
        <f t="shared" si="1"/>
        <v>0</v>
      </c>
      <c r="G10" s="60" t="b">
        <f>VLOOKUP(A10,Modulos!$A:$C,2,FALSE)</f>
        <v>0</v>
      </c>
      <c r="H10" s="60" t="b">
        <f t="shared" si="2"/>
        <v>0</v>
      </c>
      <c r="I10" s="60">
        <f t="shared" si="0"/>
        <v>1</v>
      </c>
    </row>
    <row r="11" spans="1:9" x14ac:dyDescent="0.25">
      <c r="A11" s="60" t="s">
        <v>82</v>
      </c>
      <c r="B11" s="60" t="s">
        <v>99</v>
      </c>
      <c r="C11" s="60" t="b">
        <f>FALSE</f>
        <v>0</v>
      </c>
      <c r="D11" s="60" t="b">
        <f>VLOOKUP(A11,Modulos!A:C,2,FALSE)</f>
        <v>0</v>
      </c>
      <c r="E11" s="60" t="str">
        <f>IF(C11,"Nenhuma",VLOOKUP(B11,Funcoes_Outputs!B:C,2,FALSE))</f>
        <v>calcular_beneficios_inss</v>
      </c>
      <c r="F11" s="60" t="b">
        <f t="shared" si="1"/>
        <v>0</v>
      </c>
      <c r="G11" s="60" t="b">
        <f>VLOOKUP(A11,Modulos!$A:$C,2,FALSE)</f>
        <v>0</v>
      </c>
      <c r="H11" s="60" t="b">
        <f t="shared" si="2"/>
        <v>0</v>
      </c>
      <c r="I11" s="60">
        <f t="shared" si="0"/>
        <v>1</v>
      </c>
    </row>
    <row r="12" spans="1:9" x14ac:dyDescent="0.25">
      <c r="A12" s="60" t="s">
        <v>82</v>
      </c>
      <c r="B12" s="60" t="s">
        <v>100</v>
      </c>
      <c r="C12" s="60" t="b">
        <f>FALSE</f>
        <v>0</v>
      </c>
      <c r="D12" s="60" t="b">
        <f>VLOOKUP(A12,Modulos!A:C,2,FALSE)</f>
        <v>0</v>
      </c>
      <c r="E12" s="60" t="str">
        <f>IF(C12,"Nenhuma",VLOOKUP(B12,Funcoes_Outputs!B:C,2,FALSE))</f>
        <v>calcular_beneficios_inss</v>
      </c>
      <c r="F12" s="60" t="b">
        <f t="shared" si="1"/>
        <v>0</v>
      </c>
      <c r="G12" s="60" t="b">
        <f>VLOOKUP(A12,Modulos!$A:$C,2,FALSE)</f>
        <v>0</v>
      </c>
      <c r="H12" s="60" t="b">
        <f t="shared" si="2"/>
        <v>0</v>
      </c>
      <c r="I12" s="60">
        <f t="shared" si="0"/>
        <v>1</v>
      </c>
    </row>
    <row r="13" spans="1:9" x14ac:dyDescent="0.25">
      <c r="A13" s="60" t="s">
        <v>82</v>
      </c>
      <c r="B13" s="60" t="s">
        <v>101</v>
      </c>
      <c r="C13" s="60" t="b">
        <f>FALSE</f>
        <v>0</v>
      </c>
      <c r="D13" s="60" t="b">
        <f>VLOOKUP(A13,Modulos!A:C,2,FALSE)</f>
        <v>0</v>
      </c>
      <c r="E13" s="60" t="str">
        <f>IF(C13,"Nenhuma",VLOOKUP(B13,Funcoes_Outputs!B:C,2,FALSE))</f>
        <v>calcular_beneficios_inss</v>
      </c>
      <c r="F13" s="60" t="b">
        <f t="shared" si="1"/>
        <v>0</v>
      </c>
      <c r="G13" s="60" t="b">
        <f>VLOOKUP(A13,Modulos!$A:$C,2,FALSE)</f>
        <v>0</v>
      </c>
      <c r="H13" s="60" t="b">
        <f t="shared" si="2"/>
        <v>0</v>
      </c>
      <c r="I13" s="60">
        <f t="shared" si="0"/>
        <v>1</v>
      </c>
    </row>
    <row r="14" spans="1:9" x14ac:dyDescent="0.25">
      <c r="A14" s="60" t="s">
        <v>82</v>
      </c>
      <c r="B14" s="60" t="s">
        <v>199</v>
      </c>
      <c r="C14" s="60" t="b">
        <f>TRUE</f>
        <v>1</v>
      </c>
      <c r="D14" s="60" t="b">
        <f>VLOOKUP(A14,Modulos!A:C,2,FALSE)</f>
        <v>0</v>
      </c>
      <c r="E14" s="60" t="str">
        <f>IF(C14,"Nenhuma",VLOOKUP(B14,Funcoes_Outputs!B:C,2,FALSE))</f>
        <v>Nenhuma</v>
      </c>
      <c r="F14" s="60" t="b">
        <f t="shared" si="1"/>
        <v>0</v>
      </c>
      <c r="G14" s="60" t="b">
        <f>VLOOKUP(A14,Modulos!$A:$C,2,FALSE)</f>
        <v>0</v>
      </c>
      <c r="H14" s="60" t="b">
        <f t="shared" si="2"/>
        <v>0</v>
      </c>
      <c r="I14" s="60">
        <f t="shared" si="0"/>
        <v>2</v>
      </c>
    </row>
    <row r="15" spans="1:9" x14ac:dyDescent="0.25">
      <c r="A15" s="60" t="s">
        <v>82</v>
      </c>
      <c r="B15" s="60" t="s">
        <v>200</v>
      </c>
      <c r="C15" s="60" t="b">
        <f>TRUE</f>
        <v>1</v>
      </c>
      <c r="D15" s="60" t="b">
        <f>VLOOKUP(A15,Modulos!A:C,2,FALSE)</f>
        <v>0</v>
      </c>
      <c r="E15" s="60" t="str">
        <f>IF(C15,"Nenhuma",VLOOKUP(B15,Funcoes_Outputs!B:C,2,FALSE))</f>
        <v>Nenhuma</v>
      </c>
      <c r="F15" s="60" t="b">
        <f t="shared" si="1"/>
        <v>0</v>
      </c>
      <c r="G15" s="60" t="b">
        <f>VLOOKUP(A15,Modulos!$A:$C,2,FALSE)</f>
        <v>0</v>
      </c>
      <c r="H15" s="60" t="b">
        <f t="shared" si="2"/>
        <v>0</v>
      </c>
      <c r="I15" s="60">
        <f t="shared" si="0"/>
        <v>2</v>
      </c>
    </row>
    <row r="16" spans="1:9" x14ac:dyDescent="0.25">
      <c r="A16" s="60" t="s">
        <v>82</v>
      </c>
      <c r="B16" s="60" t="s">
        <v>201</v>
      </c>
      <c r="C16" s="60" t="b">
        <f>TRUE</f>
        <v>1</v>
      </c>
      <c r="D16" s="60" t="b">
        <f>VLOOKUP(A16,Modulos!A:C,2,FALSE)</f>
        <v>0</v>
      </c>
      <c r="E16" s="60" t="str">
        <f>IF(C16,"Nenhuma",VLOOKUP(B16,Funcoes_Outputs!B:C,2,FALSE))</f>
        <v>Nenhuma</v>
      </c>
      <c r="F16" s="60" t="b">
        <f t="shared" si="1"/>
        <v>0</v>
      </c>
      <c r="G16" s="60" t="b">
        <f>VLOOKUP(A16,Modulos!$A:$C,2,FALSE)</f>
        <v>0</v>
      </c>
      <c r="H16" s="60" t="b">
        <f t="shared" si="2"/>
        <v>0</v>
      </c>
      <c r="I16" s="60">
        <f t="shared" si="0"/>
        <v>2</v>
      </c>
    </row>
    <row r="17" spans="1:9" x14ac:dyDescent="0.25">
      <c r="A17" s="60" t="s">
        <v>82</v>
      </c>
      <c r="B17" s="60" t="s">
        <v>202</v>
      </c>
      <c r="C17" s="60" t="b">
        <f>TRUE</f>
        <v>1</v>
      </c>
      <c r="D17" s="60" t="b">
        <f>VLOOKUP(A17,Modulos!A:C,2,FALSE)</f>
        <v>0</v>
      </c>
      <c r="E17" s="60" t="str">
        <f>IF(C17,"Nenhuma",VLOOKUP(B17,Funcoes_Outputs!B:C,2,FALSE))</f>
        <v>Nenhuma</v>
      </c>
      <c r="F17" s="60" t="b">
        <f t="shared" si="1"/>
        <v>0</v>
      </c>
      <c r="G17" s="60" t="b">
        <f>VLOOKUP(A17,Modulos!$A:$C,2,FALSE)</f>
        <v>0</v>
      </c>
      <c r="H17" s="60" t="b">
        <f t="shared" si="2"/>
        <v>0</v>
      </c>
      <c r="I17" s="60">
        <f t="shared" si="0"/>
        <v>2</v>
      </c>
    </row>
    <row r="18" spans="1:9" x14ac:dyDescent="0.25">
      <c r="A18" s="60" t="s">
        <v>87</v>
      </c>
      <c r="B18" s="60" t="s">
        <v>53</v>
      </c>
      <c r="C18" s="60" t="b">
        <f>FALSE</f>
        <v>0</v>
      </c>
      <c r="D18" s="60" t="b">
        <f>VLOOKUP(A18,Modulos!A:C,2,FALSE)</f>
        <v>1</v>
      </c>
      <c r="E18" s="60" t="str">
        <f>IF(C18,"Nenhuma",VLOOKUP(B18,Funcoes_Outputs!B:C,2,FALSE))</f>
        <v>calcular_eventos</v>
      </c>
      <c r="F18" s="60" t="b">
        <f t="shared" si="1"/>
        <v>0</v>
      </c>
      <c r="G18" s="60" t="b">
        <f>VLOOKUP(A18,Modulos!$A:$C,2,FALSE)</f>
        <v>1</v>
      </c>
      <c r="H18" s="60" t="b">
        <f t="shared" si="2"/>
        <v>0</v>
      </c>
      <c r="I18" s="60">
        <f t="shared" si="0"/>
        <v>7</v>
      </c>
    </row>
    <row r="19" spans="1:9" x14ac:dyDescent="0.25">
      <c r="A19" s="60" t="s">
        <v>87</v>
      </c>
      <c r="B19" s="60" t="s">
        <v>57</v>
      </c>
      <c r="C19" s="60" t="b">
        <f>FALSE</f>
        <v>0</v>
      </c>
      <c r="D19" s="60" t="b">
        <f>VLOOKUP(A19,Modulos!A:C,2,FALSE)</f>
        <v>1</v>
      </c>
      <c r="E19" s="60" t="str">
        <f>IF(C19,"Nenhuma",VLOOKUP(B19,Funcoes_Outputs!B:C,2,FALSE))</f>
        <v>calcular_eventos</v>
      </c>
      <c r="F19" s="60" t="b">
        <f t="shared" si="1"/>
        <v>0</v>
      </c>
      <c r="G19" s="60" t="b">
        <f>VLOOKUP(A19,Modulos!$A:$C,2,FALSE)</f>
        <v>1</v>
      </c>
      <c r="H19" s="60" t="b">
        <f t="shared" si="2"/>
        <v>0</v>
      </c>
      <c r="I19" s="60">
        <f t="shared" si="0"/>
        <v>2</v>
      </c>
    </row>
    <row r="20" spans="1:9" x14ac:dyDescent="0.25">
      <c r="A20" s="60" t="s">
        <v>87</v>
      </c>
      <c r="B20" s="60" t="s">
        <v>61</v>
      </c>
      <c r="C20" s="60" t="b">
        <f>FALSE</f>
        <v>0</v>
      </c>
      <c r="D20" s="60" t="b">
        <f>VLOOKUP(A20,Modulos!A:C,2,FALSE)</f>
        <v>1</v>
      </c>
      <c r="E20" s="60" t="str">
        <f>IF(C20,"Nenhuma",VLOOKUP(B20,Funcoes_Outputs!B:C,2,FALSE))</f>
        <v>calcular_eventos</v>
      </c>
      <c r="F20" s="60" t="b">
        <f t="shared" si="1"/>
        <v>0</v>
      </c>
      <c r="G20" s="60" t="b">
        <f>VLOOKUP(A20,Modulos!$A:$C,2,FALSE)</f>
        <v>1</v>
      </c>
      <c r="H20" s="60" t="b">
        <f t="shared" si="2"/>
        <v>0</v>
      </c>
      <c r="I20" s="60">
        <f t="shared" si="0"/>
        <v>6</v>
      </c>
    </row>
    <row r="21" spans="1:9" x14ac:dyDescent="0.25">
      <c r="A21" s="60" t="s">
        <v>87</v>
      </c>
      <c r="B21" s="60" t="s">
        <v>65</v>
      </c>
      <c r="C21" s="60" t="b">
        <f>FALSE</f>
        <v>0</v>
      </c>
      <c r="D21" s="60" t="b">
        <f>VLOOKUP(A21,Modulos!A:C,2,FALSE)</f>
        <v>1</v>
      </c>
      <c r="E21" s="60" t="str">
        <f>IF(C21,"Nenhuma",VLOOKUP(B21,Funcoes_Outputs!B:C,2,FALSE))</f>
        <v>calcular_eventos</v>
      </c>
      <c r="F21" s="60" t="b">
        <f t="shared" si="1"/>
        <v>0</v>
      </c>
      <c r="G21" s="60" t="b">
        <f>VLOOKUP(A21,Modulos!$A:$C,2,FALSE)</f>
        <v>1</v>
      </c>
      <c r="H21" s="60" t="b">
        <f t="shared" si="2"/>
        <v>0</v>
      </c>
      <c r="I21" s="60">
        <f t="shared" si="0"/>
        <v>2</v>
      </c>
    </row>
    <row r="22" spans="1:9" x14ac:dyDescent="0.25">
      <c r="A22" s="60" t="s">
        <v>87</v>
      </c>
      <c r="B22" s="60" t="s">
        <v>54</v>
      </c>
      <c r="C22" s="60" t="b">
        <f>FALSE</f>
        <v>0</v>
      </c>
      <c r="D22" s="60" t="b">
        <f>VLOOKUP(A22,Modulos!A:C,2,FALSE)</f>
        <v>1</v>
      </c>
      <c r="E22" s="60" t="str">
        <f>IF(C22,"Nenhuma",VLOOKUP(B22,Funcoes_Outputs!B:C,2,FALSE))</f>
        <v>calcular_eventos</v>
      </c>
      <c r="F22" s="60" t="b">
        <f t="shared" si="1"/>
        <v>0</v>
      </c>
      <c r="G22" s="60" t="b">
        <f>VLOOKUP(A22,Modulos!$A:$C,2,FALSE)</f>
        <v>1</v>
      </c>
      <c r="H22" s="60" t="b">
        <f t="shared" si="2"/>
        <v>0</v>
      </c>
      <c r="I22" s="60">
        <f t="shared" si="0"/>
        <v>8</v>
      </c>
    </row>
    <row r="23" spans="1:9" x14ac:dyDescent="0.25">
      <c r="A23" s="60" t="s">
        <v>87</v>
      </c>
      <c r="B23" s="60" t="s">
        <v>58</v>
      </c>
      <c r="C23" s="60" t="b">
        <f>FALSE</f>
        <v>0</v>
      </c>
      <c r="D23" s="60" t="b">
        <f>VLOOKUP(A23,Modulos!A:C,2,FALSE)</f>
        <v>1</v>
      </c>
      <c r="E23" s="60" t="str">
        <f>IF(C23,"Nenhuma",VLOOKUP(B23,Funcoes_Outputs!B:C,2,FALSE))</f>
        <v>calcular_eventos</v>
      </c>
      <c r="F23" s="60" t="b">
        <f t="shared" si="1"/>
        <v>0</v>
      </c>
      <c r="G23" s="60" t="b">
        <f>VLOOKUP(A23,Modulos!$A:$C,2,FALSE)</f>
        <v>1</v>
      </c>
      <c r="H23" s="60" t="b">
        <f t="shared" si="2"/>
        <v>0</v>
      </c>
      <c r="I23" s="60">
        <f t="shared" si="0"/>
        <v>4</v>
      </c>
    </row>
    <row r="24" spans="1:9" x14ac:dyDescent="0.25">
      <c r="A24" s="60" t="s">
        <v>87</v>
      </c>
      <c r="B24" s="60" t="s">
        <v>62</v>
      </c>
      <c r="C24" s="60" t="b">
        <f>FALSE</f>
        <v>0</v>
      </c>
      <c r="D24" s="60" t="b">
        <f>VLOOKUP(A24,Modulos!A:C,2,FALSE)</f>
        <v>1</v>
      </c>
      <c r="E24" s="60" t="str">
        <f>IF(C24,"Nenhuma",VLOOKUP(B24,Funcoes_Outputs!B:C,2,FALSE))</f>
        <v>calcular_eventos</v>
      </c>
      <c r="F24" s="60" t="b">
        <f t="shared" si="1"/>
        <v>0</v>
      </c>
      <c r="G24" s="60" t="b">
        <f>VLOOKUP(A24,Modulos!$A:$C,2,FALSE)</f>
        <v>1</v>
      </c>
      <c r="H24" s="60" t="b">
        <f t="shared" si="2"/>
        <v>0</v>
      </c>
      <c r="I24" s="60">
        <f t="shared" si="0"/>
        <v>7</v>
      </c>
    </row>
    <row r="25" spans="1:9" x14ac:dyDescent="0.25">
      <c r="A25" s="60" t="s">
        <v>87</v>
      </c>
      <c r="B25" s="60" t="s">
        <v>66</v>
      </c>
      <c r="C25" s="60" t="b">
        <f>FALSE</f>
        <v>0</v>
      </c>
      <c r="D25" s="60" t="b">
        <f>VLOOKUP(A25,Modulos!A:C,2,FALSE)</f>
        <v>1</v>
      </c>
      <c r="E25" s="60" t="str">
        <f>IF(C25,"Nenhuma",VLOOKUP(B25,Funcoes_Outputs!B:C,2,FALSE))</f>
        <v>calcular_eventos</v>
      </c>
      <c r="F25" s="60" t="b">
        <f t="shared" si="1"/>
        <v>0</v>
      </c>
      <c r="G25" s="60" t="b">
        <f>VLOOKUP(A25,Modulos!$A:$C,2,FALSE)</f>
        <v>1</v>
      </c>
      <c r="H25" s="60" t="b">
        <f t="shared" si="2"/>
        <v>0</v>
      </c>
      <c r="I25" s="60">
        <f t="shared" si="0"/>
        <v>4</v>
      </c>
    </row>
    <row r="26" spans="1:9" x14ac:dyDescent="0.25">
      <c r="A26" s="60" t="s">
        <v>87</v>
      </c>
      <c r="B26" s="60" t="s">
        <v>51</v>
      </c>
      <c r="C26" s="60" t="b">
        <f>FALSE</f>
        <v>0</v>
      </c>
      <c r="D26" s="60" t="b">
        <f>VLOOKUP(A26,Modulos!A:C,2,FALSE)</f>
        <v>1</v>
      </c>
      <c r="E26" s="60" t="str">
        <f>IF(C26,"Nenhuma",VLOOKUP(B26,Funcoes_Outputs!B:C,2,FALSE))</f>
        <v>calcular_eventos</v>
      </c>
      <c r="F26" s="60" t="b">
        <f t="shared" si="1"/>
        <v>0</v>
      </c>
      <c r="G26" s="60" t="b">
        <f>VLOOKUP(A26,Modulos!$A:$C,2,FALSE)</f>
        <v>1</v>
      </c>
      <c r="H26" s="60" t="b">
        <f t="shared" si="2"/>
        <v>0</v>
      </c>
      <c r="I26" s="60">
        <f t="shared" si="0"/>
        <v>9</v>
      </c>
    </row>
    <row r="27" spans="1:9" x14ac:dyDescent="0.25">
      <c r="A27" s="60" t="s">
        <v>87</v>
      </c>
      <c r="B27" s="60" t="s">
        <v>55</v>
      </c>
      <c r="C27" s="60" t="b">
        <f>FALSE</f>
        <v>0</v>
      </c>
      <c r="D27" s="60" t="b">
        <f>VLOOKUP(A27,Modulos!A:C,2,FALSE)</f>
        <v>1</v>
      </c>
      <c r="E27" s="60" t="str">
        <f>IF(C27,"Nenhuma",VLOOKUP(B27,Funcoes_Outputs!B:C,2,FALSE))</f>
        <v>calcular_eventos</v>
      </c>
      <c r="F27" s="60" t="b">
        <f t="shared" si="1"/>
        <v>0</v>
      </c>
      <c r="G27" s="60" t="b">
        <f>VLOOKUP(A27,Modulos!$A:$C,2,FALSE)</f>
        <v>1</v>
      </c>
      <c r="H27" s="60" t="b">
        <f t="shared" si="2"/>
        <v>0</v>
      </c>
      <c r="I27" s="60">
        <f t="shared" si="0"/>
        <v>4</v>
      </c>
    </row>
    <row r="28" spans="1:9" x14ac:dyDescent="0.25">
      <c r="A28" s="60" t="s">
        <v>87</v>
      </c>
      <c r="B28" s="60" t="s">
        <v>59</v>
      </c>
      <c r="C28" s="60" t="b">
        <f>FALSE</f>
        <v>0</v>
      </c>
      <c r="D28" s="60" t="b">
        <f>VLOOKUP(A28,Modulos!A:C,2,FALSE)</f>
        <v>1</v>
      </c>
      <c r="E28" s="60" t="str">
        <f>IF(C28,"Nenhuma",VLOOKUP(B28,Funcoes_Outputs!B:C,2,FALSE))</f>
        <v>calcular_eventos</v>
      </c>
      <c r="F28" s="60" t="b">
        <f t="shared" si="1"/>
        <v>0</v>
      </c>
      <c r="G28" s="60" t="b">
        <f>VLOOKUP(A28,Modulos!$A:$C,2,FALSE)</f>
        <v>1</v>
      </c>
      <c r="H28" s="60" t="b">
        <f t="shared" si="2"/>
        <v>0</v>
      </c>
      <c r="I28" s="60">
        <f t="shared" si="0"/>
        <v>8</v>
      </c>
    </row>
    <row r="29" spans="1:9" x14ac:dyDescent="0.25">
      <c r="A29" s="60" t="s">
        <v>87</v>
      </c>
      <c r="B29" s="60" t="s">
        <v>63</v>
      </c>
      <c r="C29" s="60" t="b">
        <f>FALSE</f>
        <v>0</v>
      </c>
      <c r="D29" s="60" t="b">
        <f>VLOOKUP(A29,Modulos!A:C,2,FALSE)</f>
        <v>1</v>
      </c>
      <c r="E29" s="60" t="str">
        <f>IF(C29,"Nenhuma",VLOOKUP(B29,Funcoes_Outputs!B:C,2,FALSE))</f>
        <v>calcular_eventos</v>
      </c>
      <c r="F29" s="60" t="b">
        <f t="shared" si="1"/>
        <v>0</v>
      </c>
      <c r="G29" s="60" t="b">
        <f>VLOOKUP(A29,Modulos!$A:$C,2,FALSE)</f>
        <v>1</v>
      </c>
      <c r="H29" s="60" t="b">
        <f t="shared" si="2"/>
        <v>0</v>
      </c>
      <c r="I29" s="60">
        <f t="shared" si="0"/>
        <v>4</v>
      </c>
    </row>
    <row r="30" spans="1:9" x14ac:dyDescent="0.25">
      <c r="A30" s="60" t="s">
        <v>87</v>
      </c>
      <c r="B30" s="60" t="s">
        <v>52</v>
      </c>
      <c r="C30" s="60" t="b">
        <f>FALSE</f>
        <v>0</v>
      </c>
      <c r="D30" s="60" t="b">
        <f>VLOOKUP(A30,Modulos!A:C,2,FALSE)</f>
        <v>1</v>
      </c>
      <c r="E30" s="60" t="str">
        <f>IF(C30,"Nenhuma",VLOOKUP(B30,Funcoes_Outputs!B:C,2,FALSE))</f>
        <v>calcular_eventos</v>
      </c>
      <c r="F30" s="60" t="b">
        <f t="shared" si="1"/>
        <v>0</v>
      </c>
      <c r="G30" s="60" t="b">
        <f>VLOOKUP(A30,Modulos!$A:$C,2,FALSE)</f>
        <v>1</v>
      </c>
      <c r="H30" s="60" t="b">
        <f t="shared" si="2"/>
        <v>0</v>
      </c>
      <c r="I30" s="60">
        <f t="shared" si="0"/>
        <v>10</v>
      </c>
    </row>
    <row r="31" spans="1:9" x14ac:dyDescent="0.25">
      <c r="A31" s="60" t="s">
        <v>87</v>
      </c>
      <c r="B31" s="60" t="s">
        <v>56</v>
      </c>
      <c r="C31" s="60" t="b">
        <f>FALSE</f>
        <v>0</v>
      </c>
      <c r="D31" s="60" t="b">
        <f>VLOOKUP(A31,Modulos!A:C,2,FALSE)</f>
        <v>1</v>
      </c>
      <c r="E31" s="60" t="str">
        <f>IF(C31,"Nenhuma",VLOOKUP(B31,Funcoes_Outputs!B:C,2,FALSE))</f>
        <v>calcular_eventos</v>
      </c>
      <c r="F31" s="60" t="b">
        <f t="shared" si="1"/>
        <v>0</v>
      </c>
      <c r="G31" s="60" t="b">
        <f>VLOOKUP(A31,Modulos!$A:$C,2,FALSE)</f>
        <v>1</v>
      </c>
      <c r="H31" s="60" t="b">
        <f t="shared" si="2"/>
        <v>0</v>
      </c>
      <c r="I31" s="60">
        <f t="shared" si="0"/>
        <v>5</v>
      </c>
    </row>
    <row r="32" spans="1:9" x14ac:dyDescent="0.25">
      <c r="A32" s="60" t="s">
        <v>87</v>
      </c>
      <c r="B32" s="60" t="s">
        <v>60</v>
      </c>
      <c r="C32" s="60" t="b">
        <f>FALSE</f>
        <v>0</v>
      </c>
      <c r="D32" s="60" t="b">
        <f>VLOOKUP(A32,Modulos!A:C,2,FALSE)</f>
        <v>1</v>
      </c>
      <c r="E32" s="60" t="str">
        <f>IF(C32,"Nenhuma",VLOOKUP(B32,Funcoes_Outputs!B:C,2,FALSE))</f>
        <v>calcular_eventos</v>
      </c>
      <c r="F32" s="60" t="b">
        <f t="shared" si="1"/>
        <v>0</v>
      </c>
      <c r="G32" s="60" t="b">
        <f>VLOOKUP(A32,Modulos!$A:$C,2,FALSE)</f>
        <v>1</v>
      </c>
      <c r="H32" s="60" t="b">
        <f t="shared" si="2"/>
        <v>0</v>
      </c>
      <c r="I32" s="60">
        <f t="shared" si="0"/>
        <v>9</v>
      </c>
    </row>
    <row r="33" spans="1:9" x14ac:dyDescent="0.25">
      <c r="A33" s="60" t="s">
        <v>87</v>
      </c>
      <c r="B33" s="60" t="s">
        <v>64</v>
      </c>
      <c r="C33" s="60" t="b">
        <f>FALSE</f>
        <v>0</v>
      </c>
      <c r="D33" s="60" t="b">
        <f>VLOOKUP(A33,Modulos!A:C,2,FALSE)</f>
        <v>1</v>
      </c>
      <c r="E33" s="60" t="str">
        <f>IF(C33,"Nenhuma",VLOOKUP(B33,Funcoes_Outputs!B:C,2,FALSE))</f>
        <v>calcular_eventos</v>
      </c>
      <c r="F33" s="60" t="b">
        <f t="shared" si="1"/>
        <v>0</v>
      </c>
      <c r="G33" s="60" t="b">
        <f>VLOOKUP(A33,Modulos!$A:$C,2,FALSE)</f>
        <v>1</v>
      </c>
      <c r="H33" s="60" t="b">
        <f t="shared" si="2"/>
        <v>0</v>
      </c>
      <c r="I33" s="60">
        <f t="shared" si="0"/>
        <v>5</v>
      </c>
    </row>
    <row r="34" spans="1:9" x14ac:dyDescent="0.25">
      <c r="A34" s="60" t="s">
        <v>87</v>
      </c>
      <c r="B34" s="60" t="s">
        <v>461</v>
      </c>
      <c r="C34" s="60" t="b">
        <f>TRUE</f>
        <v>1</v>
      </c>
      <c r="D34" s="60" t="b">
        <f>VLOOKUP(A34,Modulos!A:C,2,FALSE)</f>
        <v>1</v>
      </c>
      <c r="E34" s="60" t="str">
        <f>IF(C34,"Nenhuma",VLOOKUP(B34,Funcoes_Outputs!B:C,2,FALSE))</f>
        <v>Nenhuma</v>
      </c>
      <c r="F34" s="60" t="b">
        <f t="shared" si="1"/>
        <v>1</v>
      </c>
      <c r="G34" s="60" t="b">
        <f>VLOOKUP(A34,Modulos!$A:$C,2,FALSE)</f>
        <v>1</v>
      </c>
      <c r="H34" s="60" t="b">
        <f t="shared" si="2"/>
        <v>1</v>
      </c>
      <c r="I34" s="60">
        <f t="shared" si="0"/>
        <v>1</v>
      </c>
    </row>
    <row r="35" spans="1:9" x14ac:dyDescent="0.25">
      <c r="A35" s="60" t="s">
        <v>87</v>
      </c>
      <c r="B35" s="60" t="s">
        <v>462</v>
      </c>
      <c r="C35" s="60" t="b">
        <f>TRUE</f>
        <v>1</v>
      </c>
      <c r="D35" s="60" t="b">
        <f>VLOOKUP(A35,Modulos!A:C,2,FALSE)</f>
        <v>1</v>
      </c>
      <c r="E35" s="60" t="str">
        <f>IF(C35,"Nenhuma",VLOOKUP(B35,Funcoes_Outputs!B:C,2,FALSE))</f>
        <v>Nenhuma</v>
      </c>
      <c r="F35" s="60" t="b">
        <f t="shared" si="1"/>
        <v>1</v>
      </c>
      <c r="G35" s="60" t="b">
        <f>VLOOKUP(A35,Modulos!$A:$C,2,FALSE)</f>
        <v>1</v>
      </c>
      <c r="H35" s="60" t="b">
        <f t="shared" si="2"/>
        <v>1</v>
      </c>
      <c r="I35" s="60">
        <f t="shared" si="0"/>
        <v>1</v>
      </c>
    </row>
    <row r="36" spans="1:9" x14ac:dyDescent="0.25">
      <c r="A36" s="60" t="s">
        <v>87</v>
      </c>
      <c r="B36" s="60" t="s">
        <v>463</v>
      </c>
      <c r="C36" s="60" t="b">
        <f>TRUE</f>
        <v>1</v>
      </c>
      <c r="D36" s="60" t="b">
        <f>VLOOKUP(A36,Modulos!A:C,2,FALSE)</f>
        <v>1</v>
      </c>
      <c r="E36" s="60" t="str">
        <f>IF(C36,"Nenhuma",VLOOKUP(B36,Funcoes_Outputs!B:C,2,FALSE))</f>
        <v>Nenhuma</v>
      </c>
      <c r="F36" s="60" t="b">
        <f t="shared" si="1"/>
        <v>1</v>
      </c>
      <c r="G36" s="60" t="b">
        <f>VLOOKUP(A36,Modulos!$A:$C,2,FALSE)</f>
        <v>1</v>
      </c>
      <c r="H36" s="60" t="b">
        <f t="shared" si="2"/>
        <v>1</v>
      </c>
      <c r="I36" s="60">
        <f t="shared" si="0"/>
        <v>1</v>
      </c>
    </row>
    <row r="37" spans="1:9" x14ac:dyDescent="0.25">
      <c r="A37" s="60" t="s">
        <v>87</v>
      </c>
      <c r="B37" s="60" t="s">
        <v>464</v>
      </c>
      <c r="C37" s="60" t="b">
        <f>TRUE</f>
        <v>1</v>
      </c>
      <c r="D37" s="60" t="b">
        <f>VLOOKUP(A37,Modulos!A:C,2,FALSE)</f>
        <v>1</v>
      </c>
      <c r="E37" s="60" t="str">
        <f>IF(C37,"Nenhuma",VLOOKUP(B37,Funcoes_Outputs!B:C,2,FALSE))</f>
        <v>Nenhuma</v>
      </c>
      <c r="F37" s="60" t="b">
        <f t="shared" si="1"/>
        <v>1</v>
      </c>
      <c r="G37" s="60" t="b">
        <f>VLOOKUP(A37,Modulos!$A:$C,2,FALSE)</f>
        <v>1</v>
      </c>
      <c r="H37" s="60" t="b">
        <f t="shared" si="2"/>
        <v>1</v>
      </c>
      <c r="I37" s="60">
        <f t="shared" si="0"/>
        <v>1</v>
      </c>
    </row>
    <row r="38" spans="1:9" x14ac:dyDescent="0.25">
      <c r="A38" s="60" t="s">
        <v>87</v>
      </c>
      <c r="B38" s="60" t="s">
        <v>92</v>
      </c>
      <c r="C38" s="60" t="b">
        <f>TRUE</f>
        <v>1</v>
      </c>
      <c r="D38" s="60" t="b">
        <f>VLOOKUP(A38,Modulos!A:C,2,FALSE)</f>
        <v>1</v>
      </c>
      <c r="E38" s="60" t="str">
        <f>IF(C38,"Nenhuma",VLOOKUP(B38,Funcoes_Outputs!B:C,2,FALSE))</f>
        <v>Nenhuma</v>
      </c>
      <c r="F38" s="60" t="b">
        <f t="shared" si="1"/>
        <v>1</v>
      </c>
      <c r="G38" s="60" t="b">
        <f>VLOOKUP(A38,Modulos!$A:$C,2,FALSE)</f>
        <v>1</v>
      </c>
      <c r="H38" s="60" t="b">
        <f t="shared" si="2"/>
        <v>1</v>
      </c>
      <c r="I38" s="60">
        <f t="shared" si="0"/>
        <v>1</v>
      </c>
    </row>
    <row r="39" spans="1:9" x14ac:dyDescent="0.25">
      <c r="A39" s="60" t="s">
        <v>87</v>
      </c>
      <c r="B39" s="60" t="s">
        <v>93</v>
      </c>
      <c r="C39" s="60" t="b">
        <f>TRUE</f>
        <v>1</v>
      </c>
      <c r="D39" s="60" t="b">
        <f>VLOOKUP(A39,Modulos!A:C,2,FALSE)</f>
        <v>1</v>
      </c>
      <c r="E39" s="60" t="str">
        <f>IF(C39,"Nenhuma",VLOOKUP(B39,Funcoes_Outputs!B:C,2,FALSE))</f>
        <v>Nenhuma</v>
      </c>
      <c r="F39" s="60" t="b">
        <f t="shared" si="1"/>
        <v>1</v>
      </c>
      <c r="G39" s="60" t="b">
        <f>VLOOKUP(A39,Modulos!$A:$C,2,FALSE)</f>
        <v>1</v>
      </c>
      <c r="H39" s="60" t="b">
        <f t="shared" si="2"/>
        <v>1</v>
      </c>
      <c r="I39" s="60">
        <f t="shared" si="0"/>
        <v>1</v>
      </c>
    </row>
    <row r="40" spans="1:9" x14ac:dyDescent="0.25">
      <c r="A40" s="60" t="s">
        <v>87</v>
      </c>
      <c r="B40" s="60" t="s">
        <v>94</v>
      </c>
      <c r="C40" s="60" t="b">
        <f>TRUE</f>
        <v>1</v>
      </c>
      <c r="D40" s="60" t="b">
        <f>VLOOKUP(A40,Modulos!A:C,2,FALSE)</f>
        <v>1</v>
      </c>
      <c r="E40" s="60" t="str">
        <f>IF(C40,"Nenhuma",VLOOKUP(B40,Funcoes_Outputs!B:C,2,FALSE))</f>
        <v>Nenhuma</v>
      </c>
      <c r="F40" s="60" t="b">
        <f t="shared" si="1"/>
        <v>1</v>
      </c>
      <c r="G40" s="60" t="b">
        <f>VLOOKUP(A40,Modulos!$A:$C,2,FALSE)</f>
        <v>1</v>
      </c>
      <c r="H40" s="60" t="b">
        <f t="shared" si="2"/>
        <v>1</v>
      </c>
      <c r="I40" s="60">
        <f t="shared" si="0"/>
        <v>1</v>
      </c>
    </row>
    <row r="41" spans="1:9" x14ac:dyDescent="0.25">
      <c r="A41" s="60" t="s">
        <v>87</v>
      </c>
      <c r="B41" s="60" t="s">
        <v>95</v>
      </c>
      <c r="C41" s="60" t="b">
        <f>TRUE</f>
        <v>1</v>
      </c>
      <c r="D41" s="60" t="b">
        <f>VLOOKUP(A41,Modulos!A:C,2,FALSE)</f>
        <v>1</v>
      </c>
      <c r="E41" s="60" t="str">
        <f>IF(C41,"Nenhuma",VLOOKUP(B41,Funcoes_Outputs!B:C,2,FALSE))</f>
        <v>Nenhuma</v>
      </c>
      <c r="F41" s="60" t="b">
        <f t="shared" si="1"/>
        <v>1</v>
      </c>
      <c r="G41" s="60" t="b">
        <f>VLOOKUP(A41,Modulos!$A:$C,2,FALSE)</f>
        <v>1</v>
      </c>
      <c r="H41" s="60" t="b">
        <f t="shared" si="2"/>
        <v>1</v>
      </c>
      <c r="I41" s="60">
        <f t="shared" si="0"/>
        <v>1</v>
      </c>
    </row>
    <row r="42" spans="1:9" x14ac:dyDescent="0.25">
      <c r="A42" s="60" t="s">
        <v>87</v>
      </c>
      <c r="B42" s="60" t="s">
        <v>86</v>
      </c>
      <c r="C42" s="60" t="b">
        <f>TRUE</f>
        <v>1</v>
      </c>
      <c r="D42" s="60" t="b">
        <f>VLOOKUP(A42,Modulos!A:C,2,FALSE)</f>
        <v>1</v>
      </c>
      <c r="E42" s="60" t="str">
        <f>IF(C42,"Nenhuma",VLOOKUP(B42,Funcoes_Outputs!B:C,2,FALSE))</f>
        <v>Nenhuma</v>
      </c>
      <c r="F42" s="60" t="b">
        <f t="shared" si="1"/>
        <v>1</v>
      </c>
      <c r="G42" s="60" t="b">
        <f>VLOOKUP(A42,Modulos!$A:$C,2,FALSE)</f>
        <v>1</v>
      </c>
      <c r="H42" s="60" t="b">
        <f t="shared" si="2"/>
        <v>1</v>
      </c>
      <c r="I42" s="60">
        <f t="shared" si="0"/>
        <v>1</v>
      </c>
    </row>
    <row r="43" spans="1:9" x14ac:dyDescent="0.25">
      <c r="A43" s="37" t="s">
        <v>106</v>
      </c>
      <c r="B43" s="60" t="s">
        <v>108</v>
      </c>
      <c r="C43" s="60" t="b">
        <f>TRUE</f>
        <v>1</v>
      </c>
      <c r="D43" s="60" t="b">
        <f>VLOOKUP(A43,Modulos!A:C,2,FALSE)</f>
        <v>1</v>
      </c>
      <c r="E43" s="60" t="str">
        <f>IF(C43,"Nenhuma",VLOOKUP(B43,Funcoes_Outputs!B:C,2,FALSE))</f>
        <v>Nenhuma</v>
      </c>
      <c r="F43" s="60" t="b">
        <f t="shared" si="1"/>
        <v>1</v>
      </c>
      <c r="G43" s="60" t="b">
        <f>VLOOKUP(A43,Modulos!$A:$C,2,FALSE)</f>
        <v>1</v>
      </c>
      <c r="H43" s="60" t="b">
        <f t="shared" si="2"/>
        <v>1</v>
      </c>
      <c r="I43" s="60">
        <f t="shared" si="0"/>
        <v>1</v>
      </c>
    </row>
    <row r="44" spans="1:9" x14ac:dyDescent="0.25">
      <c r="A44" s="60" t="s">
        <v>106</v>
      </c>
      <c r="B44" s="60" t="s">
        <v>53</v>
      </c>
      <c r="C44" s="60" t="b">
        <f>FALSE</f>
        <v>0</v>
      </c>
      <c r="D44" s="60" t="b">
        <f>VLOOKUP(A44,Modulos!A:C,2,FALSE)</f>
        <v>1</v>
      </c>
      <c r="E44" s="60" t="str">
        <f>IF(C44,"Nenhuma",VLOOKUP(B44,Funcoes_Outputs!B:C,2,FALSE))</f>
        <v>calcular_eventos</v>
      </c>
      <c r="F44" s="60" t="b">
        <f t="shared" si="1"/>
        <v>0</v>
      </c>
      <c r="G44" s="60" t="b">
        <f>VLOOKUP(A44,Modulos!$A:$C,2,FALSE)</f>
        <v>1</v>
      </c>
      <c r="H44" s="60" t="b">
        <f t="shared" si="2"/>
        <v>0</v>
      </c>
      <c r="I44" s="60">
        <f t="shared" si="0"/>
        <v>7</v>
      </c>
    </row>
    <row r="45" spans="1:9" x14ac:dyDescent="0.25">
      <c r="A45" s="60" t="s">
        <v>106</v>
      </c>
      <c r="B45" s="60" t="s">
        <v>61</v>
      </c>
      <c r="C45" s="60" t="b">
        <f>FALSE</f>
        <v>0</v>
      </c>
      <c r="D45" s="60" t="b">
        <f>VLOOKUP(A45,Modulos!A:C,2,FALSE)</f>
        <v>1</v>
      </c>
      <c r="E45" s="60" t="str">
        <f>IF(C45,"Nenhuma",VLOOKUP(B45,Funcoes_Outputs!B:C,2,FALSE))</f>
        <v>calcular_eventos</v>
      </c>
      <c r="F45" s="60" t="b">
        <f t="shared" si="1"/>
        <v>0</v>
      </c>
      <c r="G45" s="60" t="b">
        <f>VLOOKUP(A45,Modulos!$A:$C,2,FALSE)</f>
        <v>1</v>
      </c>
      <c r="H45" s="60" t="b">
        <f t="shared" si="2"/>
        <v>0</v>
      </c>
      <c r="I45" s="60">
        <f t="shared" si="0"/>
        <v>6</v>
      </c>
    </row>
    <row r="46" spans="1:9" x14ac:dyDescent="0.25">
      <c r="A46" s="60" t="s">
        <v>106</v>
      </c>
      <c r="B46" s="60" t="s">
        <v>51</v>
      </c>
      <c r="C46" s="60" t="b">
        <f>FALSE</f>
        <v>0</v>
      </c>
      <c r="D46" s="60" t="b">
        <f>VLOOKUP(A46,Modulos!A:C,2,FALSE)</f>
        <v>1</v>
      </c>
      <c r="E46" s="60" t="str">
        <f>IF(C46,"Nenhuma",VLOOKUP(B46,Funcoes_Outputs!B:C,2,FALSE))</f>
        <v>calcular_eventos</v>
      </c>
      <c r="F46" s="60" t="b">
        <f t="shared" si="1"/>
        <v>0</v>
      </c>
      <c r="G46" s="60" t="b">
        <f>VLOOKUP(A46,Modulos!$A:$C,2,FALSE)</f>
        <v>1</v>
      </c>
      <c r="H46" s="60" t="b">
        <f t="shared" si="2"/>
        <v>0</v>
      </c>
      <c r="I46" s="60">
        <f t="shared" si="0"/>
        <v>9</v>
      </c>
    </row>
    <row r="47" spans="1:9" x14ac:dyDescent="0.25">
      <c r="A47" s="60" t="s">
        <v>106</v>
      </c>
      <c r="B47" s="60" t="s">
        <v>59</v>
      </c>
      <c r="C47" s="60" t="b">
        <f>FALSE</f>
        <v>0</v>
      </c>
      <c r="D47" s="60" t="b">
        <f>VLOOKUP(A47,Modulos!A:C,2,FALSE)</f>
        <v>1</v>
      </c>
      <c r="E47" s="60" t="str">
        <f>IF(C47,"Nenhuma",VLOOKUP(B47,Funcoes_Outputs!B:C,2,FALSE))</f>
        <v>calcular_eventos</v>
      </c>
      <c r="F47" s="60" t="b">
        <f t="shared" si="1"/>
        <v>0</v>
      </c>
      <c r="G47" s="60" t="b">
        <f>VLOOKUP(A47,Modulos!$A:$C,2,FALSE)</f>
        <v>1</v>
      </c>
      <c r="H47" s="60" t="b">
        <f t="shared" si="2"/>
        <v>0</v>
      </c>
      <c r="I47" s="60">
        <f t="shared" si="0"/>
        <v>8</v>
      </c>
    </row>
    <row r="48" spans="1:9" x14ac:dyDescent="0.25">
      <c r="A48" s="60" t="s">
        <v>106</v>
      </c>
      <c r="B48" s="60" t="s">
        <v>52</v>
      </c>
      <c r="C48" s="60" t="b">
        <f>FALSE</f>
        <v>0</v>
      </c>
      <c r="D48" s="60" t="b">
        <f>VLOOKUP(A48,Modulos!A:C,2,FALSE)</f>
        <v>1</v>
      </c>
      <c r="E48" s="60" t="str">
        <f>IF(C48,"Nenhuma",VLOOKUP(B48,Funcoes_Outputs!B:C,2,FALSE))</f>
        <v>calcular_eventos</v>
      </c>
      <c r="F48" s="60" t="b">
        <f t="shared" si="1"/>
        <v>0</v>
      </c>
      <c r="G48" s="60" t="b">
        <f>VLOOKUP(A48,Modulos!$A:$C,2,FALSE)</f>
        <v>1</v>
      </c>
      <c r="H48" s="60" t="b">
        <f t="shared" si="2"/>
        <v>0</v>
      </c>
      <c r="I48" s="60">
        <f t="shared" si="0"/>
        <v>10</v>
      </c>
    </row>
    <row r="49" spans="1:9" x14ac:dyDescent="0.25">
      <c r="A49" s="60" t="s">
        <v>106</v>
      </c>
      <c r="B49" s="60" t="s">
        <v>60</v>
      </c>
      <c r="C49" s="60" t="b">
        <f>FALSE</f>
        <v>0</v>
      </c>
      <c r="D49" s="60" t="b">
        <f>VLOOKUP(A49,Modulos!A:C,2,FALSE)</f>
        <v>1</v>
      </c>
      <c r="E49" s="60" t="str">
        <f>IF(C49,"Nenhuma",VLOOKUP(B49,Funcoes_Outputs!B:C,2,FALSE))</f>
        <v>calcular_eventos</v>
      </c>
      <c r="F49" s="60" t="b">
        <f t="shared" si="1"/>
        <v>0</v>
      </c>
      <c r="G49" s="60" t="b">
        <f>VLOOKUP(A49,Modulos!$A:$C,2,FALSE)</f>
        <v>1</v>
      </c>
      <c r="H49" s="60" t="b">
        <f t="shared" si="2"/>
        <v>0</v>
      </c>
      <c r="I49" s="60">
        <f t="shared" si="0"/>
        <v>9</v>
      </c>
    </row>
    <row r="50" spans="1:9" x14ac:dyDescent="0.25">
      <c r="A50" s="60" t="s">
        <v>127</v>
      </c>
      <c r="B50" s="60" t="s">
        <v>129</v>
      </c>
      <c r="C50" s="60" t="b">
        <f>TRUE</f>
        <v>1</v>
      </c>
      <c r="D50" s="60" t="b">
        <f>VLOOKUP(A50,Modulos!A:C,2,FALSE)</f>
        <v>1</v>
      </c>
      <c r="E50" s="60" t="str">
        <f>IF(C50,"Nenhuma",VLOOKUP(B50,Funcoes_Outputs!B:C,2,FALSE))</f>
        <v>Nenhuma</v>
      </c>
      <c r="F50" s="60" t="b">
        <f t="shared" si="1"/>
        <v>1</v>
      </c>
      <c r="G50" s="60" t="b">
        <f>VLOOKUP(A50,Modulos!$A:$C,2,FALSE)</f>
        <v>1</v>
      </c>
      <c r="H50" s="60" t="b">
        <f t="shared" si="2"/>
        <v>1</v>
      </c>
      <c r="I50" s="60">
        <f t="shared" si="0"/>
        <v>1</v>
      </c>
    </row>
    <row r="51" spans="1:9" x14ac:dyDescent="0.25">
      <c r="A51" s="60" t="s">
        <v>127</v>
      </c>
      <c r="B51" s="60" t="s">
        <v>69</v>
      </c>
      <c r="C51" s="60" t="b">
        <f>TRUE</f>
        <v>1</v>
      </c>
      <c r="D51" s="60" t="b">
        <f>VLOOKUP(A51,Modulos!A:C,2,FALSE)</f>
        <v>1</v>
      </c>
      <c r="E51" s="60" t="str">
        <f>IF(C51,"Nenhuma",VLOOKUP(B51,Funcoes_Outputs!B:C,2,FALSE))</f>
        <v>Nenhuma</v>
      </c>
      <c r="F51" s="60" t="b">
        <f t="shared" si="1"/>
        <v>1</v>
      </c>
      <c r="G51" s="60" t="b">
        <f>VLOOKUP(A51,Modulos!$A:$C,2,FALSE)</f>
        <v>1</v>
      </c>
      <c r="H51" s="60" t="b">
        <f t="shared" si="2"/>
        <v>1</v>
      </c>
      <c r="I51" s="60">
        <f t="shared" si="0"/>
        <v>2</v>
      </c>
    </row>
    <row r="52" spans="1:9" x14ac:dyDescent="0.25">
      <c r="A52" s="60" t="s">
        <v>67</v>
      </c>
      <c r="B52" s="60" t="s">
        <v>224</v>
      </c>
      <c r="C52" s="60" t="b">
        <f>TRUE</f>
        <v>1</v>
      </c>
      <c r="D52" s="60" t="b">
        <f>VLOOKUP(A52,Modulos!A:C,2,FALSE)</f>
        <v>1</v>
      </c>
      <c r="E52" s="60" t="str">
        <f>IF(C52,"Nenhuma",VLOOKUP(B52,Funcoes_Outputs!B:C,2,FALSE))</f>
        <v>Nenhuma</v>
      </c>
      <c r="F52" s="60" t="b">
        <f t="shared" si="1"/>
        <v>1</v>
      </c>
      <c r="G52" s="60" t="b">
        <f>VLOOKUP(A52,Modulos!$A:$C,2,FALSE)</f>
        <v>1</v>
      </c>
      <c r="H52" s="60" t="b">
        <f t="shared" si="2"/>
        <v>1</v>
      </c>
      <c r="I52" s="60">
        <f t="shared" si="0"/>
        <v>1</v>
      </c>
    </row>
    <row r="53" spans="1:9" x14ac:dyDescent="0.25">
      <c r="A53" s="60" t="s">
        <v>67</v>
      </c>
      <c r="B53" s="60" t="s">
        <v>225</v>
      </c>
      <c r="C53" s="60" t="b">
        <f>TRUE</f>
        <v>1</v>
      </c>
      <c r="D53" s="60" t="b">
        <f>VLOOKUP(A53,Modulos!A:C,2,FALSE)</f>
        <v>1</v>
      </c>
      <c r="E53" s="60" t="str">
        <f>IF(C53,"Nenhuma",VLOOKUP(B53,Funcoes_Outputs!B:C,2,FALSE))</f>
        <v>Nenhuma</v>
      </c>
      <c r="F53" s="60" t="b">
        <f t="shared" si="1"/>
        <v>1</v>
      </c>
      <c r="G53" s="60" t="b">
        <f>VLOOKUP(A53,Modulos!$A:$C,2,FALSE)</f>
        <v>1</v>
      </c>
      <c r="H53" s="60" t="b">
        <f t="shared" si="2"/>
        <v>1</v>
      </c>
      <c r="I53" s="60">
        <f t="shared" si="0"/>
        <v>1</v>
      </c>
    </row>
    <row r="54" spans="1:9" x14ac:dyDescent="0.25">
      <c r="A54" s="60" t="s">
        <v>67</v>
      </c>
      <c r="B54" s="60" t="s">
        <v>226</v>
      </c>
      <c r="C54" s="60" t="b">
        <f>TRUE</f>
        <v>1</v>
      </c>
      <c r="D54" s="60" t="b">
        <f>VLOOKUP(A54,Modulos!A:C,2,FALSE)</f>
        <v>1</v>
      </c>
      <c r="E54" s="60" t="str">
        <f>IF(C54,"Nenhuma",VLOOKUP(B54,Funcoes_Outputs!B:C,2,FALSE))</f>
        <v>Nenhuma</v>
      </c>
      <c r="F54" s="60" t="b">
        <f t="shared" si="1"/>
        <v>1</v>
      </c>
      <c r="G54" s="60" t="b">
        <f>VLOOKUP(A54,Modulos!$A:$C,2,FALSE)</f>
        <v>1</v>
      </c>
      <c r="H54" s="60" t="b">
        <f t="shared" si="2"/>
        <v>1</v>
      </c>
      <c r="I54" s="60">
        <f t="shared" si="0"/>
        <v>1</v>
      </c>
    </row>
    <row r="55" spans="1:9" x14ac:dyDescent="0.25">
      <c r="A55" s="60" t="s">
        <v>67</v>
      </c>
      <c r="B55" s="60" t="s">
        <v>227</v>
      </c>
      <c r="C55" s="60" t="b">
        <f>TRUE</f>
        <v>1</v>
      </c>
      <c r="D55" s="60" t="b">
        <f>VLOOKUP(A55,Modulos!A:C,2,FALSE)</f>
        <v>1</v>
      </c>
      <c r="E55" s="60" t="str">
        <f>IF(C55,"Nenhuma",VLOOKUP(B55,Funcoes_Outputs!B:C,2,FALSE))</f>
        <v>Nenhuma</v>
      </c>
      <c r="F55" s="60" t="b">
        <f t="shared" si="1"/>
        <v>1</v>
      </c>
      <c r="G55" s="60" t="b">
        <f>VLOOKUP(A55,Modulos!$A:$C,2,FALSE)</f>
        <v>1</v>
      </c>
      <c r="H55" s="60" t="b">
        <f t="shared" si="2"/>
        <v>1</v>
      </c>
      <c r="I55" s="60">
        <f t="shared" si="0"/>
        <v>1</v>
      </c>
    </row>
    <row r="56" spans="1:9" x14ac:dyDescent="0.25">
      <c r="A56" s="60" t="s">
        <v>67</v>
      </c>
      <c r="B56" s="60" t="s">
        <v>228</v>
      </c>
      <c r="C56" s="60" t="b">
        <f>TRUE</f>
        <v>1</v>
      </c>
      <c r="D56" s="60" t="b">
        <f>VLOOKUP(A56,Modulos!A:C,2,FALSE)</f>
        <v>1</v>
      </c>
      <c r="E56" s="60" t="str">
        <f>IF(C56,"Nenhuma",VLOOKUP(B56,Funcoes_Outputs!B:C,2,FALSE))</f>
        <v>Nenhuma</v>
      </c>
      <c r="F56" s="60" t="b">
        <f t="shared" si="1"/>
        <v>1</v>
      </c>
      <c r="G56" s="60" t="b">
        <f>VLOOKUP(A56,Modulos!$A:$C,2,FALSE)</f>
        <v>1</v>
      </c>
      <c r="H56" s="60" t="b">
        <f t="shared" si="2"/>
        <v>1</v>
      </c>
      <c r="I56" s="60">
        <f t="shared" si="0"/>
        <v>1</v>
      </c>
    </row>
    <row r="57" spans="1:9" x14ac:dyDescent="0.25">
      <c r="A57" s="60" t="s">
        <v>67</v>
      </c>
      <c r="B57" s="60" t="s">
        <v>229</v>
      </c>
      <c r="C57" s="60" t="b">
        <f>TRUE</f>
        <v>1</v>
      </c>
      <c r="D57" s="60" t="b">
        <f>VLOOKUP(A57,Modulos!A:C,2,FALSE)</f>
        <v>1</v>
      </c>
      <c r="E57" s="60" t="str">
        <f>IF(C57,"Nenhuma",VLOOKUP(B57,Funcoes_Outputs!B:C,2,FALSE))</f>
        <v>Nenhuma</v>
      </c>
      <c r="F57" s="60" t="b">
        <f t="shared" si="1"/>
        <v>1</v>
      </c>
      <c r="G57" s="60" t="b">
        <f>VLOOKUP(A57,Modulos!$A:$C,2,FALSE)</f>
        <v>1</v>
      </c>
      <c r="H57" s="60" t="b">
        <f t="shared" si="2"/>
        <v>1</v>
      </c>
      <c r="I57" s="60">
        <f t="shared" si="0"/>
        <v>1</v>
      </c>
    </row>
    <row r="58" spans="1:9" x14ac:dyDescent="0.25">
      <c r="A58" s="60" t="s">
        <v>67</v>
      </c>
      <c r="B58" s="60" t="s">
        <v>230</v>
      </c>
      <c r="C58" s="60" t="b">
        <f>TRUE</f>
        <v>1</v>
      </c>
      <c r="D58" s="60" t="b">
        <f>VLOOKUP(A58,Modulos!A:C,2,FALSE)</f>
        <v>1</v>
      </c>
      <c r="E58" s="60" t="str">
        <f>IF(C58,"Nenhuma",VLOOKUP(B58,Funcoes_Outputs!B:C,2,FALSE))</f>
        <v>Nenhuma</v>
      </c>
      <c r="F58" s="60" t="b">
        <f t="shared" si="1"/>
        <v>1</v>
      </c>
      <c r="G58" s="60" t="b">
        <f>VLOOKUP(A58,Modulos!$A:$C,2,FALSE)</f>
        <v>1</v>
      </c>
      <c r="H58" s="60" t="b">
        <f t="shared" si="2"/>
        <v>1</v>
      </c>
      <c r="I58" s="60">
        <f t="shared" si="0"/>
        <v>1</v>
      </c>
    </row>
    <row r="59" spans="1:9" x14ac:dyDescent="0.25">
      <c r="A59" s="60" t="s">
        <v>67</v>
      </c>
      <c r="B59" s="60" t="s">
        <v>231</v>
      </c>
      <c r="C59" s="60" t="b">
        <f>TRUE</f>
        <v>1</v>
      </c>
      <c r="D59" s="60" t="b">
        <f>VLOOKUP(A59,Modulos!A:C,2,FALSE)</f>
        <v>1</v>
      </c>
      <c r="E59" s="60" t="str">
        <f>IF(C59,"Nenhuma",VLOOKUP(B59,Funcoes_Outputs!B:C,2,FALSE))</f>
        <v>Nenhuma</v>
      </c>
      <c r="F59" s="60" t="b">
        <f t="shared" si="1"/>
        <v>1</v>
      </c>
      <c r="G59" s="60" t="b">
        <f>VLOOKUP(A59,Modulos!$A:$C,2,FALSE)</f>
        <v>1</v>
      </c>
      <c r="H59" s="60" t="b">
        <f t="shared" si="2"/>
        <v>1</v>
      </c>
      <c r="I59" s="60">
        <f t="shared" si="0"/>
        <v>1</v>
      </c>
    </row>
    <row r="60" spans="1:9" x14ac:dyDescent="0.25">
      <c r="A60" s="60" t="s">
        <v>67</v>
      </c>
      <c r="B60" s="60" t="s">
        <v>232</v>
      </c>
      <c r="C60" s="60" t="b">
        <f>TRUE</f>
        <v>1</v>
      </c>
      <c r="D60" s="60" t="b">
        <f>VLOOKUP(A60,Modulos!A:C,2,FALSE)</f>
        <v>1</v>
      </c>
      <c r="E60" s="60" t="str">
        <f>IF(C60,"Nenhuma",VLOOKUP(B60,Funcoes_Outputs!B:C,2,FALSE))</f>
        <v>Nenhuma</v>
      </c>
      <c r="F60" s="60" t="b">
        <f t="shared" si="1"/>
        <v>1</v>
      </c>
      <c r="G60" s="60" t="b">
        <f>VLOOKUP(A60,Modulos!$A:$C,2,FALSE)</f>
        <v>1</v>
      </c>
      <c r="H60" s="60" t="b">
        <f t="shared" si="2"/>
        <v>1</v>
      </c>
      <c r="I60" s="60">
        <f t="shared" si="0"/>
        <v>1</v>
      </c>
    </row>
    <row r="61" spans="1:9" x14ac:dyDescent="0.25">
      <c r="A61" s="60" t="s">
        <v>67</v>
      </c>
      <c r="B61" s="60" t="s">
        <v>233</v>
      </c>
      <c r="C61" s="60" t="b">
        <f>TRUE</f>
        <v>1</v>
      </c>
      <c r="D61" s="60" t="b">
        <f>VLOOKUP(A61,Modulos!A:C,2,FALSE)</f>
        <v>1</v>
      </c>
      <c r="E61" s="60" t="str">
        <f>IF(C61,"Nenhuma",VLOOKUP(B61,Funcoes_Outputs!B:C,2,FALSE))</f>
        <v>Nenhuma</v>
      </c>
      <c r="F61" s="60" t="b">
        <f t="shared" si="1"/>
        <v>1</v>
      </c>
      <c r="G61" s="60" t="b">
        <f>VLOOKUP(A61,Modulos!$A:$C,2,FALSE)</f>
        <v>1</v>
      </c>
      <c r="H61" s="60" t="b">
        <f t="shared" si="2"/>
        <v>1</v>
      </c>
      <c r="I61" s="60">
        <f t="shared" si="0"/>
        <v>1</v>
      </c>
    </row>
    <row r="62" spans="1:9" x14ac:dyDescent="0.25">
      <c r="A62" s="60" t="s">
        <v>67</v>
      </c>
      <c r="B62" s="60" t="s">
        <v>234</v>
      </c>
      <c r="C62" s="60" t="b">
        <f>TRUE</f>
        <v>1</v>
      </c>
      <c r="D62" s="60" t="b">
        <f>VLOOKUP(A62,Modulos!A:C,2,FALSE)</f>
        <v>1</v>
      </c>
      <c r="E62" s="60" t="str">
        <f>IF(C62,"Nenhuma",VLOOKUP(B62,Funcoes_Outputs!B:C,2,FALSE))</f>
        <v>Nenhuma</v>
      </c>
      <c r="F62" s="60" t="b">
        <f t="shared" si="1"/>
        <v>1</v>
      </c>
      <c r="G62" s="60" t="b">
        <f>VLOOKUP(A62,Modulos!$A:$C,2,FALSE)</f>
        <v>1</v>
      </c>
      <c r="H62" s="60" t="b">
        <f t="shared" si="2"/>
        <v>1</v>
      </c>
      <c r="I62" s="60">
        <f t="shared" si="0"/>
        <v>1</v>
      </c>
    </row>
    <row r="63" spans="1:9" x14ac:dyDescent="0.25">
      <c r="A63" s="60" t="s">
        <v>67</v>
      </c>
      <c r="B63" s="60" t="s">
        <v>235</v>
      </c>
      <c r="C63" s="60" t="b">
        <f>TRUE</f>
        <v>1</v>
      </c>
      <c r="D63" s="60" t="b">
        <f>VLOOKUP(A63,Modulos!A:C,2,FALSE)</f>
        <v>1</v>
      </c>
      <c r="E63" s="60" t="str">
        <f>IF(C63,"Nenhuma",VLOOKUP(B63,Funcoes_Outputs!B:C,2,FALSE))</f>
        <v>Nenhuma</v>
      </c>
      <c r="F63" s="60" t="b">
        <f t="shared" si="1"/>
        <v>1</v>
      </c>
      <c r="G63" s="60" t="b">
        <f>VLOOKUP(A63,Modulos!$A:$C,2,FALSE)</f>
        <v>1</v>
      </c>
      <c r="H63" s="60" t="b">
        <f t="shared" si="2"/>
        <v>1</v>
      </c>
      <c r="I63" s="60">
        <f t="shared" si="0"/>
        <v>1</v>
      </c>
    </row>
    <row r="64" spans="1:9" x14ac:dyDescent="0.25">
      <c r="A64" s="60" t="s">
        <v>67</v>
      </c>
      <c r="B64" s="60" t="s">
        <v>236</v>
      </c>
      <c r="C64" s="60" t="b">
        <f>TRUE</f>
        <v>1</v>
      </c>
      <c r="D64" s="60" t="b">
        <f>VLOOKUP(A64,Modulos!A:C,2,FALSE)</f>
        <v>1</v>
      </c>
      <c r="E64" s="60" t="str">
        <f>IF(C64,"Nenhuma",VLOOKUP(B64,Funcoes_Outputs!B:C,2,FALSE))</f>
        <v>Nenhuma</v>
      </c>
      <c r="F64" s="60" t="b">
        <f t="shared" si="1"/>
        <v>1</v>
      </c>
      <c r="G64" s="60" t="b">
        <f>VLOOKUP(A64,Modulos!$A:$C,2,FALSE)</f>
        <v>1</v>
      </c>
      <c r="H64" s="60" t="b">
        <f t="shared" si="2"/>
        <v>1</v>
      </c>
      <c r="I64" s="60">
        <f t="shared" si="0"/>
        <v>1</v>
      </c>
    </row>
    <row r="65" spans="1:9" x14ac:dyDescent="0.25">
      <c r="A65" s="60" t="s">
        <v>67</v>
      </c>
      <c r="B65" s="60" t="s">
        <v>237</v>
      </c>
      <c r="C65" s="60" t="b">
        <f>TRUE</f>
        <v>1</v>
      </c>
      <c r="D65" s="60" t="b">
        <f>VLOOKUP(A65,Modulos!A:C,2,FALSE)</f>
        <v>1</v>
      </c>
      <c r="E65" s="60" t="str">
        <f>IF(C65,"Nenhuma",VLOOKUP(B65,Funcoes_Outputs!B:C,2,FALSE))</f>
        <v>Nenhuma</v>
      </c>
      <c r="F65" s="60" t="b">
        <f t="shared" ref="F65:F135" si="3">AND(C65,D65)</f>
        <v>1</v>
      </c>
      <c r="G65" s="60" t="b">
        <f>VLOOKUP(A65,Modulos!$A:$C,2,FALSE)</f>
        <v>1</v>
      </c>
      <c r="H65" s="60" t="b">
        <f t="shared" ref="H65:H135" si="4">AND(G65,C65)</f>
        <v>1</v>
      </c>
      <c r="I65" s="60">
        <f t="shared" si="0"/>
        <v>1</v>
      </c>
    </row>
    <row r="66" spans="1:9" x14ac:dyDescent="0.25">
      <c r="A66" s="60" t="s">
        <v>67</v>
      </c>
      <c r="B66" s="60" t="s">
        <v>238</v>
      </c>
      <c r="C66" s="60" t="b">
        <f>TRUE</f>
        <v>1</v>
      </c>
      <c r="D66" s="60" t="b">
        <f>VLOOKUP(A66,Modulos!A:C,2,FALSE)</f>
        <v>1</v>
      </c>
      <c r="E66" s="60" t="str">
        <f>IF(C66,"Nenhuma",VLOOKUP(B66,Funcoes_Outputs!B:C,2,FALSE))</f>
        <v>Nenhuma</v>
      </c>
      <c r="F66" s="60" t="b">
        <f t="shared" si="3"/>
        <v>1</v>
      </c>
      <c r="G66" s="60" t="b">
        <f>VLOOKUP(A66,Modulos!$A:$C,2,FALSE)</f>
        <v>1</v>
      </c>
      <c r="H66" s="60" t="b">
        <f t="shared" si="4"/>
        <v>1</v>
      </c>
      <c r="I66" s="60">
        <f t="shared" ref="I66:I129" si="5">COUNTIF($B:$B,B66)</f>
        <v>1</v>
      </c>
    </row>
    <row r="67" spans="1:9" x14ac:dyDescent="0.25">
      <c r="A67" s="60" t="s">
        <v>67</v>
      </c>
      <c r="B67" s="60" t="s">
        <v>239</v>
      </c>
      <c r="C67" s="60" t="b">
        <f>TRUE</f>
        <v>1</v>
      </c>
      <c r="D67" s="60" t="b">
        <f>VLOOKUP(A67,Modulos!A:C,2,FALSE)</f>
        <v>1</v>
      </c>
      <c r="E67" s="60" t="str">
        <f>IF(C67,"Nenhuma",VLOOKUP(B67,Funcoes_Outputs!B:C,2,FALSE))</f>
        <v>Nenhuma</v>
      </c>
      <c r="F67" s="60" t="b">
        <f t="shared" si="3"/>
        <v>1</v>
      </c>
      <c r="G67" s="60" t="b">
        <f>VLOOKUP(A67,Modulos!$A:$C,2,FALSE)</f>
        <v>1</v>
      </c>
      <c r="H67" s="60" t="b">
        <f t="shared" si="4"/>
        <v>1</v>
      </c>
      <c r="I67" s="60">
        <f t="shared" si="5"/>
        <v>1</v>
      </c>
    </row>
    <row r="68" spans="1:9" x14ac:dyDescent="0.25">
      <c r="A68" s="60" t="s">
        <v>67</v>
      </c>
      <c r="B68" s="60" t="s">
        <v>1</v>
      </c>
      <c r="C68" s="60" t="b">
        <f>TRUE</f>
        <v>1</v>
      </c>
      <c r="D68" s="60" t="b">
        <f>VLOOKUP(A68,Modulos!A:C,2,FALSE)</f>
        <v>1</v>
      </c>
      <c r="E68" s="60" t="str">
        <f>IF(C68,"Nenhuma",VLOOKUP(B68,Funcoes_Outputs!B:C,2,FALSE))</f>
        <v>Nenhuma</v>
      </c>
      <c r="F68" s="60" t="b">
        <f t="shared" si="3"/>
        <v>1</v>
      </c>
      <c r="G68" s="60" t="b">
        <f>VLOOKUP(A68,Modulos!$A:$C,2,FALSE)</f>
        <v>1</v>
      </c>
      <c r="H68" s="60" t="b">
        <f t="shared" si="4"/>
        <v>1</v>
      </c>
      <c r="I68" s="60">
        <f t="shared" si="5"/>
        <v>9</v>
      </c>
    </row>
    <row r="69" spans="1:9" x14ac:dyDescent="0.25">
      <c r="A69" s="60" t="s">
        <v>48</v>
      </c>
      <c r="B69" s="60" t="s">
        <v>1</v>
      </c>
      <c r="C69" s="60" t="b">
        <f>TRUE</f>
        <v>1</v>
      </c>
      <c r="D69" s="60" t="b">
        <f>VLOOKUP(A69,Modulos!A:C,2,FALSE)</f>
        <v>1</v>
      </c>
      <c r="E69" s="60" t="str">
        <f>IF(C69,"Nenhuma",VLOOKUP(B69,Funcoes_Outputs!B:C,2,FALSE))</f>
        <v>Nenhuma</v>
      </c>
      <c r="F69" s="60" t="b">
        <f t="shared" si="3"/>
        <v>1</v>
      </c>
      <c r="G69" s="60" t="b">
        <f>VLOOKUP(A69,Modulos!$A:$C,2,FALSE)</f>
        <v>1</v>
      </c>
      <c r="H69" s="60" t="b">
        <f t="shared" si="4"/>
        <v>1</v>
      </c>
      <c r="I69" s="60">
        <f t="shared" si="5"/>
        <v>9</v>
      </c>
    </row>
    <row r="70" spans="1:9" x14ac:dyDescent="0.25">
      <c r="A70" s="60" t="s">
        <v>48</v>
      </c>
      <c r="B70" s="60" t="s">
        <v>49</v>
      </c>
      <c r="C70" s="60" t="b">
        <f>TRUE</f>
        <v>1</v>
      </c>
      <c r="D70" s="60" t="b">
        <f>VLOOKUP(A70,Modulos!A:C,2,FALSE)</f>
        <v>1</v>
      </c>
      <c r="E70" s="60" t="str">
        <f>IF(C70,"Nenhuma",VLOOKUP(B70,Funcoes_Outputs!B:C,2,FALSE))</f>
        <v>Nenhuma</v>
      </c>
      <c r="F70" s="60" t="b">
        <f t="shared" si="3"/>
        <v>1</v>
      </c>
      <c r="G70" s="60" t="b">
        <f>VLOOKUP(A70,Modulos!$A:$C,2,FALSE)</f>
        <v>1</v>
      </c>
      <c r="H70" s="60" t="b">
        <f t="shared" si="4"/>
        <v>1</v>
      </c>
      <c r="I70" s="60">
        <f t="shared" si="5"/>
        <v>1</v>
      </c>
    </row>
    <row r="71" spans="1:9" x14ac:dyDescent="0.25">
      <c r="A71" s="60" t="s">
        <v>458</v>
      </c>
      <c r="B71" s="60" t="s">
        <v>88</v>
      </c>
      <c r="C71" s="60" t="b">
        <f>FALSE</f>
        <v>0</v>
      </c>
      <c r="D71" s="60" t="b">
        <f>VLOOKUP(A71,Modulos!A:C,2,FALSE)</f>
        <v>1</v>
      </c>
      <c r="E71" s="60" t="str">
        <f>IF(C71,"Nenhuma",VLOOKUP(B71,Funcoes_Outputs!B:C,2,FALSE))</f>
        <v>calcular_beneficios_inss</v>
      </c>
      <c r="F71" s="60" t="b">
        <f t="shared" si="3"/>
        <v>0</v>
      </c>
      <c r="G71" s="60" t="b">
        <f>VLOOKUP(A71,Modulos!$A:$C,2,FALSE)</f>
        <v>1</v>
      </c>
      <c r="H71" s="60" t="b">
        <f t="shared" si="4"/>
        <v>0</v>
      </c>
      <c r="I71" s="60">
        <f t="shared" si="5"/>
        <v>1</v>
      </c>
    </row>
    <row r="72" spans="1:9" x14ac:dyDescent="0.25">
      <c r="A72" s="60" t="s">
        <v>458</v>
      </c>
      <c r="B72" s="60" t="s">
        <v>89</v>
      </c>
      <c r="C72" s="60" t="b">
        <f>FALSE</f>
        <v>0</v>
      </c>
      <c r="D72" s="60" t="b">
        <f>VLOOKUP(A72,Modulos!A:C,2,FALSE)</f>
        <v>1</v>
      </c>
      <c r="E72" s="60" t="str">
        <f>IF(C72,"Nenhuma",VLOOKUP(B72,Funcoes_Outputs!B:C,2,FALSE))</f>
        <v>calcular_beneficios_inss</v>
      </c>
      <c r="F72" s="60" t="b">
        <f t="shared" si="3"/>
        <v>0</v>
      </c>
      <c r="G72" s="60" t="b">
        <f>VLOOKUP(A72,Modulos!$A:$C,2,FALSE)</f>
        <v>1</v>
      </c>
      <c r="H72" s="60" t="b">
        <f t="shared" si="4"/>
        <v>0</v>
      </c>
      <c r="I72" s="60">
        <f t="shared" si="5"/>
        <v>1</v>
      </c>
    </row>
    <row r="73" spans="1:9" x14ac:dyDescent="0.25">
      <c r="A73" s="60" t="s">
        <v>458</v>
      </c>
      <c r="B73" s="60" t="s">
        <v>90</v>
      </c>
      <c r="C73" s="60" t="b">
        <f>FALSE</f>
        <v>0</v>
      </c>
      <c r="D73" s="60" t="b">
        <f>VLOOKUP(A73,Modulos!A:C,2,FALSE)</f>
        <v>1</v>
      </c>
      <c r="E73" s="60" t="str">
        <f>IF(C73,"Nenhuma",VLOOKUP(B73,Funcoes_Outputs!B:C,2,FALSE))</f>
        <v>calcular_beneficios_inss</v>
      </c>
      <c r="F73" s="60" t="b">
        <f t="shared" si="3"/>
        <v>0</v>
      </c>
      <c r="G73" s="60" t="b">
        <f>VLOOKUP(A73,Modulos!$A:$C,2,FALSE)</f>
        <v>1</v>
      </c>
      <c r="H73" s="60" t="b">
        <f t="shared" si="4"/>
        <v>0</v>
      </c>
      <c r="I73" s="60">
        <f t="shared" si="5"/>
        <v>1</v>
      </c>
    </row>
    <row r="74" spans="1:9" x14ac:dyDescent="0.25">
      <c r="A74" s="60" t="s">
        <v>458</v>
      </c>
      <c r="B74" s="60" t="s">
        <v>91</v>
      </c>
      <c r="C74" s="60" t="b">
        <f>FALSE</f>
        <v>0</v>
      </c>
      <c r="D74" s="60" t="b">
        <f>VLOOKUP(A74,Modulos!A:C,2,FALSE)</f>
        <v>1</v>
      </c>
      <c r="E74" s="60" t="str">
        <f>IF(C74,"Nenhuma",VLOOKUP(B74,Funcoes_Outputs!B:C,2,FALSE))</f>
        <v>calcular_beneficios_inss</v>
      </c>
      <c r="F74" s="60" t="b">
        <f t="shared" si="3"/>
        <v>0</v>
      </c>
      <c r="G74" s="60" t="b">
        <f>VLOOKUP(A74,Modulos!$A:$C,2,FALSE)</f>
        <v>1</v>
      </c>
      <c r="H74" s="60" t="b">
        <f t="shared" si="4"/>
        <v>0</v>
      </c>
      <c r="I74" s="60">
        <f t="shared" si="5"/>
        <v>1</v>
      </c>
    </row>
    <row r="75" spans="1:9" x14ac:dyDescent="0.25">
      <c r="A75" s="60" t="s">
        <v>458</v>
      </c>
      <c r="B75" s="57" t="s">
        <v>209</v>
      </c>
      <c r="C75" s="60" t="b">
        <f>TRUE</f>
        <v>1</v>
      </c>
      <c r="D75" s="60" t="b">
        <f>VLOOKUP(A75,Modulos!A:C,2,FALSE)</f>
        <v>1</v>
      </c>
      <c r="E75" s="60" t="str">
        <f>IF(C75,"Nenhuma",VLOOKUP(B75,Funcoes_Outputs!B:C,2,FALSE))</f>
        <v>Nenhuma</v>
      </c>
      <c r="F75" s="60" t="b">
        <f t="shared" ref="F75" si="6">AND(C75,D75)</f>
        <v>1</v>
      </c>
      <c r="G75" s="60" t="b">
        <f>VLOOKUP(A75,Modulos!$A:$C,2,FALSE)</f>
        <v>1</v>
      </c>
      <c r="H75" s="60" t="b">
        <f t="shared" ref="H75" si="7">AND(G75,C75)</f>
        <v>1</v>
      </c>
      <c r="I75" s="60">
        <f t="shared" si="5"/>
        <v>1</v>
      </c>
    </row>
    <row r="76" spans="1:9" x14ac:dyDescent="0.25">
      <c r="A76" s="60" t="s">
        <v>458</v>
      </c>
      <c r="B76" s="60" t="s">
        <v>199</v>
      </c>
      <c r="C76" s="60" t="b">
        <f>TRUE</f>
        <v>1</v>
      </c>
      <c r="D76" s="60" t="b">
        <f>VLOOKUP(A76,Modulos!A:C,2,FALSE)</f>
        <v>1</v>
      </c>
      <c r="E76" s="60" t="str">
        <f>IF(C76,"Nenhuma",VLOOKUP(B76,Funcoes_Outputs!B:C,2,FALSE))</f>
        <v>Nenhuma</v>
      </c>
      <c r="F76" s="60" t="b">
        <f t="shared" si="3"/>
        <v>1</v>
      </c>
      <c r="G76" s="60" t="b">
        <f>VLOOKUP(A76,Modulos!$A:$C,2,FALSE)</f>
        <v>1</v>
      </c>
      <c r="H76" s="60" t="b">
        <f t="shared" si="4"/>
        <v>1</v>
      </c>
      <c r="I76" s="60">
        <f t="shared" si="5"/>
        <v>2</v>
      </c>
    </row>
    <row r="77" spans="1:9" x14ac:dyDescent="0.25">
      <c r="A77" s="60" t="s">
        <v>458</v>
      </c>
      <c r="B77" s="60" t="s">
        <v>200</v>
      </c>
      <c r="C77" s="60" t="b">
        <f>TRUE</f>
        <v>1</v>
      </c>
      <c r="D77" s="60" t="b">
        <f>VLOOKUP(A77,Modulos!A:C,2,FALSE)</f>
        <v>1</v>
      </c>
      <c r="E77" s="60" t="str">
        <f>IF(C77,"Nenhuma",VLOOKUP(B77,Funcoes_Outputs!B:C,2,FALSE))</f>
        <v>Nenhuma</v>
      </c>
      <c r="F77" s="60" t="b">
        <f t="shared" si="3"/>
        <v>1</v>
      </c>
      <c r="G77" s="60" t="b">
        <f>VLOOKUP(A77,Modulos!$A:$C,2,FALSE)</f>
        <v>1</v>
      </c>
      <c r="H77" s="60" t="b">
        <f t="shared" si="4"/>
        <v>1</v>
      </c>
      <c r="I77" s="60">
        <f t="shared" si="5"/>
        <v>2</v>
      </c>
    </row>
    <row r="78" spans="1:9" x14ac:dyDescent="0.25">
      <c r="A78" s="60" t="s">
        <v>458</v>
      </c>
      <c r="B78" s="60" t="s">
        <v>201</v>
      </c>
      <c r="C78" s="60" t="b">
        <f>TRUE</f>
        <v>1</v>
      </c>
      <c r="D78" s="60" t="b">
        <f>VLOOKUP(A78,Modulos!A:C,2,FALSE)</f>
        <v>1</v>
      </c>
      <c r="E78" s="60" t="str">
        <f>IF(C78,"Nenhuma",VLOOKUP(B78,Funcoes_Outputs!B:C,2,FALSE))</f>
        <v>Nenhuma</v>
      </c>
      <c r="F78" s="60" t="b">
        <f t="shared" si="3"/>
        <v>1</v>
      </c>
      <c r="G78" s="60" t="b">
        <f>VLOOKUP(A78,Modulos!$A:$C,2,FALSE)</f>
        <v>1</v>
      </c>
      <c r="H78" s="60" t="b">
        <f t="shared" si="4"/>
        <v>1</v>
      </c>
      <c r="I78" s="60">
        <f t="shared" si="5"/>
        <v>2</v>
      </c>
    </row>
    <row r="79" spans="1:9" x14ac:dyDescent="0.25">
      <c r="A79" s="60" t="s">
        <v>458</v>
      </c>
      <c r="B79" s="60" t="s">
        <v>202</v>
      </c>
      <c r="C79" s="60" t="b">
        <f>TRUE</f>
        <v>1</v>
      </c>
      <c r="D79" s="60" t="b">
        <f>VLOOKUP(A79,Modulos!A:C,2,FALSE)</f>
        <v>1</v>
      </c>
      <c r="E79" s="60" t="str">
        <f>IF(C79,"Nenhuma",VLOOKUP(B79,Funcoes_Outputs!B:C,2,FALSE))</f>
        <v>Nenhuma</v>
      </c>
      <c r="F79" s="60" t="b">
        <f t="shared" si="3"/>
        <v>1</v>
      </c>
      <c r="G79" s="60" t="b">
        <f>VLOOKUP(A79,Modulos!$A:$C,2,FALSE)</f>
        <v>1</v>
      </c>
      <c r="H79" s="60" t="b">
        <f t="shared" si="4"/>
        <v>1</v>
      </c>
      <c r="I79" s="60">
        <f t="shared" si="5"/>
        <v>2</v>
      </c>
    </row>
    <row r="80" spans="1:9" x14ac:dyDescent="0.25">
      <c r="A80" s="60" t="s">
        <v>458</v>
      </c>
      <c r="B80" s="60" t="s">
        <v>2</v>
      </c>
      <c r="C80" s="60" t="b">
        <f>TRUE</f>
        <v>1</v>
      </c>
      <c r="D80" s="60" t="b">
        <f>VLOOKUP(A80,Modulos!A:C,2,FALSE)</f>
        <v>1</v>
      </c>
      <c r="E80" s="60" t="str">
        <f>IF(C80,"Nenhuma",VLOOKUP(B80,Funcoes_Outputs!B:C,2,FALSE))</f>
        <v>Nenhuma</v>
      </c>
      <c r="F80" s="60" t="b">
        <f t="shared" si="3"/>
        <v>1</v>
      </c>
      <c r="G80" s="60" t="b">
        <f>VLOOKUP(A80,Modulos!$A:$C,2,FALSE)</f>
        <v>1</v>
      </c>
      <c r="H80" s="60" t="b">
        <f t="shared" si="4"/>
        <v>1</v>
      </c>
      <c r="I80" s="60">
        <f t="shared" si="5"/>
        <v>1</v>
      </c>
    </row>
    <row r="81" spans="1:9" x14ac:dyDescent="0.25">
      <c r="A81" s="60" t="s">
        <v>458</v>
      </c>
      <c r="B81" s="60" t="s">
        <v>1</v>
      </c>
      <c r="C81" s="60" t="b">
        <f>TRUE</f>
        <v>1</v>
      </c>
      <c r="D81" s="60" t="b">
        <f>VLOOKUP(A81,Modulos!A:C,2,FALSE)</f>
        <v>1</v>
      </c>
      <c r="E81" s="60" t="str">
        <f>IF(C81,"Nenhuma",VLOOKUP(B81,Funcoes_Outputs!B:C,2,FALSE))</f>
        <v>Nenhuma</v>
      </c>
      <c r="F81" s="60" t="b">
        <f t="shared" si="3"/>
        <v>1</v>
      </c>
      <c r="G81" s="60" t="b">
        <f>VLOOKUP(A81,Modulos!$A:$C,2,FALSE)</f>
        <v>1</v>
      </c>
      <c r="H81" s="60" t="b">
        <f t="shared" si="4"/>
        <v>1</v>
      </c>
      <c r="I81" s="60">
        <f t="shared" si="5"/>
        <v>9</v>
      </c>
    </row>
    <row r="82" spans="1:9" x14ac:dyDescent="0.25">
      <c r="A82" s="60" t="s">
        <v>458</v>
      </c>
      <c r="B82" s="60" t="s">
        <v>134</v>
      </c>
      <c r="C82" s="60" t="b">
        <f>FALSE</f>
        <v>0</v>
      </c>
      <c r="D82" s="60" t="b">
        <f>VLOOKUP(A82,Modulos!A:C,2,FALSE)</f>
        <v>1</v>
      </c>
      <c r="E82" s="60" t="str">
        <f>IF(C82,"Nenhuma",VLOOKUP(B82,Funcoes_Outputs!B:C,2,FALSE))</f>
        <v>calcular_turnovergeral</v>
      </c>
      <c r="F82" s="60" t="b">
        <f t="shared" si="3"/>
        <v>0</v>
      </c>
      <c r="G82" s="60" t="b">
        <f>VLOOKUP(A82,Modulos!$A:$C,2,FALSE)</f>
        <v>1</v>
      </c>
      <c r="H82" s="60" t="b">
        <f t="shared" si="4"/>
        <v>0</v>
      </c>
      <c r="I82" s="60">
        <f t="shared" si="5"/>
        <v>2</v>
      </c>
    </row>
    <row r="83" spans="1:9" x14ac:dyDescent="0.25">
      <c r="A83" s="60" t="s">
        <v>458</v>
      </c>
      <c r="B83" s="58" t="s">
        <v>204</v>
      </c>
      <c r="C83" s="60" t="b">
        <f>TRUE</f>
        <v>1</v>
      </c>
      <c r="D83" s="60" t="b">
        <f>VLOOKUP(A83,Modulos!A:C,2,FALSE)</f>
        <v>1</v>
      </c>
      <c r="E83" s="60" t="str">
        <f>IF(C83,"Nenhuma",VLOOKUP(B83,Funcoes_Outputs!B:C,2,FALSE))</f>
        <v>Nenhuma</v>
      </c>
      <c r="F83" s="60" t="b">
        <f t="shared" ref="F83" si="8">AND(C83,D83)</f>
        <v>1</v>
      </c>
      <c r="G83" s="60" t="b">
        <f>VLOOKUP(A83,Modulos!$A:$C,2,FALSE)</f>
        <v>1</v>
      </c>
      <c r="H83" s="60" t="b">
        <f t="shared" ref="H83" si="9">AND(G83,C83)</f>
        <v>1</v>
      </c>
      <c r="I83" s="60">
        <f t="shared" si="5"/>
        <v>1</v>
      </c>
    </row>
    <row r="84" spans="1:9" x14ac:dyDescent="0.25">
      <c r="A84" s="60" t="s">
        <v>458</v>
      </c>
      <c r="B84" s="58" t="s">
        <v>208</v>
      </c>
      <c r="C84" s="60" t="b">
        <f>TRUE</f>
        <v>1</v>
      </c>
      <c r="D84" s="60" t="b">
        <f>VLOOKUP(A84,Modulos!A:C,2,FALSE)</f>
        <v>1</v>
      </c>
      <c r="E84" s="60" t="str">
        <f>IF(C84,"Nenhuma",VLOOKUP(B84,Funcoes_Outputs!B:C,2,FALSE))</f>
        <v>Nenhuma</v>
      </c>
      <c r="F84" s="60" t="b">
        <f t="shared" ref="F84:F88" si="10">AND(C84,D84)</f>
        <v>1</v>
      </c>
      <c r="G84" s="60" t="b">
        <f>VLOOKUP(A84,Modulos!$A:$C,2,FALSE)</f>
        <v>1</v>
      </c>
      <c r="H84" s="60" t="b">
        <f t="shared" ref="H84:H88" si="11">AND(G84,C84)</f>
        <v>1</v>
      </c>
      <c r="I84" s="60">
        <f t="shared" si="5"/>
        <v>1</v>
      </c>
    </row>
    <row r="85" spans="1:9" x14ac:dyDescent="0.25">
      <c r="A85" s="60" t="s">
        <v>458</v>
      </c>
      <c r="B85" s="58" t="s">
        <v>203</v>
      </c>
      <c r="C85" s="60" t="b">
        <f>TRUE</f>
        <v>1</v>
      </c>
      <c r="D85" s="60" t="b">
        <f>VLOOKUP(A85,Modulos!A:C,2,FALSE)</f>
        <v>1</v>
      </c>
      <c r="E85" s="60" t="str">
        <f>IF(C85,"Nenhuma",VLOOKUP(B85,Funcoes_Outputs!B:C,2,FALSE))</f>
        <v>Nenhuma</v>
      </c>
      <c r="F85" s="60" t="b">
        <f t="shared" si="10"/>
        <v>1</v>
      </c>
      <c r="G85" s="60" t="b">
        <f>VLOOKUP(A85,Modulos!$A:$C,2,FALSE)</f>
        <v>1</v>
      </c>
      <c r="H85" s="60" t="b">
        <f t="shared" si="11"/>
        <v>1</v>
      </c>
      <c r="I85" s="60">
        <f t="shared" si="5"/>
        <v>1</v>
      </c>
    </row>
    <row r="86" spans="1:9" x14ac:dyDescent="0.25">
      <c r="A86" s="60" t="s">
        <v>458</v>
      </c>
      <c r="B86" s="58" t="s">
        <v>205</v>
      </c>
      <c r="C86" s="60" t="b">
        <f>TRUE</f>
        <v>1</v>
      </c>
      <c r="D86" s="60" t="b">
        <f>VLOOKUP(A86,Modulos!A:C,2,FALSE)</f>
        <v>1</v>
      </c>
      <c r="E86" s="60" t="str">
        <f>IF(C86,"Nenhuma",VLOOKUP(B86,Funcoes_Outputs!B:C,2,FALSE))</f>
        <v>Nenhuma</v>
      </c>
      <c r="F86" s="60" t="b">
        <f t="shared" si="10"/>
        <v>1</v>
      </c>
      <c r="G86" s="60" t="b">
        <f>VLOOKUP(A86,Modulos!$A:$C,2,FALSE)</f>
        <v>1</v>
      </c>
      <c r="H86" s="60" t="b">
        <f t="shared" si="11"/>
        <v>1</v>
      </c>
      <c r="I86" s="60">
        <f t="shared" si="5"/>
        <v>1</v>
      </c>
    </row>
    <row r="87" spans="1:9" x14ac:dyDescent="0.25">
      <c r="A87" s="60" t="s">
        <v>458</v>
      </c>
      <c r="B87" s="58" t="s">
        <v>206</v>
      </c>
      <c r="C87" s="60" t="b">
        <f>TRUE</f>
        <v>1</v>
      </c>
      <c r="D87" s="60" t="b">
        <f>VLOOKUP(A87,Modulos!A:C,2,FALSE)</f>
        <v>1</v>
      </c>
      <c r="E87" s="60" t="str">
        <f>IF(C87,"Nenhuma",VLOOKUP(B87,Funcoes_Outputs!B:C,2,FALSE))</f>
        <v>Nenhuma</v>
      </c>
      <c r="F87" s="60" t="b">
        <f t="shared" si="10"/>
        <v>1</v>
      </c>
      <c r="G87" s="60" t="b">
        <f>VLOOKUP(A87,Modulos!$A:$C,2,FALSE)</f>
        <v>1</v>
      </c>
      <c r="H87" s="60" t="b">
        <f t="shared" si="11"/>
        <v>1</v>
      </c>
      <c r="I87" s="60">
        <f t="shared" si="5"/>
        <v>1</v>
      </c>
    </row>
    <row r="88" spans="1:9" x14ac:dyDescent="0.25">
      <c r="A88" s="60" t="s">
        <v>458</v>
      </c>
      <c r="B88" s="58" t="s">
        <v>207</v>
      </c>
      <c r="C88" s="60" t="b">
        <f>TRUE</f>
        <v>1</v>
      </c>
      <c r="D88" s="60" t="b">
        <f>VLOOKUP(A88,Modulos!A:C,2,FALSE)</f>
        <v>1</v>
      </c>
      <c r="E88" s="60" t="str">
        <f>IF(C88,"Nenhuma",VLOOKUP(B88,Funcoes_Outputs!B:C,2,FALSE))</f>
        <v>Nenhuma</v>
      </c>
      <c r="F88" s="60" t="b">
        <f t="shared" si="10"/>
        <v>1</v>
      </c>
      <c r="G88" s="60" t="b">
        <f>VLOOKUP(A88,Modulos!$A:$C,2,FALSE)</f>
        <v>1</v>
      </c>
      <c r="H88" s="60" t="b">
        <f t="shared" si="11"/>
        <v>1</v>
      </c>
      <c r="I88" s="60">
        <f t="shared" si="5"/>
        <v>1</v>
      </c>
    </row>
    <row r="89" spans="1:9" x14ac:dyDescent="0.25">
      <c r="A89" s="60" t="s">
        <v>165</v>
      </c>
      <c r="B89" s="60" t="s">
        <v>160</v>
      </c>
      <c r="C89" s="60" t="b">
        <f>TRUE</f>
        <v>1</v>
      </c>
      <c r="D89" s="60" t="b">
        <f>VLOOKUP(A89,Modulos!A:C,2,FALSE)</f>
        <v>0</v>
      </c>
      <c r="E89" s="60" t="str">
        <f>IF(C89,"Nenhuma",VLOOKUP(B89,Funcoes_Outputs!B:C,2,FALSE))</f>
        <v>Nenhuma</v>
      </c>
      <c r="F89" s="60" t="b">
        <f t="shared" si="3"/>
        <v>0</v>
      </c>
      <c r="G89" s="60" t="b">
        <f>VLOOKUP(A89,Modulos!$A:$C,2,FALSE)</f>
        <v>0</v>
      </c>
      <c r="H89" s="60" t="b">
        <f t="shared" si="4"/>
        <v>0</v>
      </c>
      <c r="I89" s="60">
        <f t="shared" si="5"/>
        <v>1</v>
      </c>
    </row>
    <row r="90" spans="1:9" x14ac:dyDescent="0.25">
      <c r="A90" s="60" t="s">
        <v>165</v>
      </c>
      <c r="B90" s="60" t="s">
        <v>161</v>
      </c>
      <c r="C90" s="60" t="b">
        <f>TRUE</f>
        <v>1</v>
      </c>
      <c r="D90" s="60" t="b">
        <f>VLOOKUP(A90,Modulos!A:C,2,FALSE)</f>
        <v>0</v>
      </c>
      <c r="E90" s="60" t="str">
        <f>IF(C90,"Nenhuma",VLOOKUP(B90,Funcoes_Outputs!B:C,2,FALSE))</f>
        <v>Nenhuma</v>
      </c>
      <c r="F90" s="60" t="b">
        <f t="shared" si="3"/>
        <v>0</v>
      </c>
      <c r="G90" s="60" t="b">
        <f>VLOOKUP(A90,Modulos!$A:$C,2,FALSE)</f>
        <v>0</v>
      </c>
      <c r="H90" s="60" t="b">
        <f t="shared" si="4"/>
        <v>0</v>
      </c>
      <c r="I90" s="60">
        <f t="shared" si="5"/>
        <v>1</v>
      </c>
    </row>
    <row r="91" spans="1:9" x14ac:dyDescent="0.25">
      <c r="A91" s="60" t="s">
        <v>165</v>
      </c>
      <c r="B91" s="60" t="s">
        <v>162</v>
      </c>
      <c r="C91" s="60" t="b">
        <f>TRUE</f>
        <v>1</v>
      </c>
      <c r="D91" s="60" t="b">
        <f>VLOOKUP(A91,Modulos!A:C,2,FALSE)</f>
        <v>0</v>
      </c>
      <c r="E91" s="60" t="str">
        <f>IF(C91,"Nenhuma",VLOOKUP(B91,Funcoes_Outputs!B:C,2,FALSE))</f>
        <v>Nenhuma</v>
      </c>
      <c r="F91" s="60" t="b">
        <f t="shared" si="3"/>
        <v>0</v>
      </c>
      <c r="G91" s="60" t="b">
        <f>VLOOKUP(A91,Modulos!$A:$C,2,FALSE)</f>
        <v>0</v>
      </c>
      <c r="H91" s="60" t="b">
        <f t="shared" si="4"/>
        <v>0</v>
      </c>
      <c r="I91" s="60">
        <f t="shared" si="5"/>
        <v>1</v>
      </c>
    </row>
    <row r="92" spans="1:9" x14ac:dyDescent="0.25">
      <c r="A92" s="60" t="s">
        <v>165</v>
      </c>
      <c r="B92" s="60" t="s">
        <v>163</v>
      </c>
      <c r="C92" s="60" t="b">
        <f>TRUE</f>
        <v>1</v>
      </c>
      <c r="D92" s="60" t="b">
        <f>VLOOKUP(A92,Modulos!A:C,2,FALSE)</f>
        <v>0</v>
      </c>
      <c r="E92" s="60" t="str">
        <f>IF(C92,"Nenhuma",VLOOKUP(B92,Funcoes_Outputs!B:C,2,FALSE))</f>
        <v>Nenhuma</v>
      </c>
      <c r="F92" s="60" t="b">
        <f t="shared" si="3"/>
        <v>0</v>
      </c>
      <c r="G92" s="60" t="b">
        <f>VLOOKUP(A92,Modulos!$A:$C,2,FALSE)</f>
        <v>0</v>
      </c>
      <c r="H92" s="60" t="b">
        <f t="shared" si="4"/>
        <v>0</v>
      </c>
      <c r="I92" s="60">
        <f t="shared" si="5"/>
        <v>1</v>
      </c>
    </row>
    <row r="93" spans="1:9" x14ac:dyDescent="0.25">
      <c r="A93" s="60" t="s">
        <v>165</v>
      </c>
      <c r="B93" s="60" t="s">
        <v>164</v>
      </c>
      <c r="C93" s="60" t="b">
        <f>TRUE</f>
        <v>1</v>
      </c>
      <c r="D93" s="60" t="b">
        <f>VLOOKUP(A93,Modulos!A:C,2,FALSE)</f>
        <v>0</v>
      </c>
      <c r="E93" s="60" t="str">
        <f>IF(C93,"Nenhuma",VLOOKUP(B93,Funcoes_Outputs!B:C,2,FALSE))</f>
        <v>Nenhuma</v>
      </c>
      <c r="F93" s="60" t="b">
        <f t="shared" si="3"/>
        <v>0</v>
      </c>
      <c r="G93" s="60" t="b">
        <f>VLOOKUP(A93,Modulos!$A:$C,2,FALSE)</f>
        <v>0</v>
      </c>
      <c r="H93" s="60" t="b">
        <f t="shared" si="4"/>
        <v>0</v>
      </c>
      <c r="I93" s="60">
        <f t="shared" si="5"/>
        <v>1</v>
      </c>
    </row>
    <row r="94" spans="1:9" x14ac:dyDescent="0.25">
      <c r="A94" s="60" t="s">
        <v>165</v>
      </c>
      <c r="B94" s="60" t="s">
        <v>126</v>
      </c>
      <c r="C94" s="60" t="b">
        <f>TRUE</f>
        <v>1</v>
      </c>
      <c r="D94" s="60" t="b">
        <f>VLOOKUP(A94,Modulos!A:C,2,FALSE)</f>
        <v>0</v>
      </c>
      <c r="E94" s="60" t="str">
        <f>IF(C94,"Nenhuma",VLOOKUP(B94,Funcoes_Outputs!B:C,2,FALSE))</f>
        <v>Nenhuma</v>
      </c>
      <c r="F94" s="60" t="b">
        <f t="shared" si="3"/>
        <v>0</v>
      </c>
      <c r="G94" s="60" t="b">
        <f>VLOOKUP(A94,Modulos!$A:$C,2,FALSE)</f>
        <v>0</v>
      </c>
      <c r="H94" s="60" t="b">
        <f t="shared" si="4"/>
        <v>0</v>
      </c>
      <c r="I94" s="60">
        <f t="shared" si="5"/>
        <v>2</v>
      </c>
    </row>
    <row r="95" spans="1:9" x14ac:dyDescent="0.25">
      <c r="A95" s="60" t="s">
        <v>165</v>
      </c>
      <c r="B95" s="11" t="s">
        <v>465</v>
      </c>
      <c r="C95" s="60" t="b">
        <f>FALSE</f>
        <v>0</v>
      </c>
      <c r="D95" s="60" t="b">
        <f>VLOOKUP(A95,Modulos!A:C,2,FALSE)</f>
        <v>0</v>
      </c>
      <c r="E95" s="60" t="str">
        <f>IF(C95,"Nenhuma",VLOOKUP(B95,Funcoes_Outputs!B:C,2,FALSE))</f>
        <v>calcular_taxas_acidentes</v>
      </c>
      <c r="F95" s="60" t="b">
        <f t="shared" si="3"/>
        <v>0</v>
      </c>
      <c r="G95" s="60" t="b">
        <f>VLOOKUP(A95,Modulos!$A:$C,2,FALSE)</f>
        <v>0</v>
      </c>
      <c r="H95" s="60" t="b">
        <f t="shared" si="4"/>
        <v>0</v>
      </c>
      <c r="I95" s="60">
        <f t="shared" si="5"/>
        <v>4</v>
      </c>
    </row>
    <row r="96" spans="1:9" x14ac:dyDescent="0.25">
      <c r="A96" s="60" t="s">
        <v>165</v>
      </c>
      <c r="B96" s="11" t="s">
        <v>467</v>
      </c>
      <c r="C96" s="60" t="b">
        <f>FALSE</f>
        <v>0</v>
      </c>
      <c r="D96" s="60" t="b">
        <f>VLOOKUP(A96,Modulos!A:C,2,FALSE)</f>
        <v>0</v>
      </c>
      <c r="E96" s="60" t="str">
        <f>IF(C96,"Nenhuma",VLOOKUP(B96,Funcoes_Outputs!B:C,2,FALSE))</f>
        <v>calcular_taxas_acidentes</v>
      </c>
      <c r="F96" s="60" t="b">
        <f t="shared" si="3"/>
        <v>0</v>
      </c>
      <c r="G96" s="60" t="b">
        <f>VLOOKUP(A96,Modulos!$A:$C,2,FALSE)</f>
        <v>0</v>
      </c>
      <c r="H96" s="60" t="b">
        <f t="shared" si="4"/>
        <v>0</v>
      </c>
      <c r="I96" s="60">
        <f t="shared" si="5"/>
        <v>4</v>
      </c>
    </row>
    <row r="97" spans="1:9" x14ac:dyDescent="0.25">
      <c r="A97" s="60" t="s">
        <v>165</v>
      </c>
      <c r="B97" s="60" t="s">
        <v>1</v>
      </c>
      <c r="C97" s="60" t="b">
        <f>TRUE</f>
        <v>1</v>
      </c>
      <c r="D97" s="60" t="b">
        <f>VLOOKUP(A97,Modulos!A:C,2,FALSE)</f>
        <v>0</v>
      </c>
      <c r="E97" s="60" t="str">
        <f>IF(C97,"Nenhuma",VLOOKUP(B97,Funcoes_Outputs!B:C,2,FALSE))</f>
        <v>Nenhuma</v>
      </c>
      <c r="F97" s="60" t="b">
        <f t="shared" si="3"/>
        <v>0</v>
      </c>
      <c r="G97" s="60" t="b">
        <f>VLOOKUP(A97,Modulos!$A:$C,2,FALSE)</f>
        <v>0</v>
      </c>
      <c r="H97" s="60" t="b">
        <f t="shared" si="4"/>
        <v>0</v>
      </c>
      <c r="I97" s="60">
        <f t="shared" si="5"/>
        <v>9</v>
      </c>
    </row>
    <row r="98" spans="1:9" x14ac:dyDescent="0.25">
      <c r="A98" s="60" t="s">
        <v>165</v>
      </c>
      <c r="B98" s="60" t="s">
        <v>168</v>
      </c>
      <c r="C98" s="60" t="b">
        <f>TRUE</f>
        <v>1</v>
      </c>
      <c r="D98" s="60" t="b">
        <f>VLOOKUP(A98,Modulos!A:C,2,FALSE)</f>
        <v>0</v>
      </c>
      <c r="E98" s="60" t="str">
        <f>IF(C98,"Nenhuma",VLOOKUP(B98,Funcoes_Outputs!B:C,2,FALSE))</f>
        <v>Nenhuma</v>
      </c>
      <c r="F98" s="60" t="b">
        <f t="shared" si="3"/>
        <v>0</v>
      </c>
      <c r="G98" s="60" t="b">
        <f>VLOOKUP(A98,Modulos!$A:$C,2,FALSE)</f>
        <v>0</v>
      </c>
      <c r="H98" s="60" t="b">
        <f t="shared" si="4"/>
        <v>0</v>
      </c>
      <c r="I98" s="60">
        <f t="shared" si="5"/>
        <v>1</v>
      </c>
    </row>
    <row r="99" spans="1:9" x14ac:dyDescent="0.25">
      <c r="A99" s="60" t="s">
        <v>165</v>
      </c>
      <c r="B99" s="60" t="s">
        <v>134</v>
      </c>
      <c r="C99" s="60" t="b">
        <f>FALSE</f>
        <v>0</v>
      </c>
      <c r="D99" s="60" t="b">
        <f>VLOOKUP(A99,Modulos!A:C,2,FALSE)</f>
        <v>0</v>
      </c>
      <c r="E99" s="60" t="str">
        <f>IF(C99,"Nenhuma",VLOOKUP(B99,Funcoes_Outputs!B:C,2,FALSE))</f>
        <v>calcular_turnovergeral</v>
      </c>
      <c r="F99" s="60" t="b">
        <f t="shared" si="3"/>
        <v>0</v>
      </c>
      <c r="G99" s="60" t="b">
        <f>VLOOKUP(A99,Modulos!$A:$C,2,FALSE)</f>
        <v>0</v>
      </c>
      <c r="H99" s="60" t="b">
        <f t="shared" si="4"/>
        <v>0</v>
      </c>
      <c r="I99" s="60">
        <f t="shared" si="5"/>
        <v>2</v>
      </c>
    </row>
    <row r="100" spans="1:9" x14ac:dyDescent="0.25">
      <c r="A100" s="60" t="s">
        <v>169</v>
      </c>
      <c r="B100" s="60" t="s">
        <v>465</v>
      </c>
      <c r="C100" s="60" t="b">
        <f>FALSE</f>
        <v>0</v>
      </c>
      <c r="D100" s="60" t="b">
        <f>VLOOKUP(A100,Modulos!A:C,2,FALSE)</f>
        <v>0</v>
      </c>
      <c r="E100" s="60" t="str">
        <f>IF(C100,"Nenhuma",VLOOKUP(B100,Funcoes_Outputs!B:C,2,FALSE))</f>
        <v>calcular_taxas_acidentes</v>
      </c>
      <c r="F100" s="60" t="b">
        <f t="shared" si="3"/>
        <v>0</v>
      </c>
      <c r="G100" s="60" t="b">
        <f>VLOOKUP(A100,Modulos!$A:$C,2,FALSE)</f>
        <v>0</v>
      </c>
      <c r="H100" s="60" t="b">
        <f t="shared" si="4"/>
        <v>0</v>
      </c>
      <c r="I100" s="60">
        <f t="shared" si="5"/>
        <v>4</v>
      </c>
    </row>
    <row r="101" spans="1:9" x14ac:dyDescent="0.25">
      <c r="A101" s="60" t="s">
        <v>169</v>
      </c>
      <c r="B101" s="60" t="s">
        <v>466</v>
      </c>
      <c r="C101" s="60" t="b">
        <f>TRUE</f>
        <v>1</v>
      </c>
      <c r="D101" s="60" t="b">
        <f>VLOOKUP(A101,Modulos!A:C,2,FALSE)</f>
        <v>0</v>
      </c>
      <c r="E101" s="60" t="str">
        <f>IF(C101,"Nenhuma",VLOOKUP(B101,Funcoes_Outputs!B:C,2,FALSE))</f>
        <v>Nenhuma</v>
      </c>
      <c r="F101" s="60" t="b">
        <f t="shared" si="3"/>
        <v>0</v>
      </c>
      <c r="G101" s="60" t="b">
        <f>VLOOKUP(A101,Modulos!$A:$C,2,FALSE)</f>
        <v>0</v>
      </c>
      <c r="H101" s="60" t="b">
        <f t="shared" si="4"/>
        <v>0</v>
      </c>
      <c r="I101" s="60">
        <f t="shared" si="5"/>
        <v>1</v>
      </c>
    </row>
    <row r="102" spans="1:9" x14ac:dyDescent="0.25">
      <c r="A102" s="60" t="s">
        <v>169</v>
      </c>
      <c r="B102" s="60" t="s">
        <v>467</v>
      </c>
      <c r="C102" s="60" t="b">
        <f>FALSE</f>
        <v>0</v>
      </c>
      <c r="D102" s="60" t="b">
        <f>VLOOKUP(A102,Modulos!A:C,2,FALSE)</f>
        <v>0</v>
      </c>
      <c r="E102" s="60" t="str">
        <f>IF(C102,"Nenhuma",VLOOKUP(B102,Funcoes_Outputs!B:C,2,FALSE))</f>
        <v>calcular_taxas_acidentes</v>
      </c>
      <c r="F102" s="60" t="b">
        <f t="shared" si="3"/>
        <v>0</v>
      </c>
      <c r="G102" s="60" t="b">
        <f>VLOOKUP(A102,Modulos!$A:$C,2,FALSE)</f>
        <v>0</v>
      </c>
      <c r="H102" s="60" t="b">
        <f t="shared" si="4"/>
        <v>0</v>
      </c>
      <c r="I102" s="60">
        <f t="shared" si="5"/>
        <v>4</v>
      </c>
    </row>
    <row r="103" spans="1:9" x14ac:dyDescent="0.25">
      <c r="A103" s="60" t="s">
        <v>169</v>
      </c>
      <c r="B103" s="60" t="s">
        <v>468</v>
      </c>
      <c r="C103" s="60" t="b">
        <f>TRUE</f>
        <v>1</v>
      </c>
      <c r="D103" s="60" t="b">
        <f>VLOOKUP(A103,Modulos!A:C,2,FALSE)</f>
        <v>0</v>
      </c>
      <c r="E103" s="60" t="str">
        <f>IF(C103,"Nenhuma",VLOOKUP(B103,Funcoes_Outputs!B:C,2,FALSE))</f>
        <v>Nenhuma</v>
      </c>
      <c r="F103" s="60" t="b">
        <f t="shared" si="3"/>
        <v>0</v>
      </c>
      <c r="G103" s="60" t="b">
        <f>VLOOKUP(A103,Modulos!$A:$C,2,FALSE)</f>
        <v>0</v>
      </c>
      <c r="H103" s="60" t="b">
        <f t="shared" si="4"/>
        <v>0</v>
      </c>
      <c r="I103" s="60">
        <f t="shared" si="5"/>
        <v>1</v>
      </c>
    </row>
    <row r="104" spans="1:9" x14ac:dyDescent="0.25">
      <c r="A104" s="60" t="s">
        <v>169</v>
      </c>
      <c r="B104" s="60" t="s">
        <v>172</v>
      </c>
      <c r="C104" s="60" t="b">
        <f>TRUE</f>
        <v>1</v>
      </c>
      <c r="D104" s="60" t="b">
        <f>VLOOKUP(A104,Modulos!A:C,2,FALSE)</f>
        <v>0</v>
      </c>
      <c r="E104" s="60" t="str">
        <f>IF(C104,"Nenhuma",VLOOKUP(B104,Funcoes_Outputs!B:C,2,FALSE))</f>
        <v>Nenhuma</v>
      </c>
      <c r="F104" s="60" t="b">
        <f t="shared" si="3"/>
        <v>0</v>
      </c>
      <c r="G104" s="60" t="b">
        <f>VLOOKUP(A104,Modulos!$A:$C,2,FALSE)</f>
        <v>0</v>
      </c>
      <c r="H104" s="60" t="b">
        <f t="shared" si="4"/>
        <v>0</v>
      </c>
      <c r="I104" s="60">
        <f t="shared" si="5"/>
        <v>1</v>
      </c>
    </row>
    <row r="105" spans="1:9" x14ac:dyDescent="0.25">
      <c r="A105" s="60" t="s">
        <v>118</v>
      </c>
      <c r="B105" s="60" t="s">
        <v>1</v>
      </c>
      <c r="C105" s="60" t="b">
        <f>TRUE</f>
        <v>1</v>
      </c>
      <c r="D105" s="60" t="e">
        <f>VLOOKUP(A105,Modulos!A:C,2,FALSE)</f>
        <v>#N/A</v>
      </c>
      <c r="E105" s="60" t="str">
        <f>IF(C105,"Nenhuma",VLOOKUP(B105,Funcoes_Outputs!B:C,2,FALSE))</f>
        <v>Nenhuma</v>
      </c>
      <c r="F105" s="60" t="e">
        <f t="shared" si="3"/>
        <v>#N/A</v>
      </c>
      <c r="G105" s="60" t="e">
        <f>VLOOKUP(A105,Modulos!$A:$C,2,FALSE)</f>
        <v>#N/A</v>
      </c>
      <c r="H105" s="60" t="e">
        <f t="shared" si="4"/>
        <v>#N/A</v>
      </c>
      <c r="I105" s="60">
        <f t="shared" si="5"/>
        <v>9</v>
      </c>
    </row>
    <row r="106" spans="1:9" x14ac:dyDescent="0.25">
      <c r="A106" s="60" t="s">
        <v>118</v>
      </c>
      <c r="B106" s="60" t="s">
        <v>53</v>
      </c>
      <c r="C106" s="60" t="b">
        <f>FALSE</f>
        <v>0</v>
      </c>
      <c r="D106" s="60" t="e">
        <f>VLOOKUP(A106,Modulos!A:C,2,FALSE)</f>
        <v>#N/A</v>
      </c>
      <c r="E106" s="60" t="str">
        <f>IF(C106,"Nenhuma",VLOOKUP(B106,Funcoes_Outputs!B:C,2,FALSE))</f>
        <v>calcular_eventos</v>
      </c>
      <c r="F106" s="60" t="e">
        <f t="shared" si="3"/>
        <v>#N/A</v>
      </c>
      <c r="G106" s="60" t="e">
        <f>VLOOKUP(A106,Modulos!$A:$C,2,FALSE)</f>
        <v>#N/A</v>
      </c>
      <c r="H106" s="60" t="e">
        <f t="shared" si="4"/>
        <v>#N/A</v>
      </c>
      <c r="I106" s="60">
        <f t="shared" si="5"/>
        <v>7</v>
      </c>
    </row>
    <row r="107" spans="1:9" x14ac:dyDescent="0.25">
      <c r="A107" s="60" t="s">
        <v>118</v>
      </c>
      <c r="B107" s="60" t="s">
        <v>57</v>
      </c>
      <c r="C107" s="60" t="b">
        <f>FALSE</f>
        <v>0</v>
      </c>
      <c r="D107" s="60" t="e">
        <f>VLOOKUP(A107,Modulos!A:C,2,FALSE)</f>
        <v>#N/A</v>
      </c>
      <c r="E107" s="60" t="str">
        <f>IF(C107,"Nenhuma",VLOOKUP(B107,Funcoes_Outputs!B:C,2,FALSE))</f>
        <v>calcular_eventos</v>
      </c>
      <c r="F107" s="60" t="e">
        <f t="shared" si="3"/>
        <v>#N/A</v>
      </c>
      <c r="G107" s="60" t="e">
        <f>VLOOKUP(A107,Modulos!$A:$C,2,FALSE)</f>
        <v>#N/A</v>
      </c>
      <c r="H107" s="60" t="e">
        <f t="shared" si="4"/>
        <v>#N/A</v>
      </c>
      <c r="I107" s="60">
        <f t="shared" si="5"/>
        <v>2</v>
      </c>
    </row>
    <row r="108" spans="1:9" x14ac:dyDescent="0.25">
      <c r="A108" s="60" t="s">
        <v>118</v>
      </c>
      <c r="B108" s="60" t="s">
        <v>61</v>
      </c>
      <c r="C108" s="60" t="b">
        <f>FALSE</f>
        <v>0</v>
      </c>
      <c r="D108" s="60" t="e">
        <f>VLOOKUP(A108,Modulos!A:C,2,FALSE)</f>
        <v>#N/A</v>
      </c>
      <c r="E108" s="60" t="str">
        <f>IF(C108,"Nenhuma",VLOOKUP(B108,Funcoes_Outputs!B:C,2,FALSE))</f>
        <v>calcular_eventos</v>
      </c>
      <c r="F108" s="60" t="e">
        <f t="shared" si="3"/>
        <v>#N/A</v>
      </c>
      <c r="G108" s="60" t="e">
        <f>VLOOKUP(A108,Modulos!$A:$C,2,FALSE)</f>
        <v>#N/A</v>
      </c>
      <c r="H108" s="60" t="e">
        <f t="shared" si="4"/>
        <v>#N/A</v>
      </c>
      <c r="I108" s="60">
        <f t="shared" si="5"/>
        <v>6</v>
      </c>
    </row>
    <row r="109" spans="1:9" x14ac:dyDescent="0.25">
      <c r="A109" s="60" t="s">
        <v>118</v>
      </c>
      <c r="B109" s="60" t="s">
        <v>65</v>
      </c>
      <c r="C109" s="60" t="b">
        <f>FALSE</f>
        <v>0</v>
      </c>
      <c r="D109" s="60" t="e">
        <f>VLOOKUP(A109,Modulos!A:C,2,FALSE)</f>
        <v>#N/A</v>
      </c>
      <c r="E109" s="60" t="str">
        <f>IF(C109,"Nenhuma",VLOOKUP(B109,Funcoes_Outputs!B:C,2,FALSE))</f>
        <v>calcular_eventos</v>
      </c>
      <c r="F109" s="60" t="e">
        <f t="shared" si="3"/>
        <v>#N/A</v>
      </c>
      <c r="G109" s="60" t="e">
        <f>VLOOKUP(A109,Modulos!$A:$C,2,FALSE)</f>
        <v>#N/A</v>
      </c>
      <c r="H109" s="60" t="e">
        <f t="shared" si="4"/>
        <v>#N/A</v>
      </c>
      <c r="I109" s="60">
        <f t="shared" si="5"/>
        <v>2</v>
      </c>
    </row>
    <row r="110" spans="1:9" x14ac:dyDescent="0.25">
      <c r="A110" s="60" t="s">
        <v>118</v>
      </c>
      <c r="B110" s="60" t="s">
        <v>54</v>
      </c>
      <c r="C110" s="60" t="b">
        <f>FALSE</f>
        <v>0</v>
      </c>
      <c r="D110" s="60" t="e">
        <f>VLOOKUP(A110,Modulos!A:C,2,FALSE)</f>
        <v>#N/A</v>
      </c>
      <c r="E110" s="60" t="str">
        <f>IF(C110,"Nenhuma",VLOOKUP(B110,Funcoes_Outputs!B:C,2,FALSE))</f>
        <v>calcular_eventos</v>
      </c>
      <c r="F110" s="60" t="e">
        <f t="shared" si="3"/>
        <v>#N/A</v>
      </c>
      <c r="G110" s="60" t="e">
        <f>VLOOKUP(A110,Modulos!$A:$C,2,FALSE)</f>
        <v>#N/A</v>
      </c>
      <c r="H110" s="60" t="e">
        <f t="shared" si="4"/>
        <v>#N/A</v>
      </c>
      <c r="I110" s="60">
        <f t="shared" si="5"/>
        <v>8</v>
      </c>
    </row>
    <row r="111" spans="1:9" x14ac:dyDescent="0.25">
      <c r="A111" s="60" t="s">
        <v>118</v>
      </c>
      <c r="B111" s="60" t="s">
        <v>58</v>
      </c>
      <c r="C111" s="60" t="b">
        <f>FALSE</f>
        <v>0</v>
      </c>
      <c r="D111" s="60" t="e">
        <f>VLOOKUP(A111,Modulos!A:C,2,FALSE)</f>
        <v>#N/A</v>
      </c>
      <c r="E111" s="60" t="str">
        <f>IF(C111,"Nenhuma",VLOOKUP(B111,Funcoes_Outputs!B:C,2,FALSE))</f>
        <v>calcular_eventos</v>
      </c>
      <c r="F111" s="60" t="e">
        <f t="shared" si="3"/>
        <v>#N/A</v>
      </c>
      <c r="G111" s="60" t="e">
        <f>VLOOKUP(A111,Modulos!$A:$C,2,FALSE)</f>
        <v>#N/A</v>
      </c>
      <c r="H111" s="60" t="e">
        <f t="shared" si="4"/>
        <v>#N/A</v>
      </c>
      <c r="I111" s="60">
        <f t="shared" si="5"/>
        <v>4</v>
      </c>
    </row>
    <row r="112" spans="1:9" x14ac:dyDescent="0.25">
      <c r="A112" s="60" t="s">
        <v>118</v>
      </c>
      <c r="B112" s="60" t="s">
        <v>62</v>
      </c>
      <c r="C112" s="60" t="b">
        <f>FALSE</f>
        <v>0</v>
      </c>
      <c r="D112" s="60" t="e">
        <f>VLOOKUP(A112,Modulos!A:C,2,FALSE)</f>
        <v>#N/A</v>
      </c>
      <c r="E112" s="60" t="str">
        <f>IF(C112,"Nenhuma",VLOOKUP(B112,Funcoes_Outputs!B:C,2,FALSE))</f>
        <v>calcular_eventos</v>
      </c>
      <c r="F112" s="60" t="e">
        <f t="shared" si="3"/>
        <v>#N/A</v>
      </c>
      <c r="G112" s="60" t="e">
        <f>VLOOKUP(A112,Modulos!$A:$C,2,FALSE)</f>
        <v>#N/A</v>
      </c>
      <c r="H112" s="60" t="e">
        <f t="shared" si="4"/>
        <v>#N/A</v>
      </c>
      <c r="I112" s="60">
        <f t="shared" si="5"/>
        <v>7</v>
      </c>
    </row>
    <row r="113" spans="1:9" x14ac:dyDescent="0.25">
      <c r="A113" s="60" t="s">
        <v>118</v>
      </c>
      <c r="B113" s="60" t="s">
        <v>66</v>
      </c>
      <c r="C113" s="60" t="b">
        <f>FALSE</f>
        <v>0</v>
      </c>
      <c r="D113" s="60" t="e">
        <f>VLOOKUP(A113,Modulos!A:C,2,FALSE)</f>
        <v>#N/A</v>
      </c>
      <c r="E113" s="60" t="str">
        <f>IF(C113,"Nenhuma",VLOOKUP(B113,Funcoes_Outputs!B:C,2,FALSE))</f>
        <v>calcular_eventos</v>
      </c>
      <c r="F113" s="60" t="e">
        <f t="shared" si="3"/>
        <v>#N/A</v>
      </c>
      <c r="G113" s="60" t="e">
        <f>VLOOKUP(A113,Modulos!$A:$C,2,FALSE)</f>
        <v>#N/A</v>
      </c>
      <c r="H113" s="60" t="e">
        <f t="shared" si="4"/>
        <v>#N/A</v>
      </c>
      <c r="I113" s="60">
        <f t="shared" si="5"/>
        <v>4</v>
      </c>
    </row>
    <row r="114" spans="1:9" x14ac:dyDescent="0.25">
      <c r="A114" s="60" t="s">
        <v>118</v>
      </c>
      <c r="B114" s="60" t="s">
        <v>51</v>
      </c>
      <c r="C114" s="60" t="b">
        <f>FALSE</f>
        <v>0</v>
      </c>
      <c r="D114" s="60" t="e">
        <f>VLOOKUP(A114,Modulos!A:C,2,FALSE)</f>
        <v>#N/A</v>
      </c>
      <c r="E114" s="60" t="str">
        <f>IF(C114,"Nenhuma",VLOOKUP(B114,Funcoes_Outputs!B:C,2,FALSE))</f>
        <v>calcular_eventos</v>
      </c>
      <c r="F114" s="60" t="e">
        <f t="shared" si="3"/>
        <v>#N/A</v>
      </c>
      <c r="G114" s="60" t="e">
        <f>VLOOKUP(A114,Modulos!$A:$C,2,FALSE)</f>
        <v>#N/A</v>
      </c>
      <c r="H114" s="60" t="e">
        <f t="shared" si="4"/>
        <v>#N/A</v>
      </c>
      <c r="I114" s="60">
        <f t="shared" si="5"/>
        <v>9</v>
      </c>
    </row>
    <row r="115" spans="1:9" x14ac:dyDescent="0.25">
      <c r="A115" s="60" t="s">
        <v>118</v>
      </c>
      <c r="B115" s="60" t="s">
        <v>55</v>
      </c>
      <c r="C115" s="60" t="b">
        <f>FALSE</f>
        <v>0</v>
      </c>
      <c r="D115" s="60" t="e">
        <f>VLOOKUP(A115,Modulos!A:C,2,FALSE)</f>
        <v>#N/A</v>
      </c>
      <c r="E115" s="60" t="str">
        <f>IF(C115,"Nenhuma",VLOOKUP(B115,Funcoes_Outputs!B:C,2,FALSE))</f>
        <v>calcular_eventos</v>
      </c>
      <c r="F115" s="60" t="e">
        <f t="shared" si="3"/>
        <v>#N/A</v>
      </c>
      <c r="G115" s="60" t="e">
        <f>VLOOKUP(A115,Modulos!$A:$C,2,FALSE)</f>
        <v>#N/A</v>
      </c>
      <c r="H115" s="60" t="e">
        <f t="shared" si="4"/>
        <v>#N/A</v>
      </c>
      <c r="I115" s="60">
        <f t="shared" si="5"/>
        <v>4</v>
      </c>
    </row>
    <row r="116" spans="1:9" x14ac:dyDescent="0.25">
      <c r="A116" s="60" t="s">
        <v>118</v>
      </c>
      <c r="B116" s="60" t="s">
        <v>59</v>
      </c>
      <c r="C116" s="60" t="b">
        <f>FALSE</f>
        <v>0</v>
      </c>
      <c r="D116" s="60" t="e">
        <f>VLOOKUP(A116,Modulos!A:C,2,FALSE)</f>
        <v>#N/A</v>
      </c>
      <c r="E116" s="60" t="str">
        <f>IF(C116,"Nenhuma",VLOOKUP(B116,Funcoes_Outputs!B:C,2,FALSE))</f>
        <v>calcular_eventos</v>
      </c>
      <c r="F116" s="60" t="e">
        <f t="shared" si="3"/>
        <v>#N/A</v>
      </c>
      <c r="G116" s="60" t="e">
        <f>VLOOKUP(A116,Modulos!$A:$C,2,FALSE)</f>
        <v>#N/A</v>
      </c>
      <c r="H116" s="60" t="e">
        <f t="shared" si="4"/>
        <v>#N/A</v>
      </c>
      <c r="I116" s="60">
        <f t="shared" si="5"/>
        <v>8</v>
      </c>
    </row>
    <row r="117" spans="1:9" x14ac:dyDescent="0.25">
      <c r="A117" s="60" t="s">
        <v>118</v>
      </c>
      <c r="B117" s="60" t="s">
        <v>63</v>
      </c>
      <c r="C117" s="60" t="b">
        <f>FALSE</f>
        <v>0</v>
      </c>
      <c r="D117" s="60" t="e">
        <f>VLOOKUP(A117,Modulos!A:C,2,FALSE)</f>
        <v>#N/A</v>
      </c>
      <c r="E117" s="60" t="str">
        <f>IF(C117,"Nenhuma",VLOOKUP(B117,Funcoes_Outputs!B:C,2,FALSE))</f>
        <v>calcular_eventos</v>
      </c>
      <c r="F117" s="60" t="e">
        <f t="shared" si="3"/>
        <v>#N/A</v>
      </c>
      <c r="G117" s="60" t="e">
        <f>VLOOKUP(A117,Modulos!$A:$C,2,FALSE)</f>
        <v>#N/A</v>
      </c>
      <c r="H117" s="60" t="e">
        <f t="shared" si="4"/>
        <v>#N/A</v>
      </c>
      <c r="I117" s="60">
        <f t="shared" si="5"/>
        <v>4</v>
      </c>
    </row>
    <row r="118" spans="1:9" x14ac:dyDescent="0.25">
      <c r="A118" s="60" t="s">
        <v>118</v>
      </c>
      <c r="B118" s="60" t="s">
        <v>52</v>
      </c>
      <c r="C118" s="60" t="b">
        <f>FALSE</f>
        <v>0</v>
      </c>
      <c r="D118" s="60" t="e">
        <f>VLOOKUP(A118,Modulos!A:C,2,FALSE)</f>
        <v>#N/A</v>
      </c>
      <c r="E118" s="60" t="str">
        <f>IF(C118,"Nenhuma",VLOOKUP(B118,Funcoes_Outputs!B:C,2,FALSE))</f>
        <v>calcular_eventos</v>
      </c>
      <c r="F118" s="60" t="e">
        <f t="shared" si="3"/>
        <v>#N/A</v>
      </c>
      <c r="G118" s="60" t="e">
        <f>VLOOKUP(A118,Modulos!$A:$C,2,FALSE)</f>
        <v>#N/A</v>
      </c>
      <c r="H118" s="60" t="e">
        <f t="shared" si="4"/>
        <v>#N/A</v>
      </c>
      <c r="I118" s="60">
        <f t="shared" si="5"/>
        <v>10</v>
      </c>
    </row>
    <row r="119" spans="1:9" x14ac:dyDescent="0.25">
      <c r="A119" s="60" t="s">
        <v>118</v>
      </c>
      <c r="B119" s="60" t="s">
        <v>56</v>
      </c>
      <c r="C119" s="60" t="b">
        <f>FALSE</f>
        <v>0</v>
      </c>
      <c r="D119" s="60" t="e">
        <f>VLOOKUP(A119,Modulos!A:C,2,FALSE)</f>
        <v>#N/A</v>
      </c>
      <c r="E119" s="60" t="str">
        <f>IF(C119,"Nenhuma",VLOOKUP(B119,Funcoes_Outputs!B:C,2,FALSE))</f>
        <v>calcular_eventos</v>
      </c>
      <c r="F119" s="60" t="e">
        <f t="shared" si="3"/>
        <v>#N/A</v>
      </c>
      <c r="G119" s="60" t="e">
        <f>VLOOKUP(A119,Modulos!$A:$C,2,FALSE)</f>
        <v>#N/A</v>
      </c>
      <c r="H119" s="60" t="e">
        <f t="shared" si="4"/>
        <v>#N/A</v>
      </c>
      <c r="I119" s="60">
        <f t="shared" si="5"/>
        <v>5</v>
      </c>
    </row>
    <row r="120" spans="1:9" x14ac:dyDescent="0.25">
      <c r="A120" s="60" t="s">
        <v>118</v>
      </c>
      <c r="B120" s="60" t="s">
        <v>60</v>
      </c>
      <c r="C120" s="60" t="b">
        <f>FALSE</f>
        <v>0</v>
      </c>
      <c r="D120" s="60" t="e">
        <f>VLOOKUP(A120,Modulos!A:C,2,FALSE)</f>
        <v>#N/A</v>
      </c>
      <c r="E120" s="60" t="str">
        <f>IF(C120,"Nenhuma",VLOOKUP(B120,Funcoes_Outputs!B:C,2,FALSE))</f>
        <v>calcular_eventos</v>
      </c>
      <c r="F120" s="60" t="e">
        <f t="shared" si="3"/>
        <v>#N/A</v>
      </c>
      <c r="G120" s="60" t="e">
        <f>VLOOKUP(A120,Modulos!$A:$C,2,FALSE)</f>
        <v>#N/A</v>
      </c>
      <c r="H120" s="60" t="e">
        <f t="shared" si="4"/>
        <v>#N/A</v>
      </c>
      <c r="I120" s="60">
        <f t="shared" si="5"/>
        <v>9</v>
      </c>
    </row>
    <row r="121" spans="1:9" x14ac:dyDescent="0.25">
      <c r="A121" s="60" t="s">
        <v>118</v>
      </c>
      <c r="B121" s="60" t="s">
        <v>64</v>
      </c>
      <c r="C121" s="60" t="b">
        <f>FALSE</f>
        <v>0</v>
      </c>
      <c r="D121" s="60" t="e">
        <f>VLOOKUP(A121,Modulos!A:C,2,FALSE)</f>
        <v>#N/A</v>
      </c>
      <c r="E121" s="60" t="str">
        <f>IF(C121,"Nenhuma",VLOOKUP(B121,Funcoes_Outputs!B:C,2,FALSE))</f>
        <v>calcular_eventos</v>
      </c>
      <c r="F121" s="60" t="e">
        <f t="shared" si="3"/>
        <v>#N/A</v>
      </c>
      <c r="G121" s="60" t="e">
        <f>VLOOKUP(A121,Modulos!$A:$C,2,FALSE)</f>
        <v>#N/A</v>
      </c>
      <c r="H121" s="60" t="e">
        <f t="shared" si="4"/>
        <v>#N/A</v>
      </c>
      <c r="I121" s="60">
        <f t="shared" si="5"/>
        <v>5</v>
      </c>
    </row>
    <row r="122" spans="1:9" x14ac:dyDescent="0.25">
      <c r="A122" s="60" t="s">
        <v>118</v>
      </c>
      <c r="B122" s="60" t="s">
        <v>50</v>
      </c>
      <c r="C122" s="60" t="b">
        <f>FALSE</f>
        <v>0</v>
      </c>
      <c r="D122" s="60" t="e">
        <f>VLOOKUP(A122,Modulos!A:C,2,FALSE)</f>
        <v>#N/A</v>
      </c>
      <c r="E122" s="60" t="str">
        <f>IF(C122,"Nenhuma",VLOOKUP(B122,Funcoes_Outputs!B:C,2,FALSE))</f>
        <v>calcular_faltas</v>
      </c>
      <c r="F122" s="60" t="e">
        <f t="shared" si="3"/>
        <v>#N/A</v>
      </c>
      <c r="G122" s="60" t="e">
        <f>VLOOKUP(A122,Modulos!$A:$C,2,FALSE)</f>
        <v>#N/A</v>
      </c>
      <c r="H122" s="60" t="e">
        <f t="shared" si="4"/>
        <v>#N/A</v>
      </c>
      <c r="I122" s="60">
        <f t="shared" si="5"/>
        <v>2</v>
      </c>
    </row>
    <row r="123" spans="1:9" x14ac:dyDescent="0.25">
      <c r="A123" s="60" t="s">
        <v>221</v>
      </c>
      <c r="B123" s="60" t="s">
        <v>219</v>
      </c>
      <c r="C123" s="60" t="b">
        <f>TRUE</f>
        <v>1</v>
      </c>
      <c r="D123" s="60" t="b">
        <f>VLOOKUP(A123,Modulos!A:C,2,FALSE)</f>
        <v>0</v>
      </c>
      <c r="E123" s="60" t="str">
        <f>IF(C123,"Nenhuma",VLOOKUP(B123,Funcoes_Outputs!B:C,2,FALSE))</f>
        <v>Nenhuma</v>
      </c>
      <c r="F123" s="60" t="b">
        <f t="shared" si="3"/>
        <v>0</v>
      </c>
      <c r="G123" s="60" t="b">
        <f>VLOOKUP(A123,Modulos!$A:$C,2,FALSE)</f>
        <v>0</v>
      </c>
      <c r="H123" s="60" t="b">
        <f t="shared" si="4"/>
        <v>0</v>
      </c>
      <c r="I123" s="60">
        <f t="shared" si="5"/>
        <v>1</v>
      </c>
    </row>
    <row r="124" spans="1:9" x14ac:dyDescent="0.25">
      <c r="A124" s="60" t="s">
        <v>221</v>
      </c>
      <c r="B124" s="60" t="s">
        <v>471</v>
      </c>
      <c r="C124" s="60" t="b">
        <f>TRUE</f>
        <v>1</v>
      </c>
      <c r="D124" s="60" t="b">
        <f>VLOOKUP(A124,Modulos!A:C,2,FALSE)</f>
        <v>0</v>
      </c>
      <c r="E124" s="60" t="str">
        <f>IF(C124,"Nenhuma",VLOOKUP(B124,Funcoes_Outputs!B:C,2,FALSE))</f>
        <v>Nenhuma</v>
      </c>
      <c r="F124" s="60" t="b">
        <f t="shared" si="3"/>
        <v>0</v>
      </c>
      <c r="G124" s="60" t="b">
        <f>VLOOKUP(A124,Modulos!$A:$C,2,FALSE)</f>
        <v>0</v>
      </c>
      <c r="H124" s="60" t="b">
        <f t="shared" si="4"/>
        <v>0</v>
      </c>
      <c r="I124" s="60">
        <f t="shared" si="5"/>
        <v>1</v>
      </c>
    </row>
    <row r="125" spans="1:9" x14ac:dyDescent="0.25">
      <c r="A125" s="60" t="s">
        <v>221</v>
      </c>
      <c r="B125" s="60" t="s">
        <v>79</v>
      </c>
      <c r="C125" s="60" t="b">
        <f>TRUE</f>
        <v>1</v>
      </c>
      <c r="D125" s="60" t="b">
        <f>VLOOKUP(A125,Modulos!A:C,2,FALSE)</f>
        <v>0</v>
      </c>
      <c r="E125" s="60" t="str">
        <f>IF(C125,"Nenhuma",VLOOKUP(B125,Funcoes_Outputs!B:C,2,FALSE))</f>
        <v>Nenhuma</v>
      </c>
      <c r="F125" s="60" t="b">
        <f t="shared" si="3"/>
        <v>0</v>
      </c>
      <c r="G125" s="60" t="b">
        <f>VLOOKUP(A125,Modulos!$A:$C,2,FALSE)</f>
        <v>0</v>
      </c>
      <c r="H125" s="60" t="b">
        <f t="shared" si="4"/>
        <v>0</v>
      </c>
      <c r="I125" s="60">
        <f t="shared" si="5"/>
        <v>1</v>
      </c>
    </row>
    <row r="126" spans="1:9" x14ac:dyDescent="0.25">
      <c r="A126" s="60" t="s">
        <v>221</v>
      </c>
      <c r="B126" s="60" t="s">
        <v>80</v>
      </c>
      <c r="C126" s="60" t="b">
        <f>TRUE</f>
        <v>1</v>
      </c>
      <c r="D126" s="60" t="b">
        <f>VLOOKUP(A126,Modulos!A:C,2,FALSE)</f>
        <v>0</v>
      </c>
      <c r="E126" s="60" t="str">
        <f>IF(C126,"Nenhuma",VLOOKUP(B126,Funcoes_Outputs!B:C,2,FALSE))</f>
        <v>Nenhuma</v>
      </c>
      <c r="F126" s="60" t="b">
        <f t="shared" si="3"/>
        <v>0</v>
      </c>
      <c r="G126" s="60" t="b">
        <f>VLOOKUP(A126,Modulos!$A:$C,2,FALSE)</f>
        <v>0</v>
      </c>
      <c r="H126" s="60" t="b">
        <f t="shared" si="4"/>
        <v>0</v>
      </c>
      <c r="I126" s="60">
        <f t="shared" si="5"/>
        <v>1</v>
      </c>
    </row>
    <row r="127" spans="1:9" x14ac:dyDescent="0.25">
      <c r="A127" s="60" t="s">
        <v>213</v>
      </c>
      <c r="B127" s="60" t="s">
        <v>469</v>
      </c>
      <c r="C127" s="60" t="b">
        <f>TRUE</f>
        <v>1</v>
      </c>
      <c r="D127" s="60" t="b">
        <f>VLOOKUP(A127,Modulos!A:C,2,FALSE)</f>
        <v>0</v>
      </c>
      <c r="E127" s="60" t="str">
        <f>IF(C127,"Nenhuma",VLOOKUP(B127,Funcoes_Outputs!B:C,2,FALSE))</f>
        <v>Nenhuma</v>
      </c>
      <c r="F127" s="60" t="b">
        <f t="shared" si="3"/>
        <v>0</v>
      </c>
      <c r="G127" s="60" t="b">
        <f>VLOOKUP(A127,Modulos!$A:$C,2,FALSE)</f>
        <v>0</v>
      </c>
      <c r="H127" s="60" t="b">
        <f t="shared" si="4"/>
        <v>0</v>
      </c>
      <c r="I127" s="60">
        <f t="shared" si="5"/>
        <v>1</v>
      </c>
    </row>
    <row r="128" spans="1:9" x14ac:dyDescent="0.25">
      <c r="A128" s="60" t="s">
        <v>213</v>
      </c>
      <c r="B128" s="60" t="s">
        <v>470</v>
      </c>
      <c r="C128" s="60" t="b">
        <f>TRUE</f>
        <v>1</v>
      </c>
      <c r="D128" s="60" t="b">
        <f>VLOOKUP(A128,Modulos!A:C,2,FALSE)</f>
        <v>0</v>
      </c>
      <c r="E128" s="60" t="str">
        <f>IF(C128,"Nenhuma",VLOOKUP(B128,Funcoes_Outputs!B:C,2,FALSE))</f>
        <v>Nenhuma</v>
      </c>
      <c r="F128" s="60" t="b">
        <f t="shared" si="3"/>
        <v>0</v>
      </c>
      <c r="G128" s="60" t="b">
        <f>VLOOKUP(A128,Modulos!$A:$C,2,FALSE)</f>
        <v>0</v>
      </c>
      <c r="H128" s="60" t="b">
        <f t="shared" si="4"/>
        <v>0</v>
      </c>
      <c r="I128" s="60">
        <f t="shared" si="5"/>
        <v>1</v>
      </c>
    </row>
    <row r="129" spans="1:9" x14ac:dyDescent="0.25">
      <c r="A129" s="60" t="s">
        <v>213</v>
      </c>
      <c r="B129" s="60" t="s">
        <v>53</v>
      </c>
      <c r="C129" s="60" t="b">
        <f>FALSE</f>
        <v>0</v>
      </c>
      <c r="D129" s="60" t="b">
        <f>VLOOKUP(A129,Modulos!A:C,2,FALSE)</f>
        <v>0</v>
      </c>
      <c r="E129" s="60" t="str">
        <f>IF(C129,"Nenhuma",VLOOKUP(B129,Funcoes_Outputs!B:C,2,FALSE))</f>
        <v>calcular_eventos</v>
      </c>
      <c r="F129" s="60" t="b">
        <f t="shared" si="3"/>
        <v>0</v>
      </c>
      <c r="G129" s="60" t="b">
        <f>VLOOKUP(A129,Modulos!$A:$C,2,FALSE)</f>
        <v>0</v>
      </c>
      <c r="H129" s="60" t="b">
        <f t="shared" si="4"/>
        <v>0</v>
      </c>
      <c r="I129" s="60">
        <f t="shared" si="5"/>
        <v>7</v>
      </c>
    </row>
    <row r="130" spans="1:9" x14ac:dyDescent="0.25">
      <c r="A130" s="60" t="s">
        <v>213</v>
      </c>
      <c r="B130" s="60" t="s">
        <v>54</v>
      </c>
      <c r="C130" s="60" t="b">
        <f>FALSE</f>
        <v>0</v>
      </c>
      <c r="D130" s="60" t="b">
        <f>VLOOKUP(A130,Modulos!A:C,2,FALSE)</f>
        <v>0</v>
      </c>
      <c r="E130" s="60" t="str">
        <f>IF(C130,"Nenhuma",VLOOKUP(B130,Funcoes_Outputs!B:C,2,FALSE))</f>
        <v>calcular_eventos</v>
      </c>
      <c r="F130" s="60" t="b">
        <f t="shared" si="3"/>
        <v>0</v>
      </c>
      <c r="G130" s="60" t="b">
        <f>VLOOKUP(A130,Modulos!$A:$C,2,FALSE)</f>
        <v>0</v>
      </c>
      <c r="H130" s="60" t="b">
        <f t="shared" si="4"/>
        <v>0</v>
      </c>
      <c r="I130" s="60">
        <f t="shared" ref="I130:I193" si="12">COUNTIF($B:$B,B130)</f>
        <v>8</v>
      </c>
    </row>
    <row r="131" spans="1:9" x14ac:dyDescent="0.25">
      <c r="A131" s="60" t="s">
        <v>213</v>
      </c>
      <c r="B131" s="60" t="s">
        <v>51</v>
      </c>
      <c r="C131" s="60" t="b">
        <f>FALSE</f>
        <v>0</v>
      </c>
      <c r="D131" s="60" t="b">
        <f>VLOOKUP(A131,Modulos!A:C,2,FALSE)</f>
        <v>0</v>
      </c>
      <c r="E131" s="60" t="str">
        <f>IF(C131,"Nenhuma",VLOOKUP(B131,Funcoes_Outputs!B:C,2,FALSE))</f>
        <v>calcular_eventos</v>
      </c>
      <c r="F131" s="60" t="b">
        <f t="shared" si="3"/>
        <v>0</v>
      </c>
      <c r="G131" s="60" t="b">
        <f>VLOOKUP(A131,Modulos!$A:$C,2,FALSE)</f>
        <v>0</v>
      </c>
      <c r="H131" s="60" t="b">
        <f t="shared" si="4"/>
        <v>0</v>
      </c>
      <c r="I131" s="60">
        <f t="shared" si="12"/>
        <v>9</v>
      </c>
    </row>
    <row r="132" spans="1:9" x14ac:dyDescent="0.25">
      <c r="A132" s="60" t="s">
        <v>213</v>
      </c>
      <c r="B132" s="60" t="s">
        <v>52</v>
      </c>
      <c r="C132" s="60" t="b">
        <f>FALSE</f>
        <v>0</v>
      </c>
      <c r="D132" s="60" t="b">
        <f>VLOOKUP(A132,Modulos!A:C,2,FALSE)</f>
        <v>0</v>
      </c>
      <c r="E132" s="60" t="str">
        <f>IF(C132,"Nenhuma",VLOOKUP(B132,Funcoes_Outputs!B:C,2,FALSE))</f>
        <v>calcular_eventos</v>
      </c>
      <c r="F132" s="60" t="b">
        <f t="shared" si="3"/>
        <v>0</v>
      </c>
      <c r="G132" s="60" t="b">
        <f>VLOOKUP(A132,Modulos!$A:$C,2,FALSE)</f>
        <v>0</v>
      </c>
      <c r="H132" s="60" t="b">
        <f t="shared" si="4"/>
        <v>0</v>
      </c>
      <c r="I132" s="60">
        <f t="shared" si="12"/>
        <v>10</v>
      </c>
    </row>
    <row r="133" spans="1:9" x14ac:dyDescent="0.25">
      <c r="A133" s="60" t="s">
        <v>114</v>
      </c>
      <c r="B133" s="60" t="s">
        <v>115</v>
      </c>
      <c r="C133" s="60" t="b">
        <f>TRUE</f>
        <v>1</v>
      </c>
      <c r="D133" s="60" t="b">
        <f>VLOOKUP(A133,Modulos!A:C,2,FALSE)</f>
        <v>0</v>
      </c>
      <c r="E133" s="60" t="str">
        <f>IF(C133,"Nenhuma",VLOOKUP(B133,Funcoes_Outputs!B:C,2,FALSE))</f>
        <v>Nenhuma</v>
      </c>
      <c r="F133" s="60" t="b">
        <f t="shared" si="3"/>
        <v>0</v>
      </c>
      <c r="G133" s="60" t="b">
        <f>VLOOKUP(A133,Modulos!$A:$C,2,FALSE)</f>
        <v>0</v>
      </c>
      <c r="H133" s="60" t="b">
        <f t="shared" si="4"/>
        <v>0</v>
      </c>
      <c r="I133" s="60">
        <f t="shared" si="12"/>
        <v>1</v>
      </c>
    </row>
    <row r="134" spans="1:9" x14ac:dyDescent="0.25">
      <c r="A134" s="60" t="s">
        <v>114</v>
      </c>
      <c r="B134" s="60" t="s">
        <v>53</v>
      </c>
      <c r="C134" s="60" t="b">
        <f>FALSE</f>
        <v>0</v>
      </c>
      <c r="D134" s="60" t="b">
        <f>VLOOKUP(A134,Modulos!A:C,2,FALSE)</f>
        <v>0</v>
      </c>
      <c r="E134" s="60" t="str">
        <f>IF(C134,"Nenhuma",VLOOKUP(B134,Funcoes_Outputs!B:C,2,FALSE))</f>
        <v>calcular_eventos</v>
      </c>
      <c r="F134" s="60" t="b">
        <f t="shared" si="3"/>
        <v>0</v>
      </c>
      <c r="G134" s="60" t="b">
        <f>VLOOKUP(A134,Modulos!$A:$C,2,FALSE)</f>
        <v>0</v>
      </c>
      <c r="H134" s="60" t="b">
        <f t="shared" si="4"/>
        <v>0</v>
      </c>
      <c r="I134" s="60">
        <f t="shared" si="12"/>
        <v>7</v>
      </c>
    </row>
    <row r="135" spans="1:9" x14ac:dyDescent="0.25">
      <c r="A135" s="60" t="s">
        <v>114</v>
      </c>
      <c r="B135" s="60" t="s">
        <v>61</v>
      </c>
      <c r="C135" s="60" t="b">
        <f>FALSE</f>
        <v>0</v>
      </c>
      <c r="D135" s="60" t="b">
        <f>VLOOKUP(A135,Modulos!A:C,2,FALSE)</f>
        <v>0</v>
      </c>
      <c r="E135" s="60" t="str">
        <f>IF(C135,"Nenhuma",VLOOKUP(B135,Funcoes_Outputs!B:C,2,FALSE))</f>
        <v>calcular_eventos</v>
      </c>
      <c r="F135" s="60" t="b">
        <f t="shared" si="3"/>
        <v>0</v>
      </c>
      <c r="G135" s="60" t="b">
        <f>VLOOKUP(A135,Modulos!$A:$C,2,FALSE)</f>
        <v>0</v>
      </c>
      <c r="H135" s="60" t="b">
        <f t="shared" si="4"/>
        <v>0</v>
      </c>
      <c r="I135" s="60">
        <f t="shared" si="12"/>
        <v>6</v>
      </c>
    </row>
    <row r="136" spans="1:9" x14ac:dyDescent="0.25">
      <c r="A136" s="60" t="s">
        <v>114</v>
      </c>
      <c r="B136" s="60" t="s">
        <v>54</v>
      </c>
      <c r="C136" s="60" t="b">
        <f>FALSE</f>
        <v>0</v>
      </c>
      <c r="D136" s="60" t="b">
        <f>VLOOKUP(A136,Modulos!A:C,2,FALSE)</f>
        <v>0</v>
      </c>
      <c r="E136" s="60" t="str">
        <f>IF(C136,"Nenhuma",VLOOKUP(B136,Funcoes_Outputs!B:C,2,FALSE))</f>
        <v>calcular_eventos</v>
      </c>
      <c r="F136" s="60" t="b">
        <f t="shared" ref="F136:F165" si="13">AND(C136,D136)</f>
        <v>0</v>
      </c>
      <c r="G136" s="60" t="b">
        <f>VLOOKUP(A136,Modulos!$A:$C,2,FALSE)</f>
        <v>0</v>
      </c>
      <c r="H136" s="60" t="b">
        <f t="shared" ref="H136:H165" si="14">AND(G136,C136)</f>
        <v>0</v>
      </c>
      <c r="I136" s="60">
        <f t="shared" si="12"/>
        <v>8</v>
      </c>
    </row>
    <row r="137" spans="1:9" x14ac:dyDescent="0.25">
      <c r="A137" s="60" t="s">
        <v>114</v>
      </c>
      <c r="B137" s="60" t="s">
        <v>62</v>
      </c>
      <c r="C137" s="60" t="b">
        <f>FALSE</f>
        <v>0</v>
      </c>
      <c r="D137" s="60" t="b">
        <f>VLOOKUP(A137,Modulos!A:C,2,FALSE)</f>
        <v>0</v>
      </c>
      <c r="E137" s="60" t="str">
        <f>IF(C137,"Nenhuma",VLOOKUP(B137,Funcoes_Outputs!B:C,2,FALSE))</f>
        <v>calcular_eventos</v>
      </c>
      <c r="F137" s="60" t="b">
        <f t="shared" si="13"/>
        <v>0</v>
      </c>
      <c r="G137" s="60" t="b">
        <f>VLOOKUP(A137,Modulos!$A:$C,2,FALSE)</f>
        <v>0</v>
      </c>
      <c r="H137" s="60" t="b">
        <f t="shared" si="14"/>
        <v>0</v>
      </c>
      <c r="I137" s="60">
        <f t="shared" si="12"/>
        <v>7</v>
      </c>
    </row>
    <row r="138" spans="1:9" x14ac:dyDescent="0.25">
      <c r="A138" s="60" t="s">
        <v>114</v>
      </c>
      <c r="B138" s="60" t="s">
        <v>51</v>
      </c>
      <c r="C138" s="60" t="b">
        <f>FALSE</f>
        <v>0</v>
      </c>
      <c r="D138" s="60" t="b">
        <f>VLOOKUP(A138,Modulos!A:C,2,FALSE)</f>
        <v>0</v>
      </c>
      <c r="E138" s="60" t="str">
        <f>IF(C138,"Nenhuma",VLOOKUP(B138,Funcoes_Outputs!B:C,2,FALSE))</f>
        <v>calcular_eventos</v>
      </c>
      <c r="F138" s="60" t="b">
        <f t="shared" si="13"/>
        <v>0</v>
      </c>
      <c r="G138" s="60" t="b">
        <f>VLOOKUP(A138,Modulos!$A:$C,2,FALSE)</f>
        <v>0</v>
      </c>
      <c r="H138" s="60" t="b">
        <f t="shared" si="14"/>
        <v>0</v>
      </c>
      <c r="I138" s="60">
        <f t="shared" si="12"/>
        <v>9</v>
      </c>
    </row>
    <row r="139" spans="1:9" x14ac:dyDescent="0.25">
      <c r="A139" s="60" t="s">
        <v>114</v>
      </c>
      <c r="B139" s="60" t="s">
        <v>59</v>
      </c>
      <c r="C139" s="60" t="b">
        <f>FALSE</f>
        <v>0</v>
      </c>
      <c r="D139" s="60" t="b">
        <f>VLOOKUP(A139,Modulos!A:C,2,FALSE)</f>
        <v>0</v>
      </c>
      <c r="E139" s="60" t="str">
        <f>IF(C139,"Nenhuma",VLOOKUP(B139,Funcoes_Outputs!B:C,2,FALSE))</f>
        <v>calcular_eventos</v>
      </c>
      <c r="F139" s="60" t="b">
        <f t="shared" si="13"/>
        <v>0</v>
      </c>
      <c r="G139" s="60" t="b">
        <f>VLOOKUP(A139,Modulos!$A:$C,2,FALSE)</f>
        <v>0</v>
      </c>
      <c r="H139" s="60" t="b">
        <f t="shared" si="14"/>
        <v>0</v>
      </c>
      <c r="I139" s="60">
        <f t="shared" si="12"/>
        <v>8</v>
      </c>
    </row>
    <row r="140" spans="1:9" x14ac:dyDescent="0.25">
      <c r="A140" s="60" t="s">
        <v>114</v>
      </c>
      <c r="B140" s="60" t="s">
        <v>52</v>
      </c>
      <c r="C140" s="60" t="b">
        <f>FALSE</f>
        <v>0</v>
      </c>
      <c r="D140" s="60" t="b">
        <f>VLOOKUP(A140,Modulos!A:C,2,FALSE)</f>
        <v>0</v>
      </c>
      <c r="E140" s="60" t="str">
        <f>IF(C140,"Nenhuma",VLOOKUP(B140,Funcoes_Outputs!B:C,2,FALSE))</f>
        <v>calcular_eventos</v>
      </c>
      <c r="F140" s="60" t="b">
        <f t="shared" si="13"/>
        <v>0</v>
      </c>
      <c r="G140" s="60" t="b">
        <f>VLOOKUP(A140,Modulos!$A:$C,2,FALSE)</f>
        <v>0</v>
      </c>
      <c r="H140" s="60" t="b">
        <f t="shared" si="14"/>
        <v>0</v>
      </c>
      <c r="I140" s="60">
        <f t="shared" si="12"/>
        <v>10</v>
      </c>
    </row>
    <row r="141" spans="1:9" x14ac:dyDescent="0.25">
      <c r="A141" s="60" t="s">
        <v>114</v>
      </c>
      <c r="B141" s="60" t="s">
        <v>60</v>
      </c>
      <c r="C141" s="60" t="b">
        <f>FALSE</f>
        <v>0</v>
      </c>
      <c r="D141" s="60" t="b">
        <f>VLOOKUP(A141,Modulos!A:C,2,FALSE)</f>
        <v>0</v>
      </c>
      <c r="E141" s="60" t="str">
        <f>IF(C141,"Nenhuma",VLOOKUP(B141,Funcoes_Outputs!B:C,2,FALSE))</f>
        <v>calcular_eventos</v>
      </c>
      <c r="F141" s="60" t="b">
        <f t="shared" si="13"/>
        <v>0</v>
      </c>
      <c r="G141" s="60" t="b">
        <f>VLOOKUP(A141,Modulos!$A:$C,2,FALSE)</f>
        <v>0</v>
      </c>
      <c r="H141" s="60" t="b">
        <f t="shared" si="14"/>
        <v>0</v>
      </c>
      <c r="I141" s="60">
        <f t="shared" si="12"/>
        <v>9</v>
      </c>
    </row>
    <row r="142" spans="1:9" x14ac:dyDescent="0.25">
      <c r="A142" s="60" t="s">
        <v>102</v>
      </c>
      <c r="B142" s="60" t="s">
        <v>103</v>
      </c>
      <c r="C142" s="60" t="b">
        <f>TRUE</f>
        <v>1</v>
      </c>
      <c r="D142" s="60" t="b">
        <f>VLOOKUP(A142,Modulos!A:C,2,FALSE)</f>
        <v>0</v>
      </c>
      <c r="E142" s="60" t="str">
        <f>IF(C142,"Nenhuma",VLOOKUP(B142,Funcoes_Outputs!B:C,2,FALSE))</f>
        <v>Nenhuma</v>
      </c>
      <c r="F142" s="60" t="b">
        <f t="shared" si="13"/>
        <v>0</v>
      </c>
      <c r="G142" s="60" t="b">
        <f>VLOOKUP(A142,Modulos!$A:$C,2,FALSE)</f>
        <v>0</v>
      </c>
      <c r="H142" s="60" t="b">
        <f t="shared" si="14"/>
        <v>0</v>
      </c>
      <c r="I142" s="60">
        <f t="shared" si="12"/>
        <v>1</v>
      </c>
    </row>
    <row r="143" spans="1:9" x14ac:dyDescent="0.25">
      <c r="A143" s="60" t="s">
        <v>102</v>
      </c>
      <c r="B143" s="60" t="s">
        <v>12</v>
      </c>
      <c r="C143" s="60" t="b">
        <f>TRUE</f>
        <v>1</v>
      </c>
      <c r="D143" s="60" t="b">
        <f>VLOOKUP(A143,Modulos!A:C,2,FALSE)</f>
        <v>0</v>
      </c>
      <c r="E143" s="60" t="str">
        <f>IF(C143,"Nenhuma",VLOOKUP(B143,Funcoes_Outputs!B:C,2,FALSE))</f>
        <v>Nenhuma</v>
      </c>
      <c r="F143" s="60" t="b">
        <f t="shared" si="13"/>
        <v>0</v>
      </c>
      <c r="G143" s="60" t="b">
        <f>VLOOKUP(A143,Modulos!$A:$C,2,FALSE)</f>
        <v>0</v>
      </c>
      <c r="H143" s="60" t="b">
        <f t="shared" si="14"/>
        <v>0</v>
      </c>
      <c r="I143" s="60">
        <f t="shared" si="12"/>
        <v>3</v>
      </c>
    </row>
    <row r="144" spans="1:9" x14ac:dyDescent="0.25">
      <c r="A144" s="60" t="s">
        <v>102</v>
      </c>
      <c r="B144" s="60" t="s">
        <v>1</v>
      </c>
      <c r="C144" s="60" t="b">
        <f>TRUE</f>
        <v>1</v>
      </c>
      <c r="D144" s="60" t="b">
        <f>VLOOKUP(A144,Modulos!A:C,2,FALSE)</f>
        <v>0</v>
      </c>
      <c r="E144" s="60" t="str">
        <f>IF(C144,"Nenhuma",VLOOKUP(B144,Funcoes_Outputs!B:C,2,FALSE))</f>
        <v>Nenhuma</v>
      </c>
      <c r="F144" s="60" t="b">
        <f t="shared" si="13"/>
        <v>0</v>
      </c>
      <c r="G144" s="60" t="b">
        <f>VLOOKUP(A144,Modulos!$A:$C,2,FALSE)</f>
        <v>0</v>
      </c>
      <c r="H144" s="60" t="b">
        <f t="shared" si="14"/>
        <v>0</v>
      </c>
      <c r="I144" s="60">
        <f t="shared" si="12"/>
        <v>9</v>
      </c>
    </row>
    <row r="145" spans="1:9" x14ac:dyDescent="0.25">
      <c r="A145" s="60" t="s">
        <v>102</v>
      </c>
      <c r="B145" s="60" t="s">
        <v>13</v>
      </c>
      <c r="C145" s="60" t="b">
        <f>TRUE</f>
        <v>1</v>
      </c>
      <c r="D145" s="60" t="b">
        <f>VLOOKUP(A145,Modulos!A:C,2,FALSE)</f>
        <v>0</v>
      </c>
      <c r="E145" s="60" t="str">
        <f>IF(C145,"Nenhuma",VLOOKUP(B145,Funcoes_Outputs!B:C,2,FALSE))</f>
        <v>Nenhuma</v>
      </c>
      <c r="F145" s="60" t="b">
        <f t="shared" si="13"/>
        <v>0</v>
      </c>
      <c r="G145" s="60" t="b">
        <f>VLOOKUP(A145,Modulos!$A:$C,2,FALSE)</f>
        <v>0</v>
      </c>
      <c r="H145" s="60" t="b">
        <f t="shared" si="14"/>
        <v>0</v>
      </c>
      <c r="I145" s="60">
        <f t="shared" si="12"/>
        <v>2</v>
      </c>
    </row>
    <row r="146" spans="1:9" x14ac:dyDescent="0.25">
      <c r="A146" s="60" t="s">
        <v>153</v>
      </c>
      <c r="B146" s="60" t="s">
        <v>154</v>
      </c>
      <c r="C146" s="60" t="b">
        <f>TRUE</f>
        <v>1</v>
      </c>
      <c r="D146" s="60" t="b">
        <f>VLOOKUP(A146,Modulos!A:C,2,FALSE)</f>
        <v>1</v>
      </c>
      <c r="E146" s="60" t="str">
        <f>IF(C146,"Nenhuma",VLOOKUP(B146,Funcoes_Outputs!B:C,2,FALSE))</f>
        <v>Nenhuma</v>
      </c>
      <c r="F146" s="60" t="b">
        <f t="shared" si="13"/>
        <v>1</v>
      </c>
      <c r="G146" s="60" t="b">
        <f>VLOOKUP(A146,Modulos!$A:$C,2,FALSE)</f>
        <v>1</v>
      </c>
      <c r="H146" s="60" t="b">
        <f t="shared" si="14"/>
        <v>1</v>
      </c>
      <c r="I146" s="60">
        <f t="shared" si="12"/>
        <v>1</v>
      </c>
    </row>
    <row r="147" spans="1:9" x14ac:dyDescent="0.25">
      <c r="A147" s="60" t="s">
        <v>157</v>
      </c>
      <c r="B147" s="60" t="s">
        <v>223</v>
      </c>
      <c r="C147" s="60" t="b">
        <f>TRUE</f>
        <v>1</v>
      </c>
      <c r="D147" s="60" t="b">
        <f>VLOOKUP(A147,Modulos!A:C,2,FALSE)</f>
        <v>1</v>
      </c>
      <c r="E147" s="60" t="str">
        <f>IF(C147,"Nenhuma",VLOOKUP(B147,Funcoes_Outputs!B:C,2,FALSE))</f>
        <v>Nenhuma</v>
      </c>
      <c r="F147" s="60" t="b">
        <f t="shared" si="13"/>
        <v>1</v>
      </c>
      <c r="G147" s="60" t="b">
        <f>VLOOKUP(A147,Modulos!$A:$C,2,FALSE)</f>
        <v>1</v>
      </c>
      <c r="H147" s="60" t="b">
        <f t="shared" si="14"/>
        <v>1</v>
      </c>
      <c r="I147" s="60">
        <f t="shared" si="12"/>
        <v>1</v>
      </c>
    </row>
    <row r="148" spans="1:9" x14ac:dyDescent="0.25">
      <c r="A148" s="60" t="s">
        <v>148</v>
      </c>
      <c r="B148" s="60" t="s">
        <v>52</v>
      </c>
      <c r="C148" s="60" t="b">
        <f>FALSE</f>
        <v>0</v>
      </c>
      <c r="D148" s="60" t="b">
        <f>VLOOKUP(A148,Modulos!A:C,2,FALSE)</f>
        <v>0</v>
      </c>
      <c r="E148" s="60" t="str">
        <f>IF(C148,"Nenhuma",VLOOKUP(B148,Funcoes_Outputs!B:C,2,FALSE))</f>
        <v>calcular_eventos</v>
      </c>
      <c r="F148" s="60" t="b">
        <f t="shared" si="13"/>
        <v>0</v>
      </c>
      <c r="G148" s="60" t="b">
        <f>VLOOKUP(A148,Modulos!$A:$C,2,FALSE)</f>
        <v>0</v>
      </c>
      <c r="H148" s="60" t="b">
        <f t="shared" si="14"/>
        <v>0</v>
      </c>
      <c r="I148" s="60">
        <f t="shared" si="12"/>
        <v>10</v>
      </c>
    </row>
    <row r="149" spans="1:9" x14ac:dyDescent="0.25">
      <c r="A149" s="60" t="s">
        <v>148</v>
      </c>
      <c r="B149" s="60" t="s">
        <v>56</v>
      </c>
      <c r="C149" s="60" t="b">
        <f>FALSE</f>
        <v>0</v>
      </c>
      <c r="D149" s="60" t="b">
        <f>VLOOKUP(A149,Modulos!A:C,2,FALSE)</f>
        <v>0</v>
      </c>
      <c r="E149" s="60" t="str">
        <f>IF(C149,"Nenhuma",VLOOKUP(B149,Funcoes_Outputs!B:C,2,FALSE))</f>
        <v>calcular_eventos</v>
      </c>
      <c r="F149" s="60" t="b">
        <f t="shared" si="13"/>
        <v>0</v>
      </c>
      <c r="G149" s="60" t="b">
        <f>VLOOKUP(A149,Modulos!$A:$C,2,FALSE)</f>
        <v>0</v>
      </c>
      <c r="H149" s="60" t="b">
        <f t="shared" si="14"/>
        <v>0</v>
      </c>
      <c r="I149" s="60">
        <f t="shared" si="12"/>
        <v>5</v>
      </c>
    </row>
    <row r="150" spans="1:9" x14ac:dyDescent="0.25">
      <c r="A150" s="60" t="s">
        <v>148</v>
      </c>
      <c r="B150" s="60" t="s">
        <v>60</v>
      </c>
      <c r="C150" s="60" t="b">
        <f>FALSE</f>
        <v>0</v>
      </c>
      <c r="D150" s="60" t="b">
        <f>VLOOKUP(A150,Modulos!A:C,2,FALSE)</f>
        <v>0</v>
      </c>
      <c r="E150" s="60" t="str">
        <f>IF(C150,"Nenhuma",VLOOKUP(B150,Funcoes_Outputs!B:C,2,FALSE))</f>
        <v>calcular_eventos</v>
      </c>
      <c r="F150" s="60" t="b">
        <f t="shared" si="13"/>
        <v>0</v>
      </c>
      <c r="G150" s="60" t="b">
        <f>VLOOKUP(A150,Modulos!$A:$C,2,FALSE)</f>
        <v>0</v>
      </c>
      <c r="H150" s="60" t="b">
        <f t="shared" si="14"/>
        <v>0</v>
      </c>
      <c r="I150" s="60">
        <f t="shared" si="12"/>
        <v>9</v>
      </c>
    </row>
    <row r="151" spans="1:9" x14ac:dyDescent="0.25">
      <c r="A151" s="60" t="s">
        <v>148</v>
      </c>
      <c r="B151" s="60" t="s">
        <v>64</v>
      </c>
      <c r="C151" s="60" t="b">
        <f>FALSE</f>
        <v>0</v>
      </c>
      <c r="D151" s="60" t="b">
        <f>VLOOKUP(A151,Modulos!A:C,2,FALSE)</f>
        <v>0</v>
      </c>
      <c r="E151" s="60" t="str">
        <f>IF(C151,"Nenhuma",VLOOKUP(B151,Funcoes_Outputs!B:C,2,FALSE))</f>
        <v>calcular_eventos</v>
      </c>
      <c r="F151" s="60" t="b">
        <f t="shared" si="13"/>
        <v>0</v>
      </c>
      <c r="G151" s="60" t="b">
        <f>VLOOKUP(A151,Modulos!$A:$C,2,FALSE)</f>
        <v>0</v>
      </c>
      <c r="H151" s="60" t="b">
        <f t="shared" si="14"/>
        <v>0</v>
      </c>
      <c r="I151" s="60">
        <f t="shared" si="12"/>
        <v>5</v>
      </c>
    </row>
    <row r="152" spans="1:9" x14ac:dyDescent="0.25">
      <c r="A152" s="60" t="s">
        <v>148</v>
      </c>
      <c r="B152" s="60" t="s">
        <v>51</v>
      </c>
      <c r="C152" s="60" t="b">
        <f>FALSE</f>
        <v>0</v>
      </c>
      <c r="D152" s="60" t="b">
        <f>VLOOKUP(A152,Modulos!A:C,2,FALSE)</f>
        <v>0</v>
      </c>
      <c r="E152" s="60" t="str">
        <f>IF(C152,"Nenhuma",VLOOKUP(B152,Funcoes_Outputs!B:C,2,FALSE))</f>
        <v>calcular_eventos</v>
      </c>
      <c r="F152" s="60" t="b">
        <f t="shared" si="13"/>
        <v>0</v>
      </c>
      <c r="G152" s="60" t="b">
        <f>VLOOKUP(A152,Modulos!$A:$C,2,FALSE)</f>
        <v>0</v>
      </c>
      <c r="H152" s="60" t="b">
        <f t="shared" si="14"/>
        <v>0</v>
      </c>
      <c r="I152" s="60">
        <f t="shared" si="12"/>
        <v>9</v>
      </c>
    </row>
    <row r="153" spans="1:9" x14ac:dyDescent="0.25">
      <c r="A153" s="60" t="s">
        <v>148</v>
      </c>
      <c r="B153" s="60" t="s">
        <v>55</v>
      </c>
      <c r="C153" s="60" t="b">
        <f>FALSE</f>
        <v>0</v>
      </c>
      <c r="D153" s="60" t="b">
        <f>VLOOKUP(A153,Modulos!A:C,2,FALSE)</f>
        <v>0</v>
      </c>
      <c r="E153" s="60" t="str">
        <f>IF(C153,"Nenhuma",VLOOKUP(B153,Funcoes_Outputs!B:C,2,FALSE))</f>
        <v>calcular_eventos</v>
      </c>
      <c r="F153" s="60" t="b">
        <f t="shared" si="13"/>
        <v>0</v>
      </c>
      <c r="G153" s="60" t="b">
        <f>VLOOKUP(A153,Modulos!$A:$C,2,FALSE)</f>
        <v>0</v>
      </c>
      <c r="H153" s="60" t="b">
        <f t="shared" si="14"/>
        <v>0</v>
      </c>
      <c r="I153" s="60">
        <f t="shared" si="12"/>
        <v>4</v>
      </c>
    </row>
    <row r="154" spans="1:9" x14ac:dyDescent="0.25">
      <c r="A154" s="60" t="s">
        <v>148</v>
      </c>
      <c r="B154" s="60" t="s">
        <v>59</v>
      </c>
      <c r="C154" s="60" t="b">
        <f>FALSE</f>
        <v>0</v>
      </c>
      <c r="D154" s="60" t="b">
        <f>VLOOKUP(A154,Modulos!A:C,2,FALSE)</f>
        <v>0</v>
      </c>
      <c r="E154" s="60" t="str">
        <f>IF(C154,"Nenhuma",VLOOKUP(B154,Funcoes_Outputs!B:C,2,FALSE))</f>
        <v>calcular_eventos</v>
      </c>
      <c r="F154" s="60" t="b">
        <f t="shared" si="13"/>
        <v>0</v>
      </c>
      <c r="G154" s="60" t="b">
        <f>VLOOKUP(A154,Modulos!$A:$C,2,FALSE)</f>
        <v>0</v>
      </c>
      <c r="H154" s="60" t="b">
        <f t="shared" si="14"/>
        <v>0</v>
      </c>
      <c r="I154" s="60">
        <f t="shared" si="12"/>
        <v>8</v>
      </c>
    </row>
    <row r="155" spans="1:9" x14ac:dyDescent="0.25">
      <c r="A155" s="60" t="s">
        <v>148</v>
      </c>
      <c r="B155" s="60" t="s">
        <v>63</v>
      </c>
      <c r="C155" s="60" t="b">
        <f>FALSE</f>
        <v>0</v>
      </c>
      <c r="D155" s="60" t="b">
        <f>VLOOKUP(A155,Modulos!A:C,2,FALSE)</f>
        <v>0</v>
      </c>
      <c r="E155" s="60" t="str">
        <f>IF(C155,"Nenhuma",VLOOKUP(B155,Funcoes_Outputs!B:C,2,FALSE))</f>
        <v>calcular_eventos</v>
      </c>
      <c r="F155" s="60" t="b">
        <f t="shared" si="13"/>
        <v>0</v>
      </c>
      <c r="G155" s="60" t="b">
        <f>VLOOKUP(A155,Modulos!$A:$C,2,FALSE)</f>
        <v>0</v>
      </c>
      <c r="H155" s="60" t="b">
        <f t="shared" si="14"/>
        <v>0</v>
      </c>
      <c r="I155" s="60">
        <f t="shared" si="12"/>
        <v>4</v>
      </c>
    </row>
    <row r="156" spans="1:9" x14ac:dyDescent="0.25">
      <c r="A156" s="60" t="s">
        <v>148</v>
      </c>
      <c r="B156" s="60" t="s">
        <v>152</v>
      </c>
      <c r="C156" s="60" t="b">
        <f>TRUE</f>
        <v>1</v>
      </c>
      <c r="D156" s="60" t="b">
        <f>VLOOKUP(A156,Modulos!A:C,2,FALSE)</f>
        <v>0</v>
      </c>
      <c r="E156" s="60" t="str">
        <f>IF(C156,"Nenhuma",VLOOKUP(B156,Funcoes_Outputs!B:C,2,FALSE))</f>
        <v>Nenhuma</v>
      </c>
      <c r="F156" s="60" t="b">
        <f t="shared" ref="F156" si="15">AND(C156,D156)</f>
        <v>0</v>
      </c>
      <c r="G156" s="60" t="b">
        <f>VLOOKUP(A156,Modulos!$A:$C,2,FALSE)</f>
        <v>0</v>
      </c>
      <c r="H156" s="60" t="b">
        <f t="shared" ref="H156" si="16">AND(G156,C156)</f>
        <v>0</v>
      </c>
      <c r="I156" s="60">
        <f t="shared" si="12"/>
        <v>1</v>
      </c>
    </row>
    <row r="157" spans="1:9" x14ac:dyDescent="0.25">
      <c r="A157" s="60" t="s">
        <v>148</v>
      </c>
      <c r="B157" s="60" t="s">
        <v>151</v>
      </c>
      <c r="C157" s="60" t="b">
        <f>TRUE</f>
        <v>1</v>
      </c>
      <c r="D157" s="60" t="b">
        <f>VLOOKUP(A157,Modulos!A:C,2,FALSE)</f>
        <v>0</v>
      </c>
      <c r="E157" s="60" t="str">
        <f>IF(C157,"Nenhuma",VLOOKUP(B157,Funcoes_Outputs!B:C,2,FALSE))</f>
        <v>Nenhuma</v>
      </c>
      <c r="F157" s="60" t="b">
        <f t="shared" si="13"/>
        <v>0</v>
      </c>
      <c r="G157" s="60" t="b">
        <f>VLOOKUP(A157,Modulos!$A:$C,2,FALSE)</f>
        <v>0</v>
      </c>
      <c r="H157" s="60" t="b">
        <f t="shared" si="14"/>
        <v>0</v>
      </c>
      <c r="I157" s="60">
        <f t="shared" si="12"/>
        <v>1</v>
      </c>
    </row>
    <row r="158" spans="1:9" x14ac:dyDescent="0.25">
      <c r="A158" s="60" t="s">
        <v>141</v>
      </c>
      <c r="B158" s="60" t="s">
        <v>142</v>
      </c>
      <c r="C158" s="60" t="b">
        <f>TRUE</f>
        <v>1</v>
      </c>
      <c r="D158" s="60" t="b">
        <f>VLOOKUP(A158,Modulos!A:C,2,FALSE)</f>
        <v>1</v>
      </c>
      <c r="E158" s="60" t="str">
        <f>IF(C158,"Nenhuma",VLOOKUP(B158,Funcoes_Outputs!B:C,2,FALSE))</f>
        <v>Nenhuma</v>
      </c>
      <c r="F158" s="60" t="b">
        <f t="shared" si="13"/>
        <v>1</v>
      </c>
      <c r="G158" s="60" t="b">
        <f>VLOOKUP(A158,Modulos!$A:$C,2,FALSE)</f>
        <v>1</v>
      </c>
      <c r="H158" s="60" t="b">
        <f t="shared" si="14"/>
        <v>1</v>
      </c>
      <c r="I158" s="60">
        <f t="shared" si="12"/>
        <v>1</v>
      </c>
    </row>
    <row r="159" spans="1:9" x14ac:dyDescent="0.25">
      <c r="A159" s="60" t="s">
        <v>141</v>
      </c>
      <c r="B159" s="60" t="s">
        <v>143</v>
      </c>
      <c r="C159" s="60" t="b">
        <f>TRUE</f>
        <v>1</v>
      </c>
      <c r="D159" s="60" t="b">
        <f>VLOOKUP(A159,Modulos!A:C,2,FALSE)</f>
        <v>1</v>
      </c>
      <c r="E159" s="60" t="str">
        <f>IF(C159,"Nenhuma",VLOOKUP(B159,Funcoes_Outputs!B:C,2,FALSE))</f>
        <v>Nenhuma</v>
      </c>
      <c r="F159" s="60" t="b">
        <f t="shared" si="13"/>
        <v>1</v>
      </c>
      <c r="G159" s="60" t="b">
        <f>VLOOKUP(A159,Modulos!$A:$C,2,FALSE)</f>
        <v>1</v>
      </c>
      <c r="H159" s="60" t="b">
        <f t="shared" si="14"/>
        <v>1</v>
      </c>
      <c r="I159" s="60">
        <f t="shared" si="12"/>
        <v>1</v>
      </c>
    </row>
    <row r="160" spans="1:9" x14ac:dyDescent="0.25">
      <c r="A160" s="60" t="s">
        <v>141</v>
      </c>
      <c r="B160" s="60" t="s">
        <v>144</v>
      </c>
      <c r="C160" s="60" t="b">
        <f>TRUE</f>
        <v>1</v>
      </c>
      <c r="D160" s="60" t="b">
        <f>VLOOKUP(A160,Modulos!A:C,2,FALSE)</f>
        <v>1</v>
      </c>
      <c r="E160" s="60" t="str">
        <f>IF(C160,"Nenhuma",VLOOKUP(B160,Funcoes_Outputs!B:C,2,FALSE))</f>
        <v>Nenhuma</v>
      </c>
      <c r="F160" s="60" t="b">
        <f t="shared" si="13"/>
        <v>1</v>
      </c>
      <c r="G160" s="60" t="b">
        <f>VLOOKUP(A160,Modulos!$A:$C,2,FALSE)</f>
        <v>1</v>
      </c>
      <c r="H160" s="60" t="b">
        <f t="shared" si="14"/>
        <v>1</v>
      </c>
      <c r="I160" s="60">
        <f t="shared" si="12"/>
        <v>1</v>
      </c>
    </row>
    <row r="161" spans="1:9" x14ac:dyDescent="0.25">
      <c r="A161" s="60" t="s">
        <v>141</v>
      </c>
      <c r="B161" s="60" t="s">
        <v>145</v>
      </c>
      <c r="C161" s="60" t="b">
        <f>TRUE</f>
        <v>1</v>
      </c>
      <c r="D161" s="60" t="b">
        <f>VLOOKUP(A161,Modulos!A:C,2,FALSE)</f>
        <v>1</v>
      </c>
      <c r="E161" s="60" t="str">
        <f>IF(C161,"Nenhuma",VLOOKUP(B161,Funcoes_Outputs!B:C,2,FALSE))</f>
        <v>Nenhuma</v>
      </c>
      <c r="F161" s="60" t="b">
        <f t="shared" si="13"/>
        <v>1</v>
      </c>
      <c r="G161" s="60" t="b">
        <f>VLOOKUP(A161,Modulos!$A:$C,2,FALSE)</f>
        <v>1</v>
      </c>
      <c r="H161" s="60" t="b">
        <f t="shared" si="14"/>
        <v>1</v>
      </c>
      <c r="I161" s="60">
        <f t="shared" si="12"/>
        <v>1</v>
      </c>
    </row>
    <row r="162" spans="1:9" x14ac:dyDescent="0.25">
      <c r="A162" s="60" t="s">
        <v>141</v>
      </c>
      <c r="B162" s="11" t="s">
        <v>465</v>
      </c>
      <c r="C162" s="60" t="b">
        <f>FALSE</f>
        <v>0</v>
      </c>
      <c r="D162" s="60" t="b">
        <f>VLOOKUP(A162,Modulos!A:C,2,FALSE)</f>
        <v>1</v>
      </c>
      <c r="E162" s="60" t="str">
        <f>IF(C162,"Nenhuma",VLOOKUP(B162,Funcoes_Outputs!B:C,2,FALSE))</f>
        <v>calcular_taxas_acidentes</v>
      </c>
      <c r="F162" s="60" t="b">
        <f t="shared" si="13"/>
        <v>0</v>
      </c>
      <c r="G162" s="60" t="b">
        <f>VLOOKUP(A162,Modulos!$A:$C,2,FALSE)</f>
        <v>1</v>
      </c>
      <c r="H162" s="60" t="b">
        <f t="shared" si="14"/>
        <v>0</v>
      </c>
      <c r="I162" s="60">
        <f t="shared" si="12"/>
        <v>4</v>
      </c>
    </row>
    <row r="163" spans="1:9" x14ac:dyDescent="0.25">
      <c r="A163" s="60" t="s">
        <v>141</v>
      </c>
      <c r="B163" s="11" t="s">
        <v>467</v>
      </c>
      <c r="C163" s="60" t="b">
        <f>FALSE</f>
        <v>0</v>
      </c>
      <c r="D163" s="60" t="b">
        <f>VLOOKUP(A163,Modulos!A:C,2,FALSE)</f>
        <v>1</v>
      </c>
      <c r="E163" s="60" t="str">
        <f>IF(C163,"Nenhuma",VLOOKUP(B163,Funcoes_Outputs!B:C,2,FALSE))</f>
        <v>calcular_taxas_acidentes</v>
      </c>
      <c r="F163" s="60" t="b">
        <f t="shared" si="13"/>
        <v>0</v>
      </c>
      <c r="G163" s="60" t="b">
        <f>VLOOKUP(A163,Modulos!$A:$C,2,FALSE)</f>
        <v>1</v>
      </c>
      <c r="H163" s="60" t="b">
        <f t="shared" si="14"/>
        <v>0</v>
      </c>
      <c r="I163" s="60">
        <f t="shared" si="12"/>
        <v>4</v>
      </c>
    </row>
    <row r="164" spans="1:9" x14ac:dyDescent="0.25">
      <c r="A164" s="60" t="s">
        <v>136</v>
      </c>
      <c r="B164" s="60" t="s">
        <v>135</v>
      </c>
      <c r="C164" s="60" t="b">
        <f>FALSE</f>
        <v>0</v>
      </c>
      <c r="D164" s="60" t="b">
        <f>VLOOKUP(A164,Modulos!A:C,2,FALSE)</f>
        <v>1</v>
      </c>
      <c r="E164" s="60" t="str">
        <f>IF(C164,"Nenhuma",VLOOKUP(B164,Funcoes_Outputs!B:C,2,FALSE))</f>
        <v>calcular_turnovergeral</v>
      </c>
      <c r="F164" s="60" t="b">
        <f t="shared" si="13"/>
        <v>0</v>
      </c>
      <c r="G164" s="60" t="b">
        <f>VLOOKUP(A164,Modulos!$A:$C,2,FALSE)</f>
        <v>1</v>
      </c>
      <c r="H164" s="60" t="b">
        <f t="shared" si="14"/>
        <v>0</v>
      </c>
      <c r="I164" s="60">
        <f t="shared" si="12"/>
        <v>1</v>
      </c>
    </row>
    <row r="165" spans="1:9" x14ac:dyDescent="0.25">
      <c r="A165" s="60" t="s">
        <v>136</v>
      </c>
      <c r="B165" s="60" t="s">
        <v>137</v>
      </c>
      <c r="C165" s="60" t="b">
        <f>TRUE</f>
        <v>1</v>
      </c>
      <c r="D165" s="60" t="b">
        <f>VLOOKUP(A165,Modulos!A:C,2,FALSE)</f>
        <v>1</v>
      </c>
      <c r="E165" s="60" t="str">
        <f>IF(C165,"Nenhuma",VLOOKUP(B165,Funcoes_Outputs!B:C,2,FALSE))</f>
        <v>Nenhuma</v>
      </c>
      <c r="F165" s="60" t="b">
        <f t="shared" si="13"/>
        <v>1</v>
      </c>
      <c r="G165" s="60" t="b">
        <f>VLOOKUP(A165,Modulos!$A:$C,2,FALSE)</f>
        <v>1</v>
      </c>
      <c r="H165" s="60" t="b">
        <f t="shared" si="14"/>
        <v>1</v>
      </c>
      <c r="I165" s="60">
        <f t="shared" si="12"/>
        <v>1</v>
      </c>
    </row>
    <row r="166" spans="1:9" x14ac:dyDescent="0.25">
      <c r="A166" s="60" t="s">
        <v>136</v>
      </c>
      <c r="B166" s="60" t="s">
        <v>138</v>
      </c>
      <c r="C166" s="60" t="b">
        <f>TRUE</f>
        <v>1</v>
      </c>
      <c r="D166" s="60" t="b">
        <f>VLOOKUP(A166,Modulos!A:C,2,FALSE)</f>
        <v>1</v>
      </c>
      <c r="E166" s="60" t="str">
        <f>IF(C166,"Nenhuma",VLOOKUP(B166,Funcoes_Outputs!B:C,2,FALSE))</f>
        <v>Nenhuma</v>
      </c>
      <c r="F166" s="60" t="b">
        <f t="shared" ref="F166:F226" si="17">AND(C166,D166)</f>
        <v>1</v>
      </c>
      <c r="G166" s="60" t="b">
        <f>VLOOKUP(A166,Modulos!$A:$C,2,FALSE)</f>
        <v>1</v>
      </c>
      <c r="H166" s="60" t="b">
        <f t="shared" ref="H166:H226" si="18">AND(G166,C166)</f>
        <v>1</v>
      </c>
      <c r="I166" s="60">
        <f t="shared" si="12"/>
        <v>1</v>
      </c>
    </row>
    <row r="167" spans="1:9" x14ac:dyDescent="0.25">
      <c r="A167" s="60" t="s">
        <v>111</v>
      </c>
      <c r="B167" s="60" t="s">
        <v>110</v>
      </c>
      <c r="C167" s="60" t="b">
        <f>TRUE</f>
        <v>1</v>
      </c>
      <c r="D167" s="60" t="b">
        <f>VLOOKUP(A167,Modulos!A:C,2,FALSE)</f>
        <v>0</v>
      </c>
      <c r="E167" s="60" t="str">
        <f>IF(C167,"Nenhuma",VLOOKUP(B167,Funcoes_Outputs!B:C,2,FALSE))</f>
        <v>Nenhuma</v>
      </c>
      <c r="F167" s="60" t="b">
        <f t="shared" si="17"/>
        <v>0</v>
      </c>
      <c r="G167" s="60" t="b">
        <f>VLOOKUP(A167,Modulos!$A:$C,2,FALSE)</f>
        <v>0</v>
      </c>
      <c r="H167" s="60" t="b">
        <f t="shared" si="18"/>
        <v>0</v>
      </c>
      <c r="I167" s="60">
        <f t="shared" si="12"/>
        <v>1</v>
      </c>
    </row>
    <row r="168" spans="1:9" x14ac:dyDescent="0.25">
      <c r="A168" s="60" t="s">
        <v>111</v>
      </c>
      <c r="B168" s="60" t="s">
        <v>53</v>
      </c>
      <c r="C168" s="60" t="b">
        <f>FALSE</f>
        <v>0</v>
      </c>
      <c r="D168" s="60" t="b">
        <f>VLOOKUP(A168,Modulos!A:C,2,FALSE)</f>
        <v>0</v>
      </c>
      <c r="E168" s="60" t="str">
        <f>IF(C168,"Nenhuma",VLOOKUP(B168,Funcoes_Outputs!B:C,2,FALSE))</f>
        <v>calcular_eventos</v>
      </c>
      <c r="F168" s="60" t="b">
        <f t="shared" si="17"/>
        <v>0</v>
      </c>
      <c r="G168" s="60" t="b">
        <f>VLOOKUP(A168,Modulos!$A:$C,2,FALSE)</f>
        <v>0</v>
      </c>
      <c r="H168" s="60" t="b">
        <f t="shared" si="18"/>
        <v>0</v>
      </c>
      <c r="I168" s="60">
        <f t="shared" si="12"/>
        <v>7</v>
      </c>
    </row>
    <row r="169" spans="1:9" x14ac:dyDescent="0.25">
      <c r="A169" s="60" t="s">
        <v>111</v>
      </c>
      <c r="B169" s="60" t="s">
        <v>61</v>
      </c>
      <c r="C169" s="60" t="b">
        <f>FALSE</f>
        <v>0</v>
      </c>
      <c r="D169" s="60" t="b">
        <f>VLOOKUP(A169,Modulos!A:C,2,FALSE)</f>
        <v>0</v>
      </c>
      <c r="E169" s="60" t="str">
        <f>IF(C169,"Nenhuma",VLOOKUP(B169,Funcoes_Outputs!B:C,2,FALSE))</f>
        <v>calcular_eventos</v>
      </c>
      <c r="F169" s="60" t="b">
        <f t="shared" si="17"/>
        <v>0</v>
      </c>
      <c r="G169" s="60" t="b">
        <f>VLOOKUP(A169,Modulos!$A:$C,2,FALSE)</f>
        <v>0</v>
      </c>
      <c r="H169" s="60" t="b">
        <f t="shared" si="18"/>
        <v>0</v>
      </c>
      <c r="I169" s="60">
        <f t="shared" si="12"/>
        <v>6</v>
      </c>
    </row>
    <row r="170" spans="1:9" x14ac:dyDescent="0.25">
      <c r="A170" s="60" t="s">
        <v>111</v>
      </c>
      <c r="B170" s="60" t="s">
        <v>54</v>
      </c>
      <c r="C170" s="60" t="b">
        <f>FALSE</f>
        <v>0</v>
      </c>
      <c r="D170" s="60" t="b">
        <f>VLOOKUP(A170,Modulos!A:C,2,FALSE)</f>
        <v>0</v>
      </c>
      <c r="E170" s="60" t="str">
        <f>IF(C170,"Nenhuma",VLOOKUP(B170,Funcoes_Outputs!B:C,2,FALSE))</f>
        <v>calcular_eventos</v>
      </c>
      <c r="F170" s="60" t="b">
        <f t="shared" si="17"/>
        <v>0</v>
      </c>
      <c r="G170" s="60" t="b">
        <f>VLOOKUP(A170,Modulos!$A:$C,2,FALSE)</f>
        <v>0</v>
      </c>
      <c r="H170" s="60" t="b">
        <f t="shared" si="18"/>
        <v>0</v>
      </c>
      <c r="I170" s="60">
        <f t="shared" si="12"/>
        <v>8</v>
      </c>
    </row>
    <row r="171" spans="1:9" x14ac:dyDescent="0.25">
      <c r="A171" s="60" t="s">
        <v>111</v>
      </c>
      <c r="B171" s="60" t="s">
        <v>62</v>
      </c>
      <c r="C171" s="60" t="b">
        <f>FALSE</f>
        <v>0</v>
      </c>
      <c r="D171" s="60" t="b">
        <f>VLOOKUP(A171,Modulos!A:C,2,FALSE)</f>
        <v>0</v>
      </c>
      <c r="E171" s="60" t="str">
        <f>IF(C171,"Nenhuma",VLOOKUP(B171,Funcoes_Outputs!B:C,2,FALSE))</f>
        <v>calcular_eventos</v>
      </c>
      <c r="F171" s="60" t="b">
        <f t="shared" si="17"/>
        <v>0</v>
      </c>
      <c r="G171" s="60" t="b">
        <f>VLOOKUP(A171,Modulos!$A:$C,2,FALSE)</f>
        <v>0</v>
      </c>
      <c r="H171" s="60" t="b">
        <f t="shared" si="18"/>
        <v>0</v>
      </c>
      <c r="I171" s="60">
        <f t="shared" si="12"/>
        <v>7</v>
      </c>
    </row>
    <row r="172" spans="1:9" x14ac:dyDescent="0.25">
      <c r="A172" s="60" t="s">
        <v>111</v>
      </c>
      <c r="B172" s="60" t="s">
        <v>51</v>
      </c>
      <c r="C172" s="60" t="b">
        <f>FALSE</f>
        <v>0</v>
      </c>
      <c r="D172" s="60" t="b">
        <f>VLOOKUP(A172,Modulos!A:C,2,FALSE)</f>
        <v>0</v>
      </c>
      <c r="E172" s="60" t="str">
        <f>IF(C172,"Nenhuma",VLOOKUP(B172,Funcoes_Outputs!B:C,2,FALSE))</f>
        <v>calcular_eventos</v>
      </c>
      <c r="F172" s="60" t="b">
        <f t="shared" si="17"/>
        <v>0</v>
      </c>
      <c r="G172" s="60" t="b">
        <f>VLOOKUP(A172,Modulos!$A:$C,2,FALSE)</f>
        <v>0</v>
      </c>
      <c r="H172" s="60" t="b">
        <f t="shared" si="18"/>
        <v>0</v>
      </c>
      <c r="I172" s="60">
        <f t="shared" si="12"/>
        <v>9</v>
      </c>
    </row>
    <row r="173" spans="1:9" x14ac:dyDescent="0.25">
      <c r="A173" s="60" t="s">
        <v>111</v>
      </c>
      <c r="B173" s="60" t="s">
        <v>59</v>
      </c>
      <c r="C173" s="60" t="b">
        <f>FALSE</f>
        <v>0</v>
      </c>
      <c r="D173" s="60" t="b">
        <f>VLOOKUP(A173,Modulos!A:C,2,FALSE)</f>
        <v>0</v>
      </c>
      <c r="E173" s="60" t="str">
        <f>IF(C173,"Nenhuma",VLOOKUP(B173,Funcoes_Outputs!B:C,2,FALSE))</f>
        <v>calcular_eventos</v>
      </c>
      <c r="F173" s="60" t="b">
        <f t="shared" si="17"/>
        <v>0</v>
      </c>
      <c r="G173" s="60" t="b">
        <f>VLOOKUP(A173,Modulos!$A:$C,2,FALSE)</f>
        <v>0</v>
      </c>
      <c r="H173" s="60" t="b">
        <f t="shared" si="18"/>
        <v>0</v>
      </c>
      <c r="I173" s="60">
        <f t="shared" si="12"/>
        <v>8</v>
      </c>
    </row>
    <row r="174" spans="1:9" x14ac:dyDescent="0.25">
      <c r="A174" s="60" t="s">
        <v>111</v>
      </c>
      <c r="B174" s="60" t="s">
        <v>52</v>
      </c>
      <c r="C174" s="60" t="b">
        <f>FALSE</f>
        <v>0</v>
      </c>
      <c r="D174" s="60" t="b">
        <f>VLOOKUP(A174,Modulos!A:C,2,FALSE)</f>
        <v>0</v>
      </c>
      <c r="E174" s="60" t="str">
        <f>IF(C174,"Nenhuma",VLOOKUP(B174,Funcoes_Outputs!B:C,2,FALSE))</f>
        <v>calcular_eventos</v>
      </c>
      <c r="F174" s="60" t="b">
        <f t="shared" si="17"/>
        <v>0</v>
      </c>
      <c r="G174" s="60" t="b">
        <f>VLOOKUP(A174,Modulos!$A:$C,2,FALSE)</f>
        <v>0</v>
      </c>
      <c r="H174" s="60" t="b">
        <f t="shared" si="18"/>
        <v>0</v>
      </c>
      <c r="I174" s="60">
        <f t="shared" si="12"/>
        <v>10</v>
      </c>
    </row>
    <row r="175" spans="1:9" x14ac:dyDescent="0.25">
      <c r="A175" s="60" t="s">
        <v>111</v>
      </c>
      <c r="B175" s="60" t="s">
        <v>60</v>
      </c>
      <c r="C175" s="60" t="b">
        <f>FALSE</f>
        <v>0</v>
      </c>
      <c r="D175" s="60" t="b">
        <f>VLOOKUP(A175,Modulos!A:C,2,FALSE)</f>
        <v>0</v>
      </c>
      <c r="E175" s="60" t="str">
        <f>IF(C175,"Nenhuma",VLOOKUP(B175,Funcoes_Outputs!B:C,2,FALSE))</f>
        <v>calcular_eventos</v>
      </c>
      <c r="F175" s="60" t="b">
        <f t="shared" si="17"/>
        <v>0</v>
      </c>
      <c r="G175" s="60" t="b">
        <f>VLOOKUP(A175,Modulos!$A:$C,2,FALSE)</f>
        <v>0</v>
      </c>
      <c r="H175" s="60" t="b">
        <f t="shared" si="18"/>
        <v>0</v>
      </c>
      <c r="I175" s="60">
        <f t="shared" si="12"/>
        <v>9</v>
      </c>
    </row>
    <row r="176" spans="1:9" x14ac:dyDescent="0.25">
      <c r="A176" s="60" t="s">
        <v>459</v>
      </c>
      <c r="B176" s="60" t="s">
        <v>472</v>
      </c>
      <c r="C176" s="60" t="b">
        <f>TRUE</f>
        <v>1</v>
      </c>
      <c r="D176" s="60" t="b">
        <f>VLOOKUP(A176,Modulos!A:C,2,FALSE)</f>
        <v>1</v>
      </c>
      <c r="E176" s="60" t="str">
        <f>IF(C176,"Nenhuma",VLOOKUP(B176,Funcoes_Outputs!B:C,2,FALSE))</f>
        <v>Nenhuma</v>
      </c>
      <c r="F176" s="60" t="b">
        <f t="shared" si="17"/>
        <v>1</v>
      </c>
      <c r="G176" s="60" t="b">
        <f>VLOOKUP(A176,Modulos!$A:$C,2,FALSE)</f>
        <v>1</v>
      </c>
      <c r="H176" s="60" t="b">
        <f t="shared" si="18"/>
        <v>1</v>
      </c>
      <c r="I176" s="60">
        <f t="shared" si="12"/>
        <v>1</v>
      </c>
    </row>
    <row r="177" spans="1:9" x14ac:dyDescent="0.25">
      <c r="A177" s="60" t="s">
        <v>460</v>
      </c>
      <c r="B177" s="11" t="s">
        <v>537</v>
      </c>
      <c r="C177" s="60" t="b">
        <f>TRUE</f>
        <v>1</v>
      </c>
      <c r="D177" s="60" t="b">
        <f>VLOOKUP(A177,Modulos!A:C,2,FALSE)</f>
        <v>1</v>
      </c>
      <c r="E177" s="60" t="str">
        <f>IF(C177,"Nenhuma",VLOOKUP(B177,Funcoes_Outputs!B:C,2,FALSE))</f>
        <v>Nenhuma</v>
      </c>
      <c r="F177" s="60" t="b">
        <f t="shared" ref="F177" si="19">AND(C177,D177)</f>
        <v>1</v>
      </c>
      <c r="G177" s="60" t="b">
        <f>VLOOKUP(A177,Modulos!$A:$C,2,FALSE)</f>
        <v>1</v>
      </c>
      <c r="H177" s="60" t="b">
        <f t="shared" ref="H177" si="20">AND(G177,C177)</f>
        <v>1</v>
      </c>
      <c r="I177" s="60">
        <f t="shared" si="12"/>
        <v>1</v>
      </c>
    </row>
    <row r="178" spans="1:9" x14ac:dyDescent="0.25">
      <c r="A178" s="60" t="s">
        <v>460</v>
      </c>
      <c r="B178" s="60" t="s">
        <v>473</v>
      </c>
      <c r="C178" s="60" t="b">
        <f>TRUE</f>
        <v>1</v>
      </c>
      <c r="D178" s="60" t="b">
        <f>VLOOKUP(A178,Modulos!A:C,2,FALSE)</f>
        <v>1</v>
      </c>
      <c r="E178" s="60" t="str">
        <f>IF(C178,"Nenhuma",VLOOKUP(B178,Funcoes_Outputs!B:C,2,FALSE))</f>
        <v>Nenhuma</v>
      </c>
      <c r="F178" s="60" t="b">
        <f t="shared" si="17"/>
        <v>1</v>
      </c>
      <c r="G178" s="60" t="b">
        <f>VLOOKUP(A178,Modulos!$A:$C,2,FALSE)</f>
        <v>1</v>
      </c>
      <c r="H178" s="60" t="b">
        <f t="shared" si="18"/>
        <v>1</v>
      </c>
      <c r="I178" s="60">
        <f t="shared" si="12"/>
        <v>1</v>
      </c>
    </row>
    <row r="179" spans="1:9" x14ac:dyDescent="0.25">
      <c r="A179" s="60" t="s">
        <v>460</v>
      </c>
      <c r="B179" s="60" t="s">
        <v>1</v>
      </c>
      <c r="C179" s="60" t="b">
        <f>TRUE</f>
        <v>1</v>
      </c>
      <c r="D179" s="60" t="b">
        <f>VLOOKUP(A179,Modulos!A:C,2,FALSE)</f>
        <v>1</v>
      </c>
      <c r="E179" s="60" t="str">
        <f>IF(C179,"Nenhuma",VLOOKUP(B179,Funcoes_Outputs!B:C,2,FALSE))</f>
        <v>Nenhuma</v>
      </c>
      <c r="F179" s="60" t="b">
        <f t="shared" si="17"/>
        <v>1</v>
      </c>
      <c r="G179" s="60" t="b">
        <f>VLOOKUP(A179,Modulos!$A:$C,2,FALSE)</f>
        <v>1</v>
      </c>
      <c r="H179" s="60" t="b">
        <f t="shared" si="18"/>
        <v>1</v>
      </c>
      <c r="I179" s="60">
        <f t="shared" si="12"/>
        <v>9</v>
      </c>
    </row>
    <row r="180" spans="1:9" x14ac:dyDescent="0.25">
      <c r="A180" s="60" t="s">
        <v>460</v>
      </c>
      <c r="B180" s="60" t="s">
        <v>12</v>
      </c>
      <c r="C180" s="60" t="b">
        <f>TRUE</f>
        <v>1</v>
      </c>
      <c r="D180" s="60" t="b">
        <f>VLOOKUP(A180,Modulos!A:C,2,FALSE)</f>
        <v>1</v>
      </c>
      <c r="E180" s="60" t="str">
        <f>IF(C180,"Nenhuma",VLOOKUP(B180,Funcoes_Outputs!B:C,2,FALSE))</f>
        <v>Nenhuma</v>
      </c>
      <c r="F180" s="60" t="b">
        <f t="shared" si="17"/>
        <v>1</v>
      </c>
      <c r="G180" s="60" t="b">
        <f>VLOOKUP(A180,Modulos!$A:$C,2,FALSE)</f>
        <v>1</v>
      </c>
      <c r="H180" s="60" t="b">
        <f t="shared" si="18"/>
        <v>1</v>
      </c>
      <c r="I180" s="60">
        <f t="shared" si="12"/>
        <v>3</v>
      </c>
    </row>
    <row r="181" spans="1:9" x14ac:dyDescent="0.25">
      <c r="A181" s="60" t="s">
        <v>460</v>
      </c>
      <c r="B181" s="60" t="s">
        <v>474</v>
      </c>
      <c r="C181" s="60" t="b">
        <f>TRUE</f>
        <v>1</v>
      </c>
      <c r="D181" s="60" t="b">
        <f>VLOOKUP(A181,Modulos!A:C,2,FALSE)</f>
        <v>1</v>
      </c>
      <c r="E181" s="60" t="str">
        <f>IF(C181,"Nenhuma",VLOOKUP(B181,Funcoes_Outputs!B:C,2,FALSE))</f>
        <v>Nenhuma</v>
      </c>
      <c r="F181" s="60" t="b">
        <f t="shared" si="17"/>
        <v>1</v>
      </c>
      <c r="G181" s="60" t="b">
        <f>VLOOKUP(A181,Modulos!$A:$C,2,FALSE)</f>
        <v>1</v>
      </c>
      <c r="H181" s="60" t="b">
        <f t="shared" si="18"/>
        <v>1</v>
      </c>
      <c r="I181" s="60">
        <f t="shared" si="12"/>
        <v>1</v>
      </c>
    </row>
    <row r="182" spans="1:9" x14ac:dyDescent="0.25">
      <c r="A182" s="60" t="s">
        <v>460</v>
      </c>
      <c r="B182" s="60" t="s">
        <v>53</v>
      </c>
      <c r="C182" s="60" t="b">
        <f>FALSE</f>
        <v>0</v>
      </c>
      <c r="D182" s="60" t="b">
        <f>VLOOKUP(A182,Modulos!A:C,2,FALSE)</f>
        <v>1</v>
      </c>
      <c r="E182" s="60" t="str">
        <f>IF(C182,"Nenhuma",VLOOKUP(B182,Funcoes_Outputs!B:C,2,FALSE))</f>
        <v>calcular_eventos</v>
      </c>
      <c r="F182" s="60" t="b">
        <f t="shared" si="17"/>
        <v>0</v>
      </c>
      <c r="G182" s="60" t="b">
        <f>VLOOKUP(A182,Modulos!$A:$C,2,FALSE)</f>
        <v>1</v>
      </c>
      <c r="H182" s="60" t="b">
        <f t="shared" si="18"/>
        <v>0</v>
      </c>
      <c r="I182" s="60">
        <f t="shared" si="12"/>
        <v>7</v>
      </c>
    </row>
    <row r="183" spans="1:9" x14ac:dyDescent="0.25">
      <c r="A183" s="60" t="s">
        <v>460</v>
      </c>
      <c r="B183" s="60" t="s">
        <v>61</v>
      </c>
      <c r="C183" s="60" t="b">
        <f>FALSE</f>
        <v>0</v>
      </c>
      <c r="D183" s="60" t="b">
        <f>VLOOKUP(A183,Modulos!A:C,2,FALSE)</f>
        <v>1</v>
      </c>
      <c r="E183" s="60" t="str">
        <f>IF(C183,"Nenhuma",VLOOKUP(B183,Funcoes_Outputs!B:C,2,FALSE))</f>
        <v>calcular_eventos</v>
      </c>
      <c r="F183" s="60" t="b">
        <f t="shared" si="17"/>
        <v>0</v>
      </c>
      <c r="G183" s="60" t="b">
        <f>VLOOKUP(A183,Modulos!$A:$C,2,FALSE)</f>
        <v>1</v>
      </c>
      <c r="H183" s="60" t="b">
        <f t="shared" si="18"/>
        <v>0</v>
      </c>
      <c r="I183" s="60">
        <f t="shared" si="12"/>
        <v>6</v>
      </c>
    </row>
    <row r="184" spans="1:9" x14ac:dyDescent="0.25">
      <c r="A184" s="60" t="s">
        <v>460</v>
      </c>
      <c r="B184" s="60" t="s">
        <v>54</v>
      </c>
      <c r="C184" s="60" t="b">
        <f>FALSE</f>
        <v>0</v>
      </c>
      <c r="D184" s="60" t="b">
        <f>VLOOKUP(A184,Modulos!A:C,2,FALSE)</f>
        <v>1</v>
      </c>
      <c r="E184" s="60" t="str">
        <f>IF(C184,"Nenhuma",VLOOKUP(B184,Funcoes_Outputs!B:C,2,FALSE))</f>
        <v>calcular_eventos</v>
      </c>
      <c r="F184" s="60" t="b">
        <f t="shared" si="17"/>
        <v>0</v>
      </c>
      <c r="G184" s="60" t="b">
        <f>VLOOKUP(A184,Modulos!$A:$C,2,FALSE)</f>
        <v>1</v>
      </c>
      <c r="H184" s="60" t="b">
        <f t="shared" si="18"/>
        <v>0</v>
      </c>
      <c r="I184" s="60">
        <f t="shared" si="12"/>
        <v>8</v>
      </c>
    </row>
    <row r="185" spans="1:9" x14ac:dyDescent="0.25">
      <c r="A185" s="60" t="s">
        <v>460</v>
      </c>
      <c r="B185" s="60" t="s">
        <v>62</v>
      </c>
      <c r="C185" s="60" t="b">
        <f>FALSE</f>
        <v>0</v>
      </c>
      <c r="D185" s="60" t="b">
        <f>VLOOKUP(A185,Modulos!A:C,2,FALSE)</f>
        <v>1</v>
      </c>
      <c r="E185" s="60" t="str">
        <f>IF(C185,"Nenhuma",VLOOKUP(B185,Funcoes_Outputs!B:C,2,FALSE))</f>
        <v>calcular_eventos</v>
      </c>
      <c r="F185" s="60" t="b">
        <f t="shared" si="17"/>
        <v>0</v>
      </c>
      <c r="G185" s="60" t="b">
        <f>VLOOKUP(A185,Modulos!$A:$C,2,FALSE)</f>
        <v>1</v>
      </c>
      <c r="H185" s="60" t="b">
        <f t="shared" si="18"/>
        <v>0</v>
      </c>
      <c r="I185" s="60">
        <f t="shared" si="12"/>
        <v>7</v>
      </c>
    </row>
    <row r="186" spans="1:9" x14ac:dyDescent="0.25">
      <c r="A186" s="60" t="s">
        <v>460</v>
      </c>
      <c r="B186" s="60" t="s">
        <v>51</v>
      </c>
      <c r="C186" s="60" t="b">
        <f>FALSE</f>
        <v>0</v>
      </c>
      <c r="D186" s="60" t="b">
        <f>VLOOKUP(A186,Modulos!A:C,2,FALSE)</f>
        <v>1</v>
      </c>
      <c r="E186" s="60" t="str">
        <f>IF(C186,"Nenhuma",VLOOKUP(B186,Funcoes_Outputs!B:C,2,FALSE))</f>
        <v>calcular_eventos</v>
      </c>
      <c r="F186" s="60" t="b">
        <f t="shared" si="17"/>
        <v>0</v>
      </c>
      <c r="G186" s="60" t="b">
        <f>VLOOKUP(A186,Modulos!$A:$C,2,FALSE)</f>
        <v>1</v>
      </c>
      <c r="H186" s="60" t="b">
        <f t="shared" si="18"/>
        <v>0</v>
      </c>
      <c r="I186" s="60">
        <f t="shared" si="12"/>
        <v>9</v>
      </c>
    </row>
    <row r="187" spans="1:9" x14ac:dyDescent="0.25">
      <c r="A187" s="60" t="s">
        <v>460</v>
      </c>
      <c r="B187" s="60" t="s">
        <v>59</v>
      </c>
      <c r="C187" s="60" t="b">
        <f>FALSE</f>
        <v>0</v>
      </c>
      <c r="D187" s="60" t="b">
        <f>VLOOKUP(A187,Modulos!A:C,2,FALSE)</f>
        <v>1</v>
      </c>
      <c r="E187" s="60" t="str">
        <f>IF(C187,"Nenhuma",VLOOKUP(B187,Funcoes_Outputs!B:C,2,FALSE))</f>
        <v>calcular_eventos</v>
      </c>
      <c r="F187" s="60" t="b">
        <f t="shared" si="17"/>
        <v>0</v>
      </c>
      <c r="G187" s="60" t="b">
        <f>VLOOKUP(A187,Modulos!$A:$C,2,FALSE)</f>
        <v>1</v>
      </c>
      <c r="H187" s="60" t="b">
        <f t="shared" si="18"/>
        <v>0</v>
      </c>
      <c r="I187" s="60">
        <f t="shared" si="12"/>
        <v>8</v>
      </c>
    </row>
    <row r="188" spans="1:9" x14ac:dyDescent="0.25">
      <c r="A188" s="60" t="s">
        <v>460</v>
      </c>
      <c r="B188" s="60" t="s">
        <v>52</v>
      </c>
      <c r="C188" s="60" t="b">
        <f>FALSE</f>
        <v>0</v>
      </c>
      <c r="D188" s="60" t="b">
        <f>VLOOKUP(A188,Modulos!A:C,2,FALSE)</f>
        <v>1</v>
      </c>
      <c r="E188" s="60" t="str">
        <f>IF(C188,"Nenhuma",VLOOKUP(B188,Funcoes_Outputs!B:C,2,FALSE))</f>
        <v>calcular_eventos</v>
      </c>
      <c r="F188" s="60" t="b">
        <f t="shared" si="17"/>
        <v>0</v>
      </c>
      <c r="G188" s="60" t="b">
        <f>VLOOKUP(A188,Modulos!$A:$C,2,FALSE)</f>
        <v>1</v>
      </c>
      <c r="H188" s="60" t="b">
        <f t="shared" si="18"/>
        <v>0</v>
      </c>
      <c r="I188" s="60">
        <f t="shared" si="12"/>
        <v>10</v>
      </c>
    </row>
    <row r="189" spans="1:9" x14ac:dyDescent="0.25">
      <c r="A189" s="60" t="s">
        <v>460</v>
      </c>
      <c r="B189" s="60" t="s">
        <v>60</v>
      </c>
      <c r="C189" s="60" t="b">
        <f>FALSE</f>
        <v>0</v>
      </c>
      <c r="D189" s="60" t="b">
        <f>VLOOKUP(A189,Modulos!A:C,2,FALSE)</f>
        <v>1</v>
      </c>
      <c r="E189" s="60" t="str">
        <f>IF(C189,"Nenhuma",VLOOKUP(B189,Funcoes_Outputs!B:C,2,FALSE))</f>
        <v>calcular_eventos</v>
      </c>
      <c r="F189" s="60" t="b">
        <f t="shared" si="17"/>
        <v>0</v>
      </c>
      <c r="G189" s="60" t="b">
        <f>VLOOKUP(A189,Modulos!$A:$C,2,FALSE)</f>
        <v>1</v>
      </c>
      <c r="H189" s="60" t="b">
        <f t="shared" si="18"/>
        <v>0</v>
      </c>
      <c r="I189" s="60">
        <f t="shared" si="12"/>
        <v>9</v>
      </c>
    </row>
    <row r="190" spans="1:9" x14ac:dyDescent="0.25">
      <c r="A190" s="60" t="s">
        <v>68</v>
      </c>
      <c r="B190" s="60" t="s">
        <v>52</v>
      </c>
      <c r="C190" s="60" t="b">
        <f>FALSE</f>
        <v>0</v>
      </c>
      <c r="D190" s="60" t="b">
        <f>VLOOKUP(A190,Modulos!A:C,2,FALSE)</f>
        <v>1</v>
      </c>
      <c r="E190" s="60" t="str">
        <f>IF(C190,"Nenhuma",VLOOKUP(B190,Funcoes_Outputs!B:C,2,FALSE))</f>
        <v>calcular_eventos</v>
      </c>
      <c r="F190" s="60" t="b">
        <f t="shared" si="17"/>
        <v>0</v>
      </c>
      <c r="G190" s="60" t="b">
        <f>VLOOKUP(A190,Modulos!$A:$C,2,FALSE)</f>
        <v>1</v>
      </c>
      <c r="H190" s="60" t="b">
        <f t="shared" si="18"/>
        <v>0</v>
      </c>
      <c r="I190" s="60">
        <f t="shared" si="12"/>
        <v>10</v>
      </c>
    </row>
    <row r="191" spans="1:9" x14ac:dyDescent="0.25">
      <c r="A191" s="60" t="s">
        <v>68</v>
      </c>
      <c r="B191" s="60" t="s">
        <v>54</v>
      </c>
      <c r="C191" s="60" t="b">
        <f>FALSE</f>
        <v>0</v>
      </c>
      <c r="D191" s="60" t="b">
        <f>VLOOKUP(A191,Modulos!A:C,2,FALSE)</f>
        <v>1</v>
      </c>
      <c r="E191" s="60" t="str">
        <f>IF(C191,"Nenhuma",VLOOKUP(B191,Funcoes_Outputs!B:C,2,FALSE))</f>
        <v>calcular_eventos</v>
      </c>
      <c r="F191" s="60" t="b">
        <f t="shared" si="17"/>
        <v>0</v>
      </c>
      <c r="G191" s="60" t="b">
        <f>VLOOKUP(A191,Modulos!$A:$C,2,FALSE)</f>
        <v>1</v>
      </c>
      <c r="H191" s="60" t="b">
        <f t="shared" si="18"/>
        <v>0</v>
      </c>
      <c r="I191" s="60">
        <f t="shared" si="12"/>
        <v>8</v>
      </c>
    </row>
    <row r="192" spans="1:9" x14ac:dyDescent="0.25">
      <c r="A192" s="60" t="s">
        <v>68</v>
      </c>
      <c r="B192" s="60" t="s">
        <v>56</v>
      </c>
      <c r="C192" s="60" t="b">
        <f>FALSE</f>
        <v>0</v>
      </c>
      <c r="D192" s="60" t="b">
        <f>VLOOKUP(A192,Modulos!A:C,2,FALSE)</f>
        <v>1</v>
      </c>
      <c r="E192" s="60" t="str">
        <f>IF(C192,"Nenhuma",VLOOKUP(B192,Funcoes_Outputs!B:C,2,FALSE))</f>
        <v>calcular_eventos</v>
      </c>
      <c r="F192" s="60" t="b">
        <f t="shared" si="17"/>
        <v>0</v>
      </c>
      <c r="G192" s="60" t="b">
        <f>VLOOKUP(A192,Modulos!$A:$C,2,FALSE)</f>
        <v>1</v>
      </c>
      <c r="H192" s="60" t="b">
        <f t="shared" si="18"/>
        <v>0</v>
      </c>
      <c r="I192" s="60">
        <f t="shared" si="12"/>
        <v>5</v>
      </c>
    </row>
    <row r="193" spans="1:9" x14ac:dyDescent="0.25">
      <c r="A193" s="60" t="s">
        <v>68</v>
      </c>
      <c r="B193" s="60" t="s">
        <v>58</v>
      </c>
      <c r="C193" s="60" t="b">
        <f>FALSE</f>
        <v>0</v>
      </c>
      <c r="D193" s="60" t="b">
        <f>VLOOKUP(A193,Modulos!A:C,2,FALSE)</f>
        <v>1</v>
      </c>
      <c r="E193" s="60" t="str">
        <f>IF(C193,"Nenhuma",VLOOKUP(B193,Funcoes_Outputs!B:C,2,FALSE))</f>
        <v>calcular_eventos</v>
      </c>
      <c r="F193" s="60" t="b">
        <f t="shared" si="17"/>
        <v>0</v>
      </c>
      <c r="G193" s="60" t="b">
        <f>VLOOKUP(A193,Modulos!$A:$C,2,FALSE)</f>
        <v>1</v>
      </c>
      <c r="H193" s="60" t="b">
        <f t="shared" si="18"/>
        <v>0</v>
      </c>
      <c r="I193" s="60">
        <f t="shared" si="12"/>
        <v>4</v>
      </c>
    </row>
    <row r="194" spans="1:9" x14ac:dyDescent="0.25">
      <c r="A194" s="60" t="s">
        <v>68</v>
      </c>
      <c r="B194" s="60" t="s">
        <v>60</v>
      </c>
      <c r="C194" s="60" t="b">
        <f>FALSE</f>
        <v>0</v>
      </c>
      <c r="D194" s="60" t="b">
        <f>VLOOKUP(A194,Modulos!A:C,2,FALSE)</f>
        <v>1</v>
      </c>
      <c r="E194" s="60" t="str">
        <f>IF(C194,"Nenhuma",VLOOKUP(B194,Funcoes_Outputs!B:C,2,FALSE))</f>
        <v>calcular_eventos</v>
      </c>
      <c r="F194" s="60" t="b">
        <f t="shared" si="17"/>
        <v>0</v>
      </c>
      <c r="G194" s="60" t="b">
        <f>VLOOKUP(A194,Modulos!$A:$C,2,FALSE)</f>
        <v>1</v>
      </c>
      <c r="H194" s="60" t="b">
        <f t="shared" si="18"/>
        <v>0</v>
      </c>
      <c r="I194" s="60">
        <f t="shared" ref="I194:I226" si="21">COUNTIF($B:$B,B194)</f>
        <v>9</v>
      </c>
    </row>
    <row r="195" spans="1:9" x14ac:dyDescent="0.25">
      <c r="A195" s="60" t="s">
        <v>68</v>
      </c>
      <c r="B195" s="60" t="s">
        <v>62</v>
      </c>
      <c r="C195" s="60" t="b">
        <f>FALSE</f>
        <v>0</v>
      </c>
      <c r="D195" s="60" t="b">
        <f>VLOOKUP(A195,Modulos!A:C,2,FALSE)</f>
        <v>1</v>
      </c>
      <c r="E195" s="60" t="str">
        <f>IF(C195,"Nenhuma",VLOOKUP(B195,Funcoes_Outputs!B:C,2,FALSE))</f>
        <v>calcular_eventos</v>
      </c>
      <c r="F195" s="60" t="b">
        <f t="shared" si="17"/>
        <v>0</v>
      </c>
      <c r="G195" s="60" t="b">
        <f>VLOOKUP(A195,Modulos!$A:$C,2,FALSE)</f>
        <v>1</v>
      </c>
      <c r="H195" s="60" t="b">
        <f t="shared" si="18"/>
        <v>0</v>
      </c>
      <c r="I195" s="60">
        <f t="shared" si="21"/>
        <v>7</v>
      </c>
    </row>
    <row r="196" spans="1:9" x14ac:dyDescent="0.25">
      <c r="A196" s="60" t="s">
        <v>68</v>
      </c>
      <c r="B196" s="60" t="s">
        <v>64</v>
      </c>
      <c r="C196" s="60" t="b">
        <f>FALSE</f>
        <v>0</v>
      </c>
      <c r="D196" s="60" t="b">
        <f>VLOOKUP(A196,Modulos!A:C,2,FALSE)</f>
        <v>1</v>
      </c>
      <c r="E196" s="60" t="str">
        <f>IF(C196,"Nenhuma",VLOOKUP(B196,Funcoes_Outputs!B:C,2,FALSE))</f>
        <v>calcular_eventos</v>
      </c>
      <c r="F196" s="60" t="b">
        <f t="shared" si="17"/>
        <v>0</v>
      </c>
      <c r="G196" s="60" t="b">
        <f>VLOOKUP(A196,Modulos!$A:$C,2,FALSE)</f>
        <v>1</v>
      </c>
      <c r="H196" s="60" t="b">
        <f t="shared" si="18"/>
        <v>0</v>
      </c>
      <c r="I196" s="60">
        <f t="shared" si="21"/>
        <v>5</v>
      </c>
    </row>
    <row r="197" spans="1:9" x14ac:dyDescent="0.25">
      <c r="A197" s="60" t="s">
        <v>68</v>
      </c>
      <c r="B197" s="60" t="s">
        <v>66</v>
      </c>
      <c r="C197" s="60" t="b">
        <f>FALSE</f>
        <v>0</v>
      </c>
      <c r="D197" s="60" t="b">
        <f>VLOOKUP(A197,Modulos!A:C,2,FALSE)</f>
        <v>1</v>
      </c>
      <c r="E197" s="60" t="str">
        <f>IF(C197,"Nenhuma",VLOOKUP(B197,Funcoes_Outputs!B:C,2,FALSE))</f>
        <v>calcular_eventos</v>
      </c>
      <c r="F197" s="60" t="b">
        <f t="shared" si="17"/>
        <v>0</v>
      </c>
      <c r="G197" s="60" t="b">
        <f>VLOOKUP(A197,Modulos!$A:$C,2,FALSE)</f>
        <v>1</v>
      </c>
      <c r="H197" s="60" t="b">
        <f t="shared" si="18"/>
        <v>0</v>
      </c>
      <c r="I197" s="60">
        <f t="shared" si="21"/>
        <v>4</v>
      </c>
    </row>
    <row r="198" spans="1:9" x14ac:dyDescent="0.25">
      <c r="A198" s="60" t="s">
        <v>68</v>
      </c>
      <c r="B198" s="60" t="s">
        <v>69</v>
      </c>
      <c r="C198" s="60" t="b">
        <f>TRUE</f>
        <v>1</v>
      </c>
      <c r="D198" s="60" t="b">
        <f>VLOOKUP(A198,Modulos!A:C,2,FALSE)</f>
        <v>1</v>
      </c>
      <c r="E198" s="60" t="str">
        <f>IF(C198,"Nenhuma",VLOOKUP(B198,Funcoes_Outputs!B:C,2,FALSE))</f>
        <v>Nenhuma</v>
      </c>
      <c r="F198" s="60" t="b">
        <f t="shared" si="17"/>
        <v>1</v>
      </c>
      <c r="G198" s="60" t="b">
        <f>VLOOKUP(A198,Modulos!$A:$C,2,FALSE)</f>
        <v>1</v>
      </c>
      <c r="H198" s="60" t="b">
        <f t="shared" si="18"/>
        <v>1</v>
      </c>
      <c r="I198" s="60">
        <f t="shared" si="21"/>
        <v>2</v>
      </c>
    </row>
    <row r="199" spans="1:9" x14ac:dyDescent="0.25">
      <c r="A199" s="60" t="s">
        <v>68</v>
      </c>
      <c r="B199" s="60" t="s">
        <v>1</v>
      </c>
      <c r="C199" s="60" t="b">
        <f>TRUE</f>
        <v>1</v>
      </c>
      <c r="D199" s="60" t="b">
        <f>VLOOKUP(A199,Modulos!A:C,2,FALSE)</f>
        <v>1</v>
      </c>
      <c r="E199" s="60" t="str">
        <f>IF(C199,"Nenhuma",VLOOKUP(B199,Funcoes_Outputs!B:C,2,FALSE))</f>
        <v>Nenhuma</v>
      </c>
      <c r="F199" s="60" t="b">
        <f t="shared" si="17"/>
        <v>1</v>
      </c>
      <c r="G199" s="60" t="b">
        <f>VLOOKUP(A199,Modulos!$A:$C,2,FALSE)</f>
        <v>1</v>
      </c>
      <c r="H199" s="60" t="b">
        <f t="shared" si="18"/>
        <v>1</v>
      </c>
      <c r="I199" s="60">
        <f t="shared" si="21"/>
        <v>9</v>
      </c>
    </row>
    <row r="200" spans="1:9" x14ac:dyDescent="0.25">
      <c r="A200" s="60" t="s">
        <v>131</v>
      </c>
      <c r="B200" s="60" t="s">
        <v>122</v>
      </c>
      <c r="C200" s="60" t="b">
        <f>TRUE</f>
        <v>1</v>
      </c>
      <c r="D200" s="60" t="b">
        <f>VLOOKUP(A200,Modulos!A:C,2,FALSE)</f>
        <v>1</v>
      </c>
      <c r="E200" s="60" t="str">
        <f>IF(C200,"Nenhuma",VLOOKUP(B200,Funcoes_Outputs!B:C,2,FALSE))</f>
        <v>Nenhuma</v>
      </c>
      <c r="F200" s="60" t="b">
        <f t="shared" si="17"/>
        <v>1</v>
      </c>
      <c r="G200" s="60" t="b">
        <f>VLOOKUP(A200,Modulos!$A:$C,2,FALSE)</f>
        <v>1</v>
      </c>
      <c r="H200" s="60" t="b">
        <f t="shared" si="18"/>
        <v>1</v>
      </c>
      <c r="I200" s="60">
        <f t="shared" si="21"/>
        <v>1</v>
      </c>
    </row>
    <row r="201" spans="1:9" x14ac:dyDescent="0.25">
      <c r="A201" s="60" t="s">
        <v>131</v>
      </c>
      <c r="B201" s="60" t="s">
        <v>123</v>
      </c>
      <c r="C201" s="60" t="b">
        <f>TRUE</f>
        <v>1</v>
      </c>
      <c r="D201" s="60" t="b">
        <f>VLOOKUP(A201,Modulos!A:C,2,FALSE)</f>
        <v>1</v>
      </c>
      <c r="E201" s="60" t="str">
        <f>IF(C201,"Nenhuma",VLOOKUP(B201,Funcoes_Outputs!B:C,2,FALSE))</f>
        <v>Nenhuma</v>
      </c>
      <c r="F201" s="60" t="b">
        <f t="shared" si="17"/>
        <v>1</v>
      </c>
      <c r="G201" s="60" t="b">
        <f>VLOOKUP(A201,Modulos!$A:$C,2,FALSE)</f>
        <v>1</v>
      </c>
      <c r="H201" s="60" t="b">
        <f t="shared" si="18"/>
        <v>1</v>
      </c>
      <c r="I201" s="60">
        <f t="shared" si="21"/>
        <v>1</v>
      </c>
    </row>
    <row r="202" spans="1:9" x14ac:dyDescent="0.25">
      <c r="A202" s="60" t="s">
        <v>131</v>
      </c>
      <c r="B202" s="60" t="s">
        <v>124</v>
      </c>
      <c r="C202" s="60" t="b">
        <f>TRUE</f>
        <v>1</v>
      </c>
      <c r="D202" s="60" t="b">
        <f>VLOOKUP(A202,Modulos!A:C,2,FALSE)</f>
        <v>1</v>
      </c>
      <c r="E202" s="60" t="str">
        <f>IF(C202,"Nenhuma",VLOOKUP(B202,Funcoes_Outputs!B:C,2,FALSE))</f>
        <v>Nenhuma</v>
      </c>
      <c r="F202" s="60" t="b">
        <f t="shared" si="17"/>
        <v>1</v>
      </c>
      <c r="G202" s="60" t="b">
        <f>VLOOKUP(A202,Modulos!$A:$C,2,FALSE)</f>
        <v>1</v>
      </c>
      <c r="H202" s="60" t="b">
        <f t="shared" si="18"/>
        <v>1</v>
      </c>
      <c r="I202" s="60">
        <f t="shared" si="21"/>
        <v>1</v>
      </c>
    </row>
    <row r="203" spans="1:9" x14ac:dyDescent="0.25">
      <c r="A203" s="60" t="s">
        <v>131</v>
      </c>
      <c r="B203" s="60" t="s">
        <v>125</v>
      </c>
      <c r="C203" s="60" t="b">
        <f>TRUE</f>
        <v>1</v>
      </c>
      <c r="D203" s="60" t="b">
        <f>VLOOKUP(A203,Modulos!A:C,2,FALSE)</f>
        <v>1</v>
      </c>
      <c r="E203" s="60" t="str">
        <f>IF(C203,"Nenhuma",VLOOKUP(B203,Funcoes_Outputs!B:C,2,FALSE))</f>
        <v>Nenhuma</v>
      </c>
      <c r="F203" s="60" t="b">
        <f t="shared" si="17"/>
        <v>1</v>
      </c>
      <c r="G203" s="60" t="b">
        <f>VLOOKUP(A203,Modulos!$A:$C,2,FALSE)</f>
        <v>1</v>
      </c>
      <c r="H203" s="60" t="b">
        <f t="shared" si="18"/>
        <v>1</v>
      </c>
      <c r="I203" s="60">
        <f t="shared" si="21"/>
        <v>1</v>
      </c>
    </row>
    <row r="204" spans="1:9" x14ac:dyDescent="0.25">
      <c r="A204" s="60" t="s">
        <v>131</v>
      </c>
      <c r="B204" s="60" t="s">
        <v>126</v>
      </c>
      <c r="C204" s="60" t="b">
        <f>TRUE</f>
        <v>1</v>
      </c>
      <c r="D204" s="60" t="b">
        <f>VLOOKUP(A204,Modulos!A:C,2,FALSE)</f>
        <v>1</v>
      </c>
      <c r="E204" s="60" t="str">
        <f>IF(C204,"Nenhuma",VLOOKUP(B204,Funcoes_Outputs!B:C,2,FALSE))</f>
        <v>Nenhuma</v>
      </c>
      <c r="F204" s="60" t="b">
        <f t="shared" si="17"/>
        <v>1</v>
      </c>
      <c r="G204" s="60" t="b">
        <f>VLOOKUP(A204,Modulos!$A:$C,2,FALSE)</f>
        <v>1</v>
      </c>
      <c r="H204" s="60" t="b">
        <f t="shared" si="18"/>
        <v>1</v>
      </c>
      <c r="I204" s="60">
        <f t="shared" si="21"/>
        <v>2</v>
      </c>
    </row>
    <row r="205" spans="1:9" x14ac:dyDescent="0.25">
      <c r="A205" s="60" t="s">
        <v>131</v>
      </c>
      <c r="B205" s="11" t="s">
        <v>465</v>
      </c>
      <c r="C205" s="60" t="b">
        <f>FALSE</f>
        <v>0</v>
      </c>
      <c r="D205" s="60" t="b">
        <f>VLOOKUP(A205,Modulos!A:C,2,FALSE)</f>
        <v>1</v>
      </c>
      <c r="E205" s="60" t="str">
        <f>IF(C205,"Nenhuma",VLOOKUP(B205,Funcoes_Outputs!B:C,2,FALSE))</f>
        <v>calcular_taxas_acidentes</v>
      </c>
      <c r="F205" s="60" t="b">
        <f t="shared" si="17"/>
        <v>0</v>
      </c>
      <c r="G205" s="60" t="b">
        <f>VLOOKUP(A205,Modulos!$A:$C,2,FALSE)</f>
        <v>1</v>
      </c>
      <c r="H205" s="60" t="b">
        <f t="shared" si="18"/>
        <v>0</v>
      </c>
      <c r="I205" s="60">
        <f t="shared" si="21"/>
        <v>4</v>
      </c>
    </row>
    <row r="206" spans="1:9" x14ac:dyDescent="0.25">
      <c r="A206" s="60" t="s">
        <v>131</v>
      </c>
      <c r="B206" s="11" t="s">
        <v>467</v>
      </c>
      <c r="C206" s="60" t="b">
        <f>FALSE</f>
        <v>0</v>
      </c>
      <c r="D206" s="60" t="b">
        <f>VLOOKUP(A206,Modulos!A:C,2,FALSE)</f>
        <v>1</v>
      </c>
      <c r="E206" s="60" t="str">
        <f>IF(C206,"Nenhuma",VLOOKUP(B206,Funcoes_Outputs!B:C,2,FALSE))</f>
        <v>calcular_taxas_acidentes</v>
      </c>
      <c r="F206" s="60" t="b">
        <f t="shared" si="17"/>
        <v>0</v>
      </c>
      <c r="G206" s="60" t="b">
        <f>VLOOKUP(A206,Modulos!$A:$C,2,FALSE)</f>
        <v>1</v>
      </c>
      <c r="H206" s="60" t="b">
        <f t="shared" si="18"/>
        <v>0</v>
      </c>
      <c r="I206" s="60">
        <f t="shared" si="21"/>
        <v>4</v>
      </c>
    </row>
    <row r="207" spans="1:9" x14ac:dyDescent="0.25">
      <c r="A207" s="60" t="s">
        <v>131</v>
      </c>
      <c r="B207" s="60" t="s">
        <v>52</v>
      </c>
      <c r="C207" s="60" t="b">
        <f>FALSE</f>
        <v>0</v>
      </c>
      <c r="D207" s="60" t="b">
        <f>VLOOKUP(A207,Modulos!A:C,2,FALSE)</f>
        <v>1</v>
      </c>
      <c r="E207" s="60" t="str">
        <f>IF(C207,"Nenhuma",VLOOKUP(B207,Funcoes_Outputs!B:C,2,FALSE))</f>
        <v>calcular_eventos</v>
      </c>
      <c r="F207" s="60" t="b">
        <f t="shared" si="17"/>
        <v>0</v>
      </c>
      <c r="G207" s="60" t="b">
        <f>VLOOKUP(A207,Modulos!$A:$C,2,FALSE)</f>
        <v>1</v>
      </c>
      <c r="H207" s="60" t="b">
        <f t="shared" si="18"/>
        <v>0</v>
      </c>
      <c r="I207" s="60">
        <f t="shared" si="21"/>
        <v>10</v>
      </c>
    </row>
    <row r="208" spans="1:9" x14ac:dyDescent="0.25">
      <c r="A208" s="60" t="s">
        <v>131</v>
      </c>
      <c r="B208" s="60" t="s">
        <v>56</v>
      </c>
      <c r="C208" s="60" t="b">
        <f>FALSE</f>
        <v>0</v>
      </c>
      <c r="D208" s="60" t="b">
        <f>VLOOKUP(A208,Modulos!A:C,2,FALSE)</f>
        <v>1</v>
      </c>
      <c r="E208" s="60" t="str">
        <f>IF(C208,"Nenhuma",VLOOKUP(B208,Funcoes_Outputs!B:C,2,FALSE))</f>
        <v>calcular_eventos</v>
      </c>
      <c r="F208" s="60" t="b">
        <f t="shared" si="17"/>
        <v>0</v>
      </c>
      <c r="G208" s="60" t="b">
        <f>VLOOKUP(A208,Modulos!$A:$C,2,FALSE)</f>
        <v>1</v>
      </c>
      <c r="H208" s="60" t="b">
        <f t="shared" si="18"/>
        <v>0</v>
      </c>
      <c r="I208" s="60">
        <f t="shared" si="21"/>
        <v>5</v>
      </c>
    </row>
    <row r="209" spans="1:9" x14ac:dyDescent="0.25">
      <c r="A209" s="60" t="s">
        <v>131</v>
      </c>
      <c r="B209" s="60" t="s">
        <v>60</v>
      </c>
      <c r="C209" s="60" t="b">
        <f>FALSE</f>
        <v>0</v>
      </c>
      <c r="D209" s="60" t="b">
        <f>VLOOKUP(A209,Modulos!A:C,2,FALSE)</f>
        <v>1</v>
      </c>
      <c r="E209" s="60" t="str">
        <f>IF(C209,"Nenhuma",VLOOKUP(B209,Funcoes_Outputs!B:C,2,FALSE))</f>
        <v>calcular_eventos</v>
      </c>
      <c r="F209" s="60" t="b">
        <f t="shared" si="17"/>
        <v>0</v>
      </c>
      <c r="G209" s="60" t="b">
        <f>VLOOKUP(A209,Modulos!$A:$C,2,FALSE)</f>
        <v>1</v>
      </c>
      <c r="H209" s="60" t="b">
        <f t="shared" si="18"/>
        <v>0</v>
      </c>
      <c r="I209" s="60">
        <f t="shared" si="21"/>
        <v>9</v>
      </c>
    </row>
    <row r="210" spans="1:9" x14ac:dyDescent="0.25">
      <c r="A210" s="60" t="s">
        <v>131</v>
      </c>
      <c r="B210" s="60" t="s">
        <v>64</v>
      </c>
      <c r="C210" s="60" t="b">
        <f>FALSE</f>
        <v>0</v>
      </c>
      <c r="D210" s="60" t="b">
        <f>VLOOKUP(A210,Modulos!A:C,2,FALSE)</f>
        <v>1</v>
      </c>
      <c r="E210" s="60" t="str">
        <f>IF(C210,"Nenhuma",VLOOKUP(B210,Funcoes_Outputs!B:C,2,FALSE))</f>
        <v>calcular_eventos</v>
      </c>
      <c r="F210" s="60" t="b">
        <f t="shared" si="17"/>
        <v>0</v>
      </c>
      <c r="G210" s="60" t="b">
        <f>VLOOKUP(A210,Modulos!$A:$C,2,FALSE)</f>
        <v>1</v>
      </c>
      <c r="H210" s="60" t="b">
        <f t="shared" si="18"/>
        <v>0</v>
      </c>
      <c r="I210" s="60">
        <f t="shared" si="21"/>
        <v>5</v>
      </c>
    </row>
    <row r="211" spans="1:9" x14ac:dyDescent="0.25">
      <c r="A211" s="60" t="s">
        <v>131</v>
      </c>
      <c r="B211" s="60" t="s">
        <v>54</v>
      </c>
      <c r="C211" s="60" t="b">
        <f>FALSE</f>
        <v>0</v>
      </c>
      <c r="D211" s="60" t="b">
        <f>VLOOKUP(A211,Modulos!A:C,2,FALSE)</f>
        <v>1</v>
      </c>
      <c r="E211" s="60" t="str">
        <f>IF(C211,"Nenhuma",VLOOKUP(B211,Funcoes_Outputs!B:C,2,FALSE))</f>
        <v>calcular_eventos</v>
      </c>
      <c r="F211" s="60" t="b">
        <f t="shared" si="17"/>
        <v>0</v>
      </c>
      <c r="G211" s="60" t="b">
        <f>VLOOKUP(A211,Modulos!$A:$C,2,FALSE)</f>
        <v>1</v>
      </c>
      <c r="H211" s="60" t="b">
        <f t="shared" si="18"/>
        <v>0</v>
      </c>
      <c r="I211" s="60">
        <f t="shared" si="21"/>
        <v>8</v>
      </c>
    </row>
    <row r="212" spans="1:9" x14ac:dyDescent="0.25">
      <c r="A212" s="60" t="s">
        <v>131</v>
      </c>
      <c r="B212" s="60" t="s">
        <v>58</v>
      </c>
      <c r="C212" s="60" t="b">
        <f>FALSE</f>
        <v>0</v>
      </c>
      <c r="D212" s="60" t="b">
        <f>VLOOKUP(A212,Modulos!A:C,2,FALSE)</f>
        <v>1</v>
      </c>
      <c r="E212" s="60" t="str">
        <f>IF(C212,"Nenhuma",VLOOKUP(B212,Funcoes_Outputs!B:C,2,FALSE))</f>
        <v>calcular_eventos</v>
      </c>
      <c r="F212" s="60" t="b">
        <f t="shared" si="17"/>
        <v>0</v>
      </c>
      <c r="G212" s="60" t="b">
        <f>VLOOKUP(A212,Modulos!$A:$C,2,FALSE)</f>
        <v>1</v>
      </c>
      <c r="H212" s="60" t="b">
        <f t="shared" si="18"/>
        <v>0</v>
      </c>
      <c r="I212" s="60">
        <f t="shared" si="21"/>
        <v>4</v>
      </c>
    </row>
    <row r="213" spans="1:9" x14ac:dyDescent="0.25">
      <c r="A213" s="60" t="s">
        <v>131</v>
      </c>
      <c r="B213" s="60" t="s">
        <v>62</v>
      </c>
      <c r="C213" s="60" t="b">
        <f>FALSE</f>
        <v>0</v>
      </c>
      <c r="D213" s="60" t="b">
        <f>VLOOKUP(A213,Modulos!A:C,2,FALSE)</f>
        <v>1</v>
      </c>
      <c r="E213" s="60" t="str">
        <f>IF(C213,"Nenhuma",VLOOKUP(B213,Funcoes_Outputs!B:C,2,FALSE))</f>
        <v>calcular_eventos</v>
      </c>
      <c r="F213" s="60" t="b">
        <f t="shared" si="17"/>
        <v>0</v>
      </c>
      <c r="G213" s="60" t="b">
        <f>VLOOKUP(A213,Modulos!$A:$C,2,FALSE)</f>
        <v>1</v>
      </c>
      <c r="H213" s="60" t="b">
        <f t="shared" si="18"/>
        <v>0</v>
      </c>
      <c r="I213" s="60">
        <f t="shared" si="21"/>
        <v>7</v>
      </c>
    </row>
    <row r="214" spans="1:9" x14ac:dyDescent="0.25">
      <c r="A214" s="60" t="s">
        <v>131</v>
      </c>
      <c r="B214" s="60" t="s">
        <v>66</v>
      </c>
      <c r="C214" s="60" t="b">
        <f>FALSE</f>
        <v>0</v>
      </c>
      <c r="D214" s="60" t="b">
        <f>VLOOKUP(A214,Modulos!A:C,2,FALSE)</f>
        <v>1</v>
      </c>
      <c r="E214" s="60" t="str">
        <f>IF(C214,"Nenhuma",VLOOKUP(B214,Funcoes_Outputs!B:C,2,FALSE))</f>
        <v>calcular_eventos</v>
      </c>
      <c r="F214" s="60" t="b">
        <f t="shared" si="17"/>
        <v>0</v>
      </c>
      <c r="G214" s="60" t="b">
        <f>VLOOKUP(A214,Modulos!$A:$C,2,FALSE)</f>
        <v>1</v>
      </c>
      <c r="H214" s="60" t="b">
        <f t="shared" si="18"/>
        <v>0</v>
      </c>
      <c r="I214" s="60">
        <f t="shared" si="21"/>
        <v>4</v>
      </c>
    </row>
    <row r="215" spans="1:9" x14ac:dyDescent="0.25">
      <c r="A215" s="60" t="s">
        <v>131</v>
      </c>
      <c r="B215" s="60" t="s">
        <v>132</v>
      </c>
      <c r="C215" s="60" t="b">
        <f>TRUE</f>
        <v>1</v>
      </c>
      <c r="D215" s="60" t="b">
        <f>VLOOKUP(A215,Modulos!A:C,2,FALSE)</f>
        <v>1</v>
      </c>
      <c r="E215" s="60" t="str">
        <f>IF(C215,"Nenhuma",VLOOKUP(B215,Funcoes_Outputs!B:C,2,FALSE))</f>
        <v>Nenhuma</v>
      </c>
      <c r="F215" s="60" t="b">
        <f t="shared" si="17"/>
        <v>1</v>
      </c>
      <c r="G215" s="60" t="b">
        <f>VLOOKUP(A215,Modulos!$A:$C,2,FALSE)</f>
        <v>1</v>
      </c>
      <c r="H215" s="60" t="b">
        <f t="shared" si="18"/>
        <v>1</v>
      </c>
      <c r="I215" s="60">
        <f t="shared" si="21"/>
        <v>1</v>
      </c>
    </row>
    <row r="216" spans="1:9" x14ac:dyDescent="0.25">
      <c r="A216" s="60" t="s">
        <v>131</v>
      </c>
      <c r="B216" s="60" t="s">
        <v>1</v>
      </c>
      <c r="C216" s="60" t="b">
        <f>TRUE</f>
        <v>1</v>
      </c>
      <c r="D216" s="60" t="b">
        <f>VLOOKUP(A216,Modulos!A:C,2,FALSE)</f>
        <v>1</v>
      </c>
      <c r="E216" s="60" t="str">
        <f>IF(C216,"Nenhuma",VLOOKUP(B216,Funcoes_Outputs!B:C,2,FALSE))</f>
        <v>Nenhuma</v>
      </c>
      <c r="F216" s="60" t="b">
        <f t="shared" si="17"/>
        <v>1</v>
      </c>
      <c r="G216" s="60" t="b">
        <f>VLOOKUP(A216,Modulos!$A:$C,2,FALSE)</f>
        <v>1</v>
      </c>
      <c r="H216" s="60" t="b">
        <f t="shared" si="18"/>
        <v>1</v>
      </c>
      <c r="I216" s="60">
        <f t="shared" si="21"/>
        <v>9</v>
      </c>
    </row>
    <row r="217" spans="1:9" x14ac:dyDescent="0.25">
      <c r="A217" s="11" t="s">
        <v>76</v>
      </c>
      <c r="B217" s="11" t="s">
        <v>546</v>
      </c>
      <c r="C217" s="60" t="b">
        <v>1</v>
      </c>
      <c r="D217" s="60" t="b">
        <f>VLOOKUP(A217,Modulos!A:C,2,FALSE)</f>
        <v>1</v>
      </c>
      <c r="E217" s="60" t="str">
        <f>IF(C217,"Nenhuma",VLOOKUP(B217,Funcoes_Outputs!B:C,2,FALSE))</f>
        <v>Nenhuma</v>
      </c>
      <c r="F217" s="60" t="b">
        <f t="shared" si="17"/>
        <v>1</v>
      </c>
      <c r="G217" s="60" t="b">
        <f>VLOOKUP(A217,Modulos!$A:$C,2,FALSE)</f>
        <v>1</v>
      </c>
      <c r="H217" s="60" t="b">
        <f t="shared" si="18"/>
        <v>1</v>
      </c>
      <c r="I217" s="60">
        <f t="shared" si="21"/>
        <v>1</v>
      </c>
    </row>
    <row r="218" spans="1:9" x14ac:dyDescent="0.25">
      <c r="A218" s="11" t="s">
        <v>76</v>
      </c>
      <c r="B218" s="11" t="s">
        <v>551</v>
      </c>
      <c r="C218" s="60" t="b">
        <v>1</v>
      </c>
      <c r="D218" s="60" t="b">
        <f>VLOOKUP(A218,Modulos!A:C,2,FALSE)</f>
        <v>1</v>
      </c>
      <c r="E218" s="60" t="str">
        <f>IF(C218,"Nenhuma",VLOOKUP(B218,Funcoes_Outputs!B:C,2,FALSE))</f>
        <v>Nenhuma</v>
      </c>
      <c r="F218" s="60" t="b">
        <f t="shared" si="17"/>
        <v>1</v>
      </c>
      <c r="G218" s="60" t="b">
        <f>VLOOKUP(A218,Modulos!$A:$C,2,FALSE)</f>
        <v>1</v>
      </c>
      <c r="H218" s="60" t="b">
        <f t="shared" si="18"/>
        <v>1</v>
      </c>
      <c r="I218" s="60">
        <f t="shared" si="21"/>
        <v>1</v>
      </c>
    </row>
    <row r="219" spans="1:9" x14ac:dyDescent="0.25">
      <c r="A219" s="11" t="s">
        <v>76</v>
      </c>
      <c r="B219" s="11" t="s">
        <v>552</v>
      </c>
      <c r="C219" s="60" t="b">
        <v>1</v>
      </c>
      <c r="D219" s="60" t="b">
        <f>VLOOKUP(A219,Modulos!A:C,2,FALSE)</f>
        <v>1</v>
      </c>
      <c r="E219" s="60" t="str">
        <f>IF(C219,"Nenhuma",VLOOKUP(B219,Funcoes_Outputs!B:C,2,FALSE))</f>
        <v>Nenhuma</v>
      </c>
      <c r="F219" s="60" t="b">
        <f t="shared" si="17"/>
        <v>1</v>
      </c>
      <c r="G219" s="60" t="b">
        <f>VLOOKUP(A219,Modulos!$A:$C,2,FALSE)</f>
        <v>1</v>
      </c>
      <c r="H219" s="60" t="b">
        <f t="shared" si="18"/>
        <v>1</v>
      </c>
      <c r="I219" s="60">
        <f t="shared" si="21"/>
        <v>1</v>
      </c>
    </row>
    <row r="220" spans="1:9" x14ac:dyDescent="0.25">
      <c r="A220" s="11" t="s">
        <v>76</v>
      </c>
      <c r="B220" s="11" t="s">
        <v>553</v>
      </c>
      <c r="C220" s="60" t="b">
        <v>1</v>
      </c>
      <c r="D220" s="60" t="b">
        <f>VLOOKUP(A220,Modulos!A:C,2,FALSE)</f>
        <v>1</v>
      </c>
      <c r="E220" s="60" t="str">
        <f>IF(C220,"Nenhuma",VLOOKUP(B220,Funcoes_Outputs!B:C,2,FALSE))</f>
        <v>Nenhuma</v>
      </c>
      <c r="F220" s="60" t="b">
        <f t="shared" si="17"/>
        <v>1</v>
      </c>
      <c r="G220" s="60" t="b">
        <f>VLOOKUP(A220,Modulos!$A:$C,2,FALSE)</f>
        <v>1</v>
      </c>
      <c r="H220" s="60" t="b">
        <f t="shared" si="18"/>
        <v>1</v>
      </c>
      <c r="I220" s="60">
        <f t="shared" si="21"/>
        <v>1</v>
      </c>
    </row>
    <row r="221" spans="1:9" x14ac:dyDescent="0.25">
      <c r="A221" s="11" t="s">
        <v>76</v>
      </c>
      <c r="B221" s="11" t="s">
        <v>554</v>
      </c>
      <c r="C221" s="60" t="b">
        <v>1</v>
      </c>
      <c r="D221" s="60" t="b">
        <f>VLOOKUP(A221,Modulos!A:C,2,FALSE)</f>
        <v>1</v>
      </c>
      <c r="E221" s="60" t="str">
        <f>IF(C221,"Nenhuma",VLOOKUP(B221,Funcoes_Outputs!B:C,2,FALSE))</f>
        <v>Nenhuma</v>
      </c>
      <c r="F221" s="60" t="b">
        <f t="shared" si="17"/>
        <v>1</v>
      </c>
      <c r="G221" s="60" t="b">
        <f>VLOOKUP(A221,Modulos!$A:$C,2,FALSE)</f>
        <v>1</v>
      </c>
      <c r="H221" s="60" t="b">
        <f t="shared" si="18"/>
        <v>1</v>
      </c>
      <c r="I221" s="60">
        <f t="shared" si="21"/>
        <v>1</v>
      </c>
    </row>
    <row r="222" spans="1:9" x14ac:dyDescent="0.25">
      <c r="A222" s="11" t="s">
        <v>76</v>
      </c>
      <c r="B222" s="11" t="s">
        <v>545</v>
      </c>
      <c r="C222" s="60" t="b">
        <v>1</v>
      </c>
      <c r="D222" s="60" t="b">
        <f>VLOOKUP(A222,Modulos!A:C,2,FALSE)</f>
        <v>1</v>
      </c>
      <c r="E222" s="60" t="str">
        <f>IF(C222,"Nenhuma",VLOOKUP(B222,Funcoes_Outputs!B:C,2,FALSE))</f>
        <v>Nenhuma</v>
      </c>
      <c r="F222" s="60" t="b">
        <f t="shared" si="17"/>
        <v>1</v>
      </c>
      <c r="G222" s="60" t="b">
        <f>VLOOKUP(A222,Modulos!$A:$C,2,FALSE)</f>
        <v>1</v>
      </c>
      <c r="H222" s="60" t="b">
        <f t="shared" si="18"/>
        <v>1</v>
      </c>
      <c r="I222" s="60">
        <f t="shared" si="21"/>
        <v>1</v>
      </c>
    </row>
    <row r="223" spans="1:9" x14ac:dyDescent="0.25">
      <c r="A223" s="11" t="s">
        <v>76</v>
      </c>
      <c r="B223" s="11" t="s">
        <v>547</v>
      </c>
      <c r="C223" s="60" t="b">
        <v>1</v>
      </c>
      <c r="D223" s="60" t="b">
        <f>VLOOKUP(A223,Modulos!A:C,2,FALSE)</f>
        <v>1</v>
      </c>
      <c r="E223" s="60" t="str">
        <f>IF(C223,"Nenhuma",VLOOKUP(B223,Funcoes_Outputs!B:C,2,FALSE))</f>
        <v>Nenhuma</v>
      </c>
      <c r="F223" s="60" t="b">
        <f t="shared" si="17"/>
        <v>1</v>
      </c>
      <c r="G223" s="60" t="b">
        <f>VLOOKUP(A223,Modulos!$A:$C,2,FALSE)</f>
        <v>1</v>
      </c>
      <c r="H223" s="60" t="b">
        <f t="shared" si="18"/>
        <v>1</v>
      </c>
      <c r="I223" s="60">
        <f t="shared" si="21"/>
        <v>1</v>
      </c>
    </row>
    <row r="224" spans="1:9" x14ac:dyDescent="0.25">
      <c r="A224" s="11" t="s">
        <v>76</v>
      </c>
      <c r="B224" s="11" t="s">
        <v>548</v>
      </c>
      <c r="C224" s="60" t="b">
        <v>1</v>
      </c>
      <c r="D224" s="60" t="b">
        <f>VLOOKUP(A224,Modulos!A:C,2,FALSE)</f>
        <v>1</v>
      </c>
      <c r="E224" s="60" t="str">
        <f>IF(C224,"Nenhuma",VLOOKUP(B224,Funcoes_Outputs!B:C,2,FALSE))</f>
        <v>Nenhuma</v>
      </c>
      <c r="F224" s="60" t="b">
        <f t="shared" si="17"/>
        <v>1</v>
      </c>
      <c r="G224" s="60" t="b">
        <f>VLOOKUP(A224,Modulos!$A:$C,2,FALSE)</f>
        <v>1</v>
      </c>
      <c r="H224" s="60" t="b">
        <f t="shared" si="18"/>
        <v>1</v>
      </c>
      <c r="I224" s="60">
        <f t="shared" si="21"/>
        <v>1</v>
      </c>
    </row>
    <row r="225" spans="1:9" x14ac:dyDescent="0.25">
      <c r="A225" s="11" t="s">
        <v>76</v>
      </c>
      <c r="B225" s="11" t="s">
        <v>549</v>
      </c>
      <c r="C225" s="60" t="b">
        <v>1</v>
      </c>
      <c r="D225" s="60" t="b">
        <f>VLOOKUP(A225,Modulos!A:C,2,FALSE)</f>
        <v>1</v>
      </c>
      <c r="E225" s="60" t="str">
        <f>IF(C225,"Nenhuma",VLOOKUP(B225,Funcoes_Outputs!B:C,2,FALSE))</f>
        <v>Nenhuma</v>
      </c>
      <c r="F225" s="60" t="b">
        <f t="shared" si="17"/>
        <v>1</v>
      </c>
      <c r="G225" s="60" t="b">
        <f>VLOOKUP(A225,Modulos!$A:$C,2,FALSE)</f>
        <v>1</v>
      </c>
      <c r="H225" s="60" t="b">
        <f t="shared" si="18"/>
        <v>1</v>
      </c>
      <c r="I225" s="60">
        <f t="shared" si="21"/>
        <v>1</v>
      </c>
    </row>
    <row r="226" spans="1:9" x14ac:dyDescent="0.25">
      <c r="A226" s="11" t="s">
        <v>76</v>
      </c>
      <c r="B226" s="11" t="s">
        <v>550</v>
      </c>
      <c r="C226" s="60" t="b">
        <v>1</v>
      </c>
      <c r="D226" s="60" t="b">
        <f>VLOOKUP(A226,Modulos!A:C,2,FALSE)</f>
        <v>1</v>
      </c>
      <c r="E226" s="60" t="str">
        <f>IF(C226,"Nenhuma",VLOOKUP(B226,Funcoes_Outputs!B:C,2,FALSE))</f>
        <v>Nenhuma</v>
      </c>
      <c r="F226" s="60" t="b">
        <f t="shared" si="17"/>
        <v>1</v>
      </c>
      <c r="G226" s="60" t="b">
        <f>VLOOKUP(A226,Modulos!$A:$C,2,FALSE)</f>
        <v>1</v>
      </c>
      <c r="H226" s="60" t="b">
        <f t="shared" si="18"/>
        <v>1</v>
      </c>
      <c r="I226" s="60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538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539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540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541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542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E11" sqref="E11"/>
    </sheetView>
  </sheetViews>
  <sheetFormatPr defaultRowHeight="15" x14ac:dyDescent="0.25"/>
  <cols>
    <col min="1" max="1" width="29.7109375" style="68" bestFit="1" customWidth="1"/>
    <col min="2" max="2" width="48.5703125" style="68" customWidth="1"/>
    <col min="3" max="3" width="11.85546875" style="68" customWidth="1"/>
    <col min="4" max="16384" width="9.140625" style="68"/>
  </cols>
  <sheetData>
    <row r="1" spans="1:3" x14ac:dyDescent="0.25">
      <c r="A1" s="67" t="s">
        <v>511</v>
      </c>
      <c r="B1" s="67" t="s">
        <v>512</v>
      </c>
      <c r="C1" s="67" t="s">
        <v>530</v>
      </c>
    </row>
    <row r="2" spans="1:3" x14ac:dyDescent="0.25">
      <c r="A2" s="68" t="s">
        <v>82</v>
      </c>
      <c r="B2" s="68" t="s">
        <v>513</v>
      </c>
      <c r="C2" s="11" t="s">
        <v>565</v>
      </c>
    </row>
    <row r="3" spans="1:3" x14ac:dyDescent="0.25">
      <c r="A3" s="68" t="s">
        <v>102</v>
      </c>
      <c r="B3" s="68" t="s">
        <v>514</v>
      </c>
      <c r="C3" s="11" t="s">
        <v>565</v>
      </c>
    </row>
    <row r="4" spans="1:3" x14ac:dyDescent="0.25">
      <c r="A4" s="68" t="s">
        <v>106</v>
      </c>
      <c r="B4" s="68" t="s">
        <v>515</v>
      </c>
      <c r="C4" s="11" t="s">
        <v>505</v>
      </c>
    </row>
    <row r="5" spans="1:3" x14ac:dyDescent="0.25">
      <c r="A5" s="68" t="s">
        <v>111</v>
      </c>
      <c r="B5" s="68" t="s">
        <v>516</v>
      </c>
      <c r="C5" s="11" t="s">
        <v>565</v>
      </c>
    </row>
    <row r="6" spans="1:3" x14ac:dyDescent="0.25">
      <c r="A6" s="68" t="s">
        <v>114</v>
      </c>
      <c r="B6" s="68" t="s">
        <v>517</v>
      </c>
      <c r="C6" s="11" t="s">
        <v>565</v>
      </c>
    </row>
    <row r="7" spans="1:3" x14ac:dyDescent="0.25">
      <c r="A7" s="68" t="s">
        <v>127</v>
      </c>
      <c r="B7" s="68" t="s">
        <v>523</v>
      </c>
      <c r="C7" s="11" t="s">
        <v>505</v>
      </c>
    </row>
    <row r="8" spans="1:3" x14ac:dyDescent="0.25">
      <c r="A8" s="68" t="s">
        <v>136</v>
      </c>
      <c r="B8" s="68" t="s">
        <v>518</v>
      </c>
      <c r="C8" s="11" t="s">
        <v>505</v>
      </c>
    </row>
    <row r="9" spans="1:3" x14ac:dyDescent="0.25">
      <c r="A9" s="68" t="s">
        <v>141</v>
      </c>
      <c r="B9" s="68" t="s">
        <v>519</v>
      </c>
      <c r="C9" s="11" t="s">
        <v>505</v>
      </c>
    </row>
    <row r="10" spans="1:3" x14ac:dyDescent="0.25">
      <c r="A10" s="68" t="s">
        <v>148</v>
      </c>
      <c r="B10" s="68" t="s">
        <v>520</v>
      </c>
      <c r="C10" s="11" t="s">
        <v>565</v>
      </c>
    </row>
    <row r="11" spans="1:3" x14ac:dyDescent="0.25">
      <c r="A11" s="68" t="s">
        <v>153</v>
      </c>
      <c r="B11" s="68" t="s">
        <v>521</v>
      </c>
      <c r="C11" s="11" t="s">
        <v>505</v>
      </c>
    </row>
    <row r="12" spans="1:3" x14ac:dyDescent="0.25">
      <c r="A12" s="68" t="s">
        <v>157</v>
      </c>
      <c r="B12" s="68" t="s">
        <v>522</v>
      </c>
      <c r="C12" s="11" t="s">
        <v>505</v>
      </c>
    </row>
    <row r="13" spans="1:3" x14ac:dyDescent="0.25">
      <c r="A13" s="68" t="s">
        <v>165</v>
      </c>
      <c r="B13" s="68" t="s">
        <v>524</v>
      </c>
      <c r="C13" s="11" t="s">
        <v>565</v>
      </c>
    </row>
    <row r="14" spans="1:3" x14ac:dyDescent="0.25">
      <c r="A14" s="68" t="s">
        <v>169</v>
      </c>
      <c r="B14" s="68" t="s">
        <v>525</v>
      </c>
      <c r="C14" s="11" t="s">
        <v>565</v>
      </c>
    </row>
    <row r="15" spans="1:3" x14ac:dyDescent="0.25">
      <c r="A15" s="68" t="s">
        <v>76</v>
      </c>
      <c r="B15" s="68" t="s">
        <v>526</v>
      </c>
      <c r="C15" s="11" t="s">
        <v>505</v>
      </c>
    </row>
    <row r="16" spans="1:3" x14ac:dyDescent="0.25">
      <c r="A16" s="68" t="s">
        <v>213</v>
      </c>
      <c r="B16" s="68" t="s">
        <v>527</v>
      </c>
      <c r="C16" s="11" t="s">
        <v>565</v>
      </c>
    </row>
    <row r="17" spans="1:3" x14ac:dyDescent="0.25">
      <c r="A17" s="68" t="s">
        <v>221</v>
      </c>
      <c r="B17" s="68" t="s">
        <v>528</v>
      </c>
      <c r="C17" s="11" t="s">
        <v>565</v>
      </c>
    </row>
    <row r="18" spans="1:3" x14ac:dyDescent="0.25">
      <c r="A18" s="68" t="s">
        <v>459</v>
      </c>
      <c r="B18" s="68" t="s">
        <v>529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49"/>
  <sheetViews>
    <sheetView zoomScale="85" zoomScaleNormal="85" workbookViewId="0">
      <pane ySplit="1" topLeftCell="A44" activePane="bottomLeft" state="frozen"/>
      <selection pane="bottomLeft" activeCell="C19" sqref="C19"/>
    </sheetView>
  </sheetViews>
  <sheetFormatPr defaultRowHeight="15" x14ac:dyDescent="0.25"/>
  <cols>
    <col min="1" max="1" width="34.85546875" style="78" customWidth="1"/>
    <col min="2" max="2" width="28.140625" style="78" customWidth="1"/>
    <col min="3" max="3" width="13.7109375" style="94" bestFit="1" customWidth="1"/>
    <col min="4" max="4" width="13.7109375" style="90" customWidth="1"/>
    <col min="5" max="5" width="13.7109375" style="90" bestFit="1" customWidth="1"/>
    <col min="6" max="6" width="15" style="90" bestFit="1" customWidth="1"/>
    <col min="7" max="7" width="13.5703125" style="78" customWidth="1"/>
    <col min="8" max="8" width="10" style="78" customWidth="1"/>
    <col min="9" max="9" width="12.5703125" style="78" customWidth="1"/>
    <col min="10" max="10" width="19" style="78" bestFit="1" customWidth="1"/>
    <col min="11" max="11" width="22.140625" style="78" bestFit="1" customWidth="1"/>
    <col min="12" max="12" width="76.42578125" style="78" bestFit="1" customWidth="1"/>
    <col min="13" max="15" width="9.140625" style="78"/>
    <col min="16" max="16" width="21" style="78" customWidth="1"/>
    <col min="17" max="17" width="28.42578125" style="78" customWidth="1"/>
    <col min="18" max="18" width="26.85546875" style="78" bestFit="1" customWidth="1"/>
    <col min="19" max="16384" width="9.140625" style="78"/>
  </cols>
  <sheetData>
    <row r="1" spans="1:18" x14ac:dyDescent="0.25">
      <c r="A1" s="77" t="s">
        <v>4</v>
      </c>
      <c r="B1" s="77" t="s">
        <v>10</v>
      </c>
      <c r="C1" s="91" t="s">
        <v>5</v>
      </c>
      <c r="D1" s="88" t="s">
        <v>6</v>
      </c>
      <c r="E1" s="88" t="s">
        <v>7</v>
      </c>
      <c r="F1" s="88" t="s">
        <v>8</v>
      </c>
      <c r="G1" s="77" t="s">
        <v>544</v>
      </c>
      <c r="H1" s="77" t="s">
        <v>32</v>
      </c>
      <c r="I1" s="77" t="s">
        <v>455</v>
      </c>
      <c r="J1" s="82" t="s">
        <v>562</v>
      </c>
      <c r="K1" s="77" t="s">
        <v>490</v>
      </c>
      <c r="L1" s="77" t="s">
        <v>498</v>
      </c>
      <c r="M1" s="77" t="s">
        <v>502</v>
      </c>
      <c r="N1" s="77" t="s">
        <v>503</v>
      </c>
      <c r="O1" s="77" t="s">
        <v>504</v>
      </c>
      <c r="P1" s="77" t="s">
        <v>543</v>
      </c>
      <c r="Q1" s="82" t="s">
        <v>563</v>
      </c>
      <c r="R1" s="82" t="s">
        <v>564</v>
      </c>
    </row>
    <row r="2" spans="1:18" s="79" customFormat="1" x14ac:dyDescent="0.25">
      <c r="A2" s="37" t="s">
        <v>83</v>
      </c>
      <c r="B2" s="37" t="s">
        <v>35</v>
      </c>
      <c r="C2" s="92">
        <v>0</v>
      </c>
      <c r="D2" s="87">
        <v>0</v>
      </c>
      <c r="E2" s="87">
        <v>0</v>
      </c>
      <c r="F2" s="87">
        <v>1</v>
      </c>
      <c r="G2" s="37">
        <v>0</v>
      </c>
      <c r="H2" s="79" t="s">
        <v>240</v>
      </c>
      <c r="I2" s="79" t="b">
        <f>IF(COUNTIF(ParametrosSemSeedFixa!$A:$A,Parametros!A2)&gt;0,FALSE,TRUE)</f>
        <v>1</v>
      </c>
      <c r="J2" s="79" t="b">
        <f>FALSE</f>
        <v>0</v>
      </c>
      <c r="K2" s="79" t="str">
        <f t="shared" ref="K2:K20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L2" s="79" t="str">
        <f>VLOOKUP(B2,Distribuições!$A$1:$F$13,6,FALSE)</f>
        <v>Parametro 1: média, Parametro 2: desvio padrão</v>
      </c>
      <c r="M2" s="79">
        <f>COUNTIF(Verificação_Parametros!$A:$A,Parametros!A2)</f>
        <v>1</v>
      </c>
      <c r="N2" s="79" t="s">
        <v>505</v>
      </c>
      <c r="O2" s="79" t="s">
        <v>506</v>
      </c>
      <c r="P2" s="79" t="b">
        <f>COUNTIF(Constantes!$A:$A,Parametros!A2)&gt;0</f>
        <v>0</v>
      </c>
      <c r="Q2" s="79" t="b">
        <f>AND(F2&gt;C2,E2 &lt; C2)</f>
        <v>0</v>
      </c>
      <c r="R2" s="79" t="b">
        <f>AND(E2&gt;D2,C2 &lt; D2)</f>
        <v>0</v>
      </c>
    </row>
    <row r="3" spans="1:18" s="79" customFormat="1" x14ac:dyDescent="0.25">
      <c r="A3" s="37" t="s">
        <v>219</v>
      </c>
      <c r="B3" s="37" t="s">
        <v>456</v>
      </c>
      <c r="C3" s="93">
        <v>0</v>
      </c>
      <c r="D3" s="87"/>
      <c r="E3" s="87"/>
      <c r="F3" s="87"/>
      <c r="G3" s="37">
        <v>0</v>
      </c>
      <c r="H3" s="79" t="s">
        <v>240</v>
      </c>
      <c r="I3" s="79" t="b">
        <f>IF(COUNTIF(ParametrosSemSeedFixa!$A:$A,Parametros!A3)&gt;0,FALSE,TRUE)</f>
        <v>1</v>
      </c>
      <c r="J3" s="79" t="b">
        <f>TRUE</f>
        <v>1</v>
      </c>
      <c r="K3" s="79" t="str">
        <f t="shared" si="0"/>
        <v>OK</v>
      </c>
      <c r="L3" s="79" t="str">
        <f>VLOOKUP(B3,Distribuições!$A$1:$F$13,6,FALSE)</f>
        <v>Parametro 1: taxa (eventos / ano)</v>
      </c>
      <c r="M3" s="79">
        <f>COUNTIF(Verificação_Parametros!$A:$A,Parametros!A3)</f>
        <v>1</v>
      </c>
      <c r="N3" s="79" t="s">
        <v>505</v>
      </c>
      <c r="O3" s="79" t="s">
        <v>507</v>
      </c>
      <c r="P3" s="79" t="b">
        <f>COUNTIF(Constantes!$A:$A,Parametros!A3)&gt;0</f>
        <v>0</v>
      </c>
      <c r="Q3" s="79" t="b">
        <f t="shared" ref="Q3:Q20" si="1">AND(F3&gt;C3,E3 &lt; C3)</f>
        <v>0</v>
      </c>
      <c r="R3" s="79" t="b">
        <f t="shared" ref="R3:R20" si="2">AND(E3&gt;D3,C3 &lt; D3)</f>
        <v>0</v>
      </c>
    </row>
    <row r="4" spans="1:18" s="79" customFormat="1" x14ac:dyDescent="0.25">
      <c r="A4" s="37" t="s">
        <v>232</v>
      </c>
      <c r="B4" s="37" t="s">
        <v>453</v>
      </c>
      <c r="C4" s="92">
        <v>3.6823935558112801E-2</v>
      </c>
      <c r="D4" s="87">
        <v>1.19043389204038E-2</v>
      </c>
      <c r="E4" s="87">
        <v>0</v>
      </c>
      <c r="F4" s="87">
        <v>1</v>
      </c>
      <c r="G4" s="37">
        <v>0</v>
      </c>
      <c r="H4" s="79" t="s">
        <v>240</v>
      </c>
      <c r="I4" s="79" t="b">
        <f>IF(COUNTIF(ParametrosSemSeedFixa!$A:$A,Parametros!A4)&gt;0,FALSE,TRUE)</f>
        <v>1</v>
      </c>
      <c r="J4" s="79" t="b">
        <f>TRUE</f>
        <v>1</v>
      </c>
      <c r="K4" s="79" t="str">
        <f t="shared" si="0"/>
        <v>OK</v>
      </c>
      <c r="L4" s="79" t="str">
        <f>VLOOKUP(B4,Distribuições!$A$1:$F$13,6,FALSE)</f>
        <v>Parametro 1: média, Parametro 2: desvio padrão, Parametro 3: mínimo, Parametro 4: máximo</v>
      </c>
      <c r="M4" s="79">
        <f>COUNTIF(Verificação_Parametros!$A:$A,Parametros!A4)</f>
        <v>1</v>
      </c>
      <c r="P4" s="79" t="b">
        <f>COUNTIF(Constantes!$A:$A,Parametros!A4)&gt;0</f>
        <v>0</v>
      </c>
      <c r="Q4" s="79" t="b">
        <f t="shared" si="1"/>
        <v>1</v>
      </c>
      <c r="R4" s="79" t="b">
        <f t="shared" si="2"/>
        <v>0</v>
      </c>
    </row>
    <row r="5" spans="1:18" s="79" customFormat="1" x14ac:dyDescent="0.25">
      <c r="A5" s="37" t="s">
        <v>236</v>
      </c>
      <c r="B5" s="37" t="s">
        <v>453</v>
      </c>
      <c r="C5" s="92">
        <v>3.8880041823469501E-3</v>
      </c>
      <c r="D5" s="87">
        <v>2.4542542596469701E-3</v>
      </c>
      <c r="E5" s="87">
        <v>0</v>
      </c>
      <c r="F5" s="87">
        <v>1</v>
      </c>
      <c r="G5" s="37">
        <v>0</v>
      </c>
      <c r="H5" s="79" t="s">
        <v>240</v>
      </c>
      <c r="I5" s="79" t="b">
        <f>IF(COUNTIF(ParametrosSemSeedFixa!$A:$A,Parametros!A5)&gt;0,FALSE,TRUE)</f>
        <v>1</v>
      </c>
      <c r="J5" s="79" t="b">
        <f>TRUE</f>
        <v>1</v>
      </c>
      <c r="K5" s="79" t="str">
        <f t="shared" si="0"/>
        <v>OK</v>
      </c>
      <c r="L5" s="79" t="str">
        <f>VLOOKUP(B5,Distribuições!$A$1:$F$13,6,FALSE)</f>
        <v>Parametro 1: média, Parametro 2: desvio padrão, Parametro 3: mínimo, Parametro 4: máximo</v>
      </c>
      <c r="M5" s="79">
        <f>COUNTIF(Verificação_Parametros!$A:$A,Parametros!A5)</f>
        <v>1</v>
      </c>
      <c r="P5" s="79" t="b">
        <f>COUNTIF(Constantes!$A:$A,Parametros!A5)&gt;0</f>
        <v>0</v>
      </c>
      <c r="Q5" s="79" t="b">
        <f t="shared" si="1"/>
        <v>1</v>
      </c>
      <c r="R5" s="79" t="b">
        <f t="shared" si="2"/>
        <v>0</v>
      </c>
    </row>
    <row r="6" spans="1:18" s="79" customFormat="1" x14ac:dyDescent="0.25">
      <c r="A6" s="37" t="s">
        <v>224</v>
      </c>
      <c r="B6" s="37" t="s">
        <v>453</v>
      </c>
      <c r="C6" s="92">
        <v>4.0548154902741898E-2</v>
      </c>
      <c r="D6" s="87">
        <v>1.0951524049799001E-2</v>
      </c>
      <c r="E6" s="87">
        <v>0</v>
      </c>
      <c r="F6" s="87">
        <v>1</v>
      </c>
      <c r="G6" s="37">
        <v>0</v>
      </c>
      <c r="H6" s="79" t="s">
        <v>240</v>
      </c>
      <c r="I6" s="79" t="b">
        <f>IF(COUNTIF(ParametrosSemSeedFixa!$A:$A,Parametros!A6)&gt;0,FALSE,TRUE)</f>
        <v>1</v>
      </c>
      <c r="J6" s="79" t="b">
        <f>TRUE</f>
        <v>1</v>
      </c>
      <c r="K6" s="79" t="str">
        <f t="shared" si="0"/>
        <v>OK</v>
      </c>
      <c r="L6" s="79" t="str">
        <f>VLOOKUP(B6,Distribuições!$A$1:$F$13,6,FALSE)</f>
        <v>Parametro 1: média, Parametro 2: desvio padrão, Parametro 3: mínimo, Parametro 4: máximo</v>
      </c>
      <c r="M6" s="79">
        <f>COUNTIF(Verificação_Parametros!$A:$A,Parametros!A6)</f>
        <v>1</v>
      </c>
      <c r="P6" s="79" t="b">
        <f>COUNTIF(Constantes!$A:$A,Parametros!A6)&gt;0</f>
        <v>0</v>
      </c>
      <c r="Q6" s="79" t="b">
        <f t="shared" si="1"/>
        <v>1</v>
      </c>
      <c r="R6" s="79" t="b">
        <f t="shared" si="2"/>
        <v>0</v>
      </c>
    </row>
    <row r="7" spans="1:18" s="79" customFormat="1" x14ac:dyDescent="0.25">
      <c r="A7" s="37" t="s">
        <v>228</v>
      </c>
      <c r="B7" s="37" t="s">
        <v>491</v>
      </c>
      <c r="C7" s="93">
        <f>1/75</f>
        <v>1.3333333333333334E-2</v>
      </c>
      <c r="D7" s="87"/>
      <c r="E7" s="87"/>
      <c r="F7" s="87"/>
      <c r="G7" s="37">
        <v>0</v>
      </c>
      <c r="H7" s="79" t="s">
        <v>240</v>
      </c>
      <c r="I7" s="79" t="b">
        <f>IF(COUNTIF(ParametrosSemSeedFixa!$A:$A,Parametros!A7)&gt;0,FALSE,TRUE)</f>
        <v>1</v>
      </c>
      <c r="J7" s="79" t="b">
        <f>TRUE</f>
        <v>1</v>
      </c>
      <c r="K7" s="79" t="str">
        <f t="shared" si="0"/>
        <v>OK</v>
      </c>
      <c r="L7" s="79" t="str">
        <f>VLOOKUP(B7,Distribuições!$A$1:$F$13,6,FALSE)</f>
        <v>Parametro 1: taxa (eventos / ano)</v>
      </c>
      <c r="M7" s="79">
        <f>COUNTIF(Verificação_Parametros!$A:$A,Parametros!A7)</f>
        <v>1</v>
      </c>
      <c r="P7" s="79" t="b">
        <f>COUNTIF(Constantes!$A:$A,Parametros!A7)&gt;0</f>
        <v>0</v>
      </c>
      <c r="Q7" s="79" t="b">
        <f t="shared" si="1"/>
        <v>0</v>
      </c>
      <c r="R7" s="79" t="b">
        <f t="shared" si="2"/>
        <v>0</v>
      </c>
    </row>
    <row r="8" spans="1:18" s="79" customFormat="1" x14ac:dyDescent="0.25">
      <c r="A8" s="37" t="s">
        <v>233</v>
      </c>
      <c r="B8" s="37" t="s">
        <v>453</v>
      </c>
      <c r="C8" s="92">
        <v>4.6029919447641001E-3</v>
      </c>
      <c r="D8" s="87">
        <v>6.0407856943003697E-3</v>
      </c>
      <c r="E8" s="87">
        <v>0</v>
      </c>
      <c r="F8" s="87">
        <v>1</v>
      </c>
      <c r="G8" s="37">
        <v>0</v>
      </c>
      <c r="H8" s="79" t="s">
        <v>240</v>
      </c>
      <c r="I8" s="79" t="b">
        <f>IF(COUNTIF(ParametrosSemSeedFixa!$A:$A,Parametros!A8)&gt;0,FALSE,TRUE)</f>
        <v>1</v>
      </c>
      <c r="J8" s="79" t="b">
        <f>TRUE</f>
        <v>1</v>
      </c>
      <c r="K8" s="79" t="str">
        <f t="shared" si="0"/>
        <v>OK</v>
      </c>
      <c r="L8" s="79" t="str">
        <f>VLOOKUP(B8,Distribuições!$A$1:$F$13,6,FALSE)</f>
        <v>Parametro 1: média, Parametro 2: desvio padrão, Parametro 3: mínimo, Parametro 4: máximo</v>
      </c>
      <c r="M8" s="79">
        <f>COUNTIF(Verificação_Parametros!$A:$A,Parametros!A8)</f>
        <v>1</v>
      </c>
      <c r="P8" s="79" t="b">
        <f>COUNTIF(Constantes!$A:$A,Parametros!A8)&gt;0</f>
        <v>0</v>
      </c>
      <c r="Q8" s="79" t="b">
        <f t="shared" si="1"/>
        <v>1</v>
      </c>
      <c r="R8" s="79" t="b">
        <f t="shared" si="2"/>
        <v>0</v>
      </c>
    </row>
    <row r="9" spans="1:18" s="79" customFormat="1" x14ac:dyDescent="0.25">
      <c r="A9" s="37" t="s">
        <v>237</v>
      </c>
      <c r="B9" s="37" t="s">
        <v>453</v>
      </c>
      <c r="C9" s="92">
        <v>2.3014959723820501E-3</v>
      </c>
      <c r="D9" s="87">
        <v>1.60710956165399E-3</v>
      </c>
      <c r="E9" s="87">
        <v>0</v>
      </c>
      <c r="F9" s="87">
        <v>1</v>
      </c>
      <c r="G9" s="37">
        <v>0</v>
      </c>
      <c r="H9" s="79" t="s">
        <v>240</v>
      </c>
      <c r="I9" s="79" t="b">
        <f>IF(COUNTIF(ParametrosSemSeedFixa!$A:$A,Parametros!A9)&gt;0,FALSE,TRUE)</f>
        <v>1</v>
      </c>
      <c r="J9" s="79" t="b">
        <f>TRUE</f>
        <v>1</v>
      </c>
      <c r="K9" s="79" t="str">
        <f t="shared" si="0"/>
        <v>OK</v>
      </c>
      <c r="L9" s="79" t="str">
        <f>VLOOKUP(B9,Distribuições!$A$1:$F$13,6,FALSE)</f>
        <v>Parametro 1: média, Parametro 2: desvio padrão, Parametro 3: mínimo, Parametro 4: máximo</v>
      </c>
      <c r="M9" s="79">
        <f>COUNTIF(Verificação_Parametros!$A:$A,Parametros!A9)</f>
        <v>1</v>
      </c>
      <c r="P9" s="79" t="b">
        <f>COUNTIF(Constantes!$A:$A,Parametros!A9)&gt;0</f>
        <v>0</v>
      </c>
      <c r="Q9" s="79" t="b">
        <f t="shared" si="1"/>
        <v>1</v>
      </c>
      <c r="R9" s="79" t="b">
        <f t="shared" si="2"/>
        <v>0</v>
      </c>
    </row>
    <row r="10" spans="1:18" s="79" customFormat="1" x14ac:dyDescent="0.25">
      <c r="A10" s="37" t="s">
        <v>225</v>
      </c>
      <c r="B10" s="37" t="s">
        <v>453</v>
      </c>
      <c r="C10" s="92">
        <v>3.8452806955331302E-3</v>
      </c>
      <c r="D10" s="87">
        <v>3.85882507287109E-3</v>
      </c>
      <c r="E10" s="87">
        <v>0</v>
      </c>
      <c r="F10" s="87">
        <v>1</v>
      </c>
      <c r="G10" s="37">
        <v>0</v>
      </c>
      <c r="H10" s="79" t="s">
        <v>240</v>
      </c>
      <c r="I10" s="79" t="b">
        <f>IF(COUNTIF(ParametrosSemSeedFixa!$A:$A,Parametros!A10)&gt;0,FALSE,TRUE)</f>
        <v>1</v>
      </c>
      <c r="J10" s="79" t="b">
        <f>TRUE</f>
        <v>1</v>
      </c>
      <c r="K10" s="79" t="str">
        <f t="shared" si="0"/>
        <v>OK</v>
      </c>
      <c r="L10" s="79" t="str">
        <f>VLOOKUP(B10,Distribuições!$A$1:$F$13,6,FALSE)</f>
        <v>Parametro 1: média, Parametro 2: desvio padrão, Parametro 3: mínimo, Parametro 4: máximo</v>
      </c>
      <c r="M10" s="79">
        <f>COUNTIF(Verificação_Parametros!$A:$A,Parametros!A10)</f>
        <v>1</v>
      </c>
      <c r="P10" s="79" t="b">
        <f>COUNTIF(Constantes!$A:$A,Parametros!A10)&gt;0</f>
        <v>0</v>
      </c>
      <c r="Q10" s="79" t="b">
        <f t="shared" si="1"/>
        <v>1</v>
      </c>
      <c r="R10" s="79" t="b">
        <f t="shared" si="2"/>
        <v>0</v>
      </c>
    </row>
    <row r="11" spans="1:18" s="79" customFormat="1" x14ac:dyDescent="0.25">
      <c r="A11" s="37" t="s">
        <v>229</v>
      </c>
      <c r="B11" s="37" t="s">
        <v>35</v>
      </c>
      <c r="C11" s="92">
        <v>0</v>
      </c>
      <c r="D11" s="87">
        <v>0</v>
      </c>
      <c r="E11" s="87">
        <v>0</v>
      </c>
      <c r="F11" s="87">
        <v>1</v>
      </c>
      <c r="G11" s="37">
        <v>0</v>
      </c>
      <c r="H11" s="79" t="s">
        <v>240</v>
      </c>
      <c r="I11" s="79" t="b">
        <f>IF(COUNTIF(ParametrosSemSeedFixa!$A:$A,Parametros!A11)&gt;0,FALSE,TRUE)</f>
        <v>1</v>
      </c>
      <c r="J11" s="79" t="b">
        <f>TRUE</f>
        <v>1</v>
      </c>
      <c r="K11" s="79" t="str">
        <f t="shared" si="0"/>
        <v>OK</v>
      </c>
      <c r="L11" s="79" t="str">
        <f>VLOOKUP(B11,Distribuições!$A$1:$F$13,6,FALSE)</f>
        <v>Parametro 1: média, Parametro 2: desvio padrão</v>
      </c>
      <c r="M11" s="79">
        <f>COUNTIF(Verificação_Parametros!$A:$A,Parametros!A11)</f>
        <v>1</v>
      </c>
      <c r="P11" s="79" t="b">
        <f>COUNTIF(Constantes!$A:$A,Parametros!A11)&gt;0</f>
        <v>0</v>
      </c>
      <c r="Q11" s="79" t="b">
        <f t="shared" si="1"/>
        <v>0</v>
      </c>
      <c r="R11" s="79" t="b">
        <f t="shared" si="2"/>
        <v>0</v>
      </c>
    </row>
    <row r="12" spans="1:18" s="79" customFormat="1" x14ac:dyDescent="0.25">
      <c r="A12" s="37" t="s">
        <v>234</v>
      </c>
      <c r="B12" s="37" t="s">
        <v>35</v>
      </c>
      <c r="C12" s="92">
        <v>3.9350713231677296E-3</v>
      </c>
      <c r="D12" s="87">
        <v>1.0930020529813299E-2</v>
      </c>
      <c r="E12" s="87">
        <v>0</v>
      </c>
      <c r="F12" s="87">
        <v>1</v>
      </c>
      <c r="G12" s="37">
        <v>0</v>
      </c>
      <c r="H12" s="79" t="s">
        <v>240</v>
      </c>
      <c r="I12" s="79" t="b">
        <f>IF(COUNTIF(ParametrosSemSeedFixa!$A:$A,Parametros!A12)&gt;0,FALSE,TRUE)</f>
        <v>1</v>
      </c>
      <c r="J12" s="79" t="b">
        <f>TRUE</f>
        <v>1</v>
      </c>
      <c r="K12" s="79" t="str">
        <f t="shared" si="0"/>
        <v>OK</v>
      </c>
      <c r="L12" s="79" t="str">
        <f>VLOOKUP(B12,Distribuições!$A$1:$F$13,6,FALSE)</f>
        <v>Parametro 1: média, Parametro 2: desvio padrão</v>
      </c>
      <c r="M12" s="79">
        <f>COUNTIF(Verificação_Parametros!$A:$A,Parametros!A12)</f>
        <v>1</v>
      </c>
      <c r="P12" s="79" t="b">
        <f>COUNTIF(Constantes!$A:$A,Parametros!A12)&gt;0</f>
        <v>0</v>
      </c>
      <c r="Q12" s="79" t="b">
        <f t="shared" si="1"/>
        <v>1</v>
      </c>
      <c r="R12" s="79" t="b">
        <f t="shared" si="2"/>
        <v>0</v>
      </c>
    </row>
    <row r="13" spans="1:18" s="79" customFormat="1" x14ac:dyDescent="0.25">
      <c r="A13" s="37" t="s">
        <v>238</v>
      </c>
      <c r="B13" s="37" t="s">
        <v>453</v>
      </c>
      <c r="C13" s="92">
        <v>1.8963006603889799E-3</v>
      </c>
      <c r="D13" s="87">
        <v>2.34443027737478E-3</v>
      </c>
      <c r="E13" s="87">
        <v>0</v>
      </c>
      <c r="F13" s="87">
        <v>1</v>
      </c>
      <c r="G13" s="37">
        <v>0</v>
      </c>
      <c r="H13" s="79" t="s">
        <v>240</v>
      </c>
      <c r="I13" s="79" t="b">
        <f>IF(COUNTIF(ParametrosSemSeedFixa!$A:$A,Parametros!A13)&gt;0,FALSE,TRUE)</f>
        <v>1</v>
      </c>
      <c r="J13" s="79" t="b">
        <f>TRUE</f>
        <v>1</v>
      </c>
      <c r="K13" s="79" t="str">
        <f t="shared" si="0"/>
        <v>OK</v>
      </c>
      <c r="L13" s="79" t="str">
        <f>VLOOKUP(B13,Distribuições!$A$1:$F$13,6,FALSE)</f>
        <v>Parametro 1: média, Parametro 2: desvio padrão, Parametro 3: mínimo, Parametro 4: máximo</v>
      </c>
      <c r="M13" s="79">
        <f>COUNTIF(Verificação_Parametros!$A:$A,Parametros!A13)</f>
        <v>1</v>
      </c>
      <c r="P13" s="79" t="b">
        <f>COUNTIF(Constantes!$A:$A,Parametros!A13)&gt;0</f>
        <v>0</v>
      </c>
      <c r="Q13" s="79" t="b">
        <f t="shared" si="1"/>
        <v>1</v>
      </c>
      <c r="R13" s="79" t="b">
        <f t="shared" si="2"/>
        <v>0</v>
      </c>
    </row>
    <row r="14" spans="1:18" s="79" customFormat="1" x14ac:dyDescent="0.25">
      <c r="A14" s="37" t="s">
        <v>226</v>
      </c>
      <c r="B14" s="37" t="s">
        <v>35</v>
      </c>
      <c r="C14" s="92">
        <v>8.8046059746780293E-3</v>
      </c>
      <c r="D14" s="87">
        <v>7.1755161465220001E-3</v>
      </c>
      <c r="E14" s="87">
        <v>0</v>
      </c>
      <c r="F14" s="87">
        <v>1</v>
      </c>
      <c r="G14" s="37">
        <v>0</v>
      </c>
      <c r="H14" s="79" t="s">
        <v>240</v>
      </c>
      <c r="I14" s="79" t="b">
        <f>IF(COUNTIF(ParametrosSemSeedFixa!$A:$A,Parametros!A14)&gt;0,FALSE,TRUE)</f>
        <v>1</v>
      </c>
      <c r="J14" s="79" t="b">
        <f>TRUE</f>
        <v>1</v>
      </c>
      <c r="K14" s="79" t="str">
        <f t="shared" si="0"/>
        <v>OK</v>
      </c>
      <c r="L14" s="79" t="str">
        <f>VLOOKUP(B14,Distribuições!$A$1:$F$13,6,FALSE)</f>
        <v>Parametro 1: média, Parametro 2: desvio padrão</v>
      </c>
      <c r="M14" s="79">
        <f>COUNTIF(Verificação_Parametros!$A:$A,Parametros!A14)</f>
        <v>1</v>
      </c>
      <c r="P14" s="79" t="b">
        <f>COUNTIF(Constantes!$A:$A,Parametros!A14)&gt;0</f>
        <v>0</v>
      </c>
      <c r="Q14" s="79" t="b">
        <f t="shared" si="1"/>
        <v>1</v>
      </c>
      <c r="R14" s="79" t="b">
        <f t="shared" si="2"/>
        <v>0</v>
      </c>
    </row>
    <row r="15" spans="1:18" s="79" customFormat="1" x14ac:dyDescent="0.25">
      <c r="A15" s="37" t="s">
        <v>230</v>
      </c>
      <c r="B15" s="37" t="s">
        <v>35</v>
      </c>
      <c r="C15" s="92">
        <v>0</v>
      </c>
      <c r="D15" s="87">
        <v>0</v>
      </c>
      <c r="E15" s="87">
        <v>0</v>
      </c>
      <c r="F15" s="87">
        <v>1</v>
      </c>
      <c r="G15" s="37">
        <v>0</v>
      </c>
      <c r="H15" s="79" t="s">
        <v>240</v>
      </c>
      <c r="I15" s="79" t="b">
        <f>IF(COUNTIF(ParametrosSemSeedFixa!$A:$A,Parametros!A15)&gt;0,FALSE,TRUE)</f>
        <v>1</v>
      </c>
      <c r="J15" s="79" t="b">
        <f>TRUE</f>
        <v>1</v>
      </c>
      <c r="K15" s="79" t="str">
        <f t="shared" si="0"/>
        <v>OK</v>
      </c>
      <c r="L15" s="79" t="str">
        <f>VLOOKUP(B15,Distribuições!$A$1:$F$13,6,FALSE)</f>
        <v>Parametro 1: média, Parametro 2: desvio padrão</v>
      </c>
      <c r="M15" s="79">
        <f>COUNTIF(Verificação_Parametros!$A:$A,Parametros!A15)</f>
        <v>1</v>
      </c>
      <c r="P15" s="79" t="b">
        <f>COUNTIF(Constantes!$A:$A,Parametros!A15)&gt;0</f>
        <v>0</v>
      </c>
      <c r="Q15" s="79" t="b">
        <f t="shared" si="1"/>
        <v>0</v>
      </c>
      <c r="R15" s="79" t="b">
        <f t="shared" si="2"/>
        <v>0</v>
      </c>
    </row>
    <row r="16" spans="1:18" s="79" customFormat="1" x14ac:dyDescent="0.25">
      <c r="A16" s="37" t="s">
        <v>235</v>
      </c>
      <c r="B16" s="37" t="s">
        <v>35</v>
      </c>
      <c r="C16" s="92">
        <v>0</v>
      </c>
      <c r="D16" s="87">
        <v>0</v>
      </c>
      <c r="E16" s="87">
        <v>0</v>
      </c>
      <c r="F16" s="87">
        <v>1</v>
      </c>
      <c r="G16" s="37">
        <v>0</v>
      </c>
      <c r="H16" s="79" t="s">
        <v>240</v>
      </c>
      <c r="I16" s="79" t="b">
        <f>IF(COUNTIF(ParametrosSemSeedFixa!$A:$A,Parametros!A16)&gt;0,FALSE,TRUE)</f>
        <v>1</v>
      </c>
      <c r="J16" s="79" t="b">
        <f>TRUE</f>
        <v>1</v>
      </c>
      <c r="K16" s="79" t="str">
        <f t="shared" si="0"/>
        <v>OK</v>
      </c>
      <c r="L16" s="79" t="str">
        <f>VLOOKUP(B16,Distribuições!$A$1:$F$13,6,FALSE)</f>
        <v>Parametro 1: média, Parametro 2: desvio padrão</v>
      </c>
      <c r="M16" s="79">
        <f>COUNTIF(Verificação_Parametros!$A:$A,Parametros!A16)</f>
        <v>1</v>
      </c>
      <c r="P16" s="79" t="b">
        <f>COUNTIF(Constantes!$A:$A,Parametros!A16)&gt;0</f>
        <v>0</v>
      </c>
      <c r="Q16" s="79" t="b">
        <f t="shared" si="1"/>
        <v>0</v>
      </c>
      <c r="R16" s="79" t="b">
        <f t="shared" si="2"/>
        <v>0</v>
      </c>
    </row>
    <row r="17" spans="1:18" s="79" customFormat="1" x14ac:dyDescent="0.25">
      <c r="A17" s="37" t="s">
        <v>239</v>
      </c>
      <c r="B17" s="37" t="s">
        <v>35</v>
      </c>
      <c r="C17" s="92">
        <v>0</v>
      </c>
      <c r="D17" s="87">
        <v>0</v>
      </c>
      <c r="E17" s="87">
        <v>0</v>
      </c>
      <c r="F17" s="87">
        <v>1</v>
      </c>
      <c r="G17" s="37">
        <v>0</v>
      </c>
      <c r="H17" s="79" t="s">
        <v>240</v>
      </c>
      <c r="I17" s="79" t="b">
        <f>IF(COUNTIF(ParametrosSemSeedFixa!$A:$A,Parametros!A17)&gt;0,FALSE,TRUE)</f>
        <v>1</v>
      </c>
      <c r="J17" s="79" t="b">
        <f>TRUE</f>
        <v>1</v>
      </c>
      <c r="K17" s="79" t="str">
        <f t="shared" si="0"/>
        <v>OK</v>
      </c>
      <c r="L17" s="79" t="str">
        <f>VLOOKUP(B17,Distribuições!$A$1:$F$13,6,FALSE)</f>
        <v>Parametro 1: média, Parametro 2: desvio padrão</v>
      </c>
      <c r="M17" s="79">
        <f>COUNTIF(Verificação_Parametros!$A:$A,Parametros!A17)</f>
        <v>1</v>
      </c>
      <c r="P17" s="79" t="b">
        <f>COUNTIF(Constantes!$A:$A,Parametros!A17)&gt;0</f>
        <v>0</v>
      </c>
      <c r="Q17" s="79" t="b">
        <f t="shared" si="1"/>
        <v>0</v>
      </c>
      <c r="R17" s="79" t="b">
        <f t="shared" si="2"/>
        <v>0</v>
      </c>
    </row>
    <row r="18" spans="1:18" s="79" customFormat="1" x14ac:dyDescent="0.25">
      <c r="A18" s="37" t="s">
        <v>227</v>
      </c>
      <c r="B18" s="37" t="s">
        <v>35</v>
      </c>
      <c r="C18" s="92">
        <v>0</v>
      </c>
      <c r="D18" s="87">
        <v>0</v>
      </c>
      <c r="E18" s="87">
        <v>0</v>
      </c>
      <c r="F18" s="87">
        <v>1</v>
      </c>
      <c r="G18" s="37">
        <v>0</v>
      </c>
      <c r="H18" s="79" t="s">
        <v>240</v>
      </c>
      <c r="I18" s="79" t="b">
        <f>IF(COUNTIF(ParametrosSemSeedFixa!$A:$A,Parametros!A18)&gt;0,FALSE,TRUE)</f>
        <v>1</v>
      </c>
      <c r="J18" s="79" t="b">
        <f>TRUE</f>
        <v>1</v>
      </c>
      <c r="K18" s="79" t="str">
        <f t="shared" si="0"/>
        <v>OK</v>
      </c>
      <c r="L18" s="79" t="str">
        <f>VLOOKUP(B18,Distribuições!$A$1:$F$13,6,FALSE)</f>
        <v>Parametro 1: média, Parametro 2: desvio padrão</v>
      </c>
      <c r="M18" s="79">
        <f>COUNTIF(Verificação_Parametros!$A:$A,Parametros!A18)</f>
        <v>1</v>
      </c>
      <c r="P18" s="79" t="b">
        <f>COUNTIF(Constantes!$A:$A,Parametros!A18)&gt;0</f>
        <v>0</v>
      </c>
      <c r="Q18" s="79" t="b">
        <f t="shared" si="1"/>
        <v>0</v>
      </c>
      <c r="R18" s="79" t="b">
        <f t="shared" si="2"/>
        <v>0</v>
      </c>
    </row>
    <row r="19" spans="1:18" s="79" customFormat="1" x14ac:dyDescent="0.25">
      <c r="A19" s="37" t="s">
        <v>231</v>
      </c>
      <c r="B19" s="37" t="s">
        <v>35</v>
      </c>
      <c r="C19" s="92">
        <v>0</v>
      </c>
      <c r="D19" s="87">
        <v>0</v>
      </c>
      <c r="E19" s="87">
        <v>0</v>
      </c>
      <c r="F19" s="87">
        <v>1</v>
      </c>
      <c r="G19" s="37">
        <v>0</v>
      </c>
      <c r="H19" s="79" t="s">
        <v>240</v>
      </c>
      <c r="I19" s="79" t="b">
        <f>IF(COUNTIF(ParametrosSemSeedFixa!$A:$A,Parametros!A19)&gt;0,FALSE,TRUE)</f>
        <v>1</v>
      </c>
      <c r="J19" s="79" t="b">
        <f>TRUE</f>
        <v>1</v>
      </c>
      <c r="K19" s="79" t="str">
        <f t="shared" si="0"/>
        <v>OK</v>
      </c>
      <c r="L19" s="79" t="str">
        <f>VLOOKUP(B19,Distribuições!$A$1:$F$13,6,FALSE)</f>
        <v>Parametro 1: média, Parametro 2: desvio padrão</v>
      </c>
      <c r="M19" s="79">
        <f>COUNTIF(Verificação_Parametros!$A:$A,Parametros!A19)</f>
        <v>1</v>
      </c>
      <c r="P19" s="79" t="b">
        <f>COUNTIF(Constantes!$A:$A,Parametros!A19)&gt;0</f>
        <v>0</v>
      </c>
      <c r="Q19" s="79" t="b">
        <f t="shared" si="1"/>
        <v>0</v>
      </c>
      <c r="R19" s="79" t="b">
        <f t="shared" si="2"/>
        <v>0</v>
      </c>
    </row>
    <row r="20" spans="1:18" s="79" customFormat="1" x14ac:dyDescent="0.25">
      <c r="A20" s="37" t="s">
        <v>49</v>
      </c>
      <c r="B20" s="37" t="s">
        <v>453</v>
      </c>
      <c r="C20" s="92">
        <v>1.5294821634062099</v>
      </c>
      <c r="D20" s="87">
        <v>0.67893668548790098</v>
      </c>
      <c r="E20" s="87">
        <v>0</v>
      </c>
      <c r="F20" s="87">
        <v>19.374996723165701</v>
      </c>
      <c r="G20" s="37">
        <v>0</v>
      </c>
      <c r="H20" s="79" t="s">
        <v>240</v>
      </c>
      <c r="I20" s="79" t="b">
        <f>IF(COUNTIF(ParametrosSemSeedFixa!$A:$A,Parametros!A20)&gt;0,FALSE,TRUE)</f>
        <v>1</v>
      </c>
      <c r="J20" s="79" t="b">
        <f>TRUE</f>
        <v>1</v>
      </c>
      <c r="K20" s="79" t="str">
        <f t="shared" si="0"/>
        <v>OK</v>
      </c>
      <c r="L20" s="79" t="str">
        <f>VLOOKUP(B20,Distribuições!$A$1:$F$13,6,FALSE)</f>
        <v>Parametro 1: média, Parametro 2: desvio padrão, Parametro 3: mínimo, Parametro 4: máximo</v>
      </c>
      <c r="M20" s="79">
        <f>COUNTIF(Verificação_Parametros!$A:$A,Parametros!A20)</f>
        <v>1</v>
      </c>
      <c r="P20" s="79" t="b">
        <f>COUNTIF(Constantes!$A:$A,Parametros!A20)&gt;0</f>
        <v>0</v>
      </c>
      <c r="Q20" s="79" t="b">
        <f t="shared" si="1"/>
        <v>1</v>
      </c>
      <c r="R20" s="79" t="b">
        <f t="shared" si="2"/>
        <v>0</v>
      </c>
    </row>
    <row r="21" spans="1:18" x14ac:dyDescent="0.25">
      <c r="A21" s="37" t="s">
        <v>469</v>
      </c>
      <c r="B21" s="37" t="s">
        <v>453</v>
      </c>
      <c r="C21" s="93">
        <v>0</v>
      </c>
      <c r="D21" s="89">
        <v>0</v>
      </c>
      <c r="E21" s="87">
        <v>-1E-4</v>
      </c>
      <c r="F21" s="87">
        <v>10000000</v>
      </c>
      <c r="G21" s="37">
        <v>0</v>
      </c>
      <c r="H21" s="79" t="s">
        <v>240</v>
      </c>
      <c r="I21" s="79" t="b">
        <f>IF(COUNTIF(ParametrosSemSeedFixa!$A:$A,Parametros!A21)&gt;0,FALSE,TRUE)</f>
        <v>1</v>
      </c>
      <c r="J21" s="79" t="b">
        <f>FALSE</f>
        <v>0</v>
      </c>
      <c r="K21" s="79" t="str">
        <f t="shared" ref="K21:K25" si="3">IF(AND(B21="normal",NOT(COUNT(C21:D21)=2)),"Dados Incorretos",
IF(AND(B21="triangular",NOT(COUNT(C21:E21)=3)),"Dados Incorretos",
IF(AND(B21="poisson",NOT(COUNT(C21:D21)=1)),"Dados Incorretos",
IF(AND(B21="normaltruncada",NOT(COUNT(C21:F21)=4)),"Dados Incorretos",
IF(AND(B21="uniforme",NOT(COUNT(C21:D21)=2)),"Dados Incorretos",
IF(AND(B21="poisson_percentual_eventos",NOT(COUNT(C21:D21)=1)),"Dados Incorretos","OK"))))))</f>
        <v>OK</v>
      </c>
      <c r="L21" s="79" t="str">
        <f>VLOOKUP(B21,Distribuições!$A$1:$F$13,6,FALSE)</f>
        <v>Parametro 1: média, Parametro 2: desvio padrão, Parametro 3: mínimo, Parametro 4: máximo</v>
      </c>
      <c r="M21" s="79">
        <f>COUNTIF(Verificação_Parametros!$A:$A,Parametros!A21)</f>
        <v>1</v>
      </c>
      <c r="P21" s="79" t="b">
        <f>COUNTIF(Constantes!$A:$A,Parametros!A21)&gt;0</f>
        <v>0</v>
      </c>
      <c r="Q21" s="79" t="b">
        <f t="shared" ref="Q21:Q35" si="4">AND(F21&gt;C21,E21 &lt; C21)</f>
        <v>1</v>
      </c>
      <c r="R21" s="79" t="b">
        <f t="shared" ref="R21:R35" si="5">AND(E21&gt;D21,C21 &lt; D21)</f>
        <v>0</v>
      </c>
    </row>
    <row r="22" spans="1:18" x14ac:dyDescent="0.25">
      <c r="A22" s="37" t="s">
        <v>470</v>
      </c>
      <c r="B22" s="37" t="s">
        <v>453</v>
      </c>
      <c r="C22" s="93">
        <v>0</v>
      </c>
      <c r="D22" s="89">
        <v>0</v>
      </c>
      <c r="E22" s="87">
        <v>-1E-4</v>
      </c>
      <c r="F22" s="87">
        <v>10000000</v>
      </c>
      <c r="G22" s="37">
        <v>0</v>
      </c>
      <c r="H22" s="79" t="s">
        <v>240</v>
      </c>
      <c r="I22" s="79" t="b">
        <f>IF(COUNTIF(ParametrosSemSeedFixa!$A:$A,Parametros!A22)&gt;0,FALSE,TRUE)</f>
        <v>1</v>
      </c>
      <c r="J22" s="79" t="b">
        <f>FALSE</f>
        <v>0</v>
      </c>
      <c r="K22" s="79" t="str">
        <f t="shared" si="3"/>
        <v>OK</v>
      </c>
      <c r="L22" s="79" t="str">
        <f>VLOOKUP(B22,Distribuições!$A$1:$F$13,6,FALSE)</f>
        <v>Parametro 1: média, Parametro 2: desvio padrão, Parametro 3: mínimo, Parametro 4: máximo</v>
      </c>
      <c r="M22" s="79">
        <f>COUNTIF(Verificação_Parametros!$A:$A,Parametros!A22)</f>
        <v>1</v>
      </c>
      <c r="P22" s="79" t="b">
        <f>COUNTIF(Constantes!$A:$A,Parametros!A22)&gt;0</f>
        <v>0</v>
      </c>
      <c r="Q22" s="79" t="b">
        <f t="shared" si="4"/>
        <v>1</v>
      </c>
      <c r="R22" s="79" t="b">
        <f t="shared" si="5"/>
        <v>0</v>
      </c>
    </row>
    <row r="23" spans="1:18" x14ac:dyDescent="0.25">
      <c r="A23" s="37" t="s">
        <v>471</v>
      </c>
      <c r="B23" s="37" t="s">
        <v>453</v>
      </c>
      <c r="C23" s="93">
        <v>0</v>
      </c>
      <c r="D23" s="89">
        <v>0</v>
      </c>
      <c r="E23" s="89">
        <v>-1E-4</v>
      </c>
      <c r="F23" s="89">
        <v>10000000</v>
      </c>
      <c r="G23" s="37">
        <v>0</v>
      </c>
      <c r="H23" s="79" t="s">
        <v>240</v>
      </c>
      <c r="I23" s="79" t="b">
        <f>IF(COUNTIF(ParametrosSemSeedFixa!$A:$A,Parametros!A23)&gt;0,FALSE,TRUE)</f>
        <v>1</v>
      </c>
      <c r="J23" s="79" t="b">
        <f>FALSE</f>
        <v>0</v>
      </c>
      <c r="K23" s="79" t="str">
        <f t="shared" si="3"/>
        <v>OK</v>
      </c>
      <c r="L23" s="79" t="str">
        <f>VLOOKUP(B23,Distribuições!$A$1:$F$13,6,FALSE)</f>
        <v>Parametro 1: média, Parametro 2: desvio padrão, Parametro 3: mínimo, Parametro 4: máximo</v>
      </c>
      <c r="M23" s="79">
        <f>COUNTIF(Verificação_Parametros!$A:$A,Parametros!A23)</f>
        <v>1</v>
      </c>
      <c r="P23" s="79" t="b">
        <f>COUNTIF(Constantes!$A:$A,Parametros!A23)&gt;0</f>
        <v>0</v>
      </c>
      <c r="Q23" s="79" t="b">
        <f t="shared" si="4"/>
        <v>1</v>
      </c>
      <c r="R23" s="79" t="b">
        <f t="shared" si="5"/>
        <v>0</v>
      </c>
    </row>
    <row r="24" spans="1:18" x14ac:dyDescent="0.25">
      <c r="A24" s="37" t="s">
        <v>473</v>
      </c>
      <c r="B24" s="37" t="s">
        <v>453</v>
      </c>
      <c r="C24" s="92">
        <v>7.79104767029113</v>
      </c>
      <c r="D24" s="87">
        <v>6.8560419275731501</v>
      </c>
      <c r="E24" s="87">
        <v>-1E-4</v>
      </c>
      <c r="F24" s="87">
        <v>1000000</v>
      </c>
      <c r="G24" s="37">
        <v>0</v>
      </c>
      <c r="H24" s="79" t="s">
        <v>240</v>
      </c>
      <c r="I24" s="79" t="b">
        <f>IF(COUNTIF(ParametrosSemSeedFixa!$A:$A,Parametros!A24)&gt;0,FALSE,TRUE)</f>
        <v>1</v>
      </c>
      <c r="J24" s="79" t="b">
        <f>FALSE</f>
        <v>0</v>
      </c>
      <c r="K24" s="79" t="str">
        <f t="shared" si="3"/>
        <v>OK</v>
      </c>
      <c r="L24" s="79" t="str">
        <f>VLOOKUP(B24,Distribuições!$A$1:$F$13,6,FALSE)</f>
        <v>Parametro 1: média, Parametro 2: desvio padrão, Parametro 3: mínimo, Parametro 4: máximo</v>
      </c>
      <c r="M24" s="79">
        <f>COUNTIF(Verificação_Parametros!$A:$A,Parametros!A24)</f>
        <v>1</v>
      </c>
      <c r="P24" s="79" t="b">
        <f>COUNTIF(Constantes!$A:$A,Parametros!A24)&gt;0</f>
        <v>0</v>
      </c>
      <c r="Q24" s="79" t="b">
        <f t="shared" si="4"/>
        <v>1</v>
      </c>
      <c r="R24" s="79" t="b">
        <f t="shared" si="5"/>
        <v>0</v>
      </c>
    </row>
    <row r="25" spans="1:18" x14ac:dyDescent="0.25">
      <c r="A25" s="37" t="s">
        <v>472</v>
      </c>
      <c r="B25" s="37" t="s">
        <v>36</v>
      </c>
      <c r="C25" s="93">
        <f>D25-0.001</f>
        <v>58708.999000000003</v>
      </c>
      <c r="D25" s="89">
        <v>58709</v>
      </c>
      <c r="E25" s="89">
        <f>D25+0.0001</f>
        <v>58709.000099999997</v>
      </c>
      <c r="F25" s="87"/>
      <c r="G25" s="37">
        <v>0</v>
      </c>
      <c r="H25" s="79" t="s">
        <v>240</v>
      </c>
      <c r="I25" s="79" t="b">
        <f>IF(COUNTIF(ParametrosSemSeedFixa!$A:$A,Parametros!A25)&gt;0,FALSE,TRUE)</f>
        <v>1</v>
      </c>
      <c r="J25" s="79" t="b">
        <f>TRUE</f>
        <v>1</v>
      </c>
      <c r="K25" s="79" t="str">
        <f t="shared" si="3"/>
        <v>OK</v>
      </c>
      <c r="L25" s="79" t="str">
        <f>VLOOKUP(B25,Distribuições!$A$1:$F$13,6,FALSE)</f>
        <v>Parametro 1: mínimo, Parametro 2: moda (valor mais provável), Parametro 3: máximo</v>
      </c>
      <c r="M25" s="79">
        <f>COUNTIF(Verificação_Parametros!$A:$A,Parametros!A25)</f>
        <v>1</v>
      </c>
      <c r="P25" s="79" t="b">
        <f>COUNTIF(Constantes!$A:$A,Parametros!A25)&gt;0</f>
        <v>0</v>
      </c>
      <c r="Q25" s="79" t="b">
        <f t="shared" si="4"/>
        <v>0</v>
      </c>
      <c r="R25" s="79" t="b">
        <f t="shared" si="5"/>
        <v>1</v>
      </c>
    </row>
    <row r="26" spans="1:18" x14ac:dyDescent="0.25">
      <c r="A26" s="37" t="s">
        <v>546</v>
      </c>
      <c r="B26" s="28" t="s">
        <v>35</v>
      </c>
      <c r="C26" s="93">
        <v>5259.74</v>
      </c>
      <c r="D26" s="89">
        <v>0</v>
      </c>
      <c r="E26" s="87"/>
      <c r="F26" s="87"/>
      <c r="G26" s="37">
        <v>0</v>
      </c>
      <c r="H26" s="58" t="s">
        <v>240</v>
      </c>
      <c r="I26" s="79" t="b">
        <f>IF(COUNTIF(ParametrosSemSeedFixa!$A:$A,Parametros!A26)&gt;0,FALSE,TRUE)</f>
        <v>1</v>
      </c>
      <c r="J26" s="79" t="b">
        <f>FALSE</f>
        <v>0</v>
      </c>
      <c r="K26" s="79" t="str">
        <f t="shared" ref="K26:K35" si="6">IF(AND(B26="normal",NOT(COUNT(C26:D26)=2)),"Dados Incorretos",
IF(AND(B26="triangular",NOT(COUNT(C26:E26)=3)),"Dados Incorretos",
IF(AND(B26="poisson",NOT(COUNT(C26:D26)=1)),"Dados Incorretos",
IF(AND(B26="normaltruncada",NOT(COUNT(C26:F26)=4)),"Dados Incorretos",
IF(AND(B26="uniforme",NOT(COUNT(C26:D26)=2)),"Dados Incorretos",
IF(AND(B26="poisson_percentual_eventos",NOT(COUNT(C26:D26)=1)),"Dados Incorretos","OK"))))))</f>
        <v>OK</v>
      </c>
      <c r="L26" s="79" t="str">
        <f>VLOOKUP(B26,Distribuições!$A$1:$F$13,6,FALSE)</f>
        <v>Parametro 1: média, Parametro 2: desvio padrão</v>
      </c>
      <c r="M26" s="79">
        <f>COUNTIF(Verificação_Parametros!$A:$A,Parametros!A26)</f>
        <v>1</v>
      </c>
      <c r="P26" s="79" t="b">
        <f>COUNTIF(Constantes!$A:$A,Parametros!A26)&gt;0</f>
        <v>0</v>
      </c>
      <c r="Q26" s="79" t="b">
        <f t="shared" si="4"/>
        <v>0</v>
      </c>
      <c r="R26" s="79" t="b">
        <f t="shared" si="5"/>
        <v>0</v>
      </c>
    </row>
    <row r="27" spans="1:18" x14ac:dyDescent="0.25">
      <c r="A27" s="37" t="s">
        <v>551</v>
      </c>
      <c r="B27" s="28" t="s">
        <v>35</v>
      </c>
      <c r="C27" s="93">
        <v>6038</v>
      </c>
      <c r="D27" s="89">
        <v>0</v>
      </c>
      <c r="E27" s="87"/>
      <c r="F27" s="87"/>
      <c r="G27" s="37">
        <v>0</v>
      </c>
      <c r="H27" s="58" t="s">
        <v>240</v>
      </c>
      <c r="I27" s="79" t="b">
        <f>IF(COUNTIF(ParametrosSemSeedFixa!$A:$A,Parametros!A27)&gt;0,FALSE,TRUE)</f>
        <v>1</v>
      </c>
      <c r="J27" s="79" t="b">
        <f>FALSE</f>
        <v>0</v>
      </c>
      <c r="K27" s="79" t="str">
        <f t="shared" si="6"/>
        <v>OK</v>
      </c>
      <c r="L27" s="79" t="str">
        <f>VLOOKUP(B27,Distribuições!$A$1:$F$13,6,FALSE)</f>
        <v>Parametro 1: média, Parametro 2: desvio padrão</v>
      </c>
      <c r="M27" s="79">
        <f>COUNTIF(Verificação_Parametros!$A:$A,Parametros!A27)</f>
        <v>1</v>
      </c>
      <c r="P27" s="79" t="b">
        <f>COUNTIF(Constantes!$A:$A,Parametros!A27)&gt;0</f>
        <v>0</v>
      </c>
      <c r="Q27" s="79" t="b">
        <f t="shared" si="4"/>
        <v>0</v>
      </c>
      <c r="R27" s="79" t="b">
        <f t="shared" si="5"/>
        <v>0</v>
      </c>
    </row>
    <row r="28" spans="1:18" x14ac:dyDescent="0.25">
      <c r="A28" s="37" t="s">
        <v>552</v>
      </c>
      <c r="B28" s="37" t="s">
        <v>36</v>
      </c>
      <c r="C28" s="93">
        <v>1.0000000000000001E-5</v>
      </c>
      <c r="D28" s="89">
        <f t="shared" ref="D28:E30" si="7">C28*1.1</f>
        <v>1.1000000000000001E-5</v>
      </c>
      <c r="E28" s="89">
        <f t="shared" si="7"/>
        <v>1.2100000000000003E-5</v>
      </c>
      <c r="F28" s="87"/>
      <c r="G28" s="37">
        <v>0</v>
      </c>
      <c r="H28" s="58" t="s">
        <v>240</v>
      </c>
      <c r="I28" s="79" t="b">
        <f>IF(COUNTIF(ParametrosSemSeedFixa!$A:$A,Parametros!A28)&gt;0,FALSE,TRUE)</f>
        <v>1</v>
      </c>
      <c r="J28" s="79" t="b">
        <f>FALSE</f>
        <v>0</v>
      </c>
      <c r="K28" s="79" t="str">
        <f t="shared" si="6"/>
        <v>OK</v>
      </c>
      <c r="L28" s="79" t="str">
        <f>VLOOKUP(B28,Distribuições!$A$1:$F$13,6,FALSE)</f>
        <v>Parametro 1: mínimo, Parametro 2: moda (valor mais provável), Parametro 3: máximo</v>
      </c>
      <c r="M28" s="79">
        <f>COUNTIF(Verificação_Parametros!$A:$A,Parametros!A28)</f>
        <v>1</v>
      </c>
      <c r="P28" s="79" t="b">
        <f>COUNTIF(Constantes!$A:$A,Parametros!A28)&gt;0</f>
        <v>0</v>
      </c>
      <c r="Q28" s="79" t="b">
        <f t="shared" si="4"/>
        <v>0</v>
      </c>
      <c r="R28" s="79" t="b">
        <f t="shared" si="5"/>
        <v>1</v>
      </c>
    </row>
    <row r="29" spans="1:18" x14ac:dyDescent="0.25">
      <c r="A29" s="37" t="s">
        <v>553</v>
      </c>
      <c r="B29" s="37" t="s">
        <v>36</v>
      </c>
      <c r="C29" s="93">
        <v>1.0000000000000001E-5</v>
      </c>
      <c r="D29" s="89">
        <f t="shared" si="7"/>
        <v>1.1000000000000001E-5</v>
      </c>
      <c r="E29" s="89">
        <f t="shared" si="7"/>
        <v>1.2100000000000003E-5</v>
      </c>
      <c r="F29" s="87"/>
      <c r="G29" s="37">
        <v>0</v>
      </c>
      <c r="H29" s="58" t="s">
        <v>240</v>
      </c>
      <c r="I29" s="79" t="b">
        <f>IF(COUNTIF(ParametrosSemSeedFixa!$A:$A,Parametros!A29)&gt;0,FALSE,TRUE)</f>
        <v>1</v>
      </c>
      <c r="J29" s="79" t="b">
        <f>FALSE</f>
        <v>0</v>
      </c>
      <c r="K29" s="79" t="str">
        <f t="shared" si="6"/>
        <v>OK</v>
      </c>
      <c r="L29" s="79" t="str">
        <f>VLOOKUP(B29,Distribuições!$A$1:$F$13,6,FALSE)</f>
        <v>Parametro 1: mínimo, Parametro 2: moda (valor mais provável), Parametro 3: máximo</v>
      </c>
      <c r="M29" s="79">
        <f>COUNTIF(Verificação_Parametros!$A:$A,Parametros!A29)</f>
        <v>1</v>
      </c>
      <c r="P29" s="79" t="b">
        <f>COUNTIF(Constantes!$A:$A,Parametros!A29)&gt;0</f>
        <v>0</v>
      </c>
      <c r="Q29" s="79" t="b">
        <f t="shared" si="4"/>
        <v>0</v>
      </c>
      <c r="R29" s="79" t="b">
        <f t="shared" si="5"/>
        <v>1</v>
      </c>
    </row>
    <row r="30" spans="1:18" x14ac:dyDescent="0.25">
      <c r="A30" s="37" t="s">
        <v>554</v>
      </c>
      <c r="B30" s="37" t="s">
        <v>36</v>
      </c>
      <c r="C30" s="93">
        <v>1.0000000000000001E-5</v>
      </c>
      <c r="D30" s="89">
        <f t="shared" si="7"/>
        <v>1.1000000000000001E-5</v>
      </c>
      <c r="E30" s="89">
        <f t="shared" si="7"/>
        <v>1.2100000000000003E-5</v>
      </c>
      <c r="F30" s="87"/>
      <c r="G30" s="37">
        <v>0</v>
      </c>
      <c r="H30" s="58" t="s">
        <v>240</v>
      </c>
      <c r="I30" s="79" t="b">
        <f>IF(COUNTIF(ParametrosSemSeedFixa!$A:$A,Parametros!A30)&gt;0,FALSE,TRUE)</f>
        <v>1</v>
      </c>
      <c r="J30" s="79" t="b">
        <f>FALSE</f>
        <v>0</v>
      </c>
      <c r="K30" s="79" t="str">
        <f t="shared" si="6"/>
        <v>OK</v>
      </c>
      <c r="L30" s="79" t="str">
        <f>VLOOKUP(B30,Distribuições!$A$1:$F$13,6,FALSE)</f>
        <v>Parametro 1: mínimo, Parametro 2: moda (valor mais provável), Parametro 3: máximo</v>
      </c>
      <c r="M30" s="79">
        <f>COUNTIF(Verificação_Parametros!$A:$A,Parametros!A30)</f>
        <v>1</v>
      </c>
      <c r="P30" s="79" t="b">
        <f>COUNTIF(Constantes!$A:$A,Parametros!A30)&gt;0</f>
        <v>0</v>
      </c>
      <c r="Q30" s="79" t="b">
        <f t="shared" si="4"/>
        <v>0</v>
      </c>
      <c r="R30" s="79" t="b">
        <f t="shared" si="5"/>
        <v>1</v>
      </c>
    </row>
    <row r="31" spans="1:18" x14ac:dyDescent="0.25">
      <c r="A31" s="37" t="s">
        <v>545</v>
      </c>
      <c r="B31" s="37" t="s">
        <v>456</v>
      </c>
      <c r="C31" s="92">
        <f>3/5</f>
        <v>0.6</v>
      </c>
      <c r="D31" s="87"/>
      <c r="E31" s="87"/>
      <c r="F31" s="87"/>
      <c r="G31" s="37">
        <v>0</v>
      </c>
      <c r="H31" s="58" t="s">
        <v>240</v>
      </c>
      <c r="I31" s="79" t="b">
        <f>IF(COUNTIF(ParametrosSemSeedFixa!$A:$A,Parametros!A31)&gt;0,FALSE,TRUE)</f>
        <v>1</v>
      </c>
      <c r="J31" s="79" t="b">
        <f>TRUE</f>
        <v>1</v>
      </c>
      <c r="K31" s="79" t="str">
        <f t="shared" si="6"/>
        <v>OK</v>
      </c>
      <c r="L31" s="79" t="str">
        <f>VLOOKUP(B31,Distribuições!$A$1:$F$13,6,FALSE)</f>
        <v>Parametro 1: taxa (eventos / ano)</v>
      </c>
      <c r="M31" s="79">
        <f>COUNTIF(Verificação_Parametros!$A:$A,Parametros!A31)</f>
        <v>1</v>
      </c>
      <c r="P31" s="79" t="b">
        <f>COUNTIF(Constantes!$A:$A,Parametros!A31)&gt;0</f>
        <v>0</v>
      </c>
      <c r="Q31" s="79" t="b">
        <f t="shared" si="4"/>
        <v>0</v>
      </c>
      <c r="R31" s="79" t="b">
        <f t="shared" si="5"/>
        <v>0</v>
      </c>
    </row>
    <row r="32" spans="1:18" x14ac:dyDescent="0.25">
      <c r="A32" s="37" t="s">
        <v>547</v>
      </c>
      <c r="B32" s="37" t="s">
        <v>456</v>
      </c>
      <c r="C32" s="92">
        <f>3/5</f>
        <v>0.6</v>
      </c>
      <c r="D32" s="87"/>
      <c r="E32" s="87"/>
      <c r="F32" s="87"/>
      <c r="G32" s="37">
        <v>0</v>
      </c>
      <c r="H32" s="58" t="s">
        <v>240</v>
      </c>
      <c r="I32" s="79" t="b">
        <f>IF(COUNTIF(ParametrosSemSeedFixa!$A:$A,Parametros!A32)&gt;0,FALSE,TRUE)</f>
        <v>1</v>
      </c>
      <c r="J32" s="79" t="b">
        <f>TRUE</f>
        <v>1</v>
      </c>
      <c r="K32" s="79" t="str">
        <f t="shared" si="6"/>
        <v>OK</v>
      </c>
      <c r="L32" s="79" t="str">
        <f>VLOOKUP(B32,Distribuições!$A$1:$F$13,6,FALSE)</f>
        <v>Parametro 1: taxa (eventos / ano)</v>
      </c>
      <c r="M32" s="79">
        <f>COUNTIF(Verificação_Parametros!$A:$A,Parametros!A32)</f>
        <v>1</v>
      </c>
      <c r="P32" s="79" t="b">
        <f>COUNTIF(Constantes!$A:$A,Parametros!A32)&gt;0</f>
        <v>0</v>
      </c>
      <c r="Q32" s="79" t="b">
        <f t="shared" si="4"/>
        <v>0</v>
      </c>
      <c r="R32" s="79" t="b">
        <f t="shared" si="5"/>
        <v>0</v>
      </c>
    </row>
    <row r="33" spans="1:18" x14ac:dyDescent="0.25">
      <c r="A33" s="37" t="s">
        <v>548</v>
      </c>
      <c r="B33" s="37" t="s">
        <v>456</v>
      </c>
      <c r="C33" s="92">
        <v>0</v>
      </c>
      <c r="D33" s="87"/>
      <c r="E33" s="87"/>
      <c r="F33" s="87"/>
      <c r="G33" s="37">
        <v>0</v>
      </c>
      <c r="H33" s="58" t="s">
        <v>240</v>
      </c>
      <c r="I33" s="79" t="b">
        <f>IF(COUNTIF(ParametrosSemSeedFixa!$A:$A,Parametros!A33)&gt;0,FALSE,TRUE)</f>
        <v>1</v>
      </c>
      <c r="J33" s="79" t="b">
        <f>TRUE</f>
        <v>1</v>
      </c>
      <c r="K33" s="79" t="str">
        <f t="shared" si="6"/>
        <v>OK</v>
      </c>
      <c r="L33" s="79" t="str">
        <f>VLOOKUP(B33,Distribuições!$A$1:$F$13,6,FALSE)</f>
        <v>Parametro 1: taxa (eventos / ano)</v>
      </c>
      <c r="M33" s="79">
        <f>COUNTIF(Verificação_Parametros!$A:$A,Parametros!A33)</f>
        <v>1</v>
      </c>
      <c r="P33" s="79" t="b">
        <f>COUNTIF(Constantes!$A:$A,Parametros!A33)&gt;0</f>
        <v>0</v>
      </c>
      <c r="Q33" s="79" t="b">
        <f t="shared" si="4"/>
        <v>0</v>
      </c>
      <c r="R33" s="79" t="b">
        <f t="shared" si="5"/>
        <v>0</v>
      </c>
    </row>
    <row r="34" spans="1:18" x14ac:dyDescent="0.25">
      <c r="A34" s="37" t="s">
        <v>549</v>
      </c>
      <c r="B34" s="37" t="s">
        <v>456</v>
      </c>
      <c r="C34" s="92">
        <v>0</v>
      </c>
      <c r="D34" s="87"/>
      <c r="E34" s="87"/>
      <c r="F34" s="87"/>
      <c r="G34" s="37">
        <v>0</v>
      </c>
      <c r="H34" s="58" t="s">
        <v>240</v>
      </c>
      <c r="I34" s="79" t="b">
        <f>IF(COUNTIF(ParametrosSemSeedFixa!$A:$A,Parametros!A34)&gt;0,FALSE,TRUE)</f>
        <v>1</v>
      </c>
      <c r="J34" s="79" t="b">
        <f>TRUE</f>
        <v>1</v>
      </c>
      <c r="K34" s="79" t="str">
        <f t="shared" si="6"/>
        <v>OK</v>
      </c>
      <c r="L34" s="79" t="str">
        <f>VLOOKUP(B34,Distribuições!$A$1:$F$13,6,FALSE)</f>
        <v>Parametro 1: taxa (eventos / ano)</v>
      </c>
      <c r="M34" s="79">
        <f>COUNTIF(Verificação_Parametros!$A:$A,Parametros!A34)</f>
        <v>1</v>
      </c>
      <c r="P34" s="79" t="b">
        <f>COUNTIF(Constantes!$A:$A,Parametros!A34)&gt;0</f>
        <v>0</v>
      </c>
      <c r="Q34" s="79" t="b">
        <f t="shared" si="4"/>
        <v>0</v>
      </c>
      <c r="R34" s="79" t="b">
        <f t="shared" si="5"/>
        <v>0</v>
      </c>
    </row>
    <row r="35" spans="1:18" x14ac:dyDescent="0.25">
      <c r="A35" s="37" t="s">
        <v>550</v>
      </c>
      <c r="B35" s="37" t="s">
        <v>456</v>
      </c>
      <c r="C35" s="92">
        <v>0</v>
      </c>
      <c r="D35" s="87"/>
      <c r="E35" s="87"/>
      <c r="F35" s="87"/>
      <c r="G35" s="37">
        <v>0</v>
      </c>
      <c r="H35" s="58" t="s">
        <v>240</v>
      </c>
      <c r="I35" s="79" t="b">
        <f>IF(COUNTIF(ParametrosSemSeedFixa!$A:$A,Parametros!A35)&gt;0,FALSE,TRUE)</f>
        <v>1</v>
      </c>
      <c r="J35" s="79" t="b">
        <f>TRUE</f>
        <v>1</v>
      </c>
      <c r="K35" s="79" t="str">
        <f t="shared" si="6"/>
        <v>OK</v>
      </c>
      <c r="L35" s="79" t="str">
        <f>VLOOKUP(B35,Distribuições!$A$1:$F$13,6,FALSE)</f>
        <v>Parametro 1: taxa (eventos / ano)</v>
      </c>
      <c r="M35" s="79">
        <f>COUNTIF(Verificação_Parametros!$A:$A,Parametros!A35)</f>
        <v>1</v>
      </c>
      <c r="P35" s="79" t="b">
        <f>COUNTIF(Constantes!$A:$A,Parametros!A35)&gt;0</f>
        <v>0</v>
      </c>
      <c r="Q35" s="79" t="b">
        <f t="shared" si="4"/>
        <v>0</v>
      </c>
      <c r="R35" s="79" t="b">
        <f t="shared" si="5"/>
        <v>0</v>
      </c>
    </row>
    <row r="36" spans="1:18" x14ac:dyDescent="0.25">
      <c r="A36" s="37" t="s">
        <v>172</v>
      </c>
      <c r="B36" s="37" t="s">
        <v>36</v>
      </c>
      <c r="C36" s="92">
        <v>9.9999999999999995E-8</v>
      </c>
      <c r="D36" s="87">
        <v>9.9999999999999995E-7</v>
      </c>
      <c r="E36" s="87">
        <v>1.0000000000000001E-5</v>
      </c>
      <c r="F36" s="87"/>
      <c r="G36" s="37">
        <v>0</v>
      </c>
      <c r="H36" s="22" t="s">
        <v>240</v>
      </c>
      <c r="I36" s="79" t="b">
        <f>IF(COUNTIF(ParametrosSemSeedFixa!$A:$A,Parametros!A36)&gt;0,FALSE,TRUE)</f>
        <v>1</v>
      </c>
      <c r="J36" s="79" t="b">
        <f>FALSE</f>
        <v>0</v>
      </c>
      <c r="K36" s="79" t="str">
        <f t="shared" ref="K36:K38" si="8">IF(AND(B36="normal",NOT(COUNT(C36:D36)=2)),"Dados Incorretos",
IF(AND(B36="triangular",NOT(COUNT(C36:E36)=3)),"Dados Incorretos",
IF(AND(B36="poisson",NOT(COUNT(C36:D36)=1)),"Dados Incorretos",
IF(AND(B36="normaltruncada",NOT(COUNT(C36:F36)=4)),"Dados Incorretos",
IF(AND(B36="uniforme",NOT(COUNT(C36:D36)=2)),"Dados Incorretos",
IF(AND(B36="poisson_percentual_eventos",NOT(COUNT(C36:D36)=1)),"Dados Incorretos","OK"))))))</f>
        <v>OK</v>
      </c>
      <c r="L36" s="79" t="str">
        <f>VLOOKUP(B36,Distribuições!$A$1:$F$13,6,FALSE)</f>
        <v>Parametro 1: mínimo, Parametro 2: moda (valor mais provável), Parametro 3: máximo</v>
      </c>
      <c r="M36" s="79">
        <f>COUNTIF(Verificação_Parametros!$A:$A,Parametros!A36)</f>
        <v>1</v>
      </c>
      <c r="P36" s="79" t="b">
        <f>COUNTIF(Constantes!$A:$A,Parametros!A36)&gt;0</f>
        <v>0</v>
      </c>
      <c r="Q36" s="79" t="b">
        <f t="shared" ref="Q36:Q38" si="9">AND(F36&gt;C36,E36 &lt; C36)</f>
        <v>0</v>
      </c>
      <c r="R36" s="79" t="b">
        <f t="shared" ref="R36:R38" si="10">AND(E36&gt;D36,C36 &lt; D36)</f>
        <v>1</v>
      </c>
    </row>
    <row r="37" spans="1:18" x14ac:dyDescent="0.25">
      <c r="A37" s="37" t="s">
        <v>223</v>
      </c>
      <c r="B37" s="37" t="s">
        <v>36</v>
      </c>
      <c r="C37" s="92">
        <v>9.9999999999999995E-8</v>
      </c>
      <c r="D37" s="87">
        <v>9.9999999999999995E-7</v>
      </c>
      <c r="E37" s="87">
        <v>1.0000000000000001E-5</v>
      </c>
      <c r="F37" s="87"/>
      <c r="G37" s="37">
        <v>0</v>
      </c>
      <c r="H37" s="22" t="s">
        <v>240</v>
      </c>
      <c r="I37" s="79" t="b">
        <f>IF(COUNTIF(ParametrosSemSeedFixa!$A:$A,Parametros!A37)&gt;0,FALSE,TRUE)</f>
        <v>1</v>
      </c>
      <c r="J37" s="79" t="b">
        <f>FALSE</f>
        <v>0</v>
      </c>
      <c r="K37" s="79" t="str">
        <f t="shared" si="8"/>
        <v>OK</v>
      </c>
      <c r="L37" s="79" t="str">
        <f>VLOOKUP(B37,Distribuições!$A$1:$F$13,6,FALSE)</f>
        <v>Parametro 1: mínimo, Parametro 2: moda (valor mais provável), Parametro 3: máximo</v>
      </c>
      <c r="M37" s="79">
        <f>COUNTIF(Verificação_Parametros!$A:$A,Parametros!A37)</f>
        <v>1</v>
      </c>
      <c r="P37" s="79" t="b">
        <f>COUNTIF(Constantes!$A:$A,Parametros!A37)&gt;0</f>
        <v>0</v>
      </c>
      <c r="Q37" s="79" t="b">
        <f t="shared" si="9"/>
        <v>0</v>
      </c>
      <c r="R37" s="79" t="b">
        <f t="shared" si="10"/>
        <v>1</v>
      </c>
    </row>
    <row r="38" spans="1:18" x14ac:dyDescent="0.25">
      <c r="A38" s="37" t="s">
        <v>154</v>
      </c>
      <c r="B38" s="37" t="s">
        <v>36</v>
      </c>
      <c r="C38" s="92">
        <v>9.9999999999999995E-8</v>
      </c>
      <c r="D38" s="87">
        <v>9.9999999999999995E-7</v>
      </c>
      <c r="E38" s="87">
        <v>1.0000000000000001E-5</v>
      </c>
      <c r="F38" s="87"/>
      <c r="G38" s="37">
        <v>0</v>
      </c>
      <c r="H38" s="22" t="s">
        <v>240</v>
      </c>
      <c r="I38" s="79" t="b">
        <f>IF(COUNTIF(ParametrosSemSeedFixa!$A:$A,Parametros!A38)&gt;0,FALSE,TRUE)</f>
        <v>1</v>
      </c>
      <c r="J38" s="79" t="b">
        <f>FALSE</f>
        <v>0</v>
      </c>
      <c r="K38" s="79" t="str">
        <f t="shared" si="8"/>
        <v>OK</v>
      </c>
      <c r="L38" s="79" t="str">
        <f>VLOOKUP(B38,Distribuições!$A$1:$F$13,6,FALSE)</f>
        <v>Parametro 1: mínimo, Parametro 2: moda (valor mais provável), Parametro 3: máximo</v>
      </c>
      <c r="M38" s="79">
        <f>COUNTIF(Verificação_Parametros!$A:$A,Parametros!A38)</f>
        <v>1</v>
      </c>
      <c r="P38" s="79" t="b">
        <f>COUNTIF(Constantes!$A:$A,Parametros!A38)&gt;0</f>
        <v>0</v>
      </c>
      <c r="Q38" s="79" t="b">
        <f t="shared" si="9"/>
        <v>0</v>
      </c>
      <c r="R38" s="79" t="b">
        <f t="shared" si="10"/>
        <v>1</v>
      </c>
    </row>
    <row r="39" spans="1:18" x14ac:dyDescent="0.25">
      <c r="A39" s="37" t="s">
        <v>83</v>
      </c>
      <c r="B39" s="37" t="s">
        <v>35</v>
      </c>
      <c r="C39" s="92">
        <v>0</v>
      </c>
      <c r="D39" s="87">
        <v>0</v>
      </c>
      <c r="E39" s="87">
        <v>0</v>
      </c>
      <c r="F39" s="87">
        <v>1</v>
      </c>
      <c r="G39" s="37">
        <v>0</v>
      </c>
      <c r="H39" s="22" t="s">
        <v>9</v>
      </c>
      <c r="I39" s="79" t="b">
        <f>IF(COUNTIF(ParametrosSemSeedFixa!$A:$A,Parametros!A39)&gt;0,FALSE,TRUE)</f>
        <v>1</v>
      </c>
      <c r="J39" s="79" t="b">
        <f>FALSE</f>
        <v>0</v>
      </c>
      <c r="K39" s="79" t="str">
        <f t="shared" ref="K39:K75" si="11">IF(AND(B39="normal",NOT(COUNT(C39:D39)=2)),"Dados Incorretos",
IF(AND(B39="triangular",NOT(COUNT(C39:E39)=3)),"Dados Incorretos",
IF(AND(B39="poisson",NOT(COUNT(C39:D39)=1)),"Dados Incorretos",
IF(AND(B39="normaltruncada",NOT(COUNT(C39:F39)=4)),"Dados Incorretos",
IF(AND(B39="uniforme",NOT(COUNT(C39:D39)=2)),"Dados Incorretos",
IF(AND(B39="poisson_percentual_eventos",NOT(COUNT(C39:D39)=1)),"Dados Incorretos","OK"))))))</f>
        <v>OK</v>
      </c>
      <c r="L39" s="79" t="str">
        <f>VLOOKUP(B39,Distribuições!$A$1:$F$13,6,FALSE)</f>
        <v>Parametro 1: média, Parametro 2: desvio padrão</v>
      </c>
      <c r="M39" s="79">
        <f>COUNTIF(Verificação_Parametros!$A:$A,Parametros!A39)</f>
        <v>1</v>
      </c>
      <c r="P39" s="79" t="b">
        <f>COUNTIF(Constantes!$A:$A,Parametros!A39)&gt;0</f>
        <v>0</v>
      </c>
      <c r="Q39" s="79" t="b">
        <f t="shared" ref="Q39:Q75" si="12">AND(F39&gt;C39,E39 &lt; C39)</f>
        <v>0</v>
      </c>
      <c r="R39" s="79" t="b">
        <f t="shared" ref="R39:R75" si="13">AND(E39&gt;D39,C39 &lt; D39)</f>
        <v>0</v>
      </c>
    </row>
    <row r="40" spans="1:18" x14ac:dyDescent="0.25">
      <c r="A40" s="37" t="s">
        <v>219</v>
      </c>
      <c r="B40" s="37" t="s">
        <v>456</v>
      </c>
      <c r="C40" s="93">
        <v>0</v>
      </c>
      <c r="D40" s="87"/>
      <c r="E40" s="87"/>
      <c r="F40" s="87"/>
      <c r="G40" s="37">
        <v>0</v>
      </c>
      <c r="H40" s="22" t="s">
        <v>9</v>
      </c>
      <c r="I40" s="79" t="b">
        <f>IF(COUNTIF(ParametrosSemSeedFixa!$A:$A,Parametros!A40)&gt;0,FALSE,TRUE)</f>
        <v>1</v>
      </c>
      <c r="J40" s="79" t="b">
        <f>FALSE</f>
        <v>0</v>
      </c>
      <c r="K40" s="79" t="str">
        <f t="shared" si="11"/>
        <v>OK</v>
      </c>
      <c r="L40" s="79" t="str">
        <f>VLOOKUP(B40,Distribuições!$A$1:$F$13,6,FALSE)</f>
        <v>Parametro 1: taxa (eventos / ano)</v>
      </c>
      <c r="M40" s="79">
        <f>COUNTIF(Verificação_Parametros!$A:$A,Parametros!A40)</f>
        <v>1</v>
      </c>
      <c r="P40" s="79" t="b">
        <f>COUNTIF(Constantes!$A:$A,Parametros!A40)&gt;0</f>
        <v>0</v>
      </c>
      <c r="Q40" s="79" t="b">
        <f t="shared" si="12"/>
        <v>0</v>
      </c>
      <c r="R40" s="79" t="b">
        <f t="shared" si="13"/>
        <v>0</v>
      </c>
    </row>
    <row r="41" spans="1:18" x14ac:dyDescent="0.25">
      <c r="A41" s="37" t="s">
        <v>232</v>
      </c>
      <c r="B41" s="37" t="s">
        <v>453</v>
      </c>
      <c r="C41" s="92">
        <v>3.4982738780207197E-2</v>
      </c>
      <c r="D41" s="87">
        <v>1.19043389204038E-2</v>
      </c>
      <c r="E41" s="87">
        <v>0</v>
      </c>
      <c r="F41" s="87">
        <v>1</v>
      </c>
      <c r="G41" s="37">
        <v>0</v>
      </c>
      <c r="H41" s="22" t="s">
        <v>9</v>
      </c>
      <c r="I41" s="79" t="b">
        <f>IF(COUNTIF(ParametrosSemSeedFixa!$A:$A,Parametros!A41)&gt;0,FALSE,TRUE)</f>
        <v>1</v>
      </c>
      <c r="J41" s="79" t="b">
        <f>FALSE</f>
        <v>0</v>
      </c>
      <c r="K41" s="79" t="str">
        <f t="shared" si="11"/>
        <v>OK</v>
      </c>
      <c r="L41" s="79" t="str">
        <f>VLOOKUP(B41,Distribuições!$A$1:$F$13,6,FALSE)</f>
        <v>Parametro 1: média, Parametro 2: desvio padrão, Parametro 3: mínimo, Parametro 4: máximo</v>
      </c>
      <c r="M41" s="79">
        <f>COUNTIF(Verificação_Parametros!$A:$A,Parametros!A41)</f>
        <v>1</v>
      </c>
      <c r="P41" s="79" t="b">
        <f>COUNTIF(Constantes!$A:$A,Parametros!A41)&gt;0</f>
        <v>0</v>
      </c>
      <c r="Q41" s="79" t="b">
        <f t="shared" si="12"/>
        <v>1</v>
      </c>
      <c r="R41" s="79" t="b">
        <f t="shared" si="13"/>
        <v>0</v>
      </c>
    </row>
    <row r="42" spans="1:18" x14ac:dyDescent="0.25">
      <c r="A42" s="37" t="s">
        <v>236</v>
      </c>
      <c r="B42" s="37" t="s">
        <v>453</v>
      </c>
      <c r="C42" s="92">
        <v>3.6936039732295999E-3</v>
      </c>
      <c r="D42" s="87">
        <v>2.4542542596469701E-3</v>
      </c>
      <c r="E42" s="87">
        <v>0</v>
      </c>
      <c r="F42" s="87">
        <v>1</v>
      </c>
      <c r="G42" s="37">
        <v>0</v>
      </c>
      <c r="H42" s="22" t="s">
        <v>9</v>
      </c>
      <c r="I42" s="79" t="b">
        <f>IF(COUNTIF(ParametrosSemSeedFixa!$A:$A,Parametros!A42)&gt;0,FALSE,TRUE)</f>
        <v>1</v>
      </c>
      <c r="J42" s="79" t="b">
        <f>FALSE</f>
        <v>0</v>
      </c>
      <c r="K42" s="79" t="str">
        <f t="shared" si="11"/>
        <v>OK</v>
      </c>
      <c r="L42" s="79" t="str">
        <f>VLOOKUP(B42,Distribuições!$A$1:$F$13,6,FALSE)</f>
        <v>Parametro 1: média, Parametro 2: desvio padrão, Parametro 3: mínimo, Parametro 4: máximo</v>
      </c>
      <c r="M42" s="79">
        <f>COUNTIF(Verificação_Parametros!$A:$A,Parametros!A42)</f>
        <v>1</v>
      </c>
      <c r="P42" s="79" t="b">
        <f>COUNTIF(Constantes!$A:$A,Parametros!A42)&gt;0</f>
        <v>0</v>
      </c>
      <c r="Q42" s="79" t="b">
        <f t="shared" si="12"/>
        <v>1</v>
      </c>
      <c r="R42" s="79" t="b">
        <f t="shared" si="13"/>
        <v>0</v>
      </c>
    </row>
    <row r="43" spans="1:18" x14ac:dyDescent="0.25">
      <c r="A43" s="37" t="s">
        <v>224</v>
      </c>
      <c r="B43" s="37" t="s">
        <v>453</v>
      </c>
      <c r="C43" s="92">
        <v>3.8520747157604798E-2</v>
      </c>
      <c r="D43" s="87">
        <v>1.0951524049799001E-2</v>
      </c>
      <c r="E43" s="87">
        <v>0</v>
      </c>
      <c r="F43" s="87">
        <v>1</v>
      </c>
      <c r="G43" s="37">
        <v>0</v>
      </c>
      <c r="H43" s="22" t="s">
        <v>9</v>
      </c>
      <c r="I43" s="79" t="b">
        <f>IF(COUNTIF(ParametrosSemSeedFixa!$A:$A,Parametros!A43)&gt;0,FALSE,TRUE)</f>
        <v>1</v>
      </c>
      <c r="J43" s="79" t="b">
        <f>FALSE</f>
        <v>0</v>
      </c>
      <c r="K43" s="79" t="str">
        <f t="shared" si="11"/>
        <v>OK</v>
      </c>
      <c r="L43" s="79" t="str">
        <f>VLOOKUP(B43,Distribuições!$A$1:$F$13,6,FALSE)</f>
        <v>Parametro 1: média, Parametro 2: desvio padrão, Parametro 3: mínimo, Parametro 4: máximo</v>
      </c>
      <c r="M43" s="79">
        <f>COUNTIF(Verificação_Parametros!$A:$A,Parametros!A43)</f>
        <v>1</v>
      </c>
      <c r="P43" s="79" t="b">
        <f>COUNTIF(Constantes!$A:$A,Parametros!A43)&gt;0</f>
        <v>0</v>
      </c>
      <c r="Q43" s="79" t="b">
        <f t="shared" si="12"/>
        <v>1</v>
      </c>
      <c r="R43" s="79" t="b">
        <f t="shared" si="13"/>
        <v>0</v>
      </c>
    </row>
    <row r="44" spans="1:18" x14ac:dyDescent="0.25">
      <c r="A44" s="37" t="s">
        <v>228</v>
      </c>
      <c r="B44" s="37" t="s">
        <v>491</v>
      </c>
      <c r="C44" s="93">
        <f>(1/75)*0.5</f>
        <v>6.6666666666666671E-3</v>
      </c>
      <c r="D44" s="87"/>
      <c r="E44" s="87"/>
      <c r="F44" s="87"/>
      <c r="G44" s="37">
        <v>0</v>
      </c>
      <c r="H44" s="22" t="s">
        <v>9</v>
      </c>
      <c r="I44" s="79" t="b">
        <f>IF(COUNTIF(ParametrosSemSeedFixa!$A:$A,Parametros!A44)&gt;0,FALSE,TRUE)</f>
        <v>1</v>
      </c>
      <c r="J44" s="79" t="b">
        <f>FALSE</f>
        <v>0</v>
      </c>
      <c r="K44" s="79" t="str">
        <f t="shared" si="11"/>
        <v>OK</v>
      </c>
      <c r="L44" s="79" t="str">
        <f>VLOOKUP(B44,Distribuições!$A$1:$F$13,6,FALSE)</f>
        <v>Parametro 1: taxa (eventos / ano)</v>
      </c>
      <c r="M44" s="79">
        <f>COUNTIF(Verificação_Parametros!$A:$A,Parametros!A44)</f>
        <v>1</v>
      </c>
      <c r="P44" s="79" t="b">
        <f>COUNTIF(Constantes!$A:$A,Parametros!A44)&gt;0</f>
        <v>0</v>
      </c>
      <c r="Q44" s="79" t="b">
        <f t="shared" si="12"/>
        <v>0</v>
      </c>
      <c r="R44" s="79" t="b">
        <f t="shared" si="13"/>
        <v>0</v>
      </c>
    </row>
    <row r="45" spans="1:18" x14ac:dyDescent="0.25">
      <c r="A45" s="37" t="s">
        <v>233</v>
      </c>
      <c r="B45" s="37" t="s">
        <v>453</v>
      </c>
      <c r="C45" s="92">
        <v>4.6029919447641001E-3</v>
      </c>
      <c r="D45" s="87">
        <v>6.0407856943003697E-3</v>
      </c>
      <c r="E45" s="87">
        <v>0</v>
      </c>
      <c r="F45" s="87">
        <v>1</v>
      </c>
      <c r="G45" s="37">
        <v>0</v>
      </c>
      <c r="H45" s="22" t="s">
        <v>9</v>
      </c>
      <c r="I45" s="79" t="b">
        <f>IF(COUNTIF(ParametrosSemSeedFixa!$A:$A,Parametros!A45)&gt;0,FALSE,TRUE)</f>
        <v>1</v>
      </c>
      <c r="J45" s="79" t="b">
        <f>FALSE</f>
        <v>0</v>
      </c>
      <c r="K45" s="79" t="str">
        <f t="shared" si="11"/>
        <v>OK</v>
      </c>
      <c r="L45" s="79" t="str">
        <f>VLOOKUP(B45,Distribuições!$A$1:$F$13,6,FALSE)</f>
        <v>Parametro 1: média, Parametro 2: desvio padrão, Parametro 3: mínimo, Parametro 4: máximo</v>
      </c>
      <c r="M45" s="79">
        <f>COUNTIF(Verificação_Parametros!$A:$A,Parametros!A45)</f>
        <v>1</v>
      </c>
      <c r="P45" s="79" t="b">
        <f>COUNTIF(Constantes!$A:$A,Parametros!A45)&gt;0</f>
        <v>0</v>
      </c>
      <c r="Q45" s="79" t="b">
        <f t="shared" si="12"/>
        <v>1</v>
      </c>
      <c r="R45" s="79" t="b">
        <f t="shared" si="13"/>
        <v>0</v>
      </c>
    </row>
    <row r="46" spans="1:18" x14ac:dyDescent="0.25">
      <c r="A46" s="37" t="s">
        <v>237</v>
      </c>
      <c r="B46" s="37" t="s">
        <v>453</v>
      </c>
      <c r="C46" s="92">
        <v>2.3014959723820501E-3</v>
      </c>
      <c r="D46" s="87">
        <v>1.60710956165399E-3</v>
      </c>
      <c r="E46" s="87">
        <v>0</v>
      </c>
      <c r="F46" s="87">
        <v>1</v>
      </c>
      <c r="G46" s="37">
        <v>0</v>
      </c>
      <c r="H46" s="22" t="s">
        <v>9</v>
      </c>
      <c r="I46" s="79" t="b">
        <f>IF(COUNTIF(ParametrosSemSeedFixa!$A:$A,Parametros!A46)&gt;0,FALSE,TRUE)</f>
        <v>1</v>
      </c>
      <c r="J46" s="79" t="b">
        <f>FALSE</f>
        <v>0</v>
      </c>
      <c r="K46" s="79" t="str">
        <f t="shared" si="11"/>
        <v>OK</v>
      </c>
      <c r="L46" s="79" t="str">
        <f>VLOOKUP(B46,Distribuições!$A$1:$F$13,6,FALSE)</f>
        <v>Parametro 1: média, Parametro 2: desvio padrão, Parametro 3: mínimo, Parametro 4: máximo</v>
      </c>
      <c r="M46" s="79">
        <f>COUNTIF(Verificação_Parametros!$A:$A,Parametros!A46)</f>
        <v>1</v>
      </c>
      <c r="P46" s="79" t="b">
        <f>COUNTIF(Constantes!$A:$A,Parametros!A46)&gt;0</f>
        <v>0</v>
      </c>
      <c r="Q46" s="79" t="b">
        <f t="shared" si="12"/>
        <v>1</v>
      </c>
      <c r="R46" s="79" t="b">
        <f t="shared" si="13"/>
        <v>0</v>
      </c>
    </row>
    <row r="47" spans="1:18" x14ac:dyDescent="0.25">
      <c r="A47" s="37" t="s">
        <v>225</v>
      </c>
      <c r="B47" s="37" t="s">
        <v>453</v>
      </c>
      <c r="C47" s="92">
        <v>3.8452806955331302E-3</v>
      </c>
      <c r="D47" s="87">
        <v>3.85882507287109E-3</v>
      </c>
      <c r="E47" s="87">
        <v>0</v>
      </c>
      <c r="F47" s="87">
        <v>1</v>
      </c>
      <c r="G47" s="37">
        <v>0</v>
      </c>
      <c r="H47" s="22" t="s">
        <v>9</v>
      </c>
      <c r="I47" s="79" t="b">
        <f>IF(COUNTIF(ParametrosSemSeedFixa!$A:$A,Parametros!A47)&gt;0,FALSE,TRUE)</f>
        <v>1</v>
      </c>
      <c r="J47" s="79" t="b">
        <f>FALSE</f>
        <v>0</v>
      </c>
      <c r="K47" s="79" t="str">
        <f t="shared" si="11"/>
        <v>OK</v>
      </c>
      <c r="L47" s="79" t="str">
        <f>VLOOKUP(B47,Distribuições!$A$1:$F$13,6,FALSE)</f>
        <v>Parametro 1: média, Parametro 2: desvio padrão, Parametro 3: mínimo, Parametro 4: máximo</v>
      </c>
      <c r="M47" s="79">
        <f>COUNTIF(Verificação_Parametros!$A:$A,Parametros!A47)</f>
        <v>1</v>
      </c>
      <c r="P47" s="79" t="b">
        <f>COUNTIF(Constantes!$A:$A,Parametros!A47)&gt;0</f>
        <v>0</v>
      </c>
      <c r="Q47" s="79" t="b">
        <f t="shared" si="12"/>
        <v>1</v>
      </c>
      <c r="R47" s="79" t="b">
        <f t="shared" si="13"/>
        <v>0</v>
      </c>
    </row>
    <row r="48" spans="1:18" x14ac:dyDescent="0.25">
      <c r="A48" s="37" t="s">
        <v>229</v>
      </c>
      <c r="B48" s="37" t="s">
        <v>35</v>
      </c>
      <c r="C48" s="92">
        <v>0</v>
      </c>
      <c r="D48" s="87">
        <v>0</v>
      </c>
      <c r="E48" s="87">
        <v>0</v>
      </c>
      <c r="F48" s="87">
        <v>1</v>
      </c>
      <c r="G48" s="37">
        <v>0</v>
      </c>
      <c r="H48" s="22" t="s">
        <v>9</v>
      </c>
      <c r="I48" s="79" t="b">
        <f>IF(COUNTIF(ParametrosSemSeedFixa!$A:$A,Parametros!A48)&gt;0,FALSE,TRUE)</f>
        <v>1</v>
      </c>
      <c r="J48" s="79" t="b">
        <f>FALSE</f>
        <v>0</v>
      </c>
      <c r="K48" s="79" t="str">
        <f t="shared" si="11"/>
        <v>OK</v>
      </c>
      <c r="L48" s="79" t="str">
        <f>VLOOKUP(B48,Distribuições!$A$1:$F$13,6,FALSE)</f>
        <v>Parametro 1: média, Parametro 2: desvio padrão</v>
      </c>
      <c r="M48" s="79">
        <f>COUNTIF(Verificação_Parametros!$A:$A,Parametros!A48)</f>
        <v>1</v>
      </c>
      <c r="P48" s="79" t="b">
        <f>COUNTIF(Constantes!$A:$A,Parametros!A48)&gt;0</f>
        <v>0</v>
      </c>
      <c r="Q48" s="79" t="b">
        <f t="shared" si="12"/>
        <v>0</v>
      </c>
      <c r="R48" s="79" t="b">
        <f t="shared" si="13"/>
        <v>0</v>
      </c>
    </row>
    <row r="49" spans="1:18" x14ac:dyDescent="0.25">
      <c r="A49" s="37" t="s">
        <v>234</v>
      </c>
      <c r="B49" s="37" t="s">
        <v>35</v>
      </c>
      <c r="C49" s="92">
        <v>3.9350713231677296E-3</v>
      </c>
      <c r="D49" s="87">
        <v>1.0930020529813299E-2</v>
      </c>
      <c r="E49" s="87">
        <v>0</v>
      </c>
      <c r="F49" s="87">
        <v>1</v>
      </c>
      <c r="G49" s="37">
        <v>0</v>
      </c>
      <c r="H49" s="22" t="s">
        <v>9</v>
      </c>
      <c r="I49" s="79" t="b">
        <f>IF(COUNTIF(ParametrosSemSeedFixa!$A:$A,Parametros!A49)&gt;0,FALSE,TRUE)</f>
        <v>1</v>
      </c>
      <c r="J49" s="79" t="b">
        <f>FALSE</f>
        <v>0</v>
      </c>
      <c r="K49" s="79" t="str">
        <f t="shared" si="11"/>
        <v>OK</v>
      </c>
      <c r="L49" s="79" t="str">
        <f>VLOOKUP(B49,Distribuições!$A$1:$F$13,6,FALSE)</f>
        <v>Parametro 1: média, Parametro 2: desvio padrão</v>
      </c>
      <c r="M49" s="79">
        <f>COUNTIF(Verificação_Parametros!$A:$A,Parametros!A49)</f>
        <v>1</v>
      </c>
      <c r="P49" s="79" t="b">
        <f>COUNTIF(Constantes!$A:$A,Parametros!A49)&gt;0</f>
        <v>0</v>
      </c>
      <c r="Q49" s="79" t="b">
        <f t="shared" si="12"/>
        <v>1</v>
      </c>
      <c r="R49" s="79" t="b">
        <f t="shared" si="13"/>
        <v>0</v>
      </c>
    </row>
    <row r="50" spans="1:18" x14ac:dyDescent="0.25">
      <c r="A50" s="37" t="s">
        <v>238</v>
      </c>
      <c r="B50" s="37" t="s">
        <v>453</v>
      </c>
      <c r="C50" s="92">
        <v>1.8963006603889799E-3</v>
      </c>
      <c r="D50" s="87">
        <v>2.34443027737478E-3</v>
      </c>
      <c r="E50" s="87">
        <v>0</v>
      </c>
      <c r="F50" s="87">
        <v>1</v>
      </c>
      <c r="G50" s="37">
        <v>0</v>
      </c>
      <c r="H50" s="22" t="s">
        <v>9</v>
      </c>
      <c r="I50" s="79" t="b">
        <f>IF(COUNTIF(ParametrosSemSeedFixa!$A:$A,Parametros!A50)&gt;0,FALSE,TRUE)</f>
        <v>1</v>
      </c>
      <c r="J50" s="79" t="b">
        <f>FALSE</f>
        <v>0</v>
      </c>
      <c r="K50" s="79" t="str">
        <f t="shared" si="11"/>
        <v>OK</v>
      </c>
      <c r="L50" s="79" t="str">
        <f>VLOOKUP(B50,Distribuições!$A$1:$F$13,6,FALSE)</f>
        <v>Parametro 1: média, Parametro 2: desvio padrão, Parametro 3: mínimo, Parametro 4: máximo</v>
      </c>
      <c r="M50" s="79">
        <f>COUNTIF(Verificação_Parametros!$A:$A,Parametros!A50)</f>
        <v>1</v>
      </c>
      <c r="P50" s="79" t="b">
        <f>COUNTIF(Constantes!$A:$A,Parametros!A50)&gt;0</f>
        <v>0</v>
      </c>
      <c r="Q50" s="79" t="b">
        <f t="shared" si="12"/>
        <v>1</v>
      </c>
      <c r="R50" s="79" t="b">
        <f t="shared" si="13"/>
        <v>0</v>
      </c>
    </row>
    <row r="51" spans="1:18" x14ac:dyDescent="0.25">
      <c r="A51" s="37" t="s">
        <v>226</v>
      </c>
      <c r="B51" s="37" t="s">
        <v>35</v>
      </c>
      <c r="C51" s="92">
        <v>8.8046059746780293E-3</v>
      </c>
      <c r="D51" s="87">
        <v>7.1755161465220001E-3</v>
      </c>
      <c r="E51" s="87">
        <v>0</v>
      </c>
      <c r="F51" s="87">
        <v>1</v>
      </c>
      <c r="G51" s="37">
        <v>0</v>
      </c>
      <c r="H51" s="22" t="s">
        <v>9</v>
      </c>
      <c r="I51" s="79" t="b">
        <f>IF(COUNTIF(ParametrosSemSeedFixa!$A:$A,Parametros!A51)&gt;0,FALSE,TRUE)</f>
        <v>1</v>
      </c>
      <c r="J51" s="79" t="b">
        <f>FALSE</f>
        <v>0</v>
      </c>
      <c r="K51" s="79" t="str">
        <f t="shared" si="11"/>
        <v>OK</v>
      </c>
      <c r="L51" s="79" t="str">
        <f>VLOOKUP(B51,Distribuições!$A$1:$F$13,6,FALSE)</f>
        <v>Parametro 1: média, Parametro 2: desvio padrão</v>
      </c>
      <c r="M51" s="79">
        <f>COUNTIF(Verificação_Parametros!$A:$A,Parametros!A51)</f>
        <v>1</v>
      </c>
      <c r="P51" s="79" t="b">
        <f>COUNTIF(Constantes!$A:$A,Parametros!A51)&gt;0</f>
        <v>0</v>
      </c>
      <c r="Q51" s="79" t="b">
        <f t="shared" si="12"/>
        <v>1</v>
      </c>
      <c r="R51" s="79" t="b">
        <f t="shared" si="13"/>
        <v>0</v>
      </c>
    </row>
    <row r="52" spans="1:18" x14ac:dyDescent="0.25">
      <c r="A52" s="37" t="s">
        <v>230</v>
      </c>
      <c r="B52" s="37" t="s">
        <v>35</v>
      </c>
      <c r="C52" s="92">
        <v>0</v>
      </c>
      <c r="D52" s="87">
        <v>0</v>
      </c>
      <c r="E52" s="87">
        <v>0</v>
      </c>
      <c r="F52" s="87">
        <v>1</v>
      </c>
      <c r="G52" s="37">
        <v>0</v>
      </c>
      <c r="H52" s="22" t="s">
        <v>9</v>
      </c>
      <c r="I52" s="79" t="b">
        <f>IF(COUNTIF(ParametrosSemSeedFixa!$A:$A,Parametros!A52)&gt;0,FALSE,TRUE)</f>
        <v>1</v>
      </c>
      <c r="J52" s="79" t="b">
        <f>FALSE</f>
        <v>0</v>
      </c>
      <c r="K52" s="79" t="str">
        <f t="shared" si="11"/>
        <v>OK</v>
      </c>
      <c r="L52" s="79" t="str">
        <f>VLOOKUP(B52,Distribuições!$A$1:$F$13,6,FALSE)</f>
        <v>Parametro 1: média, Parametro 2: desvio padrão</v>
      </c>
      <c r="M52" s="79">
        <f>COUNTIF(Verificação_Parametros!$A:$A,Parametros!A52)</f>
        <v>1</v>
      </c>
      <c r="P52" s="79" t="b">
        <f>COUNTIF(Constantes!$A:$A,Parametros!A52)&gt;0</f>
        <v>0</v>
      </c>
      <c r="Q52" s="79" t="b">
        <f t="shared" si="12"/>
        <v>0</v>
      </c>
      <c r="R52" s="79" t="b">
        <f t="shared" si="13"/>
        <v>0</v>
      </c>
    </row>
    <row r="53" spans="1:18" x14ac:dyDescent="0.25">
      <c r="A53" s="37" t="s">
        <v>235</v>
      </c>
      <c r="B53" s="37" t="s">
        <v>35</v>
      </c>
      <c r="C53" s="92">
        <v>0</v>
      </c>
      <c r="D53" s="87">
        <v>0</v>
      </c>
      <c r="E53" s="87">
        <v>0</v>
      </c>
      <c r="F53" s="87">
        <v>1</v>
      </c>
      <c r="G53" s="37">
        <v>0</v>
      </c>
      <c r="H53" s="22" t="s">
        <v>9</v>
      </c>
      <c r="I53" s="79" t="b">
        <f>IF(COUNTIF(ParametrosSemSeedFixa!$A:$A,Parametros!A53)&gt;0,FALSE,TRUE)</f>
        <v>1</v>
      </c>
      <c r="J53" s="79" t="b">
        <f>FALSE</f>
        <v>0</v>
      </c>
      <c r="K53" s="79" t="str">
        <f t="shared" si="11"/>
        <v>OK</v>
      </c>
      <c r="L53" s="79" t="str">
        <f>VLOOKUP(B53,Distribuições!$A$1:$F$13,6,FALSE)</f>
        <v>Parametro 1: média, Parametro 2: desvio padrão</v>
      </c>
      <c r="M53" s="79">
        <f>COUNTIF(Verificação_Parametros!$A:$A,Parametros!A53)</f>
        <v>1</v>
      </c>
      <c r="P53" s="79" t="b">
        <f>COUNTIF(Constantes!$A:$A,Parametros!A53)&gt;0</f>
        <v>0</v>
      </c>
      <c r="Q53" s="79" t="b">
        <f t="shared" si="12"/>
        <v>0</v>
      </c>
      <c r="R53" s="79" t="b">
        <f t="shared" si="13"/>
        <v>0</v>
      </c>
    </row>
    <row r="54" spans="1:18" x14ac:dyDescent="0.25">
      <c r="A54" s="37" t="s">
        <v>239</v>
      </c>
      <c r="B54" s="37" t="s">
        <v>35</v>
      </c>
      <c r="C54" s="92">
        <v>0</v>
      </c>
      <c r="D54" s="87">
        <v>0</v>
      </c>
      <c r="E54" s="87">
        <v>0</v>
      </c>
      <c r="F54" s="87">
        <v>1</v>
      </c>
      <c r="G54" s="37">
        <v>0</v>
      </c>
      <c r="H54" s="22" t="s">
        <v>9</v>
      </c>
      <c r="I54" s="79" t="b">
        <f>IF(COUNTIF(ParametrosSemSeedFixa!$A:$A,Parametros!A54)&gt;0,FALSE,TRUE)</f>
        <v>1</v>
      </c>
      <c r="J54" s="79" t="b">
        <f>FALSE</f>
        <v>0</v>
      </c>
      <c r="K54" s="79" t="str">
        <f t="shared" si="11"/>
        <v>OK</v>
      </c>
      <c r="L54" s="79" t="str">
        <f>VLOOKUP(B54,Distribuições!$A$1:$F$13,6,FALSE)</f>
        <v>Parametro 1: média, Parametro 2: desvio padrão</v>
      </c>
      <c r="M54" s="79">
        <f>COUNTIF(Verificação_Parametros!$A:$A,Parametros!A54)</f>
        <v>1</v>
      </c>
      <c r="P54" s="79" t="b">
        <f>COUNTIF(Constantes!$A:$A,Parametros!A54)&gt;0</f>
        <v>0</v>
      </c>
      <c r="Q54" s="79" t="b">
        <f t="shared" si="12"/>
        <v>0</v>
      </c>
      <c r="R54" s="79" t="b">
        <f t="shared" si="13"/>
        <v>0</v>
      </c>
    </row>
    <row r="55" spans="1:18" x14ac:dyDescent="0.25">
      <c r="A55" s="37" t="s">
        <v>227</v>
      </c>
      <c r="B55" s="37" t="s">
        <v>35</v>
      </c>
      <c r="C55" s="92">
        <v>0</v>
      </c>
      <c r="D55" s="87">
        <v>0</v>
      </c>
      <c r="E55" s="87">
        <v>0</v>
      </c>
      <c r="F55" s="87">
        <v>1</v>
      </c>
      <c r="G55" s="37">
        <v>0</v>
      </c>
      <c r="H55" s="22" t="s">
        <v>9</v>
      </c>
      <c r="I55" s="79" t="b">
        <f>IF(COUNTIF(ParametrosSemSeedFixa!$A:$A,Parametros!A55)&gt;0,FALSE,TRUE)</f>
        <v>1</v>
      </c>
      <c r="J55" s="79" t="b">
        <f>FALSE</f>
        <v>0</v>
      </c>
      <c r="K55" s="79" t="str">
        <f t="shared" si="11"/>
        <v>OK</v>
      </c>
      <c r="L55" s="79" t="str">
        <f>VLOOKUP(B55,Distribuições!$A$1:$F$13,6,FALSE)</f>
        <v>Parametro 1: média, Parametro 2: desvio padrão</v>
      </c>
      <c r="M55" s="79">
        <f>COUNTIF(Verificação_Parametros!$A:$A,Parametros!A55)</f>
        <v>1</v>
      </c>
      <c r="P55" s="79" t="b">
        <f>COUNTIF(Constantes!$A:$A,Parametros!A55)&gt;0</f>
        <v>0</v>
      </c>
      <c r="Q55" s="79" t="b">
        <f t="shared" si="12"/>
        <v>0</v>
      </c>
      <c r="R55" s="79" t="b">
        <f t="shared" si="13"/>
        <v>0</v>
      </c>
    </row>
    <row r="56" spans="1:18" x14ac:dyDescent="0.25">
      <c r="A56" s="37" t="s">
        <v>231</v>
      </c>
      <c r="B56" s="37" t="s">
        <v>35</v>
      </c>
      <c r="C56" s="92">
        <v>0</v>
      </c>
      <c r="D56" s="87">
        <v>0</v>
      </c>
      <c r="E56" s="87">
        <v>0</v>
      </c>
      <c r="F56" s="87">
        <v>1</v>
      </c>
      <c r="G56" s="37">
        <v>0</v>
      </c>
      <c r="H56" s="22" t="s">
        <v>9</v>
      </c>
      <c r="I56" s="79" t="b">
        <f>IF(COUNTIF(ParametrosSemSeedFixa!$A:$A,Parametros!A56)&gt;0,FALSE,TRUE)</f>
        <v>1</v>
      </c>
      <c r="J56" s="79" t="b">
        <f>FALSE</f>
        <v>0</v>
      </c>
      <c r="K56" s="79" t="str">
        <f t="shared" si="11"/>
        <v>OK</v>
      </c>
      <c r="L56" s="79" t="str">
        <f>VLOOKUP(B56,Distribuições!$A$1:$F$13,6,FALSE)</f>
        <v>Parametro 1: média, Parametro 2: desvio padrão</v>
      </c>
      <c r="M56" s="79">
        <f>COUNTIF(Verificação_Parametros!$A:$A,Parametros!A56)</f>
        <v>1</v>
      </c>
      <c r="P56" s="79" t="b">
        <f>COUNTIF(Constantes!$A:$A,Parametros!A56)&gt;0</f>
        <v>0</v>
      </c>
      <c r="Q56" s="79" t="b">
        <f t="shared" si="12"/>
        <v>0</v>
      </c>
      <c r="R56" s="79" t="b">
        <f t="shared" si="13"/>
        <v>0</v>
      </c>
    </row>
    <row r="57" spans="1:18" x14ac:dyDescent="0.25">
      <c r="A57" s="37" t="s">
        <v>49</v>
      </c>
      <c r="B57" s="37" t="s">
        <v>453</v>
      </c>
      <c r="C57" s="92">
        <v>1.5294821634062099</v>
      </c>
      <c r="D57" s="87">
        <v>0.67893668548790098</v>
      </c>
      <c r="E57" s="87">
        <v>0</v>
      </c>
      <c r="F57" s="87">
        <v>19.374996723165701</v>
      </c>
      <c r="G57" s="37">
        <v>0</v>
      </c>
      <c r="H57" s="22" t="s">
        <v>9</v>
      </c>
      <c r="I57" s="79" t="b">
        <f>IF(COUNTIF(ParametrosSemSeedFixa!$A:$A,Parametros!A57)&gt;0,FALSE,TRUE)</f>
        <v>1</v>
      </c>
      <c r="J57" s="79" t="b">
        <f>FALSE</f>
        <v>0</v>
      </c>
      <c r="K57" s="79" t="str">
        <f t="shared" si="11"/>
        <v>OK</v>
      </c>
      <c r="L57" s="79" t="str">
        <f>VLOOKUP(B57,Distribuições!$A$1:$F$13,6,FALSE)</f>
        <v>Parametro 1: média, Parametro 2: desvio padrão, Parametro 3: mínimo, Parametro 4: máximo</v>
      </c>
      <c r="M57" s="79">
        <f>COUNTIF(Verificação_Parametros!$A:$A,Parametros!A57)</f>
        <v>1</v>
      </c>
      <c r="P57" s="79" t="b">
        <f>COUNTIF(Constantes!$A:$A,Parametros!A57)&gt;0</f>
        <v>0</v>
      </c>
      <c r="Q57" s="79" t="b">
        <f t="shared" si="12"/>
        <v>1</v>
      </c>
      <c r="R57" s="79" t="b">
        <f t="shared" si="13"/>
        <v>0</v>
      </c>
    </row>
    <row r="58" spans="1:18" x14ac:dyDescent="0.25">
      <c r="A58" s="37" t="s">
        <v>469</v>
      </c>
      <c r="B58" s="37" t="s">
        <v>453</v>
      </c>
      <c r="C58" s="93">
        <v>0</v>
      </c>
      <c r="D58" s="89">
        <v>0</v>
      </c>
      <c r="E58" s="87">
        <v>-1E-4</v>
      </c>
      <c r="F58" s="87">
        <v>10000000</v>
      </c>
      <c r="G58" s="37">
        <v>0</v>
      </c>
      <c r="H58" s="22" t="s">
        <v>9</v>
      </c>
      <c r="I58" s="79" t="b">
        <f>IF(COUNTIF(ParametrosSemSeedFixa!$A:$A,Parametros!A58)&gt;0,FALSE,TRUE)</f>
        <v>1</v>
      </c>
      <c r="J58" s="79" t="b">
        <f>FALSE</f>
        <v>0</v>
      </c>
      <c r="K58" s="79" t="str">
        <f t="shared" si="11"/>
        <v>OK</v>
      </c>
      <c r="L58" s="79" t="str">
        <f>VLOOKUP(B58,Distribuições!$A$1:$F$13,6,FALSE)</f>
        <v>Parametro 1: média, Parametro 2: desvio padrão, Parametro 3: mínimo, Parametro 4: máximo</v>
      </c>
      <c r="M58" s="79">
        <f>COUNTIF(Verificação_Parametros!$A:$A,Parametros!A58)</f>
        <v>1</v>
      </c>
      <c r="P58" s="79" t="b">
        <f>COUNTIF(Constantes!$A:$A,Parametros!A58)&gt;0</f>
        <v>0</v>
      </c>
      <c r="Q58" s="79" t="b">
        <f t="shared" si="12"/>
        <v>1</v>
      </c>
      <c r="R58" s="79" t="b">
        <f t="shared" si="13"/>
        <v>0</v>
      </c>
    </row>
    <row r="59" spans="1:18" x14ac:dyDescent="0.25">
      <c r="A59" s="37" t="s">
        <v>470</v>
      </c>
      <c r="B59" s="37" t="s">
        <v>453</v>
      </c>
      <c r="C59" s="93">
        <v>0</v>
      </c>
      <c r="D59" s="89">
        <v>0</v>
      </c>
      <c r="E59" s="87">
        <v>-1E-4</v>
      </c>
      <c r="F59" s="87">
        <v>10000000</v>
      </c>
      <c r="G59" s="37">
        <v>0</v>
      </c>
      <c r="H59" s="22" t="s">
        <v>9</v>
      </c>
      <c r="I59" s="79" t="b">
        <f>IF(COUNTIF(ParametrosSemSeedFixa!$A:$A,Parametros!A59)&gt;0,FALSE,TRUE)</f>
        <v>1</v>
      </c>
      <c r="J59" s="79" t="b">
        <f>FALSE</f>
        <v>0</v>
      </c>
      <c r="K59" s="79" t="str">
        <f t="shared" si="11"/>
        <v>OK</v>
      </c>
      <c r="L59" s="79" t="str">
        <f>VLOOKUP(B59,Distribuições!$A$1:$F$13,6,FALSE)</f>
        <v>Parametro 1: média, Parametro 2: desvio padrão, Parametro 3: mínimo, Parametro 4: máximo</v>
      </c>
      <c r="M59" s="79">
        <f>COUNTIF(Verificação_Parametros!$A:$A,Parametros!A59)</f>
        <v>1</v>
      </c>
      <c r="P59" s="79" t="b">
        <f>COUNTIF(Constantes!$A:$A,Parametros!A59)&gt;0</f>
        <v>0</v>
      </c>
      <c r="Q59" s="79" t="b">
        <f t="shared" si="12"/>
        <v>1</v>
      </c>
      <c r="R59" s="79" t="b">
        <f t="shared" si="13"/>
        <v>0</v>
      </c>
    </row>
    <row r="60" spans="1:18" x14ac:dyDescent="0.25">
      <c r="A60" s="37" t="s">
        <v>471</v>
      </c>
      <c r="B60" s="37" t="s">
        <v>453</v>
      </c>
      <c r="C60" s="93">
        <v>0</v>
      </c>
      <c r="D60" s="89">
        <v>0</v>
      </c>
      <c r="E60" s="89">
        <v>-1E-4</v>
      </c>
      <c r="F60" s="89">
        <v>10000000</v>
      </c>
      <c r="G60" s="37">
        <v>0</v>
      </c>
      <c r="H60" s="22" t="s">
        <v>9</v>
      </c>
      <c r="I60" s="79" t="b">
        <f>IF(COUNTIF(ParametrosSemSeedFixa!$A:$A,Parametros!A60)&gt;0,FALSE,TRUE)</f>
        <v>1</v>
      </c>
      <c r="J60" s="79" t="b">
        <f>FALSE</f>
        <v>0</v>
      </c>
      <c r="K60" s="79" t="str">
        <f t="shared" si="11"/>
        <v>OK</v>
      </c>
      <c r="L60" s="79" t="str">
        <f>VLOOKUP(B60,Distribuições!$A$1:$F$13,6,FALSE)</f>
        <v>Parametro 1: média, Parametro 2: desvio padrão, Parametro 3: mínimo, Parametro 4: máximo</v>
      </c>
      <c r="M60" s="79">
        <f>COUNTIF(Verificação_Parametros!$A:$A,Parametros!A60)</f>
        <v>1</v>
      </c>
      <c r="P60" s="79" t="b">
        <f>COUNTIF(Constantes!$A:$A,Parametros!A60)&gt;0</f>
        <v>0</v>
      </c>
      <c r="Q60" s="79" t="b">
        <f t="shared" si="12"/>
        <v>1</v>
      </c>
      <c r="R60" s="79" t="b">
        <f t="shared" si="13"/>
        <v>0</v>
      </c>
    </row>
    <row r="61" spans="1:18" x14ac:dyDescent="0.25">
      <c r="A61" s="37" t="s">
        <v>473</v>
      </c>
      <c r="B61" s="37" t="s">
        <v>453</v>
      </c>
      <c r="C61" s="92">
        <v>7.79104767029113</v>
      </c>
      <c r="D61" s="87">
        <v>6.8560419275731501</v>
      </c>
      <c r="E61" s="87">
        <v>-1E-4</v>
      </c>
      <c r="F61" s="87">
        <v>1000000</v>
      </c>
      <c r="G61" s="37">
        <v>0</v>
      </c>
      <c r="H61" s="22" t="s">
        <v>9</v>
      </c>
      <c r="I61" s="79" t="b">
        <f>IF(COUNTIF(ParametrosSemSeedFixa!$A:$A,Parametros!A61)&gt;0,FALSE,TRUE)</f>
        <v>1</v>
      </c>
      <c r="J61" s="79" t="b">
        <f>FALSE</f>
        <v>0</v>
      </c>
      <c r="K61" s="79" t="str">
        <f t="shared" si="11"/>
        <v>OK</v>
      </c>
      <c r="L61" s="79" t="str">
        <f>VLOOKUP(B61,Distribuições!$A$1:$F$13,6,FALSE)</f>
        <v>Parametro 1: média, Parametro 2: desvio padrão, Parametro 3: mínimo, Parametro 4: máximo</v>
      </c>
      <c r="M61" s="79">
        <f>COUNTIF(Verificação_Parametros!$A:$A,Parametros!A61)</f>
        <v>1</v>
      </c>
      <c r="P61" s="79" t="b">
        <f>COUNTIF(Constantes!$A:$A,Parametros!A61)&gt;0</f>
        <v>0</v>
      </c>
      <c r="Q61" s="79" t="b">
        <f t="shared" si="12"/>
        <v>1</v>
      </c>
      <c r="R61" s="79" t="b">
        <f t="shared" si="13"/>
        <v>0</v>
      </c>
    </row>
    <row r="62" spans="1:18" x14ac:dyDescent="0.25">
      <c r="A62" s="37" t="s">
        <v>472</v>
      </c>
      <c r="B62" s="37" t="s">
        <v>36</v>
      </c>
      <c r="C62" s="93">
        <f>D62-0.001</f>
        <v>58708.999000000003</v>
      </c>
      <c r="D62" s="89">
        <v>58709</v>
      </c>
      <c r="E62" s="89">
        <f>D62+0.0001</f>
        <v>58709.000099999997</v>
      </c>
      <c r="F62" s="87"/>
      <c r="G62" s="37">
        <v>0</v>
      </c>
      <c r="H62" s="22" t="s">
        <v>9</v>
      </c>
      <c r="I62" s="79" t="b">
        <f>IF(COUNTIF(ParametrosSemSeedFixa!$A:$A,Parametros!A62)&gt;0,FALSE,TRUE)</f>
        <v>1</v>
      </c>
      <c r="J62" s="79" t="b">
        <f>FALSE</f>
        <v>0</v>
      </c>
      <c r="K62" s="79" t="str">
        <f t="shared" si="11"/>
        <v>OK</v>
      </c>
      <c r="L62" s="79" t="str">
        <f>VLOOKUP(B62,Distribuições!$A$1:$F$13,6,FALSE)</f>
        <v>Parametro 1: mínimo, Parametro 2: moda (valor mais provável), Parametro 3: máximo</v>
      </c>
      <c r="M62" s="79">
        <f>COUNTIF(Verificação_Parametros!$A:$A,Parametros!A62)</f>
        <v>1</v>
      </c>
      <c r="P62" s="79" t="b">
        <f>COUNTIF(Constantes!$A:$A,Parametros!A62)&gt;0</f>
        <v>0</v>
      </c>
      <c r="Q62" s="79" t="b">
        <f t="shared" si="12"/>
        <v>0</v>
      </c>
      <c r="R62" s="79" t="b">
        <f t="shared" si="13"/>
        <v>1</v>
      </c>
    </row>
    <row r="63" spans="1:18" x14ac:dyDescent="0.25">
      <c r="A63" s="37" t="s">
        <v>546</v>
      </c>
      <c r="B63" s="28" t="s">
        <v>35</v>
      </c>
      <c r="C63" s="93">
        <v>5259.74</v>
      </c>
      <c r="D63" s="89">
        <v>0</v>
      </c>
      <c r="E63" s="87"/>
      <c r="F63" s="87"/>
      <c r="G63" s="37">
        <v>0</v>
      </c>
      <c r="H63" s="22" t="s">
        <v>9</v>
      </c>
      <c r="I63" s="79" t="b">
        <f>IF(COUNTIF(ParametrosSemSeedFixa!$A:$A,Parametros!A63)&gt;0,FALSE,TRUE)</f>
        <v>1</v>
      </c>
      <c r="J63" s="79" t="b">
        <f>FALSE</f>
        <v>0</v>
      </c>
      <c r="K63" s="79" t="str">
        <f t="shared" si="11"/>
        <v>OK</v>
      </c>
      <c r="L63" s="79" t="str">
        <f>VLOOKUP(B63,Distribuições!$A$1:$F$13,6,FALSE)</f>
        <v>Parametro 1: média, Parametro 2: desvio padrão</v>
      </c>
      <c r="M63" s="79">
        <f>COUNTIF(Verificação_Parametros!$A:$A,Parametros!A63)</f>
        <v>1</v>
      </c>
      <c r="P63" s="79" t="b">
        <f>COUNTIF(Constantes!$A:$A,Parametros!A63)&gt;0</f>
        <v>0</v>
      </c>
      <c r="Q63" s="79" t="b">
        <f t="shared" si="12"/>
        <v>0</v>
      </c>
      <c r="R63" s="79" t="b">
        <f t="shared" si="13"/>
        <v>0</v>
      </c>
    </row>
    <row r="64" spans="1:18" x14ac:dyDescent="0.25">
      <c r="A64" s="37" t="s">
        <v>551</v>
      </c>
      <c r="B64" s="28" t="s">
        <v>35</v>
      </c>
      <c r="C64" s="93">
        <v>6038</v>
      </c>
      <c r="D64" s="89">
        <v>0</v>
      </c>
      <c r="E64" s="87"/>
      <c r="F64" s="87"/>
      <c r="G64" s="37">
        <v>0</v>
      </c>
      <c r="H64" s="22" t="s">
        <v>9</v>
      </c>
      <c r="I64" s="79" t="b">
        <f>IF(COUNTIF(ParametrosSemSeedFixa!$A:$A,Parametros!A64)&gt;0,FALSE,TRUE)</f>
        <v>1</v>
      </c>
      <c r="J64" s="79" t="b">
        <f>FALSE</f>
        <v>0</v>
      </c>
      <c r="K64" s="79" t="str">
        <f t="shared" si="11"/>
        <v>OK</v>
      </c>
      <c r="L64" s="79" t="str">
        <f>VLOOKUP(B64,Distribuições!$A$1:$F$13,6,FALSE)</f>
        <v>Parametro 1: média, Parametro 2: desvio padrão</v>
      </c>
      <c r="M64" s="79">
        <f>COUNTIF(Verificação_Parametros!$A:$A,Parametros!A64)</f>
        <v>1</v>
      </c>
      <c r="P64" s="79" t="b">
        <f>COUNTIF(Constantes!$A:$A,Parametros!A64)&gt;0</f>
        <v>0</v>
      </c>
      <c r="Q64" s="79" t="b">
        <f t="shared" si="12"/>
        <v>0</v>
      </c>
      <c r="R64" s="79" t="b">
        <f t="shared" si="13"/>
        <v>0</v>
      </c>
    </row>
    <row r="65" spans="1:18" x14ac:dyDescent="0.25">
      <c r="A65" s="37" t="s">
        <v>552</v>
      </c>
      <c r="B65" s="37" t="s">
        <v>36</v>
      </c>
      <c r="C65" s="93">
        <v>1.0000000000000001E-5</v>
      </c>
      <c r="D65" s="89">
        <f t="shared" ref="D65:E67" si="14">C65*1.1</f>
        <v>1.1000000000000001E-5</v>
      </c>
      <c r="E65" s="89">
        <f t="shared" si="14"/>
        <v>1.2100000000000003E-5</v>
      </c>
      <c r="F65" s="87"/>
      <c r="G65" s="37">
        <v>0</v>
      </c>
      <c r="H65" s="22" t="s">
        <v>9</v>
      </c>
      <c r="I65" s="79" t="b">
        <f>IF(COUNTIF(ParametrosSemSeedFixa!$A:$A,Parametros!A65)&gt;0,FALSE,TRUE)</f>
        <v>1</v>
      </c>
      <c r="J65" s="79" t="b">
        <f>FALSE</f>
        <v>0</v>
      </c>
      <c r="K65" s="79" t="str">
        <f t="shared" si="11"/>
        <v>OK</v>
      </c>
      <c r="L65" s="79" t="str">
        <f>VLOOKUP(B65,Distribuições!$A$1:$F$13,6,FALSE)</f>
        <v>Parametro 1: mínimo, Parametro 2: moda (valor mais provável), Parametro 3: máximo</v>
      </c>
      <c r="M65" s="79">
        <f>COUNTIF(Verificação_Parametros!$A:$A,Parametros!A65)</f>
        <v>1</v>
      </c>
      <c r="P65" s="79" t="b">
        <f>COUNTIF(Constantes!$A:$A,Parametros!A65)&gt;0</f>
        <v>0</v>
      </c>
      <c r="Q65" s="79" t="b">
        <f t="shared" si="12"/>
        <v>0</v>
      </c>
      <c r="R65" s="79" t="b">
        <f t="shared" si="13"/>
        <v>1</v>
      </c>
    </row>
    <row r="66" spans="1:18" x14ac:dyDescent="0.25">
      <c r="A66" s="37" t="s">
        <v>553</v>
      </c>
      <c r="B66" s="37" t="s">
        <v>36</v>
      </c>
      <c r="C66" s="93">
        <v>1.0000000000000001E-5</v>
      </c>
      <c r="D66" s="89">
        <f t="shared" si="14"/>
        <v>1.1000000000000001E-5</v>
      </c>
      <c r="E66" s="89">
        <f t="shared" si="14"/>
        <v>1.2100000000000003E-5</v>
      </c>
      <c r="F66" s="87"/>
      <c r="G66" s="37">
        <v>0</v>
      </c>
      <c r="H66" s="22" t="s">
        <v>9</v>
      </c>
      <c r="I66" s="79" t="b">
        <f>IF(COUNTIF(ParametrosSemSeedFixa!$A:$A,Parametros!A66)&gt;0,FALSE,TRUE)</f>
        <v>1</v>
      </c>
      <c r="J66" s="79" t="b">
        <f>FALSE</f>
        <v>0</v>
      </c>
      <c r="K66" s="79" t="str">
        <f t="shared" si="11"/>
        <v>OK</v>
      </c>
      <c r="L66" s="79" t="str">
        <f>VLOOKUP(B66,Distribuições!$A$1:$F$13,6,FALSE)</f>
        <v>Parametro 1: mínimo, Parametro 2: moda (valor mais provável), Parametro 3: máximo</v>
      </c>
      <c r="M66" s="79">
        <f>COUNTIF(Verificação_Parametros!$A:$A,Parametros!A66)</f>
        <v>1</v>
      </c>
      <c r="P66" s="79" t="b">
        <f>COUNTIF(Constantes!$A:$A,Parametros!A66)&gt;0</f>
        <v>0</v>
      </c>
      <c r="Q66" s="79" t="b">
        <f t="shared" si="12"/>
        <v>0</v>
      </c>
      <c r="R66" s="79" t="b">
        <f t="shared" si="13"/>
        <v>1</v>
      </c>
    </row>
    <row r="67" spans="1:18" x14ac:dyDescent="0.25">
      <c r="A67" s="37" t="s">
        <v>554</v>
      </c>
      <c r="B67" s="37" t="s">
        <v>36</v>
      </c>
      <c r="C67" s="93">
        <v>1.0000000000000001E-5</v>
      </c>
      <c r="D67" s="89">
        <f t="shared" si="14"/>
        <v>1.1000000000000001E-5</v>
      </c>
      <c r="E67" s="89">
        <f t="shared" si="14"/>
        <v>1.2100000000000003E-5</v>
      </c>
      <c r="F67" s="87"/>
      <c r="G67" s="37">
        <v>0</v>
      </c>
      <c r="H67" s="22" t="s">
        <v>9</v>
      </c>
      <c r="I67" s="79" t="b">
        <f>IF(COUNTIF(ParametrosSemSeedFixa!$A:$A,Parametros!A67)&gt;0,FALSE,TRUE)</f>
        <v>1</v>
      </c>
      <c r="J67" s="79" t="b">
        <f>FALSE</f>
        <v>0</v>
      </c>
      <c r="K67" s="79" t="str">
        <f t="shared" si="11"/>
        <v>OK</v>
      </c>
      <c r="L67" s="79" t="str">
        <f>VLOOKUP(B67,Distribuições!$A$1:$F$13,6,FALSE)</f>
        <v>Parametro 1: mínimo, Parametro 2: moda (valor mais provável), Parametro 3: máximo</v>
      </c>
      <c r="M67" s="79">
        <f>COUNTIF(Verificação_Parametros!$A:$A,Parametros!A67)</f>
        <v>1</v>
      </c>
      <c r="P67" s="79" t="b">
        <f>COUNTIF(Constantes!$A:$A,Parametros!A67)&gt;0</f>
        <v>0</v>
      </c>
      <c r="Q67" s="79" t="b">
        <f t="shared" si="12"/>
        <v>0</v>
      </c>
      <c r="R67" s="79" t="b">
        <f t="shared" si="13"/>
        <v>1</v>
      </c>
    </row>
    <row r="68" spans="1:18" x14ac:dyDescent="0.25">
      <c r="A68" s="37" t="s">
        <v>545</v>
      </c>
      <c r="B68" s="37" t="s">
        <v>456</v>
      </c>
      <c r="C68" s="92">
        <f>0.5*3/5</f>
        <v>0.3</v>
      </c>
      <c r="D68" s="87"/>
      <c r="E68" s="87"/>
      <c r="F68" s="87"/>
      <c r="G68" s="37">
        <v>0</v>
      </c>
      <c r="H68" s="22" t="s">
        <v>9</v>
      </c>
      <c r="I68" s="79" t="b">
        <f>IF(COUNTIF(ParametrosSemSeedFixa!$A:$A,Parametros!A68)&gt;0,FALSE,TRUE)</f>
        <v>1</v>
      </c>
      <c r="J68" s="79" t="b">
        <f>FALSE</f>
        <v>0</v>
      </c>
      <c r="K68" s="79" t="str">
        <f t="shared" si="11"/>
        <v>OK</v>
      </c>
      <c r="L68" s="79" t="str">
        <f>VLOOKUP(B68,Distribuições!$A$1:$F$13,6,FALSE)</f>
        <v>Parametro 1: taxa (eventos / ano)</v>
      </c>
      <c r="M68" s="79">
        <f>COUNTIF(Verificação_Parametros!$A:$A,Parametros!A68)</f>
        <v>1</v>
      </c>
      <c r="P68" s="79" t="b">
        <f>COUNTIF(Constantes!$A:$A,Parametros!A68)&gt;0</f>
        <v>0</v>
      </c>
      <c r="Q68" s="79" t="b">
        <f t="shared" si="12"/>
        <v>0</v>
      </c>
      <c r="R68" s="79" t="b">
        <f t="shared" si="13"/>
        <v>0</v>
      </c>
    </row>
    <row r="69" spans="1:18" x14ac:dyDescent="0.25">
      <c r="A69" s="37" t="s">
        <v>547</v>
      </c>
      <c r="B69" s="37" t="s">
        <v>456</v>
      </c>
      <c r="C69" s="92">
        <f>3/5</f>
        <v>0.6</v>
      </c>
      <c r="D69" s="87"/>
      <c r="E69" s="87"/>
      <c r="F69" s="87"/>
      <c r="G69" s="37">
        <v>0</v>
      </c>
      <c r="H69" s="22" t="s">
        <v>9</v>
      </c>
      <c r="I69" s="79" t="b">
        <f>IF(COUNTIF(ParametrosSemSeedFixa!$A:$A,Parametros!A69)&gt;0,FALSE,TRUE)</f>
        <v>1</v>
      </c>
      <c r="J69" s="79" t="b">
        <f>FALSE</f>
        <v>0</v>
      </c>
      <c r="K69" s="79" t="str">
        <f t="shared" si="11"/>
        <v>OK</v>
      </c>
      <c r="L69" s="79" t="str">
        <f>VLOOKUP(B69,Distribuições!$A$1:$F$13,6,FALSE)</f>
        <v>Parametro 1: taxa (eventos / ano)</v>
      </c>
      <c r="M69" s="79">
        <f>COUNTIF(Verificação_Parametros!$A:$A,Parametros!A69)</f>
        <v>1</v>
      </c>
      <c r="P69" s="79" t="b">
        <f>COUNTIF(Constantes!$A:$A,Parametros!A69)&gt;0</f>
        <v>0</v>
      </c>
      <c r="Q69" s="79" t="b">
        <f t="shared" si="12"/>
        <v>0</v>
      </c>
      <c r="R69" s="79" t="b">
        <f t="shared" si="13"/>
        <v>0</v>
      </c>
    </row>
    <row r="70" spans="1:18" x14ac:dyDescent="0.25">
      <c r="A70" s="37" t="s">
        <v>548</v>
      </c>
      <c r="B70" s="37" t="s">
        <v>456</v>
      </c>
      <c r="C70" s="92">
        <v>0</v>
      </c>
      <c r="D70" s="87"/>
      <c r="E70" s="87"/>
      <c r="F70" s="87"/>
      <c r="G70" s="37">
        <v>0</v>
      </c>
      <c r="H70" s="22" t="s">
        <v>9</v>
      </c>
      <c r="I70" s="79" t="b">
        <f>IF(COUNTIF(ParametrosSemSeedFixa!$A:$A,Parametros!A70)&gt;0,FALSE,TRUE)</f>
        <v>1</v>
      </c>
      <c r="J70" s="79" t="b">
        <f>FALSE</f>
        <v>0</v>
      </c>
      <c r="K70" s="79" t="str">
        <f t="shared" si="11"/>
        <v>OK</v>
      </c>
      <c r="L70" s="79" t="str">
        <f>VLOOKUP(B70,Distribuições!$A$1:$F$13,6,FALSE)</f>
        <v>Parametro 1: taxa (eventos / ano)</v>
      </c>
      <c r="M70" s="79">
        <f>COUNTIF(Verificação_Parametros!$A:$A,Parametros!A70)</f>
        <v>1</v>
      </c>
      <c r="P70" s="79" t="b">
        <f>COUNTIF(Constantes!$A:$A,Parametros!A70)&gt;0</f>
        <v>0</v>
      </c>
      <c r="Q70" s="79" t="b">
        <f t="shared" si="12"/>
        <v>0</v>
      </c>
      <c r="R70" s="79" t="b">
        <f t="shared" si="13"/>
        <v>0</v>
      </c>
    </row>
    <row r="71" spans="1:18" x14ac:dyDescent="0.25">
      <c r="A71" s="37" t="s">
        <v>549</v>
      </c>
      <c r="B71" s="37" t="s">
        <v>456</v>
      </c>
      <c r="C71" s="92">
        <v>0</v>
      </c>
      <c r="D71" s="87"/>
      <c r="E71" s="87"/>
      <c r="F71" s="87"/>
      <c r="G71" s="37">
        <v>0</v>
      </c>
      <c r="H71" s="22" t="s">
        <v>9</v>
      </c>
      <c r="I71" s="79" t="b">
        <f>IF(COUNTIF(ParametrosSemSeedFixa!$A:$A,Parametros!A71)&gt;0,FALSE,TRUE)</f>
        <v>1</v>
      </c>
      <c r="J71" s="79" t="b">
        <f>FALSE</f>
        <v>0</v>
      </c>
      <c r="K71" s="79" t="str">
        <f t="shared" si="11"/>
        <v>OK</v>
      </c>
      <c r="L71" s="79" t="str">
        <f>VLOOKUP(B71,Distribuições!$A$1:$F$13,6,FALSE)</f>
        <v>Parametro 1: taxa (eventos / ano)</v>
      </c>
      <c r="M71" s="79">
        <f>COUNTIF(Verificação_Parametros!$A:$A,Parametros!A71)</f>
        <v>1</v>
      </c>
      <c r="P71" s="79" t="b">
        <f>COUNTIF(Constantes!$A:$A,Parametros!A71)&gt;0</f>
        <v>0</v>
      </c>
      <c r="Q71" s="79" t="b">
        <f t="shared" si="12"/>
        <v>0</v>
      </c>
      <c r="R71" s="79" t="b">
        <f t="shared" si="13"/>
        <v>0</v>
      </c>
    </row>
    <row r="72" spans="1:18" x14ac:dyDescent="0.25">
      <c r="A72" s="37" t="s">
        <v>550</v>
      </c>
      <c r="B72" s="37" t="s">
        <v>456</v>
      </c>
      <c r="C72" s="92">
        <v>0</v>
      </c>
      <c r="D72" s="87"/>
      <c r="E72" s="87"/>
      <c r="F72" s="87"/>
      <c r="G72" s="37">
        <v>0</v>
      </c>
      <c r="H72" s="22" t="s">
        <v>9</v>
      </c>
      <c r="I72" s="79" t="b">
        <f>IF(COUNTIF(ParametrosSemSeedFixa!$A:$A,Parametros!A72)&gt;0,FALSE,TRUE)</f>
        <v>1</v>
      </c>
      <c r="J72" s="79" t="b">
        <f>FALSE</f>
        <v>0</v>
      </c>
      <c r="K72" s="79" t="str">
        <f t="shared" si="11"/>
        <v>OK</v>
      </c>
      <c r="L72" s="79" t="str">
        <f>VLOOKUP(B72,Distribuições!$A$1:$F$13,6,FALSE)</f>
        <v>Parametro 1: taxa (eventos / ano)</v>
      </c>
      <c r="M72" s="79">
        <f>COUNTIF(Verificação_Parametros!$A:$A,Parametros!A72)</f>
        <v>1</v>
      </c>
      <c r="P72" s="79" t="b">
        <f>COUNTIF(Constantes!$A:$A,Parametros!A72)&gt;0</f>
        <v>0</v>
      </c>
      <c r="Q72" s="79" t="b">
        <f t="shared" si="12"/>
        <v>0</v>
      </c>
      <c r="R72" s="79" t="b">
        <f t="shared" si="13"/>
        <v>0</v>
      </c>
    </row>
    <row r="73" spans="1:18" x14ac:dyDescent="0.25">
      <c r="A73" s="37" t="s">
        <v>172</v>
      </c>
      <c r="B73" s="37" t="s">
        <v>36</v>
      </c>
      <c r="C73" s="92">
        <v>9.9999999999999995E-8</v>
      </c>
      <c r="D73" s="87">
        <v>9.9999999999999995E-7</v>
      </c>
      <c r="E73" s="87">
        <v>1.0000000000000001E-5</v>
      </c>
      <c r="F73" s="87"/>
      <c r="G73" s="37">
        <v>0</v>
      </c>
      <c r="H73" s="22" t="s">
        <v>9</v>
      </c>
      <c r="I73" s="79" t="b">
        <f>IF(COUNTIF(ParametrosSemSeedFixa!$A:$A,Parametros!A73)&gt;0,FALSE,TRUE)</f>
        <v>1</v>
      </c>
      <c r="J73" s="79" t="b">
        <f>FALSE</f>
        <v>0</v>
      </c>
      <c r="K73" s="79" t="str">
        <f t="shared" si="11"/>
        <v>OK</v>
      </c>
      <c r="L73" s="79" t="str">
        <f>VLOOKUP(B73,Distribuições!$A$1:$F$13,6,FALSE)</f>
        <v>Parametro 1: mínimo, Parametro 2: moda (valor mais provável), Parametro 3: máximo</v>
      </c>
      <c r="M73" s="79">
        <f>COUNTIF(Verificação_Parametros!$A:$A,Parametros!A73)</f>
        <v>1</v>
      </c>
      <c r="P73" s="79" t="b">
        <f>COUNTIF(Constantes!$A:$A,Parametros!A73)&gt;0</f>
        <v>0</v>
      </c>
      <c r="Q73" s="79" t="b">
        <f t="shared" si="12"/>
        <v>0</v>
      </c>
      <c r="R73" s="79" t="b">
        <f t="shared" si="13"/>
        <v>1</v>
      </c>
    </row>
    <row r="74" spans="1:18" x14ac:dyDescent="0.25">
      <c r="A74" s="37" t="s">
        <v>223</v>
      </c>
      <c r="B74" s="37" t="s">
        <v>36</v>
      </c>
      <c r="C74" s="92">
        <v>9.9999999999999995E-8</v>
      </c>
      <c r="D74" s="87">
        <v>9.9999999999999995E-7</v>
      </c>
      <c r="E74" s="87">
        <v>1.0000000000000001E-5</v>
      </c>
      <c r="F74" s="87"/>
      <c r="G74" s="37">
        <v>0</v>
      </c>
      <c r="H74" s="22" t="s">
        <v>9</v>
      </c>
      <c r="I74" s="79" t="b">
        <f>IF(COUNTIF(ParametrosSemSeedFixa!$A:$A,Parametros!A74)&gt;0,FALSE,TRUE)</f>
        <v>1</v>
      </c>
      <c r="J74" s="79" t="b">
        <f>FALSE</f>
        <v>0</v>
      </c>
      <c r="K74" s="79" t="str">
        <f t="shared" si="11"/>
        <v>OK</v>
      </c>
      <c r="L74" s="79" t="str">
        <f>VLOOKUP(B74,Distribuições!$A$1:$F$13,6,FALSE)</f>
        <v>Parametro 1: mínimo, Parametro 2: moda (valor mais provável), Parametro 3: máximo</v>
      </c>
      <c r="M74" s="79">
        <f>COUNTIF(Verificação_Parametros!$A:$A,Parametros!A74)</f>
        <v>1</v>
      </c>
      <c r="P74" s="79" t="b">
        <f>COUNTIF(Constantes!$A:$A,Parametros!A74)&gt;0</f>
        <v>0</v>
      </c>
      <c r="Q74" s="79" t="b">
        <f t="shared" si="12"/>
        <v>0</v>
      </c>
      <c r="R74" s="79" t="b">
        <f t="shared" si="13"/>
        <v>1</v>
      </c>
    </row>
    <row r="75" spans="1:18" x14ac:dyDescent="0.25">
      <c r="A75" s="37" t="s">
        <v>154</v>
      </c>
      <c r="B75" s="37" t="s">
        <v>36</v>
      </c>
      <c r="C75" s="93">
        <v>11368</v>
      </c>
      <c r="D75" s="89">
        <v>15736</v>
      </c>
      <c r="E75" s="89">
        <v>24472</v>
      </c>
      <c r="F75" s="87"/>
      <c r="G75" s="37">
        <v>0</v>
      </c>
      <c r="H75" s="22" t="s">
        <v>9</v>
      </c>
      <c r="I75" s="79" t="b">
        <f>IF(COUNTIF(ParametrosSemSeedFixa!$A:$A,Parametros!A75)&gt;0,FALSE,TRUE)</f>
        <v>1</v>
      </c>
      <c r="J75" s="79" t="b">
        <f>FALSE</f>
        <v>0</v>
      </c>
      <c r="K75" s="79" t="str">
        <f t="shared" si="11"/>
        <v>OK</v>
      </c>
      <c r="L75" s="79" t="str">
        <f>VLOOKUP(B75,Distribuições!$A$1:$F$13,6,FALSE)</f>
        <v>Parametro 1: mínimo, Parametro 2: moda (valor mais provável), Parametro 3: máximo</v>
      </c>
      <c r="M75" s="79">
        <f>COUNTIF(Verificação_Parametros!$A:$A,Parametros!A75)</f>
        <v>1</v>
      </c>
      <c r="P75" s="79" t="b">
        <f>COUNTIF(Constantes!$A:$A,Parametros!A75)&gt;0</f>
        <v>0</v>
      </c>
      <c r="Q75" s="79" t="b">
        <f t="shared" si="12"/>
        <v>0</v>
      </c>
      <c r="R75" s="79" t="b">
        <f t="shared" si="13"/>
        <v>1</v>
      </c>
    </row>
    <row r="76" spans="1:18" x14ac:dyDescent="0.25">
      <c r="A76" s="37" t="s">
        <v>83</v>
      </c>
      <c r="B76" s="37" t="s">
        <v>35</v>
      </c>
      <c r="C76" s="92">
        <v>0</v>
      </c>
      <c r="D76" s="87">
        <v>0</v>
      </c>
      <c r="E76" s="87">
        <v>0</v>
      </c>
      <c r="F76" s="87">
        <v>1</v>
      </c>
      <c r="G76" s="37">
        <v>0</v>
      </c>
      <c r="H76" s="22" t="s">
        <v>20</v>
      </c>
      <c r="I76" s="79" t="b">
        <f>IF(COUNTIF(ParametrosSemSeedFixa!$A:$A,Parametros!A76)&gt;0,FALSE,TRUE)</f>
        <v>1</v>
      </c>
      <c r="J76" s="79" t="b">
        <f>FALSE</f>
        <v>0</v>
      </c>
      <c r="K76" s="79" t="str">
        <f t="shared" ref="K76:K112" si="15">IF(AND(B76="normal",NOT(COUNT(C76:D76)=2)),"Dados Incorretos",
IF(AND(B76="triangular",NOT(COUNT(C76:E76)=3)),"Dados Incorretos",
IF(AND(B76="poisson",NOT(COUNT(C76:D76)=1)),"Dados Incorretos",
IF(AND(B76="normaltruncada",NOT(COUNT(C76:F76)=4)),"Dados Incorretos",
IF(AND(B76="uniforme",NOT(COUNT(C76:D76)=2)),"Dados Incorretos",
IF(AND(B76="poisson_percentual_eventos",NOT(COUNT(C76:D76)=1)),"Dados Incorretos","OK"))))))</f>
        <v>OK</v>
      </c>
      <c r="L76" s="79" t="str">
        <f>VLOOKUP(B76,Distribuições!$A$1:$F$13,6,FALSE)</f>
        <v>Parametro 1: média, Parametro 2: desvio padrão</v>
      </c>
      <c r="M76" s="79">
        <f>COUNTIF(Verificação_Parametros!$A:$A,Parametros!A76)</f>
        <v>1</v>
      </c>
      <c r="P76" s="79" t="b">
        <f>COUNTIF(Constantes!$A:$A,Parametros!A76)&gt;0</f>
        <v>0</v>
      </c>
      <c r="Q76" s="79" t="b">
        <f t="shared" ref="Q76:Q112" si="16">AND(F76&gt;C76,E76 &lt; C76)</f>
        <v>0</v>
      </c>
      <c r="R76" s="79" t="b">
        <f t="shared" ref="R76:R112" si="17">AND(E76&gt;D76,C76 &lt; D76)</f>
        <v>0</v>
      </c>
    </row>
    <row r="77" spans="1:18" x14ac:dyDescent="0.25">
      <c r="A77" s="37" t="s">
        <v>219</v>
      </c>
      <c r="B77" s="37" t="s">
        <v>456</v>
      </c>
      <c r="C77" s="93">
        <v>0</v>
      </c>
      <c r="D77" s="87"/>
      <c r="E77" s="87"/>
      <c r="F77" s="87"/>
      <c r="G77" s="37">
        <v>0</v>
      </c>
      <c r="H77" s="22" t="s">
        <v>20</v>
      </c>
      <c r="I77" s="79" t="b">
        <f>IF(COUNTIF(ParametrosSemSeedFixa!$A:$A,Parametros!A77)&gt;0,FALSE,TRUE)</f>
        <v>1</v>
      </c>
      <c r="J77" s="79" t="b">
        <f>FALSE</f>
        <v>0</v>
      </c>
      <c r="K77" s="79" t="str">
        <f t="shared" si="15"/>
        <v>OK</v>
      </c>
      <c r="L77" s="79" t="str">
        <f>VLOOKUP(B77,Distribuições!$A$1:$F$13,6,FALSE)</f>
        <v>Parametro 1: taxa (eventos / ano)</v>
      </c>
      <c r="M77" s="79">
        <f>COUNTIF(Verificação_Parametros!$A:$A,Parametros!A77)</f>
        <v>1</v>
      </c>
      <c r="P77" s="79" t="b">
        <f>COUNTIF(Constantes!$A:$A,Parametros!A77)&gt;0</f>
        <v>0</v>
      </c>
      <c r="Q77" s="79" t="b">
        <f t="shared" si="16"/>
        <v>0</v>
      </c>
      <c r="R77" s="79" t="b">
        <f t="shared" si="17"/>
        <v>0</v>
      </c>
    </row>
    <row r="78" spans="1:18" x14ac:dyDescent="0.25">
      <c r="A78" s="37" t="s">
        <v>232</v>
      </c>
      <c r="B78" s="37" t="s">
        <v>453</v>
      </c>
      <c r="C78" s="92">
        <v>3.6823935558112801E-2</v>
      </c>
      <c r="D78" s="87">
        <v>1.19043389204038E-2</v>
      </c>
      <c r="E78" s="87">
        <v>0</v>
      </c>
      <c r="F78" s="87">
        <v>1</v>
      </c>
      <c r="G78" s="37">
        <v>0</v>
      </c>
      <c r="H78" s="22" t="s">
        <v>20</v>
      </c>
      <c r="I78" s="79" t="b">
        <f>IF(COUNTIF(ParametrosSemSeedFixa!$A:$A,Parametros!A78)&gt;0,FALSE,TRUE)</f>
        <v>1</v>
      </c>
      <c r="J78" s="79" t="b">
        <f>FALSE</f>
        <v>0</v>
      </c>
      <c r="K78" s="79" t="str">
        <f t="shared" si="15"/>
        <v>OK</v>
      </c>
      <c r="L78" s="79" t="str">
        <f>VLOOKUP(B78,Distribuições!$A$1:$F$13,6,FALSE)</f>
        <v>Parametro 1: média, Parametro 2: desvio padrão, Parametro 3: mínimo, Parametro 4: máximo</v>
      </c>
      <c r="M78" s="79">
        <f>COUNTIF(Verificação_Parametros!$A:$A,Parametros!A78)</f>
        <v>1</v>
      </c>
      <c r="P78" s="79" t="b">
        <f>COUNTIF(Constantes!$A:$A,Parametros!A78)&gt;0</f>
        <v>0</v>
      </c>
      <c r="Q78" s="79" t="b">
        <f t="shared" si="16"/>
        <v>1</v>
      </c>
      <c r="R78" s="79" t="b">
        <f t="shared" si="17"/>
        <v>0</v>
      </c>
    </row>
    <row r="79" spans="1:18" x14ac:dyDescent="0.25">
      <c r="A79" s="37" t="s">
        <v>236</v>
      </c>
      <c r="B79" s="37" t="s">
        <v>453</v>
      </c>
      <c r="C79" s="92">
        <v>3.8880041823469501E-3</v>
      </c>
      <c r="D79" s="87">
        <v>2.4542542596469701E-3</v>
      </c>
      <c r="E79" s="87">
        <v>0</v>
      </c>
      <c r="F79" s="87">
        <v>1</v>
      </c>
      <c r="G79" s="37">
        <v>0</v>
      </c>
      <c r="H79" s="22" t="s">
        <v>20</v>
      </c>
      <c r="I79" s="79" t="b">
        <f>IF(COUNTIF(ParametrosSemSeedFixa!$A:$A,Parametros!A79)&gt;0,FALSE,TRUE)</f>
        <v>1</v>
      </c>
      <c r="J79" s="79" t="b">
        <f>FALSE</f>
        <v>0</v>
      </c>
      <c r="K79" s="79" t="str">
        <f t="shared" si="15"/>
        <v>OK</v>
      </c>
      <c r="L79" s="79" t="str">
        <f>VLOOKUP(B79,Distribuições!$A$1:$F$13,6,FALSE)</f>
        <v>Parametro 1: média, Parametro 2: desvio padrão, Parametro 3: mínimo, Parametro 4: máximo</v>
      </c>
      <c r="M79" s="79">
        <f>COUNTIF(Verificação_Parametros!$A:$A,Parametros!A79)</f>
        <v>1</v>
      </c>
      <c r="P79" s="79" t="b">
        <f>COUNTIF(Constantes!$A:$A,Parametros!A79)&gt;0</f>
        <v>0</v>
      </c>
      <c r="Q79" s="79" t="b">
        <f t="shared" si="16"/>
        <v>1</v>
      </c>
      <c r="R79" s="79" t="b">
        <f t="shared" si="17"/>
        <v>0</v>
      </c>
    </row>
    <row r="80" spans="1:18" x14ac:dyDescent="0.25">
      <c r="A80" s="37" t="s">
        <v>224</v>
      </c>
      <c r="B80" s="37" t="s">
        <v>453</v>
      </c>
      <c r="C80" s="92">
        <v>4.0548154902741898E-2</v>
      </c>
      <c r="D80" s="87">
        <v>1.0951524049799001E-2</v>
      </c>
      <c r="E80" s="87">
        <v>0</v>
      </c>
      <c r="F80" s="87">
        <v>1</v>
      </c>
      <c r="G80" s="37">
        <v>0</v>
      </c>
      <c r="H80" s="22" t="s">
        <v>20</v>
      </c>
      <c r="I80" s="79" t="b">
        <f>IF(COUNTIF(ParametrosSemSeedFixa!$A:$A,Parametros!A80)&gt;0,FALSE,TRUE)</f>
        <v>1</v>
      </c>
      <c r="J80" s="79" t="b">
        <f>FALSE</f>
        <v>0</v>
      </c>
      <c r="K80" s="79" t="str">
        <f t="shared" si="15"/>
        <v>OK</v>
      </c>
      <c r="L80" s="79" t="str">
        <f>VLOOKUP(B80,Distribuições!$A$1:$F$13,6,FALSE)</f>
        <v>Parametro 1: média, Parametro 2: desvio padrão, Parametro 3: mínimo, Parametro 4: máximo</v>
      </c>
      <c r="M80" s="79">
        <f>COUNTIF(Verificação_Parametros!$A:$A,Parametros!A80)</f>
        <v>1</v>
      </c>
      <c r="P80" s="79" t="b">
        <f>COUNTIF(Constantes!$A:$A,Parametros!A80)&gt;0</f>
        <v>0</v>
      </c>
      <c r="Q80" s="79" t="b">
        <f t="shared" si="16"/>
        <v>1</v>
      </c>
      <c r="R80" s="79" t="b">
        <f t="shared" si="17"/>
        <v>0</v>
      </c>
    </row>
    <row r="81" spans="1:18" x14ac:dyDescent="0.25">
      <c r="A81" s="37" t="s">
        <v>228</v>
      </c>
      <c r="B81" s="37" t="s">
        <v>491</v>
      </c>
      <c r="C81" s="93">
        <f>(1/75)</f>
        <v>1.3333333333333334E-2</v>
      </c>
      <c r="D81" s="87"/>
      <c r="E81" s="87"/>
      <c r="F81" s="87"/>
      <c r="G81" s="37">
        <v>0</v>
      </c>
      <c r="H81" s="22" t="s">
        <v>20</v>
      </c>
      <c r="I81" s="79" t="b">
        <f>IF(COUNTIF(ParametrosSemSeedFixa!$A:$A,Parametros!A81)&gt;0,FALSE,TRUE)</f>
        <v>1</v>
      </c>
      <c r="J81" s="79" t="b">
        <f>FALSE</f>
        <v>0</v>
      </c>
      <c r="K81" s="79" t="str">
        <f t="shared" si="15"/>
        <v>OK</v>
      </c>
      <c r="L81" s="79" t="str">
        <f>VLOOKUP(B81,Distribuições!$A$1:$F$13,6,FALSE)</f>
        <v>Parametro 1: taxa (eventos / ano)</v>
      </c>
      <c r="M81" s="79">
        <f>COUNTIF(Verificação_Parametros!$A:$A,Parametros!A81)</f>
        <v>1</v>
      </c>
      <c r="P81" s="79" t="b">
        <f>COUNTIF(Constantes!$A:$A,Parametros!A81)&gt;0</f>
        <v>0</v>
      </c>
      <c r="Q81" s="79" t="b">
        <f t="shared" si="16"/>
        <v>0</v>
      </c>
      <c r="R81" s="79" t="b">
        <f t="shared" si="17"/>
        <v>0</v>
      </c>
    </row>
    <row r="82" spans="1:18" x14ac:dyDescent="0.25">
      <c r="A82" s="37" t="s">
        <v>233</v>
      </c>
      <c r="B82" s="37" t="s">
        <v>453</v>
      </c>
      <c r="C82" s="92">
        <v>4.6029919447641001E-3</v>
      </c>
      <c r="D82" s="87">
        <v>6.0407856943003697E-3</v>
      </c>
      <c r="E82" s="87">
        <v>0</v>
      </c>
      <c r="F82" s="87">
        <v>1</v>
      </c>
      <c r="G82" s="37">
        <v>0</v>
      </c>
      <c r="H82" s="22" t="s">
        <v>20</v>
      </c>
      <c r="I82" s="79" t="b">
        <f>IF(COUNTIF(ParametrosSemSeedFixa!$A:$A,Parametros!A82)&gt;0,FALSE,TRUE)</f>
        <v>1</v>
      </c>
      <c r="J82" s="79" t="b">
        <f>FALSE</f>
        <v>0</v>
      </c>
      <c r="K82" s="79" t="str">
        <f t="shared" si="15"/>
        <v>OK</v>
      </c>
      <c r="L82" s="79" t="str">
        <f>VLOOKUP(B82,Distribuições!$A$1:$F$13,6,FALSE)</f>
        <v>Parametro 1: média, Parametro 2: desvio padrão, Parametro 3: mínimo, Parametro 4: máximo</v>
      </c>
      <c r="M82" s="79">
        <f>COUNTIF(Verificação_Parametros!$A:$A,Parametros!A82)</f>
        <v>1</v>
      </c>
      <c r="P82" s="79" t="b">
        <f>COUNTIF(Constantes!$A:$A,Parametros!A82)&gt;0</f>
        <v>0</v>
      </c>
      <c r="Q82" s="79" t="b">
        <f t="shared" si="16"/>
        <v>1</v>
      </c>
      <c r="R82" s="79" t="b">
        <f t="shared" si="17"/>
        <v>0</v>
      </c>
    </row>
    <row r="83" spans="1:18" x14ac:dyDescent="0.25">
      <c r="A83" s="37" t="s">
        <v>237</v>
      </c>
      <c r="B83" s="37" t="s">
        <v>453</v>
      </c>
      <c r="C83" s="92">
        <v>2.3014959723820501E-3</v>
      </c>
      <c r="D83" s="87">
        <v>1.60710956165399E-3</v>
      </c>
      <c r="E83" s="87">
        <v>0</v>
      </c>
      <c r="F83" s="87">
        <v>1</v>
      </c>
      <c r="G83" s="37">
        <v>0</v>
      </c>
      <c r="H83" s="22" t="s">
        <v>20</v>
      </c>
      <c r="I83" s="79" t="b">
        <f>IF(COUNTIF(ParametrosSemSeedFixa!$A:$A,Parametros!A83)&gt;0,FALSE,TRUE)</f>
        <v>1</v>
      </c>
      <c r="J83" s="79" t="b">
        <f>FALSE</f>
        <v>0</v>
      </c>
      <c r="K83" s="79" t="str">
        <f t="shared" si="15"/>
        <v>OK</v>
      </c>
      <c r="L83" s="79" t="str">
        <f>VLOOKUP(B83,Distribuições!$A$1:$F$13,6,FALSE)</f>
        <v>Parametro 1: média, Parametro 2: desvio padrão, Parametro 3: mínimo, Parametro 4: máximo</v>
      </c>
      <c r="M83" s="79">
        <f>COUNTIF(Verificação_Parametros!$A:$A,Parametros!A83)</f>
        <v>1</v>
      </c>
      <c r="P83" s="79" t="b">
        <f>COUNTIF(Constantes!$A:$A,Parametros!A83)&gt;0</f>
        <v>0</v>
      </c>
      <c r="Q83" s="79" t="b">
        <f t="shared" si="16"/>
        <v>1</v>
      </c>
      <c r="R83" s="79" t="b">
        <f t="shared" si="17"/>
        <v>0</v>
      </c>
    </row>
    <row r="84" spans="1:18" x14ac:dyDescent="0.25">
      <c r="A84" s="37" t="s">
        <v>225</v>
      </c>
      <c r="B84" s="37" t="s">
        <v>453</v>
      </c>
      <c r="C84" s="92">
        <v>3.8452806955331302E-3</v>
      </c>
      <c r="D84" s="87">
        <v>3.85882507287109E-3</v>
      </c>
      <c r="E84" s="87">
        <v>0</v>
      </c>
      <c r="F84" s="87">
        <v>1</v>
      </c>
      <c r="G84" s="37">
        <v>0</v>
      </c>
      <c r="H84" s="22" t="s">
        <v>20</v>
      </c>
      <c r="I84" s="79" t="b">
        <f>IF(COUNTIF(ParametrosSemSeedFixa!$A:$A,Parametros!A84)&gt;0,FALSE,TRUE)</f>
        <v>1</v>
      </c>
      <c r="J84" s="79" t="b">
        <f>FALSE</f>
        <v>0</v>
      </c>
      <c r="K84" s="79" t="str">
        <f t="shared" si="15"/>
        <v>OK</v>
      </c>
      <c r="L84" s="79" t="str">
        <f>VLOOKUP(B84,Distribuições!$A$1:$F$13,6,FALSE)</f>
        <v>Parametro 1: média, Parametro 2: desvio padrão, Parametro 3: mínimo, Parametro 4: máximo</v>
      </c>
      <c r="M84" s="79">
        <f>COUNTIF(Verificação_Parametros!$A:$A,Parametros!A84)</f>
        <v>1</v>
      </c>
      <c r="P84" s="79" t="b">
        <f>COUNTIF(Constantes!$A:$A,Parametros!A84)&gt;0</f>
        <v>0</v>
      </c>
      <c r="Q84" s="79" t="b">
        <f t="shared" si="16"/>
        <v>1</v>
      </c>
      <c r="R84" s="79" t="b">
        <f t="shared" si="17"/>
        <v>0</v>
      </c>
    </row>
    <row r="85" spans="1:18" x14ac:dyDescent="0.25">
      <c r="A85" s="37" t="s">
        <v>229</v>
      </c>
      <c r="B85" s="37" t="s">
        <v>35</v>
      </c>
      <c r="C85" s="92">
        <v>0</v>
      </c>
      <c r="D85" s="87">
        <v>0</v>
      </c>
      <c r="E85" s="87">
        <v>0</v>
      </c>
      <c r="F85" s="87">
        <v>1</v>
      </c>
      <c r="G85" s="37">
        <v>0</v>
      </c>
      <c r="H85" s="22" t="s">
        <v>20</v>
      </c>
      <c r="I85" s="79" t="b">
        <f>IF(COUNTIF(ParametrosSemSeedFixa!$A:$A,Parametros!A85)&gt;0,FALSE,TRUE)</f>
        <v>1</v>
      </c>
      <c r="J85" s="79" t="b">
        <f>FALSE</f>
        <v>0</v>
      </c>
      <c r="K85" s="79" t="str">
        <f t="shared" si="15"/>
        <v>OK</v>
      </c>
      <c r="L85" s="79" t="str">
        <f>VLOOKUP(B85,Distribuições!$A$1:$F$13,6,FALSE)</f>
        <v>Parametro 1: média, Parametro 2: desvio padrão</v>
      </c>
      <c r="M85" s="79">
        <f>COUNTIF(Verificação_Parametros!$A:$A,Parametros!A85)</f>
        <v>1</v>
      </c>
      <c r="P85" s="79" t="b">
        <f>COUNTIF(Constantes!$A:$A,Parametros!A85)&gt;0</f>
        <v>0</v>
      </c>
      <c r="Q85" s="79" t="b">
        <f t="shared" si="16"/>
        <v>0</v>
      </c>
      <c r="R85" s="79" t="b">
        <f t="shared" si="17"/>
        <v>0</v>
      </c>
    </row>
    <row r="86" spans="1:18" x14ac:dyDescent="0.25">
      <c r="A86" s="37" t="s">
        <v>234</v>
      </c>
      <c r="B86" s="37" t="s">
        <v>35</v>
      </c>
      <c r="C86" s="92">
        <v>3.8563698967043801E-3</v>
      </c>
      <c r="D86" s="87">
        <v>1.0930020529813299E-2</v>
      </c>
      <c r="E86" s="87">
        <v>0</v>
      </c>
      <c r="F86" s="87">
        <v>1</v>
      </c>
      <c r="G86" s="37">
        <v>0</v>
      </c>
      <c r="H86" s="22" t="s">
        <v>20</v>
      </c>
      <c r="I86" s="79" t="b">
        <f>IF(COUNTIF(ParametrosSemSeedFixa!$A:$A,Parametros!A86)&gt;0,FALSE,TRUE)</f>
        <v>1</v>
      </c>
      <c r="J86" s="79" t="b">
        <f>FALSE</f>
        <v>0</v>
      </c>
      <c r="K86" s="79" t="str">
        <f t="shared" si="15"/>
        <v>OK</v>
      </c>
      <c r="L86" s="79" t="str">
        <f>VLOOKUP(B86,Distribuições!$A$1:$F$13,6,FALSE)</f>
        <v>Parametro 1: média, Parametro 2: desvio padrão</v>
      </c>
      <c r="M86" s="79">
        <f>COUNTIF(Verificação_Parametros!$A:$A,Parametros!A86)</f>
        <v>1</v>
      </c>
      <c r="P86" s="79" t="b">
        <f>COUNTIF(Constantes!$A:$A,Parametros!A86)&gt;0</f>
        <v>0</v>
      </c>
      <c r="Q86" s="79" t="b">
        <f t="shared" si="16"/>
        <v>1</v>
      </c>
      <c r="R86" s="79" t="b">
        <f t="shared" si="17"/>
        <v>0</v>
      </c>
    </row>
    <row r="87" spans="1:18" x14ac:dyDescent="0.25">
      <c r="A87" s="37" t="s">
        <v>238</v>
      </c>
      <c r="B87" s="37" t="s">
        <v>453</v>
      </c>
      <c r="C87" s="92">
        <v>1.8583746471812E-3</v>
      </c>
      <c r="D87" s="87">
        <v>2.34443027737478E-3</v>
      </c>
      <c r="E87" s="87">
        <v>0</v>
      </c>
      <c r="F87" s="87">
        <v>1</v>
      </c>
      <c r="G87" s="37">
        <v>0</v>
      </c>
      <c r="H87" s="22" t="s">
        <v>20</v>
      </c>
      <c r="I87" s="79" t="b">
        <f>IF(COUNTIF(ParametrosSemSeedFixa!$A:$A,Parametros!A87)&gt;0,FALSE,TRUE)</f>
        <v>1</v>
      </c>
      <c r="J87" s="79" t="b">
        <f>FALSE</f>
        <v>0</v>
      </c>
      <c r="K87" s="79" t="str">
        <f t="shared" si="15"/>
        <v>OK</v>
      </c>
      <c r="L87" s="79" t="str">
        <f>VLOOKUP(B87,Distribuições!$A$1:$F$13,6,FALSE)</f>
        <v>Parametro 1: média, Parametro 2: desvio padrão, Parametro 3: mínimo, Parametro 4: máximo</v>
      </c>
      <c r="M87" s="79">
        <f>COUNTIF(Verificação_Parametros!$A:$A,Parametros!A87)</f>
        <v>1</v>
      </c>
      <c r="P87" s="79" t="b">
        <f>COUNTIF(Constantes!$A:$A,Parametros!A87)&gt;0</f>
        <v>0</v>
      </c>
      <c r="Q87" s="79" t="b">
        <f t="shared" si="16"/>
        <v>1</v>
      </c>
      <c r="R87" s="79" t="b">
        <f t="shared" si="17"/>
        <v>0</v>
      </c>
    </row>
    <row r="88" spans="1:18" x14ac:dyDescent="0.25">
      <c r="A88" s="37" t="s">
        <v>226</v>
      </c>
      <c r="B88" s="37" t="s">
        <v>35</v>
      </c>
      <c r="C88" s="92">
        <v>8.7165599149312493E-3</v>
      </c>
      <c r="D88" s="87">
        <v>7.1755161465220001E-3</v>
      </c>
      <c r="E88" s="87">
        <v>0</v>
      </c>
      <c r="F88" s="87">
        <v>1</v>
      </c>
      <c r="G88" s="37">
        <v>0</v>
      </c>
      <c r="H88" s="22" t="s">
        <v>20</v>
      </c>
      <c r="I88" s="79" t="b">
        <f>IF(COUNTIF(ParametrosSemSeedFixa!$A:$A,Parametros!A88)&gt;0,FALSE,TRUE)</f>
        <v>1</v>
      </c>
      <c r="J88" s="79" t="b">
        <f>FALSE</f>
        <v>0</v>
      </c>
      <c r="K88" s="79" t="str">
        <f t="shared" si="15"/>
        <v>OK</v>
      </c>
      <c r="L88" s="79" t="str">
        <f>VLOOKUP(B88,Distribuições!$A$1:$F$13,6,FALSE)</f>
        <v>Parametro 1: média, Parametro 2: desvio padrão</v>
      </c>
      <c r="M88" s="79">
        <f>COUNTIF(Verificação_Parametros!$A:$A,Parametros!A88)</f>
        <v>1</v>
      </c>
      <c r="P88" s="79" t="b">
        <f>COUNTIF(Constantes!$A:$A,Parametros!A88)&gt;0</f>
        <v>0</v>
      </c>
      <c r="Q88" s="79" t="b">
        <f t="shared" si="16"/>
        <v>1</v>
      </c>
      <c r="R88" s="79" t="b">
        <f t="shared" si="17"/>
        <v>0</v>
      </c>
    </row>
    <row r="89" spans="1:18" x14ac:dyDescent="0.25">
      <c r="A89" s="37" t="s">
        <v>230</v>
      </c>
      <c r="B89" s="37" t="s">
        <v>35</v>
      </c>
      <c r="C89" s="92">
        <v>0</v>
      </c>
      <c r="D89" s="87">
        <v>0</v>
      </c>
      <c r="E89" s="87">
        <v>0</v>
      </c>
      <c r="F89" s="87">
        <v>1</v>
      </c>
      <c r="G89" s="37">
        <v>0</v>
      </c>
      <c r="H89" s="22" t="s">
        <v>20</v>
      </c>
      <c r="I89" s="79" t="b">
        <f>IF(COUNTIF(ParametrosSemSeedFixa!$A:$A,Parametros!A89)&gt;0,FALSE,TRUE)</f>
        <v>1</v>
      </c>
      <c r="J89" s="79" t="b">
        <f>FALSE</f>
        <v>0</v>
      </c>
      <c r="K89" s="79" t="str">
        <f t="shared" si="15"/>
        <v>OK</v>
      </c>
      <c r="L89" s="79" t="str">
        <f>VLOOKUP(B89,Distribuições!$A$1:$F$13,6,FALSE)</f>
        <v>Parametro 1: média, Parametro 2: desvio padrão</v>
      </c>
      <c r="M89" s="79">
        <f>COUNTIF(Verificação_Parametros!$A:$A,Parametros!A89)</f>
        <v>1</v>
      </c>
      <c r="P89" s="79" t="b">
        <f>COUNTIF(Constantes!$A:$A,Parametros!A89)&gt;0</f>
        <v>0</v>
      </c>
      <c r="Q89" s="79" t="b">
        <f t="shared" si="16"/>
        <v>0</v>
      </c>
      <c r="R89" s="79" t="b">
        <f t="shared" si="17"/>
        <v>0</v>
      </c>
    </row>
    <row r="90" spans="1:18" x14ac:dyDescent="0.25">
      <c r="A90" s="37" t="s">
        <v>235</v>
      </c>
      <c r="B90" s="37" t="s">
        <v>35</v>
      </c>
      <c r="C90" s="92">
        <v>0</v>
      </c>
      <c r="D90" s="87">
        <v>0</v>
      </c>
      <c r="E90" s="87">
        <v>0</v>
      </c>
      <c r="F90" s="87">
        <v>1</v>
      </c>
      <c r="G90" s="37">
        <v>0</v>
      </c>
      <c r="H90" s="22" t="s">
        <v>20</v>
      </c>
      <c r="I90" s="79" t="b">
        <f>IF(COUNTIF(ParametrosSemSeedFixa!$A:$A,Parametros!A90)&gt;0,FALSE,TRUE)</f>
        <v>1</v>
      </c>
      <c r="J90" s="79" t="b">
        <f>FALSE</f>
        <v>0</v>
      </c>
      <c r="K90" s="79" t="str">
        <f t="shared" si="15"/>
        <v>OK</v>
      </c>
      <c r="L90" s="79" t="str">
        <f>VLOOKUP(B90,Distribuições!$A$1:$F$13,6,FALSE)</f>
        <v>Parametro 1: média, Parametro 2: desvio padrão</v>
      </c>
      <c r="M90" s="79">
        <f>COUNTIF(Verificação_Parametros!$A:$A,Parametros!A90)</f>
        <v>1</v>
      </c>
      <c r="P90" s="79" t="b">
        <f>COUNTIF(Constantes!$A:$A,Parametros!A90)&gt;0</f>
        <v>0</v>
      </c>
      <c r="Q90" s="79" t="b">
        <f t="shared" si="16"/>
        <v>0</v>
      </c>
      <c r="R90" s="79" t="b">
        <f t="shared" si="17"/>
        <v>0</v>
      </c>
    </row>
    <row r="91" spans="1:18" x14ac:dyDescent="0.25">
      <c r="A91" s="37" t="s">
        <v>239</v>
      </c>
      <c r="B91" s="37" t="s">
        <v>35</v>
      </c>
      <c r="C91" s="92">
        <v>0</v>
      </c>
      <c r="D91" s="87">
        <v>0</v>
      </c>
      <c r="E91" s="87">
        <v>0</v>
      </c>
      <c r="F91" s="87">
        <v>1</v>
      </c>
      <c r="G91" s="37">
        <v>0</v>
      </c>
      <c r="H91" s="22" t="s">
        <v>20</v>
      </c>
      <c r="I91" s="79" t="b">
        <f>IF(COUNTIF(ParametrosSemSeedFixa!$A:$A,Parametros!A91)&gt;0,FALSE,TRUE)</f>
        <v>1</v>
      </c>
      <c r="J91" s="79" t="b">
        <f>FALSE</f>
        <v>0</v>
      </c>
      <c r="K91" s="79" t="str">
        <f t="shared" si="15"/>
        <v>OK</v>
      </c>
      <c r="L91" s="79" t="str">
        <f>VLOOKUP(B91,Distribuições!$A$1:$F$13,6,FALSE)</f>
        <v>Parametro 1: média, Parametro 2: desvio padrão</v>
      </c>
      <c r="M91" s="79">
        <f>COUNTIF(Verificação_Parametros!$A:$A,Parametros!A91)</f>
        <v>1</v>
      </c>
      <c r="P91" s="79" t="b">
        <f>COUNTIF(Constantes!$A:$A,Parametros!A91)&gt;0</f>
        <v>0</v>
      </c>
      <c r="Q91" s="79" t="b">
        <f t="shared" si="16"/>
        <v>0</v>
      </c>
      <c r="R91" s="79" t="b">
        <f t="shared" si="17"/>
        <v>0</v>
      </c>
    </row>
    <row r="92" spans="1:18" x14ac:dyDescent="0.25">
      <c r="A92" s="37" t="s">
        <v>227</v>
      </c>
      <c r="B92" s="37" t="s">
        <v>35</v>
      </c>
      <c r="C92" s="92">
        <v>0</v>
      </c>
      <c r="D92" s="87">
        <v>0</v>
      </c>
      <c r="E92" s="87">
        <v>0</v>
      </c>
      <c r="F92" s="87">
        <v>1</v>
      </c>
      <c r="G92" s="37">
        <v>0</v>
      </c>
      <c r="H92" s="22" t="s">
        <v>20</v>
      </c>
      <c r="I92" s="79" t="b">
        <f>IF(COUNTIF(ParametrosSemSeedFixa!$A:$A,Parametros!A92)&gt;0,FALSE,TRUE)</f>
        <v>1</v>
      </c>
      <c r="J92" s="79" t="b">
        <f>FALSE</f>
        <v>0</v>
      </c>
      <c r="K92" s="79" t="str">
        <f t="shared" si="15"/>
        <v>OK</v>
      </c>
      <c r="L92" s="79" t="str">
        <f>VLOOKUP(B92,Distribuições!$A$1:$F$13,6,FALSE)</f>
        <v>Parametro 1: média, Parametro 2: desvio padrão</v>
      </c>
      <c r="M92" s="79">
        <f>COUNTIF(Verificação_Parametros!$A:$A,Parametros!A92)</f>
        <v>1</v>
      </c>
      <c r="P92" s="79" t="b">
        <f>COUNTIF(Constantes!$A:$A,Parametros!A92)&gt;0</f>
        <v>0</v>
      </c>
      <c r="Q92" s="79" t="b">
        <f t="shared" si="16"/>
        <v>0</v>
      </c>
      <c r="R92" s="79" t="b">
        <f t="shared" si="17"/>
        <v>0</v>
      </c>
    </row>
    <row r="93" spans="1:18" x14ac:dyDescent="0.25">
      <c r="A93" s="37" t="s">
        <v>231</v>
      </c>
      <c r="B93" s="37" t="s">
        <v>35</v>
      </c>
      <c r="C93" s="92">
        <v>0</v>
      </c>
      <c r="D93" s="87">
        <v>0</v>
      </c>
      <c r="E93" s="87">
        <v>0</v>
      </c>
      <c r="F93" s="87">
        <v>1</v>
      </c>
      <c r="G93" s="37">
        <v>0</v>
      </c>
      <c r="H93" s="22" t="s">
        <v>20</v>
      </c>
      <c r="I93" s="79" t="b">
        <f>IF(COUNTIF(ParametrosSemSeedFixa!$A:$A,Parametros!A93)&gt;0,FALSE,TRUE)</f>
        <v>1</v>
      </c>
      <c r="J93" s="79" t="b">
        <f>FALSE</f>
        <v>0</v>
      </c>
      <c r="K93" s="79" t="str">
        <f t="shared" si="15"/>
        <v>OK</v>
      </c>
      <c r="L93" s="79" t="str">
        <f>VLOOKUP(B93,Distribuições!$A$1:$F$13,6,FALSE)</f>
        <v>Parametro 1: média, Parametro 2: desvio padrão</v>
      </c>
      <c r="M93" s="79">
        <f>COUNTIF(Verificação_Parametros!$A:$A,Parametros!A93)</f>
        <v>1</v>
      </c>
      <c r="P93" s="79" t="b">
        <f>COUNTIF(Constantes!$A:$A,Parametros!A93)&gt;0</f>
        <v>0</v>
      </c>
      <c r="Q93" s="79" t="b">
        <f t="shared" si="16"/>
        <v>0</v>
      </c>
      <c r="R93" s="79" t="b">
        <f t="shared" si="17"/>
        <v>0</v>
      </c>
    </row>
    <row r="94" spans="1:18" x14ac:dyDescent="0.25">
      <c r="A94" s="37" t="s">
        <v>49</v>
      </c>
      <c r="B94" s="37" t="s">
        <v>453</v>
      </c>
      <c r="C94" s="92">
        <v>1.5141873417721501</v>
      </c>
      <c r="D94" s="87">
        <v>0.67893668548790098</v>
      </c>
      <c r="E94" s="87">
        <v>0</v>
      </c>
      <c r="F94" s="87">
        <v>19.374996723165701</v>
      </c>
      <c r="G94" s="37">
        <v>0</v>
      </c>
      <c r="H94" s="22" t="s">
        <v>20</v>
      </c>
      <c r="I94" s="79" t="b">
        <f>IF(COUNTIF(ParametrosSemSeedFixa!$A:$A,Parametros!A94)&gt;0,FALSE,TRUE)</f>
        <v>1</v>
      </c>
      <c r="J94" s="79" t="b">
        <f>FALSE</f>
        <v>0</v>
      </c>
      <c r="K94" s="79" t="str">
        <f t="shared" si="15"/>
        <v>OK</v>
      </c>
      <c r="L94" s="79" t="str">
        <f>VLOOKUP(B94,Distribuições!$A$1:$F$13,6,FALSE)</f>
        <v>Parametro 1: média, Parametro 2: desvio padrão, Parametro 3: mínimo, Parametro 4: máximo</v>
      </c>
      <c r="M94" s="79">
        <f>COUNTIF(Verificação_Parametros!$A:$A,Parametros!A94)</f>
        <v>1</v>
      </c>
      <c r="P94" s="79" t="b">
        <f>COUNTIF(Constantes!$A:$A,Parametros!A94)&gt;0</f>
        <v>0</v>
      </c>
      <c r="Q94" s="79" t="b">
        <f t="shared" si="16"/>
        <v>1</v>
      </c>
      <c r="R94" s="79" t="b">
        <f t="shared" si="17"/>
        <v>0</v>
      </c>
    </row>
    <row r="95" spans="1:18" x14ac:dyDescent="0.25">
      <c r="A95" s="37" t="s">
        <v>469</v>
      </c>
      <c r="B95" s="37" t="s">
        <v>453</v>
      </c>
      <c r="C95" s="93">
        <v>0</v>
      </c>
      <c r="D95" s="89">
        <v>0</v>
      </c>
      <c r="E95" s="87">
        <v>-1E-4</v>
      </c>
      <c r="F95" s="87">
        <v>10000000</v>
      </c>
      <c r="G95" s="37">
        <v>0</v>
      </c>
      <c r="H95" s="22" t="s">
        <v>20</v>
      </c>
      <c r="I95" s="79" t="b">
        <f>IF(COUNTIF(ParametrosSemSeedFixa!$A:$A,Parametros!A95)&gt;0,FALSE,TRUE)</f>
        <v>1</v>
      </c>
      <c r="J95" s="79" t="b">
        <f>FALSE</f>
        <v>0</v>
      </c>
      <c r="K95" s="79" t="str">
        <f t="shared" si="15"/>
        <v>OK</v>
      </c>
      <c r="L95" s="79" t="str">
        <f>VLOOKUP(B95,Distribuições!$A$1:$F$13,6,FALSE)</f>
        <v>Parametro 1: média, Parametro 2: desvio padrão, Parametro 3: mínimo, Parametro 4: máximo</v>
      </c>
      <c r="M95" s="79">
        <f>COUNTIF(Verificação_Parametros!$A:$A,Parametros!A95)</f>
        <v>1</v>
      </c>
      <c r="P95" s="79" t="b">
        <f>COUNTIF(Constantes!$A:$A,Parametros!A95)&gt;0</f>
        <v>0</v>
      </c>
      <c r="Q95" s="79" t="b">
        <f t="shared" si="16"/>
        <v>1</v>
      </c>
      <c r="R95" s="79" t="b">
        <f t="shared" si="17"/>
        <v>0</v>
      </c>
    </row>
    <row r="96" spans="1:18" x14ac:dyDescent="0.25">
      <c r="A96" s="37" t="s">
        <v>470</v>
      </c>
      <c r="B96" s="37" t="s">
        <v>453</v>
      </c>
      <c r="C96" s="93">
        <v>0</v>
      </c>
      <c r="D96" s="89">
        <v>0</v>
      </c>
      <c r="E96" s="87">
        <v>-1E-4</v>
      </c>
      <c r="F96" s="87">
        <v>10000000</v>
      </c>
      <c r="G96" s="37">
        <v>0</v>
      </c>
      <c r="H96" s="22" t="s">
        <v>20</v>
      </c>
      <c r="I96" s="79" t="b">
        <f>IF(COUNTIF(ParametrosSemSeedFixa!$A:$A,Parametros!A96)&gt;0,FALSE,TRUE)</f>
        <v>1</v>
      </c>
      <c r="J96" s="79" t="b">
        <f>FALSE</f>
        <v>0</v>
      </c>
      <c r="K96" s="79" t="str">
        <f t="shared" si="15"/>
        <v>OK</v>
      </c>
      <c r="L96" s="79" t="str">
        <f>VLOOKUP(B96,Distribuições!$A$1:$F$13,6,FALSE)</f>
        <v>Parametro 1: média, Parametro 2: desvio padrão, Parametro 3: mínimo, Parametro 4: máximo</v>
      </c>
      <c r="M96" s="79">
        <f>COUNTIF(Verificação_Parametros!$A:$A,Parametros!A96)</f>
        <v>1</v>
      </c>
      <c r="P96" s="79" t="b">
        <f>COUNTIF(Constantes!$A:$A,Parametros!A96)&gt;0</f>
        <v>0</v>
      </c>
      <c r="Q96" s="79" t="b">
        <f t="shared" si="16"/>
        <v>1</v>
      </c>
      <c r="R96" s="79" t="b">
        <f t="shared" si="17"/>
        <v>0</v>
      </c>
    </row>
    <row r="97" spans="1:18" x14ac:dyDescent="0.25">
      <c r="A97" s="37" t="s">
        <v>471</v>
      </c>
      <c r="B97" s="37" t="s">
        <v>453</v>
      </c>
      <c r="C97" s="93">
        <v>0</v>
      </c>
      <c r="D97" s="89">
        <v>0</v>
      </c>
      <c r="E97" s="89">
        <v>-1E-4</v>
      </c>
      <c r="F97" s="89">
        <v>10000000</v>
      </c>
      <c r="G97" s="37">
        <v>0</v>
      </c>
      <c r="H97" s="22" t="s">
        <v>20</v>
      </c>
      <c r="I97" s="79" t="b">
        <f>IF(COUNTIF(ParametrosSemSeedFixa!$A:$A,Parametros!A97)&gt;0,FALSE,TRUE)</f>
        <v>1</v>
      </c>
      <c r="J97" s="79" t="b">
        <f>FALSE</f>
        <v>0</v>
      </c>
      <c r="K97" s="79" t="str">
        <f t="shared" si="15"/>
        <v>OK</v>
      </c>
      <c r="L97" s="79" t="str">
        <f>VLOOKUP(B97,Distribuições!$A$1:$F$13,6,FALSE)</f>
        <v>Parametro 1: média, Parametro 2: desvio padrão, Parametro 3: mínimo, Parametro 4: máximo</v>
      </c>
      <c r="M97" s="79">
        <f>COUNTIF(Verificação_Parametros!$A:$A,Parametros!A97)</f>
        <v>1</v>
      </c>
      <c r="P97" s="79" t="b">
        <f>COUNTIF(Constantes!$A:$A,Parametros!A97)&gt;0</f>
        <v>0</v>
      </c>
      <c r="Q97" s="79" t="b">
        <f t="shared" si="16"/>
        <v>1</v>
      </c>
      <c r="R97" s="79" t="b">
        <f t="shared" si="17"/>
        <v>0</v>
      </c>
    </row>
    <row r="98" spans="1:18" x14ac:dyDescent="0.25">
      <c r="A98" s="37" t="s">
        <v>473</v>
      </c>
      <c r="B98" s="37" t="s">
        <v>453</v>
      </c>
      <c r="C98" s="92">
        <v>7.79104767029113</v>
      </c>
      <c r="D98" s="87">
        <v>6.8560419275731501</v>
      </c>
      <c r="E98" s="87">
        <v>-1E-4</v>
      </c>
      <c r="F98" s="87">
        <v>1000000</v>
      </c>
      <c r="G98" s="37">
        <v>0</v>
      </c>
      <c r="H98" s="22" t="s">
        <v>20</v>
      </c>
      <c r="I98" s="79" t="b">
        <f>IF(COUNTIF(ParametrosSemSeedFixa!$A:$A,Parametros!A98)&gt;0,FALSE,TRUE)</f>
        <v>1</v>
      </c>
      <c r="J98" s="79" t="b">
        <f>FALSE</f>
        <v>0</v>
      </c>
      <c r="K98" s="79" t="str">
        <f t="shared" si="15"/>
        <v>OK</v>
      </c>
      <c r="L98" s="79" t="str">
        <f>VLOOKUP(B98,Distribuições!$A$1:$F$13,6,FALSE)</f>
        <v>Parametro 1: média, Parametro 2: desvio padrão, Parametro 3: mínimo, Parametro 4: máximo</v>
      </c>
      <c r="M98" s="79">
        <f>COUNTIF(Verificação_Parametros!$A:$A,Parametros!A98)</f>
        <v>1</v>
      </c>
      <c r="P98" s="79" t="b">
        <f>COUNTIF(Constantes!$A:$A,Parametros!A98)&gt;0</f>
        <v>0</v>
      </c>
      <c r="Q98" s="79" t="b">
        <f t="shared" si="16"/>
        <v>1</v>
      </c>
      <c r="R98" s="79" t="b">
        <f t="shared" si="17"/>
        <v>0</v>
      </c>
    </row>
    <row r="99" spans="1:18" x14ac:dyDescent="0.25">
      <c r="A99" s="37" t="s">
        <v>472</v>
      </c>
      <c r="B99" s="37" t="s">
        <v>36</v>
      </c>
      <c r="C99" s="93">
        <f>D99-0.001</f>
        <v>53708.999000000003</v>
      </c>
      <c r="D99" s="89">
        <f>58709-5000</f>
        <v>53709</v>
      </c>
      <c r="E99" s="89">
        <f>D99+0.0001</f>
        <v>53709.000099999997</v>
      </c>
      <c r="F99" s="87"/>
      <c r="G99" s="37">
        <v>0</v>
      </c>
      <c r="H99" s="22" t="s">
        <v>20</v>
      </c>
      <c r="I99" s="79" t="b">
        <f>IF(COUNTIF(ParametrosSemSeedFixa!$A:$A,Parametros!A99)&gt;0,FALSE,TRUE)</f>
        <v>1</v>
      </c>
      <c r="J99" s="79" t="b">
        <f>FALSE</f>
        <v>0</v>
      </c>
      <c r="K99" s="79" t="str">
        <f t="shared" si="15"/>
        <v>OK</v>
      </c>
      <c r="L99" s="79" t="str">
        <f>VLOOKUP(B99,Distribuições!$A$1:$F$13,6,FALSE)</f>
        <v>Parametro 1: mínimo, Parametro 2: moda (valor mais provável), Parametro 3: máximo</v>
      </c>
      <c r="M99" s="79">
        <f>COUNTIF(Verificação_Parametros!$A:$A,Parametros!A99)</f>
        <v>1</v>
      </c>
      <c r="P99" s="79" t="b">
        <f>COUNTIF(Constantes!$A:$A,Parametros!A99)&gt;0</f>
        <v>0</v>
      </c>
      <c r="Q99" s="79" t="b">
        <f t="shared" si="16"/>
        <v>0</v>
      </c>
      <c r="R99" s="79" t="b">
        <f t="shared" si="17"/>
        <v>1</v>
      </c>
    </row>
    <row r="100" spans="1:18" x14ac:dyDescent="0.25">
      <c r="A100" s="37" t="s">
        <v>546</v>
      </c>
      <c r="B100" s="28" t="s">
        <v>35</v>
      </c>
      <c r="C100" s="93">
        <v>5259.74</v>
      </c>
      <c r="D100" s="89">
        <v>0</v>
      </c>
      <c r="E100" s="87"/>
      <c r="F100" s="87"/>
      <c r="G100" s="37">
        <v>0</v>
      </c>
      <c r="H100" s="22" t="s">
        <v>20</v>
      </c>
      <c r="I100" s="79" t="b">
        <f>IF(COUNTIF(ParametrosSemSeedFixa!$A:$A,Parametros!A100)&gt;0,FALSE,TRUE)</f>
        <v>1</v>
      </c>
      <c r="J100" s="79" t="b">
        <f>FALSE</f>
        <v>0</v>
      </c>
      <c r="K100" s="79" t="str">
        <f t="shared" si="15"/>
        <v>OK</v>
      </c>
      <c r="L100" s="79" t="str">
        <f>VLOOKUP(B100,Distribuições!$A$1:$F$13,6,FALSE)</f>
        <v>Parametro 1: média, Parametro 2: desvio padrão</v>
      </c>
      <c r="M100" s="79">
        <f>COUNTIF(Verificação_Parametros!$A:$A,Parametros!A100)</f>
        <v>1</v>
      </c>
      <c r="P100" s="79" t="b">
        <f>COUNTIF(Constantes!$A:$A,Parametros!A100)&gt;0</f>
        <v>0</v>
      </c>
      <c r="Q100" s="79" t="b">
        <f t="shared" si="16"/>
        <v>0</v>
      </c>
      <c r="R100" s="79" t="b">
        <f t="shared" si="17"/>
        <v>0</v>
      </c>
    </row>
    <row r="101" spans="1:18" x14ac:dyDescent="0.25">
      <c r="A101" s="37" t="s">
        <v>551</v>
      </c>
      <c r="B101" s="28" t="s">
        <v>35</v>
      </c>
      <c r="C101" s="93">
        <v>6038</v>
      </c>
      <c r="D101" s="89">
        <v>0</v>
      </c>
      <c r="E101" s="87"/>
      <c r="F101" s="87"/>
      <c r="G101" s="37">
        <v>0</v>
      </c>
      <c r="H101" s="22" t="s">
        <v>20</v>
      </c>
      <c r="I101" s="79" t="b">
        <f>IF(COUNTIF(ParametrosSemSeedFixa!$A:$A,Parametros!A101)&gt;0,FALSE,TRUE)</f>
        <v>1</v>
      </c>
      <c r="J101" s="79" t="b">
        <f>FALSE</f>
        <v>0</v>
      </c>
      <c r="K101" s="79" t="str">
        <f t="shared" si="15"/>
        <v>OK</v>
      </c>
      <c r="L101" s="79" t="str">
        <f>VLOOKUP(B101,Distribuições!$A$1:$F$13,6,FALSE)</f>
        <v>Parametro 1: média, Parametro 2: desvio padrão</v>
      </c>
      <c r="M101" s="79">
        <f>COUNTIF(Verificação_Parametros!$A:$A,Parametros!A101)</f>
        <v>1</v>
      </c>
      <c r="P101" s="79" t="b">
        <f>COUNTIF(Constantes!$A:$A,Parametros!A101)&gt;0</f>
        <v>0</v>
      </c>
      <c r="Q101" s="79" t="b">
        <f t="shared" si="16"/>
        <v>0</v>
      </c>
      <c r="R101" s="79" t="b">
        <f t="shared" si="17"/>
        <v>0</v>
      </c>
    </row>
    <row r="102" spans="1:18" x14ac:dyDescent="0.25">
      <c r="A102" s="37" t="s">
        <v>552</v>
      </c>
      <c r="B102" s="37" t="s">
        <v>36</v>
      </c>
      <c r="C102" s="93">
        <v>1.0000000000000001E-5</v>
      </c>
      <c r="D102" s="89">
        <f t="shared" ref="D102:D104" si="18">C102*1.1</f>
        <v>1.1000000000000001E-5</v>
      </c>
      <c r="E102" s="89">
        <f t="shared" ref="E102:E104" si="19">D102*1.1</f>
        <v>1.2100000000000003E-5</v>
      </c>
      <c r="F102" s="87"/>
      <c r="G102" s="37">
        <v>0</v>
      </c>
      <c r="H102" s="22" t="s">
        <v>20</v>
      </c>
      <c r="I102" s="79" t="b">
        <f>IF(COUNTIF(ParametrosSemSeedFixa!$A:$A,Parametros!A102)&gt;0,FALSE,TRUE)</f>
        <v>1</v>
      </c>
      <c r="J102" s="79" t="b">
        <f>FALSE</f>
        <v>0</v>
      </c>
      <c r="K102" s="79" t="str">
        <f t="shared" si="15"/>
        <v>OK</v>
      </c>
      <c r="L102" s="79" t="str">
        <f>VLOOKUP(B102,Distribuições!$A$1:$F$13,6,FALSE)</f>
        <v>Parametro 1: mínimo, Parametro 2: moda (valor mais provável), Parametro 3: máximo</v>
      </c>
      <c r="M102" s="79">
        <f>COUNTIF(Verificação_Parametros!$A:$A,Parametros!A102)</f>
        <v>1</v>
      </c>
      <c r="P102" s="79" t="b">
        <f>COUNTIF(Constantes!$A:$A,Parametros!A102)&gt;0</f>
        <v>0</v>
      </c>
      <c r="Q102" s="79" t="b">
        <f t="shared" si="16"/>
        <v>0</v>
      </c>
      <c r="R102" s="79" t="b">
        <f t="shared" si="17"/>
        <v>1</v>
      </c>
    </row>
    <row r="103" spans="1:18" x14ac:dyDescent="0.25">
      <c r="A103" s="37" t="s">
        <v>553</v>
      </c>
      <c r="B103" s="37" t="s">
        <v>36</v>
      </c>
      <c r="C103" s="93">
        <v>1.0000000000000001E-5</v>
      </c>
      <c r="D103" s="89">
        <f t="shared" si="18"/>
        <v>1.1000000000000001E-5</v>
      </c>
      <c r="E103" s="89">
        <f t="shared" si="19"/>
        <v>1.2100000000000003E-5</v>
      </c>
      <c r="F103" s="87"/>
      <c r="G103" s="37">
        <v>0</v>
      </c>
      <c r="H103" s="22" t="s">
        <v>20</v>
      </c>
      <c r="I103" s="79" t="b">
        <f>IF(COUNTIF(ParametrosSemSeedFixa!$A:$A,Parametros!A103)&gt;0,FALSE,TRUE)</f>
        <v>1</v>
      </c>
      <c r="J103" s="79" t="b">
        <f>FALSE</f>
        <v>0</v>
      </c>
      <c r="K103" s="79" t="str">
        <f t="shared" si="15"/>
        <v>OK</v>
      </c>
      <c r="L103" s="79" t="str">
        <f>VLOOKUP(B103,Distribuições!$A$1:$F$13,6,FALSE)</f>
        <v>Parametro 1: mínimo, Parametro 2: moda (valor mais provável), Parametro 3: máximo</v>
      </c>
      <c r="M103" s="79">
        <f>COUNTIF(Verificação_Parametros!$A:$A,Parametros!A103)</f>
        <v>1</v>
      </c>
      <c r="P103" s="79" t="b">
        <f>COUNTIF(Constantes!$A:$A,Parametros!A103)&gt;0</f>
        <v>0</v>
      </c>
      <c r="Q103" s="79" t="b">
        <f t="shared" si="16"/>
        <v>0</v>
      </c>
      <c r="R103" s="79" t="b">
        <f t="shared" si="17"/>
        <v>1</v>
      </c>
    </row>
    <row r="104" spans="1:18" x14ac:dyDescent="0.25">
      <c r="A104" s="37" t="s">
        <v>554</v>
      </c>
      <c r="B104" s="37" t="s">
        <v>36</v>
      </c>
      <c r="C104" s="93">
        <v>1.0000000000000001E-5</v>
      </c>
      <c r="D104" s="89">
        <f t="shared" si="18"/>
        <v>1.1000000000000001E-5</v>
      </c>
      <c r="E104" s="89">
        <f t="shared" si="19"/>
        <v>1.2100000000000003E-5</v>
      </c>
      <c r="F104" s="87"/>
      <c r="G104" s="37">
        <v>0</v>
      </c>
      <c r="H104" s="22" t="s">
        <v>20</v>
      </c>
      <c r="I104" s="79" t="b">
        <f>IF(COUNTIF(ParametrosSemSeedFixa!$A:$A,Parametros!A104)&gt;0,FALSE,TRUE)</f>
        <v>1</v>
      </c>
      <c r="J104" s="79" t="b">
        <f>FALSE</f>
        <v>0</v>
      </c>
      <c r="K104" s="79" t="str">
        <f t="shared" si="15"/>
        <v>OK</v>
      </c>
      <c r="L104" s="79" t="str">
        <f>VLOOKUP(B104,Distribuições!$A$1:$F$13,6,FALSE)</f>
        <v>Parametro 1: mínimo, Parametro 2: moda (valor mais provável), Parametro 3: máximo</v>
      </c>
      <c r="M104" s="79">
        <f>COUNTIF(Verificação_Parametros!$A:$A,Parametros!A104)</f>
        <v>1</v>
      </c>
      <c r="P104" s="79" t="b">
        <f>COUNTIF(Constantes!$A:$A,Parametros!A104)&gt;0</f>
        <v>0</v>
      </c>
      <c r="Q104" s="79" t="b">
        <f t="shared" si="16"/>
        <v>0</v>
      </c>
      <c r="R104" s="79" t="b">
        <f t="shared" si="17"/>
        <v>1</v>
      </c>
    </row>
    <row r="105" spans="1:18" x14ac:dyDescent="0.25">
      <c r="A105" s="37" t="s">
        <v>545</v>
      </c>
      <c r="B105" s="37" t="s">
        <v>456</v>
      </c>
      <c r="C105" s="93">
        <f>0.5*3/5</f>
        <v>0.3</v>
      </c>
      <c r="D105" s="87"/>
      <c r="E105" s="87"/>
      <c r="F105" s="87"/>
      <c r="G105" s="37">
        <v>0</v>
      </c>
      <c r="H105" s="22" t="s">
        <v>20</v>
      </c>
      <c r="I105" s="79" t="b">
        <f>IF(COUNTIF(ParametrosSemSeedFixa!$A:$A,Parametros!A105)&gt;0,FALSE,TRUE)</f>
        <v>1</v>
      </c>
      <c r="J105" s="79" t="b">
        <f>FALSE</f>
        <v>0</v>
      </c>
      <c r="K105" s="79" t="str">
        <f t="shared" si="15"/>
        <v>OK</v>
      </c>
      <c r="L105" s="79" t="str">
        <f>VLOOKUP(B105,Distribuições!$A$1:$F$13,6,FALSE)</f>
        <v>Parametro 1: taxa (eventos / ano)</v>
      </c>
      <c r="M105" s="79">
        <f>COUNTIF(Verificação_Parametros!$A:$A,Parametros!A105)</f>
        <v>1</v>
      </c>
      <c r="P105" s="79" t="b">
        <f>COUNTIF(Constantes!$A:$A,Parametros!A105)&gt;0</f>
        <v>0</v>
      </c>
      <c r="Q105" s="79" t="b">
        <f t="shared" si="16"/>
        <v>0</v>
      </c>
      <c r="R105" s="79" t="b">
        <f t="shared" si="17"/>
        <v>0</v>
      </c>
    </row>
    <row r="106" spans="1:18" x14ac:dyDescent="0.25">
      <c r="A106" s="37" t="s">
        <v>547</v>
      </c>
      <c r="B106" s="37" t="s">
        <v>456</v>
      </c>
      <c r="C106" s="92">
        <f>3/5</f>
        <v>0.6</v>
      </c>
      <c r="D106" s="87"/>
      <c r="E106" s="87"/>
      <c r="F106" s="87"/>
      <c r="G106" s="37">
        <v>0</v>
      </c>
      <c r="H106" s="22" t="s">
        <v>20</v>
      </c>
      <c r="I106" s="79" t="b">
        <f>IF(COUNTIF(ParametrosSemSeedFixa!$A:$A,Parametros!A106)&gt;0,FALSE,TRUE)</f>
        <v>1</v>
      </c>
      <c r="J106" s="79" t="b">
        <f>FALSE</f>
        <v>0</v>
      </c>
      <c r="K106" s="79" t="str">
        <f t="shared" si="15"/>
        <v>OK</v>
      </c>
      <c r="L106" s="79" t="str">
        <f>VLOOKUP(B106,Distribuições!$A$1:$F$13,6,FALSE)</f>
        <v>Parametro 1: taxa (eventos / ano)</v>
      </c>
      <c r="M106" s="79">
        <f>COUNTIF(Verificação_Parametros!$A:$A,Parametros!A106)</f>
        <v>1</v>
      </c>
      <c r="P106" s="79" t="b">
        <f>COUNTIF(Constantes!$A:$A,Parametros!A106)&gt;0</f>
        <v>0</v>
      </c>
      <c r="Q106" s="79" t="b">
        <f t="shared" si="16"/>
        <v>0</v>
      </c>
      <c r="R106" s="79" t="b">
        <f t="shared" si="17"/>
        <v>0</v>
      </c>
    </row>
    <row r="107" spans="1:18" x14ac:dyDescent="0.25">
      <c r="A107" s="37" t="s">
        <v>548</v>
      </c>
      <c r="B107" s="37" t="s">
        <v>456</v>
      </c>
      <c r="C107" s="92">
        <v>0</v>
      </c>
      <c r="D107" s="87"/>
      <c r="E107" s="87"/>
      <c r="F107" s="87"/>
      <c r="G107" s="37">
        <v>0</v>
      </c>
      <c r="H107" s="22" t="s">
        <v>20</v>
      </c>
      <c r="I107" s="79" t="b">
        <f>IF(COUNTIF(ParametrosSemSeedFixa!$A:$A,Parametros!A107)&gt;0,FALSE,TRUE)</f>
        <v>1</v>
      </c>
      <c r="J107" s="79" t="b">
        <f>FALSE</f>
        <v>0</v>
      </c>
      <c r="K107" s="79" t="str">
        <f t="shared" si="15"/>
        <v>OK</v>
      </c>
      <c r="L107" s="79" t="str">
        <f>VLOOKUP(B107,Distribuições!$A$1:$F$13,6,FALSE)</f>
        <v>Parametro 1: taxa (eventos / ano)</v>
      </c>
      <c r="M107" s="79">
        <f>COUNTIF(Verificação_Parametros!$A:$A,Parametros!A107)</f>
        <v>1</v>
      </c>
      <c r="P107" s="79" t="b">
        <f>COUNTIF(Constantes!$A:$A,Parametros!A107)&gt;0</f>
        <v>0</v>
      </c>
      <c r="Q107" s="79" t="b">
        <f t="shared" si="16"/>
        <v>0</v>
      </c>
      <c r="R107" s="79" t="b">
        <f t="shared" si="17"/>
        <v>0</v>
      </c>
    </row>
    <row r="108" spans="1:18" x14ac:dyDescent="0.25">
      <c r="A108" s="37" t="s">
        <v>549</v>
      </c>
      <c r="B108" s="37" t="s">
        <v>456</v>
      </c>
      <c r="C108" s="92">
        <v>0</v>
      </c>
      <c r="D108" s="87"/>
      <c r="E108" s="87"/>
      <c r="F108" s="87"/>
      <c r="G108" s="37">
        <v>0</v>
      </c>
      <c r="H108" s="22" t="s">
        <v>20</v>
      </c>
      <c r="I108" s="79" t="b">
        <f>IF(COUNTIF(ParametrosSemSeedFixa!$A:$A,Parametros!A108)&gt;0,FALSE,TRUE)</f>
        <v>1</v>
      </c>
      <c r="J108" s="79" t="b">
        <f>FALSE</f>
        <v>0</v>
      </c>
      <c r="K108" s="79" t="str">
        <f t="shared" si="15"/>
        <v>OK</v>
      </c>
      <c r="L108" s="79" t="str">
        <f>VLOOKUP(B108,Distribuições!$A$1:$F$13,6,FALSE)</f>
        <v>Parametro 1: taxa (eventos / ano)</v>
      </c>
      <c r="M108" s="79">
        <f>COUNTIF(Verificação_Parametros!$A:$A,Parametros!A108)</f>
        <v>1</v>
      </c>
      <c r="P108" s="79" t="b">
        <f>COUNTIF(Constantes!$A:$A,Parametros!A108)&gt;0</f>
        <v>0</v>
      </c>
      <c r="Q108" s="79" t="b">
        <f t="shared" si="16"/>
        <v>0</v>
      </c>
      <c r="R108" s="79" t="b">
        <f t="shared" si="17"/>
        <v>0</v>
      </c>
    </row>
    <row r="109" spans="1:18" x14ac:dyDescent="0.25">
      <c r="A109" s="37" t="s">
        <v>550</v>
      </c>
      <c r="B109" s="37" t="s">
        <v>456</v>
      </c>
      <c r="C109" s="92">
        <v>0</v>
      </c>
      <c r="D109" s="87"/>
      <c r="E109" s="87"/>
      <c r="F109" s="87"/>
      <c r="G109" s="37">
        <v>0</v>
      </c>
      <c r="H109" s="22" t="s">
        <v>20</v>
      </c>
      <c r="I109" s="79" t="b">
        <f>IF(COUNTIF(ParametrosSemSeedFixa!$A:$A,Parametros!A109)&gt;0,FALSE,TRUE)</f>
        <v>1</v>
      </c>
      <c r="J109" s="79" t="b">
        <f>FALSE</f>
        <v>0</v>
      </c>
      <c r="K109" s="79" t="str">
        <f t="shared" si="15"/>
        <v>OK</v>
      </c>
      <c r="L109" s="79" t="str">
        <f>VLOOKUP(B109,Distribuições!$A$1:$F$13,6,FALSE)</f>
        <v>Parametro 1: taxa (eventos / ano)</v>
      </c>
      <c r="M109" s="79">
        <f>COUNTIF(Verificação_Parametros!$A:$A,Parametros!A109)</f>
        <v>1</v>
      </c>
      <c r="P109" s="79" t="b">
        <f>COUNTIF(Constantes!$A:$A,Parametros!A109)&gt;0</f>
        <v>0</v>
      </c>
      <c r="Q109" s="79" t="b">
        <f t="shared" si="16"/>
        <v>0</v>
      </c>
      <c r="R109" s="79" t="b">
        <f t="shared" si="17"/>
        <v>0</v>
      </c>
    </row>
    <row r="110" spans="1:18" x14ac:dyDescent="0.25">
      <c r="A110" s="37" t="s">
        <v>172</v>
      </c>
      <c r="B110" s="37" t="s">
        <v>36</v>
      </c>
      <c r="C110" s="92">
        <v>9.9999999999999995E-8</v>
      </c>
      <c r="D110" s="87">
        <v>9.9999999999999995E-7</v>
      </c>
      <c r="E110" s="87">
        <v>1.0000000000000001E-5</v>
      </c>
      <c r="F110" s="87"/>
      <c r="G110" s="37">
        <v>0</v>
      </c>
      <c r="H110" s="22" t="s">
        <v>20</v>
      </c>
      <c r="I110" s="79" t="b">
        <f>IF(COUNTIF(ParametrosSemSeedFixa!$A:$A,Parametros!A110)&gt;0,FALSE,TRUE)</f>
        <v>1</v>
      </c>
      <c r="J110" s="79" t="b">
        <f>FALSE</f>
        <v>0</v>
      </c>
      <c r="K110" s="79" t="str">
        <f t="shared" si="15"/>
        <v>OK</v>
      </c>
      <c r="L110" s="79" t="str">
        <f>VLOOKUP(B110,Distribuições!$A$1:$F$13,6,FALSE)</f>
        <v>Parametro 1: mínimo, Parametro 2: moda (valor mais provável), Parametro 3: máximo</v>
      </c>
      <c r="M110" s="79">
        <f>COUNTIF(Verificação_Parametros!$A:$A,Parametros!A110)</f>
        <v>1</v>
      </c>
      <c r="P110" s="79" t="b">
        <f>COUNTIF(Constantes!$A:$A,Parametros!A110)&gt;0</f>
        <v>0</v>
      </c>
      <c r="Q110" s="79" t="b">
        <f t="shared" si="16"/>
        <v>0</v>
      </c>
      <c r="R110" s="79" t="b">
        <f t="shared" si="17"/>
        <v>1</v>
      </c>
    </row>
    <row r="111" spans="1:18" x14ac:dyDescent="0.25">
      <c r="A111" s="37" t="s">
        <v>223</v>
      </c>
      <c r="B111" s="37" t="s">
        <v>36</v>
      </c>
      <c r="C111" s="92">
        <v>9.9999999999999995E-8</v>
      </c>
      <c r="D111" s="87">
        <v>9.9999999999999995E-7</v>
      </c>
      <c r="E111" s="87">
        <v>1.0000000000000001E-5</v>
      </c>
      <c r="F111" s="87"/>
      <c r="G111" s="37">
        <v>0</v>
      </c>
      <c r="H111" s="22" t="s">
        <v>20</v>
      </c>
      <c r="I111" s="79" t="b">
        <f>IF(COUNTIF(ParametrosSemSeedFixa!$A:$A,Parametros!A111)&gt;0,FALSE,TRUE)</f>
        <v>1</v>
      </c>
      <c r="J111" s="79" t="b">
        <f>FALSE</f>
        <v>0</v>
      </c>
      <c r="K111" s="79" t="str">
        <f t="shared" si="15"/>
        <v>OK</v>
      </c>
      <c r="L111" s="79" t="str">
        <f>VLOOKUP(B111,Distribuições!$A$1:$F$13,6,FALSE)</f>
        <v>Parametro 1: mínimo, Parametro 2: moda (valor mais provável), Parametro 3: máximo</v>
      </c>
      <c r="M111" s="79">
        <f>COUNTIF(Verificação_Parametros!$A:$A,Parametros!A111)</f>
        <v>1</v>
      </c>
      <c r="P111" s="79" t="b">
        <f>COUNTIF(Constantes!$A:$A,Parametros!A111)&gt;0</f>
        <v>0</v>
      </c>
      <c r="Q111" s="79" t="b">
        <f t="shared" si="16"/>
        <v>0</v>
      </c>
      <c r="R111" s="79" t="b">
        <f t="shared" si="17"/>
        <v>1</v>
      </c>
    </row>
    <row r="112" spans="1:18" x14ac:dyDescent="0.25">
      <c r="A112" s="37" t="s">
        <v>154</v>
      </c>
      <c r="B112" s="37" t="s">
        <v>36</v>
      </c>
      <c r="C112" s="93">
        <f>D112-1</f>
        <v>1999</v>
      </c>
      <c r="D112" s="89">
        <v>2000</v>
      </c>
      <c r="E112" s="89">
        <f>D112+0.00001</f>
        <v>2000.00001</v>
      </c>
      <c r="F112" s="87"/>
      <c r="G112" s="37">
        <v>0</v>
      </c>
      <c r="H112" s="22" t="s">
        <v>20</v>
      </c>
      <c r="I112" s="79" t="b">
        <f>IF(COUNTIF(ParametrosSemSeedFixa!$A:$A,Parametros!A112)&gt;0,FALSE,TRUE)</f>
        <v>1</v>
      </c>
      <c r="J112" s="79" t="b">
        <f>FALSE</f>
        <v>0</v>
      </c>
      <c r="K112" s="79" t="str">
        <f t="shared" si="15"/>
        <v>OK</v>
      </c>
      <c r="L112" s="79" t="str">
        <f>VLOOKUP(B112,Distribuições!$A$1:$F$13,6,FALSE)</f>
        <v>Parametro 1: mínimo, Parametro 2: moda (valor mais provável), Parametro 3: máximo</v>
      </c>
      <c r="M112" s="79">
        <f>COUNTIF(Verificação_Parametros!$A:$A,Parametros!A112)</f>
        <v>1</v>
      </c>
      <c r="P112" s="79" t="b">
        <f>COUNTIF(Constantes!$A:$A,Parametros!A112)&gt;0</f>
        <v>0</v>
      </c>
      <c r="Q112" s="79" t="b">
        <f t="shared" si="16"/>
        <v>0</v>
      </c>
      <c r="R112" s="79" t="b">
        <f t="shared" si="17"/>
        <v>1</v>
      </c>
    </row>
    <row r="113" spans="1:18" x14ac:dyDescent="0.25">
      <c r="A113" s="37" t="s">
        <v>83</v>
      </c>
      <c r="B113" s="37" t="s">
        <v>35</v>
      </c>
      <c r="C113" s="92">
        <v>0</v>
      </c>
      <c r="D113" s="87">
        <v>0</v>
      </c>
      <c r="E113" s="87">
        <v>0</v>
      </c>
      <c r="F113" s="87">
        <v>1</v>
      </c>
      <c r="G113" s="37">
        <v>0</v>
      </c>
      <c r="H113" s="22" t="s">
        <v>21</v>
      </c>
      <c r="I113" s="79" t="b">
        <f>IF(COUNTIF(ParametrosSemSeedFixa!$A:$A,Parametros!A113)&gt;0,FALSE,TRUE)</f>
        <v>1</v>
      </c>
      <c r="J113" s="79" t="b">
        <f>FALSE</f>
        <v>0</v>
      </c>
      <c r="K113" s="79" t="str">
        <f t="shared" ref="K113:K149" si="20">IF(AND(B113="normal",NOT(COUNT(C113:D113)=2)),"Dados Incorretos",
IF(AND(B113="triangular",NOT(COUNT(C113:E113)=3)),"Dados Incorretos",
IF(AND(B113="poisson",NOT(COUNT(C113:D113)=1)),"Dados Incorretos",
IF(AND(B113="normaltruncada",NOT(COUNT(C113:F113)=4)),"Dados Incorretos",
IF(AND(B113="uniforme",NOT(COUNT(C113:D113)=2)),"Dados Incorretos",
IF(AND(B113="poisson_percentual_eventos",NOT(COUNT(C113:D113)=1)),"Dados Incorretos","OK"))))))</f>
        <v>OK</v>
      </c>
      <c r="L113" s="79" t="str">
        <f>VLOOKUP(B113,Distribuições!$A$1:$F$13,6,FALSE)</f>
        <v>Parametro 1: média, Parametro 2: desvio padrão</v>
      </c>
      <c r="M113" s="79">
        <f>COUNTIF(Verificação_Parametros!$A:$A,Parametros!A113)</f>
        <v>1</v>
      </c>
      <c r="P113" s="79" t="b">
        <f>COUNTIF(Constantes!$A:$A,Parametros!A113)&gt;0</f>
        <v>0</v>
      </c>
      <c r="Q113" s="79" t="b">
        <f t="shared" ref="Q113:Q149" si="21">AND(F113&gt;C113,E113 &lt; C113)</f>
        <v>0</v>
      </c>
      <c r="R113" s="79" t="b">
        <f t="shared" ref="R113:R149" si="22">AND(E113&gt;D113,C113 &lt; D113)</f>
        <v>0</v>
      </c>
    </row>
    <row r="114" spans="1:18" x14ac:dyDescent="0.25">
      <c r="A114" s="37" t="s">
        <v>219</v>
      </c>
      <c r="B114" s="37" t="s">
        <v>456</v>
      </c>
      <c r="C114" s="93">
        <v>0</v>
      </c>
      <c r="D114" s="87"/>
      <c r="E114" s="87"/>
      <c r="F114" s="87"/>
      <c r="G114" s="37">
        <v>0</v>
      </c>
      <c r="H114" s="22" t="s">
        <v>21</v>
      </c>
      <c r="I114" s="79" t="b">
        <f>IF(COUNTIF(ParametrosSemSeedFixa!$A:$A,Parametros!A114)&gt;0,FALSE,TRUE)</f>
        <v>1</v>
      </c>
      <c r="J114" s="79" t="b">
        <f>FALSE</f>
        <v>0</v>
      </c>
      <c r="K114" s="79" t="str">
        <f t="shared" si="20"/>
        <v>OK</v>
      </c>
      <c r="L114" s="79" t="str">
        <f>VLOOKUP(B114,Distribuições!$A$1:$F$13,6,FALSE)</f>
        <v>Parametro 1: taxa (eventos / ano)</v>
      </c>
      <c r="M114" s="79">
        <f>COUNTIF(Verificação_Parametros!$A:$A,Parametros!A114)</f>
        <v>1</v>
      </c>
      <c r="P114" s="79" t="b">
        <f>COUNTIF(Constantes!$A:$A,Parametros!A114)&gt;0</f>
        <v>0</v>
      </c>
      <c r="Q114" s="79" t="b">
        <f t="shared" si="21"/>
        <v>0</v>
      </c>
      <c r="R114" s="79" t="b">
        <f t="shared" si="22"/>
        <v>0</v>
      </c>
    </row>
    <row r="115" spans="1:18" x14ac:dyDescent="0.25">
      <c r="A115" s="37" t="s">
        <v>232</v>
      </c>
      <c r="B115" s="37" t="s">
        <v>453</v>
      </c>
      <c r="C115" s="92">
        <v>1.8411967779056401E-2</v>
      </c>
      <c r="D115" s="87">
        <v>1.19043389204038E-2</v>
      </c>
      <c r="E115" s="87">
        <v>0</v>
      </c>
      <c r="F115" s="87">
        <v>1</v>
      </c>
      <c r="G115" s="37">
        <v>0</v>
      </c>
      <c r="H115" s="22" t="s">
        <v>21</v>
      </c>
      <c r="I115" s="79" t="b">
        <f>IF(COUNTIF(ParametrosSemSeedFixa!$A:$A,Parametros!A115)&gt;0,FALSE,TRUE)</f>
        <v>1</v>
      </c>
      <c r="J115" s="79" t="b">
        <f>FALSE</f>
        <v>0</v>
      </c>
      <c r="K115" s="79" t="str">
        <f t="shared" si="20"/>
        <v>OK</v>
      </c>
      <c r="L115" s="79" t="str">
        <f>VLOOKUP(B115,Distribuições!$A$1:$F$13,6,FALSE)</f>
        <v>Parametro 1: média, Parametro 2: desvio padrão, Parametro 3: mínimo, Parametro 4: máximo</v>
      </c>
      <c r="M115" s="79">
        <f>COUNTIF(Verificação_Parametros!$A:$A,Parametros!A115)</f>
        <v>1</v>
      </c>
      <c r="P115" s="79" t="b">
        <f>COUNTIF(Constantes!$A:$A,Parametros!A115)&gt;0</f>
        <v>0</v>
      </c>
      <c r="Q115" s="79" t="b">
        <f t="shared" si="21"/>
        <v>1</v>
      </c>
      <c r="R115" s="79" t="b">
        <f t="shared" si="22"/>
        <v>0</v>
      </c>
    </row>
    <row r="116" spans="1:18" x14ac:dyDescent="0.25">
      <c r="A116" s="37" t="s">
        <v>236</v>
      </c>
      <c r="B116" s="37" t="s">
        <v>453</v>
      </c>
      <c r="C116" s="92">
        <v>2.7216029276428601E-3</v>
      </c>
      <c r="D116" s="87">
        <v>2.4542542596469701E-3</v>
      </c>
      <c r="E116" s="87">
        <v>0</v>
      </c>
      <c r="F116" s="87">
        <v>1</v>
      </c>
      <c r="G116" s="37">
        <v>0</v>
      </c>
      <c r="H116" s="22" t="s">
        <v>21</v>
      </c>
      <c r="I116" s="79" t="b">
        <f>IF(COUNTIF(ParametrosSemSeedFixa!$A:$A,Parametros!A116)&gt;0,FALSE,TRUE)</f>
        <v>1</v>
      </c>
      <c r="J116" s="79" t="b">
        <f>FALSE</f>
        <v>0</v>
      </c>
      <c r="K116" s="79" t="str">
        <f t="shared" si="20"/>
        <v>OK</v>
      </c>
      <c r="L116" s="79" t="str">
        <f>VLOOKUP(B116,Distribuições!$A$1:$F$13,6,FALSE)</f>
        <v>Parametro 1: média, Parametro 2: desvio padrão, Parametro 3: mínimo, Parametro 4: máximo</v>
      </c>
      <c r="M116" s="79">
        <f>COUNTIF(Verificação_Parametros!$A:$A,Parametros!A116)</f>
        <v>1</v>
      </c>
      <c r="P116" s="79" t="b">
        <f>COUNTIF(Constantes!$A:$A,Parametros!A116)&gt;0</f>
        <v>0</v>
      </c>
      <c r="Q116" s="79" t="b">
        <f t="shared" si="21"/>
        <v>1</v>
      </c>
      <c r="R116" s="79" t="b">
        <f t="shared" si="22"/>
        <v>0</v>
      </c>
    </row>
    <row r="117" spans="1:18" x14ac:dyDescent="0.25">
      <c r="A117" s="37" t="s">
        <v>224</v>
      </c>
      <c r="B117" s="37" t="s">
        <v>453</v>
      </c>
      <c r="C117" s="92">
        <v>3.4465931667330599E-2</v>
      </c>
      <c r="D117" s="87">
        <v>1.0951524049799001E-2</v>
      </c>
      <c r="E117" s="87">
        <v>0</v>
      </c>
      <c r="F117" s="87">
        <v>1</v>
      </c>
      <c r="G117" s="37">
        <v>0</v>
      </c>
      <c r="H117" s="22" t="s">
        <v>21</v>
      </c>
      <c r="I117" s="79" t="b">
        <f>IF(COUNTIF(ParametrosSemSeedFixa!$A:$A,Parametros!A117)&gt;0,FALSE,TRUE)</f>
        <v>1</v>
      </c>
      <c r="J117" s="79" t="b">
        <f>FALSE</f>
        <v>0</v>
      </c>
      <c r="K117" s="79" t="str">
        <f t="shared" si="20"/>
        <v>OK</v>
      </c>
      <c r="L117" s="79" t="str">
        <f>VLOOKUP(B117,Distribuições!$A$1:$F$13,6,FALSE)</f>
        <v>Parametro 1: média, Parametro 2: desvio padrão, Parametro 3: mínimo, Parametro 4: máximo</v>
      </c>
      <c r="M117" s="79">
        <f>COUNTIF(Verificação_Parametros!$A:$A,Parametros!A117)</f>
        <v>1</v>
      </c>
      <c r="P117" s="79" t="b">
        <f>COUNTIF(Constantes!$A:$A,Parametros!A117)&gt;0</f>
        <v>0</v>
      </c>
      <c r="Q117" s="79" t="b">
        <f t="shared" si="21"/>
        <v>1</v>
      </c>
      <c r="R117" s="79" t="b">
        <f t="shared" si="22"/>
        <v>0</v>
      </c>
    </row>
    <row r="118" spans="1:18" x14ac:dyDescent="0.25">
      <c r="A118" s="37" t="s">
        <v>228</v>
      </c>
      <c r="B118" s="37" t="s">
        <v>491</v>
      </c>
      <c r="C118" s="93">
        <f>(1/75)</f>
        <v>1.3333333333333334E-2</v>
      </c>
      <c r="D118" s="87"/>
      <c r="E118" s="87"/>
      <c r="F118" s="87"/>
      <c r="G118" s="37">
        <v>0</v>
      </c>
      <c r="H118" s="22" t="s">
        <v>21</v>
      </c>
      <c r="I118" s="79" t="b">
        <f>IF(COUNTIF(ParametrosSemSeedFixa!$A:$A,Parametros!A118)&gt;0,FALSE,TRUE)</f>
        <v>1</v>
      </c>
      <c r="J118" s="79" t="b">
        <f>FALSE</f>
        <v>0</v>
      </c>
      <c r="K118" s="79" t="str">
        <f t="shared" si="20"/>
        <v>OK</v>
      </c>
      <c r="L118" s="79" t="str">
        <f>VLOOKUP(B118,Distribuições!$A$1:$F$13,6,FALSE)</f>
        <v>Parametro 1: taxa (eventos / ano)</v>
      </c>
      <c r="M118" s="79">
        <f>COUNTIF(Verificação_Parametros!$A:$A,Parametros!A118)</f>
        <v>1</v>
      </c>
      <c r="P118" s="79" t="b">
        <f>COUNTIF(Constantes!$A:$A,Parametros!A118)&gt;0</f>
        <v>0</v>
      </c>
      <c r="Q118" s="79" t="b">
        <f t="shared" si="21"/>
        <v>0</v>
      </c>
      <c r="R118" s="79" t="b">
        <f t="shared" si="22"/>
        <v>0</v>
      </c>
    </row>
    <row r="119" spans="1:18" x14ac:dyDescent="0.25">
      <c r="A119" s="37" t="s">
        <v>233</v>
      </c>
      <c r="B119" s="37" t="s">
        <v>453</v>
      </c>
      <c r="C119" s="92">
        <v>4.6029919447641001E-3</v>
      </c>
      <c r="D119" s="87">
        <v>6.0407856943003697E-3</v>
      </c>
      <c r="E119" s="87">
        <v>0</v>
      </c>
      <c r="F119" s="87">
        <v>1</v>
      </c>
      <c r="G119" s="37">
        <v>0</v>
      </c>
      <c r="H119" s="22" t="s">
        <v>21</v>
      </c>
      <c r="I119" s="79" t="b">
        <f>IF(COUNTIF(ParametrosSemSeedFixa!$A:$A,Parametros!A119)&gt;0,FALSE,TRUE)</f>
        <v>1</v>
      </c>
      <c r="J119" s="79" t="b">
        <f>FALSE</f>
        <v>0</v>
      </c>
      <c r="K119" s="79" t="str">
        <f t="shared" si="20"/>
        <v>OK</v>
      </c>
      <c r="L119" s="79" t="str">
        <f>VLOOKUP(B119,Distribuições!$A$1:$F$13,6,FALSE)</f>
        <v>Parametro 1: média, Parametro 2: desvio padrão, Parametro 3: mínimo, Parametro 4: máximo</v>
      </c>
      <c r="M119" s="79">
        <f>COUNTIF(Verificação_Parametros!$A:$A,Parametros!A119)</f>
        <v>1</v>
      </c>
      <c r="P119" s="79" t="b">
        <f>COUNTIF(Constantes!$A:$A,Parametros!A119)&gt;0</f>
        <v>0</v>
      </c>
      <c r="Q119" s="79" t="b">
        <f t="shared" si="21"/>
        <v>1</v>
      </c>
      <c r="R119" s="79" t="b">
        <f t="shared" si="22"/>
        <v>0</v>
      </c>
    </row>
    <row r="120" spans="1:18" x14ac:dyDescent="0.25">
      <c r="A120" s="37" t="s">
        <v>237</v>
      </c>
      <c r="B120" s="37" t="s">
        <v>453</v>
      </c>
      <c r="C120" s="92">
        <v>2.3014959723820501E-3</v>
      </c>
      <c r="D120" s="87">
        <v>1.60710956165399E-3</v>
      </c>
      <c r="E120" s="87">
        <v>0</v>
      </c>
      <c r="F120" s="87">
        <v>1</v>
      </c>
      <c r="G120" s="37">
        <v>0</v>
      </c>
      <c r="H120" s="22" t="s">
        <v>21</v>
      </c>
      <c r="I120" s="79" t="b">
        <f>IF(COUNTIF(ParametrosSemSeedFixa!$A:$A,Parametros!A120)&gt;0,FALSE,TRUE)</f>
        <v>1</v>
      </c>
      <c r="J120" s="79" t="b">
        <f>FALSE</f>
        <v>0</v>
      </c>
      <c r="K120" s="79" t="str">
        <f t="shared" si="20"/>
        <v>OK</v>
      </c>
      <c r="L120" s="79" t="str">
        <f>VLOOKUP(B120,Distribuições!$A$1:$F$13,6,FALSE)</f>
        <v>Parametro 1: média, Parametro 2: desvio padrão, Parametro 3: mínimo, Parametro 4: máximo</v>
      </c>
      <c r="M120" s="79">
        <f>COUNTIF(Verificação_Parametros!$A:$A,Parametros!A120)</f>
        <v>1</v>
      </c>
      <c r="P120" s="79" t="b">
        <f>COUNTIF(Constantes!$A:$A,Parametros!A120)&gt;0</f>
        <v>0</v>
      </c>
      <c r="Q120" s="79" t="b">
        <f t="shared" si="21"/>
        <v>1</v>
      </c>
      <c r="R120" s="79" t="b">
        <f t="shared" si="22"/>
        <v>0</v>
      </c>
    </row>
    <row r="121" spans="1:18" x14ac:dyDescent="0.25">
      <c r="A121" s="37" t="s">
        <v>225</v>
      </c>
      <c r="B121" s="37" t="s">
        <v>453</v>
      </c>
      <c r="C121" s="92">
        <v>3.8452806955331302E-3</v>
      </c>
      <c r="D121" s="87">
        <v>3.85882507287109E-3</v>
      </c>
      <c r="E121" s="87">
        <v>0</v>
      </c>
      <c r="F121" s="87">
        <v>1</v>
      </c>
      <c r="G121" s="37">
        <v>0</v>
      </c>
      <c r="H121" s="22" t="s">
        <v>21</v>
      </c>
      <c r="I121" s="79" t="b">
        <f>IF(COUNTIF(ParametrosSemSeedFixa!$A:$A,Parametros!A121)&gt;0,FALSE,TRUE)</f>
        <v>1</v>
      </c>
      <c r="J121" s="79" t="b">
        <f>FALSE</f>
        <v>0</v>
      </c>
      <c r="K121" s="79" t="str">
        <f t="shared" si="20"/>
        <v>OK</v>
      </c>
      <c r="L121" s="79" t="str">
        <f>VLOOKUP(B121,Distribuições!$A$1:$F$13,6,FALSE)</f>
        <v>Parametro 1: média, Parametro 2: desvio padrão, Parametro 3: mínimo, Parametro 4: máximo</v>
      </c>
      <c r="M121" s="79">
        <f>COUNTIF(Verificação_Parametros!$A:$A,Parametros!A121)</f>
        <v>1</v>
      </c>
      <c r="P121" s="79" t="b">
        <f>COUNTIF(Constantes!$A:$A,Parametros!A121)&gt;0</f>
        <v>0</v>
      </c>
      <c r="Q121" s="79" t="b">
        <f t="shared" si="21"/>
        <v>1</v>
      </c>
      <c r="R121" s="79" t="b">
        <f t="shared" si="22"/>
        <v>0</v>
      </c>
    </row>
    <row r="122" spans="1:18" x14ac:dyDescent="0.25">
      <c r="A122" s="37" t="s">
        <v>229</v>
      </c>
      <c r="B122" s="37" t="s">
        <v>35</v>
      </c>
      <c r="C122" s="92">
        <v>0</v>
      </c>
      <c r="D122" s="87">
        <v>0</v>
      </c>
      <c r="E122" s="87">
        <v>0</v>
      </c>
      <c r="F122" s="87">
        <v>1</v>
      </c>
      <c r="G122" s="37">
        <v>0</v>
      </c>
      <c r="H122" s="22" t="s">
        <v>21</v>
      </c>
      <c r="I122" s="79" t="b">
        <f>IF(COUNTIF(ParametrosSemSeedFixa!$A:$A,Parametros!A122)&gt;0,FALSE,TRUE)</f>
        <v>1</v>
      </c>
      <c r="J122" s="79" t="b">
        <f>FALSE</f>
        <v>0</v>
      </c>
      <c r="K122" s="79" t="str">
        <f t="shared" si="20"/>
        <v>OK</v>
      </c>
      <c r="L122" s="79" t="str">
        <f>VLOOKUP(B122,Distribuições!$A$1:$F$13,6,FALSE)</f>
        <v>Parametro 1: média, Parametro 2: desvio padrão</v>
      </c>
      <c r="M122" s="79">
        <f>COUNTIF(Verificação_Parametros!$A:$A,Parametros!A122)</f>
        <v>1</v>
      </c>
      <c r="P122" s="79" t="b">
        <f>COUNTIF(Constantes!$A:$A,Parametros!A122)&gt;0</f>
        <v>0</v>
      </c>
      <c r="Q122" s="79" t="b">
        <f t="shared" si="21"/>
        <v>0</v>
      </c>
      <c r="R122" s="79" t="b">
        <f t="shared" si="22"/>
        <v>0</v>
      </c>
    </row>
    <row r="123" spans="1:18" x14ac:dyDescent="0.25">
      <c r="A123" s="37" t="s">
        <v>234</v>
      </c>
      <c r="B123" s="37" t="s">
        <v>35</v>
      </c>
      <c r="C123" s="92">
        <v>3.9350713231677296E-3</v>
      </c>
      <c r="D123" s="87">
        <v>1.0930020529813299E-2</v>
      </c>
      <c r="E123" s="87">
        <v>0</v>
      </c>
      <c r="F123" s="87">
        <v>1</v>
      </c>
      <c r="G123" s="37">
        <v>0</v>
      </c>
      <c r="H123" s="22" t="s">
        <v>21</v>
      </c>
      <c r="I123" s="79" t="b">
        <f>IF(COUNTIF(ParametrosSemSeedFixa!$A:$A,Parametros!A123)&gt;0,FALSE,TRUE)</f>
        <v>1</v>
      </c>
      <c r="J123" s="79" t="b">
        <f>FALSE</f>
        <v>0</v>
      </c>
      <c r="K123" s="79" t="str">
        <f t="shared" si="20"/>
        <v>OK</v>
      </c>
      <c r="L123" s="79" t="str">
        <f>VLOOKUP(B123,Distribuições!$A$1:$F$13,6,FALSE)</f>
        <v>Parametro 1: média, Parametro 2: desvio padrão</v>
      </c>
      <c r="M123" s="79">
        <f>COUNTIF(Verificação_Parametros!$A:$A,Parametros!A123)</f>
        <v>1</v>
      </c>
      <c r="P123" s="79" t="b">
        <f>COUNTIF(Constantes!$A:$A,Parametros!A123)&gt;0</f>
        <v>0</v>
      </c>
      <c r="Q123" s="79" t="b">
        <f t="shared" si="21"/>
        <v>1</v>
      </c>
      <c r="R123" s="79" t="b">
        <f t="shared" si="22"/>
        <v>0</v>
      </c>
    </row>
    <row r="124" spans="1:18" x14ac:dyDescent="0.25">
      <c r="A124" s="37" t="s">
        <v>238</v>
      </c>
      <c r="B124" s="37" t="s">
        <v>453</v>
      </c>
      <c r="C124" s="92">
        <v>1.8963006603889799E-3</v>
      </c>
      <c r="D124" s="87">
        <v>2.34443027737478E-3</v>
      </c>
      <c r="E124" s="87">
        <v>0</v>
      </c>
      <c r="F124" s="87">
        <v>1</v>
      </c>
      <c r="G124" s="37">
        <v>0</v>
      </c>
      <c r="H124" s="22" t="s">
        <v>21</v>
      </c>
      <c r="I124" s="79" t="b">
        <f>IF(COUNTIF(ParametrosSemSeedFixa!$A:$A,Parametros!A124)&gt;0,FALSE,TRUE)</f>
        <v>1</v>
      </c>
      <c r="J124" s="79" t="b">
        <f>FALSE</f>
        <v>0</v>
      </c>
      <c r="K124" s="79" t="str">
        <f t="shared" si="20"/>
        <v>OK</v>
      </c>
      <c r="L124" s="79" t="str">
        <f>VLOOKUP(B124,Distribuições!$A$1:$F$13,6,FALSE)</f>
        <v>Parametro 1: média, Parametro 2: desvio padrão, Parametro 3: mínimo, Parametro 4: máximo</v>
      </c>
      <c r="M124" s="79">
        <f>COUNTIF(Verificação_Parametros!$A:$A,Parametros!A124)</f>
        <v>1</v>
      </c>
      <c r="P124" s="79" t="b">
        <f>COUNTIF(Constantes!$A:$A,Parametros!A124)&gt;0</f>
        <v>0</v>
      </c>
      <c r="Q124" s="79" t="b">
        <f t="shared" si="21"/>
        <v>1</v>
      </c>
      <c r="R124" s="79" t="b">
        <f t="shared" si="22"/>
        <v>0</v>
      </c>
    </row>
    <row r="125" spans="1:18" x14ac:dyDescent="0.25">
      <c r="A125" s="37" t="s">
        <v>226</v>
      </c>
      <c r="B125" s="37" t="s">
        <v>35</v>
      </c>
      <c r="C125" s="92">
        <v>8.8046059746780293E-3</v>
      </c>
      <c r="D125" s="87">
        <v>7.1755161465220001E-3</v>
      </c>
      <c r="E125" s="87">
        <v>0</v>
      </c>
      <c r="F125" s="87">
        <v>1</v>
      </c>
      <c r="G125" s="37">
        <v>0</v>
      </c>
      <c r="H125" s="22" t="s">
        <v>21</v>
      </c>
      <c r="I125" s="79" t="b">
        <f>IF(COUNTIF(ParametrosSemSeedFixa!$A:$A,Parametros!A125)&gt;0,FALSE,TRUE)</f>
        <v>1</v>
      </c>
      <c r="J125" s="79" t="b">
        <f>FALSE</f>
        <v>0</v>
      </c>
      <c r="K125" s="79" t="str">
        <f t="shared" si="20"/>
        <v>OK</v>
      </c>
      <c r="L125" s="79" t="str">
        <f>VLOOKUP(B125,Distribuições!$A$1:$F$13,6,FALSE)</f>
        <v>Parametro 1: média, Parametro 2: desvio padrão</v>
      </c>
      <c r="M125" s="79">
        <f>COUNTIF(Verificação_Parametros!$A:$A,Parametros!A125)</f>
        <v>1</v>
      </c>
      <c r="P125" s="79" t="b">
        <f>COUNTIF(Constantes!$A:$A,Parametros!A125)&gt;0</f>
        <v>0</v>
      </c>
      <c r="Q125" s="79" t="b">
        <f t="shared" si="21"/>
        <v>1</v>
      </c>
      <c r="R125" s="79" t="b">
        <f t="shared" si="22"/>
        <v>0</v>
      </c>
    </row>
    <row r="126" spans="1:18" x14ac:dyDescent="0.25">
      <c r="A126" s="37" t="s">
        <v>230</v>
      </c>
      <c r="B126" s="37" t="s">
        <v>35</v>
      </c>
      <c r="C126" s="92">
        <v>0</v>
      </c>
      <c r="D126" s="87">
        <v>0</v>
      </c>
      <c r="E126" s="87">
        <v>0</v>
      </c>
      <c r="F126" s="87">
        <v>1</v>
      </c>
      <c r="G126" s="37">
        <v>0</v>
      </c>
      <c r="H126" s="22" t="s">
        <v>21</v>
      </c>
      <c r="I126" s="79" t="b">
        <f>IF(COUNTIF(ParametrosSemSeedFixa!$A:$A,Parametros!A126)&gt;0,FALSE,TRUE)</f>
        <v>1</v>
      </c>
      <c r="J126" s="79" t="b">
        <f>FALSE</f>
        <v>0</v>
      </c>
      <c r="K126" s="79" t="str">
        <f t="shared" si="20"/>
        <v>OK</v>
      </c>
      <c r="L126" s="79" t="str">
        <f>VLOOKUP(B126,Distribuições!$A$1:$F$13,6,FALSE)</f>
        <v>Parametro 1: média, Parametro 2: desvio padrão</v>
      </c>
      <c r="M126" s="79">
        <f>COUNTIF(Verificação_Parametros!$A:$A,Parametros!A126)</f>
        <v>1</v>
      </c>
      <c r="P126" s="79" t="b">
        <f>COUNTIF(Constantes!$A:$A,Parametros!A126)&gt;0</f>
        <v>0</v>
      </c>
      <c r="Q126" s="79" t="b">
        <f t="shared" si="21"/>
        <v>0</v>
      </c>
      <c r="R126" s="79" t="b">
        <f t="shared" si="22"/>
        <v>0</v>
      </c>
    </row>
    <row r="127" spans="1:18" x14ac:dyDescent="0.25">
      <c r="A127" s="37" t="s">
        <v>235</v>
      </c>
      <c r="B127" s="37" t="s">
        <v>35</v>
      </c>
      <c r="C127" s="92">
        <v>0</v>
      </c>
      <c r="D127" s="87">
        <v>0</v>
      </c>
      <c r="E127" s="87">
        <v>0</v>
      </c>
      <c r="F127" s="87">
        <v>1</v>
      </c>
      <c r="G127" s="37">
        <v>0</v>
      </c>
      <c r="H127" s="22" t="s">
        <v>21</v>
      </c>
      <c r="I127" s="79" t="b">
        <f>IF(COUNTIF(ParametrosSemSeedFixa!$A:$A,Parametros!A127)&gt;0,FALSE,TRUE)</f>
        <v>1</v>
      </c>
      <c r="J127" s="79" t="b">
        <f>FALSE</f>
        <v>0</v>
      </c>
      <c r="K127" s="79" t="str">
        <f t="shared" si="20"/>
        <v>OK</v>
      </c>
      <c r="L127" s="79" t="str">
        <f>VLOOKUP(B127,Distribuições!$A$1:$F$13,6,FALSE)</f>
        <v>Parametro 1: média, Parametro 2: desvio padrão</v>
      </c>
      <c r="M127" s="79">
        <f>COUNTIF(Verificação_Parametros!$A:$A,Parametros!A127)</f>
        <v>1</v>
      </c>
      <c r="P127" s="79" t="b">
        <f>COUNTIF(Constantes!$A:$A,Parametros!A127)&gt;0</f>
        <v>0</v>
      </c>
      <c r="Q127" s="79" t="b">
        <f t="shared" si="21"/>
        <v>0</v>
      </c>
      <c r="R127" s="79" t="b">
        <f t="shared" si="22"/>
        <v>0</v>
      </c>
    </row>
    <row r="128" spans="1:18" x14ac:dyDescent="0.25">
      <c r="A128" s="37" t="s">
        <v>239</v>
      </c>
      <c r="B128" s="37" t="s">
        <v>35</v>
      </c>
      <c r="C128" s="92">
        <v>0</v>
      </c>
      <c r="D128" s="87">
        <v>0</v>
      </c>
      <c r="E128" s="87">
        <v>0</v>
      </c>
      <c r="F128" s="87">
        <v>1</v>
      </c>
      <c r="G128" s="37">
        <v>0</v>
      </c>
      <c r="H128" s="22" t="s">
        <v>21</v>
      </c>
      <c r="I128" s="79" t="b">
        <f>IF(COUNTIF(ParametrosSemSeedFixa!$A:$A,Parametros!A128)&gt;0,FALSE,TRUE)</f>
        <v>1</v>
      </c>
      <c r="J128" s="79" t="b">
        <f>FALSE</f>
        <v>0</v>
      </c>
      <c r="K128" s="79" t="str">
        <f t="shared" si="20"/>
        <v>OK</v>
      </c>
      <c r="L128" s="79" t="str">
        <f>VLOOKUP(B128,Distribuições!$A$1:$F$13,6,FALSE)</f>
        <v>Parametro 1: média, Parametro 2: desvio padrão</v>
      </c>
      <c r="M128" s="79">
        <f>COUNTIF(Verificação_Parametros!$A:$A,Parametros!A128)</f>
        <v>1</v>
      </c>
      <c r="P128" s="79" t="b">
        <f>COUNTIF(Constantes!$A:$A,Parametros!A128)&gt;0</f>
        <v>0</v>
      </c>
      <c r="Q128" s="79" t="b">
        <f t="shared" si="21"/>
        <v>0</v>
      </c>
      <c r="R128" s="79" t="b">
        <f t="shared" si="22"/>
        <v>0</v>
      </c>
    </row>
    <row r="129" spans="1:18" x14ac:dyDescent="0.25">
      <c r="A129" s="37" t="s">
        <v>227</v>
      </c>
      <c r="B129" s="37" t="s">
        <v>35</v>
      </c>
      <c r="C129" s="92">
        <v>0</v>
      </c>
      <c r="D129" s="87">
        <v>0</v>
      </c>
      <c r="E129" s="87">
        <v>0</v>
      </c>
      <c r="F129" s="87">
        <v>1</v>
      </c>
      <c r="G129" s="37">
        <v>0</v>
      </c>
      <c r="H129" s="22" t="s">
        <v>21</v>
      </c>
      <c r="I129" s="79" t="b">
        <f>IF(COUNTIF(ParametrosSemSeedFixa!$A:$A,Parametros!A129)&gt;0,FALSE,TRUE)</f>
        <v>1</v>
      </c>
      <c r="J129" s="79" t="b">
        <f>FALSE</f>
        <v>0</v>
      </c>
      <c r="K129" s="79" t="str">
        <f t="shared" si="20"/>
        <v>OK</v>
      </c>
      <c r="L129" s="79" t="str">
        <f>VLOOKUP(B129,Distribuições!$A$1:$F$13,6,FALSE)</f>
        <v>Parametro 1: média, Parametro 2: desvio padrão</v>
      </c>
      <c r="M129" s="79">
        <f>COUNTIF(Verificação_Parametros!$A:$A,Parametros!A129)</f>
        <v>1</v>
      </c>
      <c r="P129" s="79" t="b">
        <f>COUNTIF(Constantes!$A:$A,Parametros!A129)&gt;0</f>
        <v>0</v>
      </c>
      <c r="Q129" s="79" t="b">
        <f t="shared" si="21"/>
        <v>0</v>
      </c>
      <c r="R129" s="79" t="b">
        <f t="shared" si="22"/>
        <v>0</v>
      </c>
    </row>
    <row r="130" spans="1:18" x14ac:dyDescent="0.25">
      <c r="A130" s="37" t="s">
        <v>231</v>
      </c>
      <c r="B130" s="37" t="s">
        <v>35</v>
      </c>
      <c r="C130" s="92">
        <v>0</v>
      </c>
      <c r="D130" s="87">
        <v>0</v>
      </c>
      <c r="E130" s="87">
        <v>0</v>
      </c>
      <c r="F130" s="87">
        <v>1</v>
      </c>
      <c r="G130" s="37">
        <v>0</v>
      </c>
      <c r="H130" s="22" t="s">
        <v>21</v>
      </c>
      <c r="I130" s="79" t="b">
        <f>IF(COUNTIF(ParametrosSemSeedFixa!$A:$A,Parametros!A130)&gt;0,FALSE,TRUE)</f>
        <v>1</v>
      </c>
      <c r="J130" s="79" t="b">
        <f>FALSE</f>
        <v>0</v>
      </c>
      <c r="K130" s="79" t="str">
        <f t="shared" si="20"/>
        <v>OK</v>
      </c>
      <c r="L130" s="79" t="str">
        <f>VLOOKUP(B130,Distribuições!$A$1:$F$13,6,FALSE)</f>
        <v>Parametro 1: média, Parametro 2: desvio padrão</v>
      </c>
      <c r="M130" s="79">
        <f>COUNTIF(Verificação_Parametros!$A:$A,Parametros!A130)</f>
        <v>1</v>
      </c>
      <c r="P130" s="79" t="b">
        <f>COUNTIF(Constantes!$A:$A,Parametros!A130)&gt;0</f>
        <v>0</v>
      </c>
      <c r="Q130" s="79" t="b">
        <f t="shared" si="21"/>
        <v>0</v>
      </c>
      <c r="R130" s="79" t="b">
        <f t="shared" si="22"/>
        <v>0</v>
      </c>
    </row>
    <row r="131" spans="1:18" x14ac:dyDescent="0.25">
      <c r="A131" s="37" t="s">
        <v>49</v>
      </c>
      <c r="B131" s="37" t="s">
        <v>453</v>
      </c>
      <c r="C131" s="92">
        <v>1.5294821634062099</v>
      </c>
      <c r="D131" s="87">
        <v>0.67893668548790098</v>
      </c>
      <c r="E131" s="87">
        <v>0</v>
      </c>
      <c r="F131" s="87">
        <v>19.374996723165701</v>
      </c>
      <c r="G131" s="37">
        <v>0</v>
      </c>
      <c r="H131" s="22" t="s">
        <v>21</v>
      </c>
      <c r="I131" s="79" t="b">
        <f>IF(COUNTIF(ParametrosSemSeedFixa!$A:$A,Parametros!A131)&gt;0,FALSE,TRUE)</f>
        <v>1</v>
      </c>
      <c r="J131" s="79" t="b">
        <f>FALSE</f>
        <v>0</v>
      </c>
      <c r="K131" s="79" t="str">
        <f t="shared" si="20"/>
        <v>OK</v>
      </c>
      <c r="L131" s="79" t="str">
        <f>VLOOKUP(B131,Distribuições!$A$1:$F$13,6,FALSE)</f>
        <v>Parametro 1: média, Parametro 2: desvio padrão, Parametro 3: mínimo, Parametro 4: máximo</v>
      </c>
      <c r="M131" s="79">
        <f>COUNTIF(Verificação_Parametros!$A:$A,Parametros!A131)</f>
        <v>1</v>
      </c>
      <c r="P131" s="79" t="b">
        <f>COUNTIF(Constantes!$A:$A,Parametros!A131)&gt;0</f>
        <v>0</v>
      </c>
      <c r="Q131" s="79" t="b">
        <f t="shared" si="21"/>
        <v>1</v>
      </c>
      <c r="R131" s="79" t="b">
        <f t="shared" si="22"/>
        <v>0</v>
      </c>
    </row>
    <row r="132" spans="1:18" x14ac:dyDescent="0.25">
      <c r="A132" s="37" t="s">
        <v>469</v>
      </c>
      <c r="B132" s="37" t="s">
        <v>453</v>
      </c>
      <c r="C132" s="93">
        <v>0</v>
      </c>
      <c r="D132" s="89">
        <v>0</v>
      </c>
      <c r="E132" s="87">
        <v>-1E-4</v>
      </c>
      <c r="F132" s="87">
        <v>10000000</v>
      </c>
      <c r="G132" s="37">
        <v>0</v>
      </c>
      <c r="H132" s="22" t="s">
        <v>21</v>
      </c>
      <c r="I132" s="79" t="b">
        <f>IF(COUNTIF(ParametrosSemSeedFixa!$A:$A,Parametros!A132)&gt;0,FALSE,TRUE)</f>
        <v>1</v>
      </c>
      <c r="J132" s="79" t="b">
        <f>FALSE</f>
        <v>0</v>
      </c>
      <c r="K132" s="79" t="str">
        <f t="shared" si="20"/>
        <v>OK</v>
      </c>
      <c r="L132" s="79" t="str">
        <f>VLOOKUP(B132,Distribuições!$A$1:$F$13,6,FALSE)</f>
        <v>Parametro 1: média, Parametro 2: desvio padrão, Parametro 3: mínimo, Parametro 4: máximo</v>
      </c>
      <c r="M132" s="79">
        <f>COUNTIF(Verificação_Parametros!$A:$A,Parametros!A132)</f>
        <v>1</v>
      </c>
      <c r="P132" s="79" t="b">
        <f>COUNTIF(Constantes!$A:$A,Parametros!A132)&gt;0</f>
        <v>0</v>
      </c>
      <c r="Q132" s="79" t="b">
        <f t="shared" si="21"/>
        <v>1</v>
      </c>
      <c r="R132" s="79" t="b">
        <f t="shared" si="22"/>
        <v>0</v>
      </c>
    </row>
    <row r="133" spans="1:18" x14ac:dyDescent="0.25">
      <c r="A133" s="37" t="s">
        <v>470</v>
      </c>
      <c r="B133" s="37" t="s">
        <v>453</v>
      </c>
      <c r="C133" s="93">
        <v>0</v>
      </c>
      <c r="D133" s="89">
        <v>0</v>
      </c>
      <c r="E133" s="87">
        <v>-1E-4</v>
      </c>
      <c r="F133" s="87">
        <v>10000000</v>
      </c>
      <c r="G133" s="37">
        <v>0</v>
      </c>
      <c r="H133" s="22" t="s">
        <v>21</v>
      </c>
      <c r="I133" s="79" t="b">
        <f>IF(COUNTIF(ParametrosSemSeedFixa!$A:$A,Parametros!A133)&gt;0,FALSE,TRUE)</f>
        <v>1</v>
      </c>
      <c r="J133" s="79" t="b">
        <f>FALSE</f>
        <v>0</v>
      </c>
      <c r="K133" s="79" t="str">
        <f t="shared" si="20"/>
        <v>OK</v>
      </c>
      <c r="L133" s="79" t="str">
        <f>VLOOKUP(B133,Distribuições!$A$1:$F$13,6,FALSE)</f>
        <v>Parametro 1: média, Parametro 2: desvio padrão, Parametro 3: mínimo, Parametro 4: máximo</v>
      </c>
      <c r="M133" s="79">
        <f>COUNTIF(Verificação_Parametros!$A:$A,Parametros!A133)</f>
        <v>1</v>
      </c>
      <c r="P133" s="79" t="b">
        <f>COUNTIF(Constantes!$A:$A,Parametros!A133)&gt;0</f>
        <v>0</v>
      </c>
      <c r="Q133" s="79" t="b">
        <f t="shared" si="21"/>
        <v>1</v>
      </c>
      <c r="R133" s="79" t="b">
        <f t="shared" si="22"/>
        <v>0</v>
      </c>
    </row>
    <row r="134" spans="1:18" x14ac:dyDescent="0.25">
      <c r="A134" s="37" t="s">
        <v>471</v>
      </c>
      <c r="B134" s="37" t="s">
        <v>453</v>
      </c>
      <c r="C134" s="93">
        <v>0</v>
      </c>
      <c r="D134" s="89">
        <v>0</v>
      </c>
      <c r="E134" s="89">
        <v>-1E-4</v>
      </c>
      <c r="F134" s="89">
        <v>10000000</v>
      </c>
      <c r="G134" s="37">
        <v>0</v>
      </c>
      <c r="H134" s="22" t="s">
        <v>21</v>
      </c>
      <c r="I134" s="79" t="b">
        <f>IF(COUNTIF(ParametrosSemSeedFixa!$A:$A,Parametros!A134)&gt;0,FALSE,TRUE)</f>
        <v>1</v>
      </c>
      <c r="J134" s="79" t="b">
        <f>FALSE</f>
        <v>0</v>
      </c>
      <c r="K134" s="79" t="str">
        <f t="shared" si="20"/>
        <v>OK</v>
      </c>
      <c r="L134" s="79" t="str">
        <f>VLOOKUP(B134,Distribuições!$A$1:$F$13,6,FALSE)</f>
        <v>Parametro 1: média, Parametro 2: desvio padrão, Parametro 3: mínimo, Parametro 4: máximo</v>
      </c>
      <c r="M134" s="79">
        <f>COUNTIF(Verificação_Parametros!$A:$A,Parametros!A134)</f>
        <v>1</v>
      </c>
      <c r="P134" s="79" t="b">
        <f>COUNTIF(Constantes!$A:$A,Parametros!A134)&gt;0</f>
        <v>0</v>
      </c>
      <c r="Q134" s="79" t="b">
        <f t="shared" si="21"/>
        <v>1</v>
      </c>
      <c r="R134" s="79" t="b">
        <f t="shared" si="22"/>
        <v>0</v>
      </c>
    </row>
    <row r="135" spans="1:18" x14ac:dyDescent="0.25">
      <c r="A135" s="37" t="s">
        <v>473</v>
      </c>
      <c r="B135" s="37" t="s">
        <v>453</v>
      </c>
      <c r="C135" s="92">
        <v>7.79104767029113</v>
      </c>
      <c r="D135" s="87">
        <v>6.8560419275731501</v>
      </c>
      <c r="E135" s="87">
        <v>-1E-4</v>
      </c>
      <c r="F135" s="87">
        <v>1000000</v>
      </c>
      <c r="G135" s="37">
        <v>0</v>
      </c>
      <c r="H135" s="22" t="s">
        <v>21</v>
      </c>
      <c r="I135" s="79" t="b">
        <f>IF(COUNTIF(ParametrosSemSeedFixa!$A:$A,Parametros!A135)&gt;0,FALSE,TRUE)</f>
        <v>1</v>
      </c>
      <c r="J135" s="79" t="b">
        <f>FALSE</f>
        <v>0</v>
      </c>
      <c r="K135" s="79" t="str">
        <f t="shared" si="20"/>
        <v>OK</v>
      </c>
      <c r="L135" s="79" t="str">
        <f>VLOOKUP(B135,Distribuições!$A$1:$F$13,6,FALSE)</f>
        <v>Parametro 1: média, Parametro 2: desvio padrão, Parametro 3: mínimo, Parametro 4: máximo</v>
      </c>
      <c r="M135" s="79">
        <f>COUNTIF(Verificação_Parametros!$A:$A,Parametros!A135)</f>
        <v>1</v>
      </c>
      <c r="P135" s="79" t="b">
        <f>COUNTIF(Constantes!$A:$A,Parametros!A135)&gt;0</f>
        <v>0</v>
      </c>
      <c r="Q135" s="79" t="b">
        <f t="shared" si="21"/>
        <v>1</v>
      </c>
      <c r="R135" s="79" t="b">
        <f t="shared" si="22"/>
        <v>0</v>
      </c>
    </row>
    <row r="136" spans="1:18" x14ac:dyDescent="0.25">
      <c r="A136" s="37" t="s">
        <v>472</v>
      </c>
      <c r="B136" s="37" t="s">
        <v>36</v>
      </c>
      <c r="C136" s="93">
        <f>D136-0.001</f>
        <v>58708.999000000003</v>
      </c>
      <c r="D136" s="89">
        <f>58709</f>
        <v>58709</v>
      </c>
      <c r="E136" s="89">
        <f>D136+0.0001</f>
        <v>58709.000099999997</v>
      </c>
      <c r="F136" s="87"/>
      <c r="G136" s="37">
        <v>0</v>
      </c>
      <c r="H136" s="22" t="s">
        <v>21</v>
      </c>
      <c r="I136" s="79" t="b">
        <f>IF(COUNTIF(ParametrosSemSeedFixa!$A:$A,Parametros!A136)&gt;0,FALSE,TRUE)</f>
        <v>1</v>
      </c>
      <c r="J136" s="79" t="b">
        <f>FALSE</f>
        <v>0</v>
      </c>
      <c r="K136" s="79" t="str">
        <f t="shared" si="20"/>
        <v>OK</v>
      </c>
      <c r="L136" s="79" t="str">
        <f>VLOOKUP(B136,Distribuições!$A$1:$F$13,6,FALSE)</f>
        <v>Parametro 1: mínimo, Parametro 2: moda (valor mais provável), Parametro 3: máximo</v>
      </c>
      <c r="M136" s="79">
        <f>COUNTIF(Verificação_Parametros!$A:$A,Parametros!A136)</f>
        <v>1</v>
      </c>
      <c r="P136" s="79" t="b">
        <f>COUNTIF(Constantes!$A:$A,Parametros!A136)&gt;0</f>
        <v>0</v>
      </c>
      <c r="Q136" s="79" t="b">
        <f t="shared" si="21"/>
        <v>0</v>
      </c>
      <c r="R136" s="79" t="b">
        <f t="shared" si="22"/>
        <v>1</v>
      </c>
    </row>
    <row r="137" spans="1:18" x14ac:dyDescent="0.25">
      <c r="A137" s="37" t="s">
        <v>546</v>
      </c>
      <c r="B137" s="28" t="s">
        <v>35</v>
      </c>
      <c r="C137" s="93">
        <v>5259.74</v>
      </c>
      <c r="D137" s="89">
        <v>0</v>
      </c>
      <c r="E137" s="87"/>
      <c r="F137" s="87"/>
      <c r="G137" s="37">
        <v>0</v>
      </c>
      <c r="H137" s="22" t="s">
        <v>21</v>
      </c>
      <c r="I137" s="79" t="b">
        <f>IF(COUNTIF(ParametrosSemSeedFixa!$A:$A,Parametros!A137)&gt;0,FALSE,TRUE)</f>
        <v>1</v>
      </c>
      <c r="J137" s="79" t="b">
        <f>FALSE</f>
        <v>0</v>
      </c>
      <c r="K137" s="79" t="str">
        <f t="shared" si="20"/>
        <v>OK</v>
      </c>
      <c r="L137" s="79" t="str">
        <f>VLOOKUP(B137,Distribuições!$A$1:$F$13,6,FALSE)</f>
        <v>Parametro 1: média, Parametro 2: desvio padrão</v>
      </c>
      <c r="M137" s="79">
        <f>COUNTIF(Verificação_Parametros!$A:$A,Parametros!A137)</f>
        <v>1</v>
      </c>
      <c r="P137" s="79" t="b">
        <f>COUNTIF(Constantes!$A:$A,Parametros!A137)&gt;0</f>
        <v>0</v>
      </c>
      <c r="Q137" s="79" t="b">
        <f t="shared" si="21"/>
        <v>0</v>
      </c>
      <c r="R137" s="79" t="b">
        <f t="shared" si="22"/>
        <v>0</v>
      </c>
    </row>
    <row r="138" spans="1:18" x14ac:dyDescent="0.25">
      <c r="A138" s="37" t="s">
        <v>551</v>
      </c>
      <c r="B138" s="28" t="s">
        <v>35</v>
      </c>
      <c r="C138" s="93">
        <v>6038</v>
      </c>
      <c r="D138" s="89">
        <v>0</v>
      </c>
      <c r="E138" s="87"/>
      <c r="F138" s="87"/>
      <c r="G138" s="37">
        <v>0</v>
      </c>
      <c r="H138" s="22" t="s">
        <v>21</v>
      </c>
      <c r="I138" s="79" t="b">
        <f>IF(COUNTIF(ParametrosSemSeedFixa!$A:$A,Parametros!A138)&gt;0,FALSE,TRUE)</f>
        <v>1</v>
      </c>
      <c r="J138" s="79" t="b">
        <f>FALSE</f>
        <v>0</v>
      </c>
      <c r="K138" s="79" t="str">
        <f t="shared" si="20"/>
        <v>OK</v>
      </c>
      <c r="L138" s="79" t="str">
        <f>VLOOKUP(B138,Distribuições!$A$1:$F$13,6,FALSE)</f>
        <v>Parametro 1: média, Parametro 2: desvio padrão</v>
      </c>
      <c r="M138" s="79">
        <f>COUNTIF(Verificação_Parametros!$A:$A,Parametros!A138)</f>
        <v>1</v>
      </c>
      <c r="P138" s="79" t="b">
        <f>COUNTIF(Constantes!$A:$A,Parametros!A138)&gt;0</f>
        <v>0</v>
      </c>
      <c r="Q138" s="79" t="b">
        <f t="shared" si="21"/>
        <v>0</v>
      </c>
      <c r="R138" s="79" t="b">
        <f t="shared" si="22"/>
        <v>0</v>
      </c>
    </row>
    <row r="139" spans="1:18" x14ac:dyDescent="0.25">
      <c r="A139" s="37" t="s">
        <v>552</v>
      </c>
      <c r="B139" s="37" t="s">
        <v>36</v>
      </c>
      <c r="C139" s="93">
        <v>1.0000000000000001E-5</v>
      </c>
      <c r="D139" s="89">
        <f t="shared" ref="D139:D141" si="23">C139*1.1</f>
        <v>1.1000000000000001E-5</v>
      </c>
      <c r="E139" s="89">
        <f t="shared" ref="E139:E141" si="24">D139*1.1</f>
        <v>1.2100000000000003E-5</v>
      </c>
      <c r="F139" s="87"/>
      <c r="G139" s="37">
        <v>0</v>
      </c>
      <c r="H139" s="22" t="s">
        <v>21</v>
      </c>
      <c r="I139" s="79" t="b">
        <f>IF(COUNTIF(ParametrosSemSeedFixa!$A:$A,Parametros!A139)&gt;0,FALSE,TRUE)</f>
        <v>1</v>
      </c>
      <c r="J139" s="79" t="b">
        <f>FALSE</f>
        <v>0</v>
      </c>
      <c r="K139" s="79" t="str">
        <f t="shared" si="20"/>
        <v>OK</v>
      </c>
      <c r="L139" s="79" t="str">
        <f>VLOOKUP(B139,Distribuições!$A$1:$F$13,6,FALSE)</f>
        <v>Parametro 1: mínimo, Parametro 2: moda (valor mais provável), Parametro 3: máximo</v>
      </c>
      <c r="M139" s="79">
        <f>COUNTIF(Verificação_Parametros!$A:$A,Parametros!A139)</f>
        <v>1</v>
      </c>
      <c r="P139" s="79" t="b">
        <f>COUNTIF(Constantes!$A:$A,Parametros!A139)&gt;0</f>
        <v>0</v>
      </c>
      <c r="Q139" s="79" t="b">
        <f t="shared" si="21"/>
        <v>0</v>
      </c>
      <c r="R139" s="79" t="b">
        <f t="shared" si="22"/>
        <v>1</v>
      </c>
    </row>
    <row r="140" spans="1:18" x14ac:dyDescent="0.25">
      <c r="A140" s="37" t="s">
        <v>553</v>
      </c>
      <c r="B140" s="37" t="s">
        <v>36</v>
      </c>
      <c r="C140" s="93">
        <v>1.0000000000000001E-5</v>
      </c>
      <c r="D140" s="89">
        <f t="shared" si="23"/>
        <v>1.1000000000000001E-5</v>
      </c>
      <c r="E140" s="89">
        <f t="shared" si="24"/>
        <v>1.2100000000000003E-5</v>
      </c>
      <c r="F140" s="87"/>
      <c r="G140" s="37">
        <v>0</v>
      </c>
      <c r="H140" s="22" t="s">
        <v>21</v>
      </c>
      <c r="I140" s="79" t="b">
        <f>IF(COUNTIF(ParametrosSemSeedFixa!$A:$A,Parametros!A140)&gt;0,FALSE,TRUE)</f>
        <v>1</v>
      </c>
      <c r="J140" s="79" t="b">
        <f>FALSE</f>
        <v>0</v>
      </c>
      <c r="K140" s="79" t="str">
        <f t="shared" si="20"/>
        <v>OK</v>
      </c>
      <c r="L140" s="79" t="str">
        <f>VLOOKUP(B140,Distribuições!$A$1:$F$13,6,FALSE)</f>
        <v>Parametro 1: mínimo, Parametro 2: moda (valor mais provável), Parametro 3: máximo</v>
      </c>
      <c r="M140" s="79">
        <f>COUNTIF(Verificação_Parametros!$A:$A,Parametros!A140)</f>
        <v>1</v>
      </c>
      <c r="P140" s="79" t="b">
        <f>COUNTIF(Constantes!$A:$A,Parametros!A140)&gt;0</f>
        <v>0</v>
      </c>
      <c r="Q140" s="79" t="b">
        <f t="shared" si="21"/>
        <v>0</v>
      </c>
      <c r="R140" s="79" t="b">
        <f t="shared" si="22"/>
        <v>1</v>
      </c>
    </row>
    <row r="141" spans="1:18" x14ac:dyDescent="0.25">
      <c r="A141" s="37" t="s">
        <v>554</v>
      </c>
      <c r="B141" s="37" t="s">
        <v>36</v>
      </c>
      <c r="C141" s="93">
        <v>1.0000000000000001E-5</v>
      </c>
      <c r="D141" s="89">
        <f t="shared" si="23"/>
        <v>1.1000000000000001E-5</v>
      </c>
      <c r="E141" s="89">
        <f t="shared" si="24"/>
        <v>1.2100000000000003E-5</v>
      </c>
      <c r="F141" s="87"/>
      <c r="G141" s="37">
        <v>0</v>
      </c>
      <c r="H141" s="22" t="s">
        <v>21</v>
      </c>
      <c r="I141" s="79" t="b">
        <f>IF(COUNTIF(ParametrosSemSeedFixa!$A:$A,Parametros!A141)&gt;0,FALSE,TRUE)</f>
        <v>1</v>
      </c>
      <c r="J141" s="79" t="b">
        <f>FALSE</f>
        <v>0</v>
      </c>
      <c r="K141" s="79" t="str">
        <f t="shared" si="20"/>
        <v>OK</v>
      </c>
      <c r="L141" s="79" t="str">
        <f>VLOOKUP(B141,Distribuições!$A$1:$F$13,6,FALSE)</f>
        <v>Parametro 1: mínimo, Parametro 2: moda (valor mais provável), Parametro 3: máximo</v>
      </c>
      <c r="M141" s="79">
        <f>COUNTIF(Verificação_Parametros!$A:$A,Parametros!A141)</f>
        <v>1</v>
      </c>
      <c r="P141" s="79" t="b">
        <f>COUNTIF(Constantes!$A:$A,Parametros!A141)&gt;0</f>
        <v>0</v>
      </c>
      <c r="Q141" s="79" t="b">
        <f t="shared" si="21"/>
        <v>0</v>
      </c>
      <c r="R141" s="79" t="b">
        <f t="shared" si="22"/>
        <v>1</v>
      </c>
    </row>
    <row r="142" spans="1:18" x14ac:dyDescent="0.25">
      <c r="A142" s="37" t="s">
        <v>545</v>
      </c>
      <c r="B142" s="37" t="s">
        <v>456</v>
      </c>
      <c r="C142" s="93">
        <f>3/5</f>
        <v>0.6</v>
      </c>
      <c r="D142" s="87"/>
      <c r="E142" s="87"/>
      <c r="F142" s="87"/>
      <c r="G142" s="37">
        <v>0</v>
      </c>
      <c r="H142" s="22" t="s">
        <v>21</v>
      </c>
      <c r="I142" s="79" t="b">
        <f>IF(COUNTIF(ParametrosSemSeedFixa!$A:$A,Parametros!A142)&gt;0,FALSE,TRUE)</f>
        <v>1</v>
      </c>
      <c r="J142" s="79" t="b">
        <f>FALSE</f>
        <v>0</v>
      </c>
      <c r="K142" s="79" t="str">
        <f t="shared" si="20"/>
        <v>OK</v>
      </c>
      <c r="L142" s="79" t="str">
        <f>VLOOKUP(B142,Distribuições!$A$1:$F$13,6,FALSE)</f>
        <v>Parametro 1: taxa (eventos / ano)</v>
      </c>
      <c r="M142" s="79">
        <f>COUNTIF(Verificação_Parametros!$A:$A,Parametros!A142)</f>
        <v>1</v>
      </c>
      <c r="P142" s="79" t="b">
        <f>COUNTIF(Constantes!$A:$A,Parametros!A142)&gt;0</f>
        <v>0</v>
      </c>
      <c r="Q142" s="79" t="b">
        <f t="shared" si="21"/>
        <v>0</v>
      </c>
      <c r="R142" s="79" t="b">
        <f t="shared" si="22"/>
        <v>0</v>
      </c>
    </row>
    <row r="143" spans="1:18" x14ac:dyDescent="0.25">
      <c r="A143" s="37" t="s">
        <v>547</v>
      </c>
      <c r="B143" s="37" t="s">
        <v>456</v>
      </c>
      <c r="C143" s="92">
        <f>3/5</f>
        <v>0.6</v>
      </c>
      <c r="D143" s="87"/>
      <c r="E143" s="87"/>
      <c r="F143" s="87"/>
      <c r="G143" s="37">
        <v>0</v>
      </c>
      <c r="H143" s="22" t="s">
        <v>21</v>
      </c>
      <c r="I143" s="79" t="b">
        <f>IF(COUNTIF(ParametrosSemSeedFixa!$A:$A,Parametros!A143)&gt;0,FALSE,TRUE)</f>
        <v>1</v>
      </c>
      <c r="J143" s="79" t="b">
        <f>FALSE</f>
        <v>0</v>
      </c>
      <c r="K143" s="79" t="str">
        <f t="shared" si="20"/>
        <v>OK</v>
      </c>
      <c r="L143" s="79" t="str">
        <f>VLOOKUP(B143,Distribuições!$A$1:$F$13,6,FALSE)</f>
        <v>Parametro 1: taxa (eventos / ano)</v>
      </c>
      <c r="M143" s="79">
        <f>COUNTIF(Verificação_Parametros!$A:$A,Parametros!A143)</f>
        <v>1</v>
      </c>
      <c r="P143" s="79" t="b">
        <f>COUNTIF(Constantes!$A:$A,Parametros!A143)&gt;0</f>
        <v>0</v>
      </c>
      <c r="Q143" s="79" t="b">
        <f t="shared" si="21"/>
        <v>0</v>
      </c>
      <c r="R143" s="79" t="b">
        <f t="shared" si="22"/>
        <v>0</v>
      </c>
    </row>
    <row r="144" spans="1:18" x14ac:dyDescent="0.25">
      <c r="A144" s="37" t="s">
        <v>548</v>
      </c>
      <c r="B144" s="37" t="s">
        <v>456</v>
      </c>
      <c r="C144" s="92">
        <v>0</v>
      </c>
      <c r="D144" s="87"/>
      <c r="E144" s="87"/>
      <c r="F144" s="87"/>
      <c r="G144" s="37">
        <v>0</v>
      </c>
      <c r="H144" s="22" t="s">
        <v>21</v>
      </c>
      <c r="I144" s="79" t="b">
        <f>IF(COUNTIF(ParametrosSemSeedFixa!$A:$A,Parametros!A144)&gt;0,FALSE,TRUE)</f>
        <v>1</v>
      </c>
      <c r="J144" s="79" t="b">
        <f>FALSE</f>
        <v>0</v>
      </c>
      <c r="K144" s="79" t="str">
        <f t="shared" si="20"/>
        <v>OK</v>
      </c>
      <c r="L144" s="79" t="str">
        <f>VLOOKUP(B144,Distribuições!$A$1:$F$13,6,FALSE)</f>
        <v>Parametro 1: taxa (eventos / ano)</v>
      </c>
      <c r="M144" s="79">
        <f>COUNTIF(Verificação_Parametros!$A:$A,Parametros!A144)</f>
        <v>1</v>
      </c>
      <c r="P144" s="79" t="b">
        <f>COUNTIF(Constantes!$A:$A,Parametros!A144)&gt;0</f>
        <v>0</v>
      </c>
      <c r="Q144" s="79" t="b">
        <f t="shared" si="21"/>
        <v>0</v>
      </c>
      <c r="R144" s="79" t="b">
        <f t="shared" si="22"/>
        <v>0</v>
      </c>
    </row>
    <row r="145" spans="1:18" x14ac:dyDescent="0.25">
      <c r="A145" s="37" t="s">
        <v>549</v>
      </c>
      <c r="B145" s="37" t="s">
        <v>456</v>
      </c>
      <c r="C145" s="92">
        <v>0</v>
      </c>
      <c r="D145" s="87"/>
      <c r="E145" s="87"/>
      <c r="F145" s="87"/>
      <c r="G145" s="37">
        <v>0</v>
      </c>
      <c r="H145" s="22" t="s">
        <v>21</v>
      </c>
      <c r="I145" s="79" t="b">
        <f>IF(COUNTIF(ParametrosSemSeedFixa!$A:$A,Parametros!A145)&gt;0,FALSE,TRUE)</f>
        <v>1</v>
      </c>
      <c r="J145" s="79" t="b">
        <f>FALSE</f>
        <v>0</v>
      </c>
      <c r="K145" s="79" t="str">
        <f t="shared" si="20"/>
        <v>OK</v>
      </c>
      <c r="L145" s="79" t="str">
        <f>VLOOKUP(B145,Distribuições!$A$1:$F$13,6,FALSE)</f>
        <v>Parametro 1: taxa (eventos / ano)</v>
      </c>
      <c r="M145" s="79">
        <f>COUNTIF(Verificação_Parametros!$A:$A,Parametros!A145)</f>
        <v>1</v>
      </c>
      <c r="P145" s="79" t="b">
        <f>COUNTIF(Constantes!$A:$A,Parametros!A145)&gt;0</f>
        <v>0</v>
      </c>
      <c r="Q145" s="79" t="b">
        <f t="shared" si="21"/>
        <v>0</v>
      </c>
      <c r="R145" s="79" t="b">
        <f t="shared" si="22"/>
        <v>0</v>
      </c>
    </row>
    <row r="146" spans="1:18" x14ac:dyDescent="0.25">
      <c r="A146" s="37" t="s">
        <v>550</v>
      </c>
      <c r="B146" s="37" t="s">
        <v>456</v>
      </c>
      <c r="C146" s="92">
        <v>0</v>
      </c>
      <c r="D146" s="87"/>
      <c r="E146" s="87"/>
      <c r="F146" s="87"/>
      <c r="G146" s="37">
        <v>0</v>
      </c>
      <c r="H146" s="22" t="s">
        <v>21</v>
      </c>
      <c r="I146" s="79" t="b">
        <f>IF(COUNTIF(ParametrosSemSeedFixa!$A:$A,Parametros!A146)&gt;0,FALSE,TRUE)</f>
        <v>1</v>
      </c>
      <c r="J146" s="79" t="b">
        <f>FALSE</f>
        <v>0</v>
      </c>
      <c r="K146" s="79" t="str">
        <f t="shared" si="20"/>
        <v>OK</v>
      </c>
      <c r="L146" s="79" t="str">
        <f>VLOOKUP(B146,Distribuições!$A$1:$F$13,6,FALSE)</f>
        <v>Parametro 1: taxa (eventos / ano)</v>
      </c>
      <c r="M146" s="79">
        <f>COUNTIF(Verificação_Parametros!$A:$A,Parametros!A146)</f>
        <v>1</v>
      </c>
      <c r="P146" s="79" t="b">
        <f>COUNTIF(Constantes!$A:$A,Parametros!A146)&gt;0</f>
        <v>0</v>
      </c>
      <c r="Q146" s="79" t="b">
        <f t="shared" si="21"/>
        <v>0</v>
      </c>
      <c r="R146" s="79" t="b">
        <f t="shared" si="22"/>
        <v>0</v>
      </c>
    </row>
    <row r="147" spans="1:18" x14ac:dyDescent="0.25">
      <c r="A147" s="37" t="s">
        <v>172</v>
      </c>
      <c r="B147" s="37" t="s">
        <v>36</v>
      </c>
      <c r="C147" s="92">
        <v>9.9999999999999995E-8</v>
      </c>
      <c r="D147" s="87">
        <v>9.9999999999999995E-7</v>
      </c>
      <c r="E147" s="87">
        <v>1.0000000000000001E-5</v>
      </c>
      <c r="F147" s="87"/>
      <c r="G147" s="37">
        <v>0</v>
      </c>
      <c r="H147" s="22" t="s">
        <v>21</v>
      </c>
      <c r="I147" s="79" t="b">
        <f>IF(COUNTIF(ParametrosSemSeedFixa!$A:$A,Parametros!A147)&gt;0,FALSE,TRUE)</f>
        <v>1</v>
      </c>
      <c r="J147" s="79" t="b">
        <f>FALSE</f>
        <v>0</v>
      </c>
      <c r="K147" s="79" t="str">
        <f t="shared" si="20"/>
        <v>OK</v>
      </c>
      <c r="L147" s="79" t="str">
        <f>VLOOKUP(B147,Distribuições!$A$1:$F$13,6,FALSE)</f>
        <v>Parametro 1: mínimo, Parametro 2: moda (valor mais provável), Parametro 3: máximo</v>
      </c>
      <c r="M147" s="79">
        <f>COUNTIF(Verificação_Parametros!$A:$A,Parametros!A147)</f>
        <v>1</v>
      </c>
      <c r="P147" s="79" t="b">
        <f>COUNTIF(Constantes!$A:$A,Parametros!A147)&gt;0</f>
        <v>0</v>
      </c>
      <c r="Q147" s="79" t="b">
        <f t="shared" si="21"/>
        <v>0</v>
      </c>
      <c r="R147" s="79" t="b">
        <f t="shared" si="22"/>
        <v>1</v>
      </c>
    </row>
    <row r="148" spans="1:18" x14ac:dyDescent="0.25">
      <c r="A148" s="37" t="s">
        <v>223</v>
      </c>
      <c r="B148" s="37" t="s">
        <v>36</v>
      </c>
      <c r="C148" s="92">
        <v>9.9999999999999995E-8</v>
      </c>
      <c r="D148" s="87">
        <v>9.9999999999999995E-7</v>
      </c>
      <c r="E148" s="87">
        <v>1.0000000000000001E-5</v>
      </c>
      <c r="F148" s="87"/>
      <c r="G148" s="37">
        <v>0</v>
      </c>
      <c r="H148" s="22" t="s">
        <v>21</v>
      </c>
      <c r="I148" s="79" t="b">
        <f>IF(COUNTIF(ParametrosSemSeedFixa!$A:$A,Parametros!A148)&gt;0,FALSE,TRUE)</f>
        <v>1</v>
      </c>
      <c r="J148" s="79" t="b">
        <f>FALSE</f>
        <v>0</v>
      </c>
      <c r="K148" s="79" t="str">
        <f t="shared" si="20"/>
        <v>OK</v>
      </c>
      <c r="L148" s="79" t="str">
        <f>VLOOKUP(B148,Distribuições!$A$1:$F$13,6,FALSE)</f>
        <v>Parametro 1: mínimo, Parametro 2: moda (valor mais provável), Parametro 3: máximo</v>
      </c>
      <c r="M148" s="79">
        <f>COUNTIF(Verificação_Parametros!$A:$A,Parametros!A148)</f>
        <v>1</v>
      </c>
      <c r="P148" s="79" t="b">
        <f>COUNTIF(Constantes!$A:$A,Parametros!A148)&gt;0</f>
        <v>0</v>
      </c>
      <c r="Q148" s="79" t="b">
        <f t="shared" si="21"/>
        <v>0</v>
      </c>
      <c r="R148" s="79" t="b">
        <f t="shared" si="22"/>
        <v>1</v>
      </c>
    </row>
    <row r="149" spans="1:18" x14ac:dyDescent="0.25">
      <c r="A149" s="37" t="s">
        <v>154</v>
      </c>
      <c r="B149" s="37" t="s">
        <v>36</v>
      </c>
      <c r="C149" s="92">
        <v>9.9999999999999995E-8</v>
      </c>
      <c r="D149" s="87">
        <v>9.9999999999999995E-7</v>
      </c>
      <c r="E149" s="87">
        <v>1.0000000000000001E-5</v>
      </c>
      <c r="F149" s="87"/>
      <c r="G149" s="37">
        <v>0</v>
      </c>
      <c r="H149" s="22" t="s">
        <v>21</v>
      </c>
      <c r="I149" s="79" t="b">
        <f>IF(COUNTIF(ParametrosSemSeedFixa!$A:$A,Parametros!A149)&gt;0,FALSE,TRUE)</f>
        <v>1</v>
      </c>
      <c r="J149" s="79" t="b">
        <f>FALSE</f>
        <v>0</v>
      </c>
      <c r="K149" s="79" t="str">
        <f t="shared" si="20"/>
        <v>OK</v>
      </c>
      <c r="L149" s="79" t="str">
        <f>VLOOKUP(B149,Distribuições!$A$1:$F$13,6,FALSE)</f>
        <v>Parametro 1: mínimo, Parametro 2: moda (valor mais provável), Parametro 3: máximo</v>
      </c>
      <c r="M149" s="79">
        <f>COUNTIF(Verificação_Parametros!$A:$A,Parametros!A149)</f>
        <v>1</v>
      </c>
      <c r="P149" s="79" t="b">
        <f>COUNTIF(Constantes!$A:$A,Parametros!A149)&gt;0</f>
        <v>0</v>
      </c>
      <c r="Q149" s="79" t="b">
        <f t="shared" si="21"/>
        <v>0</v>
      </c>
      <c r="R149" s="79" t="b">
        <f t="shared" si="22"/>
        <v>1</v>
      </c>
    </row>
  </sheetData>
  <autoFilter ref="A1:R149" xr:uid="{540D76CB-0CF7-406F-BB81-6249098CEC9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zoomScaleNormal="100" workbookViewId="0">
      <selection activeCell="I4" sqref="I4"/>
    </sheetView>
  </sheetViews>
  <sheetFormatPr defaultRowHeight="15" x14ac:dyDescent="0.25"/>
  <cols>
    <col min="1" max="5" width="9.140625" style="83"/>
    <col min="6" max="6" width="12.28515625" style="83" bestFit="1" customWidth="1"/>
    <col min="7" max="7" width="18.42578125" style="83" bestFit="1" customWidth="1"/>
    <col min="8" max="8" width="14" style="83" customWidth="1"/>
    <col min="9" max="12" width="18.5703125" style="83" bestFit="1" customWidth="1"/>
    <col min="13" max="13" width="23.5703125" style="83" bestFit="1" customWidth="1"/>
    <col min="14" max="14" width="12.28515625" style="83" bestFit="1" customWidth="1"/>
    <col min="15" max="16384" width="9.140625" style="83"/>
  </cols>
  <sheetData>
    <row r="1" spans="1:14" x14ac:dyDescent="0.25">
      <c r="A1" s="83" t="s">
        <v>0</v>
      </c>
      <c r="B1" s="83" t="s">
        <v>88</v>
      </c>
      <c r="C1" s="83" t="s">
        <v>89</v>
      </c>
      <c r="D1" s="83" t="s">
        <v>90</v>
      </c>
      <c r="E1" s="83" t="s">
        <v>91</v>
      </c>
      <c r="F1" s="83" t="s">
        <v>1</v>
      </c>
      <c r="G1" s="84" t="s">
        <v>2</v>
      </c>
      <c r="H1" s="83" t="s">
        <v>134</v>
      </c>
      <c r="I1" s="83" t="str">
        <f>"CustoMedio_"&amp;B1</f>
        <v>CustoMedio_NB_91</v>
      </c>
      <c r="J1" s="83" t="str">
        <f t="shared" ref="J1:L1" si="0">"CustoMedio_"&amp;C1</f>
        <v>CustoMedio_NB_92</v>
      </c>
      <c r="K1" s="83" t="str">
        <f t="shared" si="0"/>
        <v>CustoMedio_NB_93</v>
      </c>
      <c r="L1" s="83" t="str">
        <f t="shared" si="0"/>
        <v>CustoMedio_NB_94</v>
      </c>
      <c r="M1" s="83" t="s">
        <v>198</v>
      </c>
      <c r="N1" s="83" t="s">
        <v>210</v>
      </c>
    </row>
    <row r="2" spans="1:14" x14ac:dyDescent="0.25">
      <c r="A2" s="83">
        <v>2015</v>
      </c>
      <c r="B2" s="84">
        <v>3</v>
      </c>
      <c r="C2" s="84">
        <v>3</v>
      </c>
      <c r="D2" s="84">
        <v>0</v>
      </c>
      <c r="E2" s="84">
        <v>0</v>
      </c>
      <c r="F2" s="83">
        <v>506.58333333333297</v>
      </c>
      <c r="G2" s="83">
        <v>19762497.449999999</v>
      </c>
      <c r="H2" s="85">
        <v>1.104808</v>
      </c>
      <c r="I2" s="83">
        <v>4154.9776666666703</v>
      </c>
      <c r="J2" s="83">
        <v>4154.9776666666703</v>
      </c>
      <c r="K2" s="83">
        <v>4154.9776666666703</v>
      </c>
      <c r="L2" s="83">
        <v>4154.9776666666703</v>
      </c>
      <c r="M2" s="84">
        <v>15528.6</v>
      </c>
      <c r="N2" s="86">
        <v>0.03</v>
      </c>
    </row>
    <row r="3" spans="1:14" x14ac:dyDescent="0.25">
      <c r="A3" s="83">
        <v>2016</v>
      </c>
      <c r="B3" s="99">
        <v>3</v>
      </c>
      <c r="C3" s="99">
        <v>3</v>
      </c>
      <c r="D3" s="99">
        <v>0</v>
      </c>
      <c r="E3" s="99">
        <v>0</v>
      </c>
      <c r="F3" s="83">
        <v>434.5</v>
      </c>
      <c r="G3" s="83">
        <v>21515114.34</v>
      </c>
      <c r="H3" s="85">
        <v>0.78859599999999996</v>
      </c>
      <c r="I3" s="83">
        <v>4154.9776666666703</v>
      </c>
      <c r="J3" s="83">
        <v>4154.9776666666703</v>
      </c>
      <c r="K3" s="83">
        <v>4154.9776666666703</v>
      </c>
      <c r="L3" s="83">
        <v>4154.9776666666703</v>
      </c>
      <c r="M3" s="84">
        <v>12377.45</v>
      </c>
      <c r="N3" s="86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D6"/>
  <sheetViews>
    <sheetView tabSelected="1" workbookViewId="0">
      <selection activeCell="F8" sqref="F8"/>
    </sheetView>
  </sheetViews>
  <sheetFormatPr defaultRowHeight="15" x14ac:dyDescent="0.25"/>
  <cols>
    <col min="1" max="1" width="8" style="74" customWidth="1"/>
    <col min="2" max="2" width="9.140625" style="73"/>
    <col min="3" max="3" width="10" style="73" bestFit="1" customWidth="1"/>
    <col min="4" max="4" width="9.140625" style="73"/>
    <col min="5" max="8" width="18.5703125" style="73" bestFit="1" customWidth="1"/>
    <col min="9" max="16384" width="9.140625" style="73"/>
  </cols>
  <sheetData>
    <row r="1" spans="1:4" x14ac:dyDescent="0.25">
      <c r="A1" s="72" t="s">
        <v>0</v>
      </c>
      <c r="B1" s="72" t="s">
        <v>79</v>
      </c>
      <c r="C1" s="72" t="s">
        <v>80</v>
      </c>
      <c r="D1" s="72" t="s">
        <v>126</v>
      </c>
    </row>
    <row r="2" spans="1:4" x14ac:dyDescent="0.25">
      <c r="A2" s="73">
        <v>2018</v>
      </c>
      <c r="B2" s="73">
        <v>0</v>
      </c>
      <c r="C2" s="73">
        <v>0.1</v>
      </c>
      <c r="D2" s="73">
        <v>0.01</v>
      </c>
    </row>
    <row r="3" spans="1:4" x14ac:dyDescent="0.25">
      <c r="A3" s="73">
        <f>A2+1</f>
        <v>2019</v>
      </c>
      <c r="B3" s="73">
        <v>0</v>
      </c>
      <c r="C3" s="73">
        <v>0.1</v>
      </c>
      <c r="D3" s="73">
        <v>0.02</v>
      </c>
    </row>
    <row r="4" spans="1:4" x14ac:dyDescent="0.25">
      <c r="A4" s="73">
        <f t="shared" ref="A4:A6" si="0">A3+1</f>
        <v>2020</v>
      </c>
      <c r="B4" s="73">
        <v>0</v>
      </c>
      <c r="C4" s="73">
        <v>0.1</v>
      </c>
      <c r="D4" s="73">
        <v>0.03</v>
      </c>
    </row>
    <row r="5" spans="1:4" x14ac:dyDescent="0.25">
      <c r="A5" s="73">
        <f t="shared" si="0"/>
        <v>2021</v>
      </c>
      <c r="B5" s="73">
        <v>0</v>
      </c>
      <c r="C5" s="73">
        <v>0.1</v>
      </c>
      <c r="D5" s="73">
        <v>0.03</v>
      </c>
    </row>
    <row r="6" spans="1:4" x14ac:dyDescent="0.25">
      <c r="A6" s="73">
        <f t="shared" si="0"/>
        <v>2022</v>
      </c>
      <c r="B6" s="73">
        <v>0</v>
      </c>
      <c r="C6" s="73">
        <v>0.1</v>
      </c>
      <c r="D6" s="73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0" customWidth="1"/>
    <col min="2" max="2" width="19" style="70" customWidth="1"/>
    <col min="3" max="3" width="16.28515625" style="70" customWidth="1"/>
    <col min="4" max="4" width="20.28515625" style="70" customWidth="1"/>
    <col min="5" max="5" width="14.28515625" style="70" customWidth="1"/>
    <col min="6" max="6" width="16.140625" style="70" customWidth="1"/>
    <col min="7" max="7" width="29" style="70" bestFit="1" customWidth="1"/>
    <col min="8" max="8" width="35.28515625" style="70" customWidth="1"/>
    <col min="9" max="16384" width="9.140625" style="70"/>
  </cols>
  <sheetData>
    <row r="1" spans="1:8" x14ac:dyDescent="0.25">
      <c r="A1" s="69" t="s">
        <v>445</v>
      </c>
      <c r="B1" s="69" t="s">
        <v>532</v>
      </c>
      <c r="C1" s="69" t="s">
        <v>446</v>
      </c>
      <c r="D1" s="69" t="s">
        <v>447</v>
      </c>
      <c r="E1" s="69" t="s">
        <v>448</v>
      </c>
      <c r="F1" s="69" t="s">
        <v>449</v>
      </c>
      <c r="G1" s="69" t="s">
        <v>450</v>
      </c>
      <c r="H1" s="69" t="s">
        <v>451</v>
      </c>
    </row>
    <row r="2" spans="1:8" x14ac:dyDescent="0.25">
      <c r="A2" s="70" t="s">
        <v>0</v>
      </c>
      <c r="B2" s="70" t="b">
        <f>COUNTIFS(Funcoes_Inputs!$B:$B,Verificação_Parametros!A2,Funcoes_Inputs!$H:$H,TRUE)&gt;0</f>
        <v>0</v>
      </c>
      <c r="C2" s="70">
        <f>COUNTIF(Historico!B:B,Verificação_Parametros!A2)</f>
        <v>0</v>
      </c>
      <c r="D2" s="70">
        <f>COUNTIF(Dados_Projetados!$1:$1,Verificação_Parametros!A2)</f>
        <v>1</v>
      </c>
      <c r="E2" s="70">
        <f>COUNTIF(Parametros!A:A,Verificação_Parametros!A2)</f>
        <v>0</v>
      </c>
      <c r="F2" s="70" t="b">
        <f>AND(D2&gt;0,E2&gt;0)</f>
        <v>0</v>
      </c>
      <c r="G2" s="70">
        <f>E2+D2</f>
        <v>1</v>
      </c>
      <c r="H2" s="70" t="s">
        <v>452</v>
      </c>
    </row>
    <row r="3" spans="1:8" x14ac:dyDescent="0.25">
      <c r="A3" s="70" t="s">
        <v>1</v>
      </c>
      <c r="B3" s="70" t="b">
        <f>COUNTIFS(Funcoes_Inputs!$B:$B,Verificação_Parametros!A3,Funcoes_Inputs!$H:$H,TRUE)&gt;0</f>
        <v>1</v>
      </c>
      <c r="C3" s="70">
        <f>COUNTIF(Historico!B:B,Verificação_Parametros!A3)</f>
        <v>1</v>
      </c>
      <c r="D3" s="70">
        <f>COUNTIF(Dados_Projetados!$1:$1,Verificação_Parametros!A3)</f>
        <v>0</v>
      </c>
      <c r="E3" s="70">
        <f>COUNTIF(Parametros!A:A,Verificação_Parametros!A3)</f>
        <v>0</v>
      </c>
      <c r="F3" s="70" t="b">
        <f t="shared" ref="F3:F62" si="0">AND(D3&gt;0,E3&gt;0)</f>
        <v>0</v>
      </c>
      <c r="G3" s="70">
        <f t="shared" ref="G3:G62" si="1">E3+D3</f>
        <v>0</v>
      </c>
      <c r="H3" s="70" t="s">
        <v>452</v>
      </c>
    </row>
    <row r="4" spans="1:8" x14ac:dyDescent="0.25">
      <c r="A4" s="70" t="s">
        <v>2</v>
      </c>
      <c r="B4" s="70" t="b">
        <f>COUNTIFS(Funcoes_Inputs!$B:$B,Verificação_Parametros!A4,Funcoes_Inputs!$H:$H,TRUE)&gt;0</f>
        <v>1</v>
      </c>
      <c r="C4" s="70">
        <f>COUNTIF(Historico!B:B,Verificação_Parametros!A4)</f>
        <v>1</v>
      </c>
      <c r="D4" s="70">
        <f>COUNTIF(Dados_Projetados!$1:$1,Verificação_Parametros!A4)</f>
        <v>0</v>
      </c>
      <c r="E4" s="70">
        <f>COUNTIF(Parametros!A:A,Verificação_Parametros!A4)</f>
        <v>0</v>
      </c>
      <c r="F4" s="70" t="b">
        <f t="shared" si="0"/>
        <v>0</v>
      </c>
      <c r="G4" s="70">
        <f t="shared" si="1"/>
        <v>0</v>
      </c>
      <c r="H4" s="70" t="s">
        <v>452</v>
      </c>
    </row>
    <row r="5" spans="1:8" x14ac:dyDescent="0.25">
      <c r="A5" s="70" t="s">
        <v>209</v>
      </c>
      <c r="B5" s="70" t="b">
        <f>COUNTIFS(Funcoes_Inputs!$B:$B,Verificação_Parametros!A5,Funcoes_Inputs!$H:$H,TRUE)&gt;0</f>
        <v>1</v>
      </c>
      <c r="C5" s="70">
        <f>COUNTIF(Historico!B:B,Verificação_Parametros!A5)</f>
        <v>1</v>
      </c>
      <c r="D5" s="70">
        <f>COUNTIF(Dados_Projetados!$1:$1,Verificação_Parametros!A5)</f>
        <v>0</v>
      </c>
      <c r="E5" s="70">
        <f>COUNTIF(Parametros!A:A,Verificação_Parametros!A5)</f>
        <v>0</v>
      </c>
      <c r="F5" s="70" t="b">
        <f t="shared" si="0"/>
        <v>0</v>
      </c>
      <c r="G5" s="70">
        <f t="shared" si="1"/>
        <v>0</v>
      </c>
      <c r="H5" s="70" t="s">
        <v>452</v>
      </c>
    </row>
    <row r="6" spans="1:8" x14ac:dyDescent="0.25">
      <c r="A6" s="70" t="s">
        <v>12</v>
      </c>
      <c r="B6" s="70" t="b">
        <f>COUNTIFS(Funcoes_Inputs!$B:$B,Verificação_Parametros!A6,Funcoes_Inputs!$H:$H,TRUE)&gt;0</f>
        <v>1</v>
      </c>
      <c r="C6" s="70">
        <f>COUNTIF(Historico!B:B,Verificação_Parametros!A6)</f>
        <v>1</v>
      </c>
      <c r="D6" s="70">
        <f>COUNTIF(Dados_Projetados!$1:$1,Verificação_Parametros!A6)</f>
        <v>0</v>
      </c>
      <c r="E6" s="70">
        <f>COUNTIF(Parametros!A:A,Verificação_Parametros!A6)</f>
        <v>0</v>
      </c>
      <c r="F6" s="70" t="b">
        <f t="shared" si="0"/>
        <v>0</v>
      </c>
      <c r="G6" s="70">
        <f t="shared" si="1"/>
        <v>0</v>
      </c>
      <c r="H6" s="70" t="s">
        <v>452</v>
      </c>
    </row>
    <row r="7" spans="1:8" x14ac:dyDescent="0.25">
      <c r="A7" s="70" t="s">
        <v>474</v>
      </c>
      <c r="B7" s="70" t="b">
        <f>COUNTIFS(Funcoes_Inputs!$B:$B,Verificação_Parametros!A7,Funcoes_Inputs!$H:$H,TRUE)&gt;0</f>
        <v>1</v>
      </c>
      <c r="C7" s="70">
        <f>COUNTIF(Historico!B:B,Verificação_Parametros!A7)</f>
        <v>0</v>
      </c>
      <c r="D7" s="70">
        <f>COUNTIF(Dados_Projetados!$1:$1,Verificação_Parametros!A7)</f>
        <v>0</v>
      </c>
      <c r="E7" s="70">
        <f>COUNTIF(Parametros!A:A,Verificação_Parametros!A7)</f>
        <v>0</v>
      </c>
      <c r="F7" s="70" t="b">
        <f t="shared" si="0"/>
        <v>0</v>
      </c>
      <c r="G7" s="70">
        <f t="shared" si="1"/>
        <v>0</v>
      </c>
      <c r="H7" s="70" t="s">
        <v>452</v>
      </c>
    </row>
    <row r="8" spans="1:8" x14ac:dyDescent="0.25">
      <c r="A8" s="70" t="s">
        <v>13</v>
      </c>
      <c r="B8" s="70" t="b">
        <f>COUNTIFS(Funcoes_Inputs!$B:$B,Verificação_Parametros!A8,Funcoes_Inputs!$H:$H,TRUE)&gt;0</f>
        <v>1</v>
      </c>
      <c r="C8" s="70">
        <f>COUNTIF(Historico!B:B,Verificação_Parametros!A8)</f>
        <v>1</v>
      </c>
      <c r="D8" s="70">
        <f>COUNTIF(Dados_Projetados!$1:$1,Verificação_Parametros!A8)</f>
        <v>0</v>
      </c>
      <c r="E8" s="70">
        <f>COUNTIF(Parametros!A:A,Verificação_Parametros!A8)</f>
        <v>0</v>
      </c>
      <c r="F8" s="70" t="b">
        <f t="shared" si="0"/>
        <v>0</v>
      </c>
      <c r="G8" s="70">
        <f t="shared" si="1"/>
        <v>0</v>
      </c>
      <c r="H8" s="70" t="s">
        <v>452</v>
      </c>
    </row>
    <row r="9" spans="1:8" x14ac:dyDescent="0.25">
      <c r="A9" s="70" t="s">
        <v>79</v>
      </c>
      <c r="B9" s="70" t="b">
        <f>COUNTIFS(Funcoes_Inputs!$B:$B,Verificação_Parametros!A9,Funcoes_Inputs!$H:$H,TRUE)&gt;0</f>
        <v>0</v>
      </c>
      <c r="C9" s="70">
        <f>COUNTIF(Historico!B:B,Verificação_Parametros!A9)</f>
        <v>1</v>
      </c>
      <c r="D9" s="70">
        <f>COUNTIF(Dados_Projetados!$1:$1,Verificação_Parametros!A9)</f>
        <v>1</v>
      </c>
      <c r="E9" s="70">
        <f>COUNTIF(Parametros!A:A,Verificação_Parametros!A9)</f>
        <v>0</v>
      </c>
      <c r="F9" s="70" t="b">
        <f t="shared" si="0"/>
        <v>0</v>
      </c>
      <c r="G9" s="70">
        <f t="shared" si="1"/>
        <v>1</v>
      </c>
      <c r="H9" s="70" t="s">
        <v>452</v>
      </c>
    </row>
    <row r="10" spans="1:8" x14ac:dyDescent="0.25">
      <c r="A10" s="70" t="s">
        <v>80</v>
      </c>
      <c r="B10" s="70" t="b">
        <f>COUNTIFS(Funcoes_Inputs!$B:$B,Verificação_Parametros!A10,Funcoes_Inputs!$H:$H,TRUE)&gt;0</f>
        <v>0</v>
      </c>
      <c r="C10" s="70">
        <f>COUNTIF(Historico!B:B,Verificação_Parametros!A10)</f>
        <v>1</v>
      </c>
      <c r="D10" s="70">
        <f>COUNTIF(Dados_Projetados!$1:$1,Verificação_Parametros!A10)</f>
        <v>1</v>
      </c>
      <c r="E10" s="70">
        <f>COUNTIF(Parametros!A:A,Verificação_Parametros!A10)</f>
        <v>0</v>
      </c>
      <c r="F10" s="70" t="b">
        <f t="shared" si="0"/>
        <v>0</v>
      </c>
      <c r="G10" s="70">
        <f t="shared" si="1"/>
        <v>1</v>
      </c>
      <c r="H10" s="70" t="s">
        <v>452</v>
      </c>
    </row>
    <row r="11" spans="1:8" x14ac:dyDescent="0.25">
      <c r="A11" s="70" t="s">
        <v>92</v>
      </c>
      <c r="B11" s="70" t="b">
        <f>COUNTIFS(Funcoes_Inputs!$B:$B,Verificação_Parametros!A11,Funcoes_Inputs!$H:$H,TRUE)&gt;0</f>
        <v>1</v>
      </c>
      <c r="C11" s="70">
        <f>COUNTIF(Historico!B:B,Verificação_Parametros!A11)</f>
        <v>1</v>
      </c>
      <c r="D11" s="70">
        <f>COUNTIF(Dados_Projetados!$1:$1,Verificação_Parametros!A11)</f>
        <v>0</v>
      </c>
      <c r="E11" s="70">
        <f>COUNTIF(Parametros!A:A,Verificação_Parametros!A11)</f>
        <v>0</v>
      </c>
      <c r="F11" s="70" t="b">
        <f t="shared" si="0"/>
        <v>0</v>
      </c>
      <c r="G11" s="70">
        <f t="shared" si="1"/>
        <v>0</v>
      </c>
      <c r="H11" s="70" t="s">
        <v>452</v>
      </c>
    </row>
    <row r="12" spans="1:8" x14ac:dyDescent="0.25">
      <c r="A12" s="70" t="s">
        <v>93</v>
      </c>
      <c r="B12" s="70" t="b">
        <f>COUNTIFS(Funcoes_Inputs!$B:$B,Verificação_Parametros!A12,Funcoes_Inputs!$H:$H,TRUE)&gt;0</f>
        <v>1</v>
      </c>
      <c r="C12" s="70">
        <f>COUNTIF(Historico!B:B,Verificação_Parametros!A12)</f>
        <v>1</v>
      </c>
      <c r="D12" s="70">
        <f>COUNTIF(Dados_Projetados!$1:$1,Verificação_Parametros!A12)</f>
        <v>0</v>
      </c>
      <c r="E12" s="70">
        <f>COUNTIF(Parametros!A:A,Verificação_Parametros!A12)</f>
        <v>0</v>
      </c>
      <c r="F12" s="70" t="b">
        <f t="shared" si="0"/>
        <v>0</v>
      </c>
      <c r="G12" s="70">
        <f t="shared" si="1"/>
        <v>0</v>
      </c>
      <c r="H12" s="70" t="s">
        <v>452</v>
      </c>
    </row>
    <row r="13" spans="1:8" x14ac:dyDescent="0.25">
      <c r="A13" s="70" t="s">
        <v>94</v>
      </c>
      <c r="B13" s="70" t="b">
        <f>COUNTIFS(Funcoes_Inputs!$B:$B,Verificação_Parametros!A13,Funcoes_Inputs!$H:$H,TRUE)&gt;0</f>
        <v>1</v>
      </c>
      <c r="C13" s="70">
        <f>COUNTIF(Historico!B:B,Verificação_Parametros!A13)</f>
        <v>1</v>
      </c>
      <c r="D13" s="70">
        <f>COUNTIF(Dados_Projetados!$1:$1,Verificação_Parametros!A13)</f>
        <v>0</v>
      </c>
      <c r="E13" s="70">
        <f>COUNTIF(Parametros!A:A,Verificação_Parametros!A13)</f>
        <v>0</v>
      </c>
      <c r="F13" s="70" t="b">
        <f t="shared" si="0"/>
        <v>0</v>
      </c>
      <c r="G13" s="70">
        <f t="shared" si="1"/>
        <v>0</v>
      </c>
      <c r="H13" s="70" t="s">
        <v>452</v>
      </c>
    </row>
    <row r="14" spans="1:8" x14ac:dyDescent="0.25">
      <c r="A14" s="70" t="s">
        <v>95</v>
      </c>
      <c r="B14" s="70" t="b">
        <f>COUNTIFS(Funcoes_Inputs!$B:$B,Verificação_Parametros!A14,Funcoes_Inputs!$H:$H,TRUE)&gt;0</f>
        <v>1</v>
      </c>
      <c r="C14" s="70">
        <f>COUNTIF(Historico!B:B,Verificação_Parametros!A14)</f>
        <v>1</v>
      </c>
      <c r="D14" s="70">
        <f>COUNTIF(Dados_Projetados!$1:$1,Verificação_Parametros!A14)</f>
        <v>0</v>
      </c>
      <c r="E14" s="70">
        <f>COUNTIF(Parametros!A:A,Verificação_Parametros!A14)</f>
        <v>0</v>
      </c>
      <c r="F14" s="70" t="b">
        <f t="shared" si="0"/>
        <v>0</v>
      </c>
      <c r="G14" s="70">
        <f t="shared" si="1"/>
        <v>0</v>
      </c>
      <c r="H14" s="70" t="s">
        <v>452</v>
      </c>
    </row>
    <row r="15" spans="1:8" x14ac:dyDescent="0.25">
      <c r="A15" s="70" t="s">
        <v>122</v>
      </c>
      <c r="B15" s="70" t="b">
        <f>COUNTIFS(Funcoes_Inputs!$B:$B,Verificação_Parametros!A15,Funcoes_Inputs!$H:$H,TRUE)&gt;0</f>
        <v>1</v>
      </c>
      <c r="C15" s="70">
        <f>COUNTIF(Historico!B:B,Verificação_Parametros!A15)</f>
        <v>0</v>
      </c>
      <c r="D15" s="70">
        <f>COUNTIF(Dados_Projetados!$1:$1,Verificação_Parametros!A15)</f>
        <v>0</v>
      </c>
      <c r="E15" s="70">
        <f>COUNTIF(Parametros!A:A,Verificação_Parametros!A15)</f>
        <v>0</v>
      </c>
      <c r="F15" s="70" t="b">
        <f t="shared" si="0"/>
        <v>0</v>
      </c>
      <c r="G15" s="70">
        <f t="shared" si="1"/>
        <v>0</v>
      </c>
      <c r="H15" s="70" t="s">
        <v>452</v>
      </c>
    </row>
    <row r="16" spans="1:8" x14ac:dyDescent="0.25">
      <c r="A16" s="70" t="s">
        <v>123</v>
      </c>
      <c r="B16" s="70" t="b">
        <f>COUNTIFS(Funcoes_Inputs!$B:$B,Verificação_Parametros!A16,Funcoes_Inputs!$H:$H,TRUE)&gt;0</f>
        <v>1</v>
      </c>
      <c r="C16" s="70">
        <f>COUNTIF(Historico!B:B,Verificação_Parametros!A16)</f>
        <v>0</v>
      </c>
      <c r="D16" s="70">
        <f>COUNTIF(Dados_Projetados!$1:$1,Verificação_Parametros!A16)</f>
        <v>0</v>
      </c>
      <c r="E16" s="70">
        <f>COUNTIF(Parametros!A:A,Verificação_Parametros!A16)</f>
        <v>0</v>
      </c>
      <c r="F16" s="70" t="b">
        <f t="shared" si="0"/>
        <v>0</v>
      </c>
      <c r="G16" s="70">
        <f t="shared" si="1"/>
        <v>0</v>
      </c>
      <c r="H16" s="70" t="s">
        <v>452</v>
      </c>
    </row>
    <row r="17" spans="1:8" x14ac:dyDescent="0.25">
      <c r="A17" s="70" t="s">
        <v>124</v>
      </c>
      <c r="B17" s="70" t="b">
        <f>COUNTIFS(Funcoes_Inputs!$B:$B,Verificação_Parametros!A17,Funcoes_Inputs!$H:$H,TRUE)&gt;0</f>
        <v>1</v>
      </c>
      <c r="C17" s="70">
        <f>COUNTIF(Historico!B:B,Verificação_Parametros!A17)</f>
        <v>0</v>
      </c>
      <c r="D17" s="70">
        <f>COUNTIF(Dados_Projetados!$1:$1,Verificação_Parametros!A17)</f>
        <v>0</v>
      </c>
      <c r="E17" s="70">
        <f>COUNTIF(Parametros!A:A,Verificação_Parametros!A17)</f>
        <v>0</v>
      </c>
      <c r="F17" s="70" t="b">
        <f t="shared" si="0"/>
        <v>0</v>
      </c>
      <c r="G17" s="70">
        <f t="shared" si="1"/>
        <v>0</v>
      </c>
      <c r="H17" s="70" t="s">
        <v>452</v>
      </c>
    </row>
    <row r="18" spans="1:8" x14ac:dyDescent="0.25">
      <c r="A18" s="70" t="s">
        <v>125</v>
      </c>
      <c r="B18" s="70" t="b">
        <f>COUNTIFS(Funcoes_Inputs!$B:$B,Verificação_Parametros!A18,Funcoes_Inputs!$H:$H,TRUE)&gt;0</f>
        <v>1</v>
      </c>
      <c r="C18" s="70">
        <f>COUNTIF(Historico!B:B,Verificação_Parametros!A18)</f>
        <v>0</v>
      </c>
      <c r="D18" s="70">
        <f>COUNTIF(Dados_Projetados!$1:$1,Verificação_Parametros!A18)</f>
        <v>0</v>
      </c>
      <c r="E18" s="70">
        <f>COUNTIF(Parametros!A:A,Verificação_Parametros!A18)</f>
        <v>0</v>
      </c>
      <c r="F18" s="70" t="b">
        <f t="shared" si="0"/>
        <v>0</v>
      </c>
      <c r="G18" s="70">
        <f t="shared" si="1"/>
        <v>0</v>
      </c>
      <c r="H18" s="70" t="s">
        <v>452</v>
      </c>
    </row>
    <row r="19" spans="1:8" x14ac:dyDescent="0.25">
      <c r="A19" s="70" t="s">
        <v>126</v>
      </c>
      <c r="B19" s="70" t="b">
        <f>COUNTIFS(Funcoes_Inputs!$B:$B,Verificação_Parametros!A19,Funcoes_Inputs!$H:$H,TRUE)&gt;0</f>
        <v>1</v>
      </c>
      <c r="C19" s="70">
        <f>COUNTIF(Historico!B:B,Verificação_Parametros!A19)</f>
        <v>1</v>
      </c>
      <c r="D19" s="70">
        <f>COUNTIF(Dados_Projetados!$1:$1,Verificação_Parametros!A19)</f>
        <v>1</v>
      </c>
      <c r="E19" s="70">
        <f>COUNTIF(Parametros!A:A,Verificação_Parametros!A19)</f>
        <v>0</v>
      </c>
      <c r="F19" s="70" t="b">
        <f t="shared" si="0"/>
        <v>0</v>
      </c>
      <c r="G19" s="70">
        <f t="shared" si="1"/>
        <v>1</v>
      </c>
      <c r="H19" s="70" t="s">
        <v>452</v>
      </c>
    </row>
    <row r="20" spans="1:8" x14ac:dyDescent="0.25">
      <c r="A20" s="70" t="s">
        <v>132</v>
      </c>
      <c r="B20" s="70" t="b">
        <f>COUNTIFS(Funcoes_Inputs!$B:$B,Verificação_Parametros!A20,Funcoes_Inputs!$H:$H,TRUE)&gt;0</f>
        <v>1</v>
      </c>
      <c r="C20" s="70">
        <f>COUNTIF(Historico!B:B,Verificação_Parametros!A20)</f>
        <v>1</v>
      </c>
      <c r="D20" s="70">
        <f>COUNTIF(Dados_Projetados!$1:$1,Verificação_Parametros!A20)</f>
        <v>0</v>
      </c>
      <c r="E20" s="70">
        <f>COUNTIF(Parametros!A:A,Verificação_Parametros!A20)</f>
        <v>0</v>
      </c>
      <c r="F20" s="70" t="b">
        <f t="shared" si="0"/>
        <v>0</v>
      </c>
      <c r="G20" s="70">
        <f t="shared" si="1"/>
        <v>0</v>
      </c>
      <c r="H20" s="70" t="s">
        <v>452</v>
      </c>
    </row>
    <row r="21" spans="1:8" x14ac:dyDescent="0.25">
      <c r="A21" s="70" t="s">
        <v>142</v>
      </c>
      <c r="B21" s="70" t="b">
        <f>COUNTIFS(Funcoes_Inputs!$B:$B,Verificação_Parametros!A21,Funcoes_Inputs!$H:$H,TRUE)&gt;0</f>
        <v>1</v>
      </c>
      <c r="C21" s="70">
        <f>COUNTIF(Historico!B:B,Verificação_Parametros!A21)</f>
        <v>1</v>
      </c>
      <c r="D21" s="70">
        <f>COUNTIF(Dados_Projetados!$1:$1,Verificação_Parametros!A21)</f>
        <v>0</v>
      </c>
      <c r="E21" s="70">
        <f>COUNTIF(Parametros!A:A,Verificação_Parametros!A21)</f>
        <v>0</v>
      </c>
      <c r="F21" s="70" t="b">
        <f t="shared" si="0"/>
        <v>0</v>
      </c>
      <c r="G21" s="70">
        <f t="shared" si="1"/>
        <v>0</v>
      </c>
      <c r="H21" s="70" t="s">
        <v>452</v>
      </c>
    </row>
    <row r="22" spans="1:8" x14ac:dyDescent="0.25">
      <c r="A22" s="70" t="s">
        <v>143</v>
      </c>
      <c r="B22" s="70" t="b">
        <f>COUNTIFS(Funcoes_Inputs!$B:$B,Verificação_Parametros!A22,Funcoes_Inputs!$H:$H,TRUE)&gt;0</f>
        <v>1</v>
      </c>
      <c r="C22" s="70">
        <f>COUNTIF(Historico!B:B,Verificação_Parametros!A22)</f>
        <v>0</v>
      </c>
      <c r="D22" s="70">
        <f>COUNTIF(Dados_Projetados!$1:$1,Verificação_Parametros!A22)</f>
        <v>0</v>
      </c>
      <c r="E22" s="70">
        <f>COUNTIF(Parametros!A:A,Verificação_Parametros!A22)</f>
        <v>0</v>
      </c>
      <c r="F22" s="70" t="b">
        <f t="shared" si="0"/>
        <v>0</v>
      </c>
      <c r="G22" s="70">
        <f t="shared" si="1"/>
        <v>0</v>
      </c>
      <c r="H22" s="70" t="s">
        <v>452</v>
      </c>
    </row>
    <row r="23" spans="1:8" x14ac:dyDescent="0.25">
      <c r="A23" s="70" t="s">
        <v>144</v>
      </c>
      <c r="B23" s="70" t="b">
        <f>COUNTIFS(Funcoes_Inputs!$B:$B,Verificação_Parametros!A23,Funcoes_Inputs!$H:$H,TRUE)&gt;0</f>
        <v>1</v>
      </c>
      <c r="C23" s="70">
        <f>COUNTIF(Historico!B:B,Verificação_Parametros!A23)</f>
        <v>0</v>
      </c>
      <c r="D23" s="70">
        <f>COUNTIF(Dados_Projetados!$1:$1,Verificação_Parametros!A23)</f>
        <v>0</v>
      </c>
      <c r="E23" s="70">
        <f>COUNTIF(Parametros!A:A,Verificação_Parametros!A23)</f>
        <v>0</v>
      </c>
      <c r="F23" s="70" t="b">
        <f t="shared" si="0"/>
        <v>0</v>
      </c>
      <c r="G23" s="70">
        <f t="shared" si="1"/>
        <v>0</v>
      </c>
      <c r="H23" s="70" t="s">
        <v>452</v>
      </c>
    </row>
    <row r="24" spans="1:8" x14ac:dyDescent="0.25">
      <c r="A24" s="70" t="s">
        <v>145</v>
      </c>
      <c r="B24" s="70" t="b">
        <f>COUNTIFS(Funcoes_Inputs!$B:$B,Verificação_Parametros!A24,Funcoes_Inputs!$H:$H,TRUE)&gt;0</f>
        <v>1</v>
      </c>
      <c r="C24" s="70">
        <f>COUNTIF(Historico!B:B,Verificação_Parametros!A24)</f>
        <v>0</v>
      </c>
      <c r="D24" s="70">
        <f>COUNTIF(Dados_Projetados!$1:$1,Verificação_Parametros!A24)</f>
        <v>0</v>
      </c>
      <c r="E24" s="70">
        <f>COUNTIF(Parametros!A:A,Verificação_Parametros!A24)</f>
        <v>0</v>
      </c>
      <c r="F24" s="70" t="b">
        <f t="shared" si="0"/>
        <v>0</v>
      </c>
      <c r="G24" s="70">
        <f t="shared" si="1"/>
        <v>0</v>
      </c>
      <c r="H24" s="70" t="s">
        <v>452</v>
      </c>
    </row>
    <row r="25" spans="1:8" x14ac:dyDescent="0.25">
      <c r="A25" s="70" t="s">
        <v>160</v>
      </c>
      <c r="B25" s="70" t="b">
        <f>COUNTIFS(Funcoes_Inputs!$B:$B,Verificação_Parametros!A25,Funcoes_Inputs!$H:$H,TRUE)&gt;0</f>
        <v>0</v>
      </c>
      <c r="C25" s="70">
        <f>COUNTIF(Historico!B:B,Verificação_Parametros!A25)</f>
        <v>0</v>
      </c>
      <c r="D25" s="70">
        <f>COUNTIF(Dados_Projetados!$1:$1,Verificação_Parametros!A25)</f>
        <v>0</v>
      </c>
      <c r="E25" s="70">
        <f>COUNTIF(Parametros!A:A,Verificação_Parametros!A25)</f>
        <v>0</v>
      </c>
      <c r="F25" s="70" t="b">
        <f t="shared" si="0"/>
        <v>0</v>
      </c>
      <c r="G25" s="70">
        <f t="shared" si="1"/>
        <v>0</v>
      </c>
      <c r="H25" s="70" t="s">
        <v>452</v>
      </c>
    </row>
    <row r="26" spans="1:8" x14ac:dyDescent="0.25">
      <c r="A26" s="70" t="s">
        <v>161</v>
      </c>
      <c r="B26" s="70" t="b">
        <f>COUNTIFS(Funcoes_Inputs!$B:$B,Verificação_Parametros!A26,Funcoes_Inputs!$H:$H,TRUE)&gt;0</f>
        <v>0</v>
      </c>
      <c r="C26" s="70">
        <f>COUNTIF(Historico!B:B,Verificação_Parametros!A26)</f>
        <v>0</v>
      </c>
      <c r="D26" s="70">
        <f>COUNTIF(Dados_Projetados!$1:$1,Verificação_Parametros!A26)</f>
        <v>0</v>
      </c>
      <c r="E26" s="70">
        <f>COUNTIF(Parametros!A:A,Verificação_Parametros!A26)</f>
        <v>0</v>
      </c>
      <c r="F26" s="70" t="b">
        <f t="shared" si="0"/>
        <v>0</v>
      </c>
      <c r="G26" s="70">
        <f t="shared" si="1"/>
        <v>0</v>
      </c>
      <c r="H26" s="70" t="s">
        <v>452</v>
      </c>
    </row>
    <row r="27" spans="1:8" x14ac:dyDescent="0.25">
      <c r="A27" s="70" t="s">
        <v>162</v>
      </c>
      <c r="B27" s="70" t="b">
        <f>COUNTIFS(Funcoes_Inputs!$B:$B,Verificação_Parametros!A27,Funcoes_Inputs!$H:$H,TRUE)&gt;0</f>
        <v>0</v>
      </c>
      <c r="C27" s="70">
        <f>COUNTIF(Historico!B:B,Verificação_Parametros!A27)</f>
        <v>0</v>
      </c>
      <c r="D27" s="70">
        <f>COUNTIF(Dados_Projetados!$1:$1,Verificação_Parametros!A27)</f>
        <v>0</v>
      </c>
      <c r="E27" s="70">
        <f>COUNTIF(Parametros!A:A,Verificação_Parametros!A27)</f>
        <v>0</v>
      </c>
      <c r="F27" s="70" t="b">
        <f t="shared" si="0"/>
        <v>0</v>
      </c>
      <c r="G27" s="70">
        <f t="shared" si="1"/>
        <v>0</v>
      </c>
      <c r="H27" s="70" t="s">
        <v>452</v>
      </c>
    </row>
    <row r="28" spans="1:8" x14ac:dyDescent="0.25">
      <c r="A28" s="70" t="s">
        <v>163</v>
      </c>
      <c r="B28" s="70" t="b">
        <f>COUNTIFS(Funcoes_Inputs!$B:$B,Verificação_Parametros!A28,Funcoes_Inputs!$H:$H,TRUE)&gt;0</f>
        <v>0</v>
      </c>
      <c r="C28" s="70">
        <f>COUNTIF(Historico!B:B,Verificação_Parametros!A28)</f>
        <v>0</v>
      </c>
      <c r="D28" s="70">
        <f>COUNTIF(Dados_Projetados!$1:$1,Verificação_Parametros!A28)</f>
        <v>0</v>
      </c>
      <c r="E28" s="70">
        <f>COUNTIF(Parametros!A:A,Verificação_Parametros!A28)</f>
        <v>0</v>
      </c>
      <c r="F28" s="70" t="b">
        <f t="shared" si="0"/>
        <v>0</v>
      </c>
      <c r="G28" s="70">
        <f t="shared" si="1"/>
        <v>0</v>
      </c>
      <c r="H28" s="70" t="s">
        <v>452</v>
      </c>
    </row>
    <row r="29" spans="1:8" x14ac:dyDescent="0.25">
      <c r="A29" s="70" t="s">
        <v>164</v>
      </c>
      <c r="B29" s="70" t="b">
        <f>COUNTIFS(Funcoes_Inputs!$B:$B,Verificação_Parametros!A29,Funcoes_Inputs!$H:$H,TRUE)&gt;0</f>
        <v>0</v>
      </c>
      <c r="C29" s="70">
        <f>COUNTIF(Historico!B:B,Verificação_Parametros!A29)</f>
        <v>1</v>
      </c>
      <c r="D29" s="70">
        <f>COUNTIF(Dados_Projetados!$1:$1,Verificação_Parametros!A29)</f>
        <v>0</v>
      </c>
      <c r="E29" s="70">
        <f>COUNTIF(Parametros!A:A,Verificação_Parametros!A29)</f>
        <v>0</v>
      </c>
      <c r="F29" s="70" t="b">
        <f t="shared" si="0"/>
        <v>0</v>
      </c>
      <c r="G29" s="70">
        <f t="shared" si="1"/>
        <v>0</v>
      </c>
      <c r="H29" s="70" t="s">
        <v>452</v>
      </c>
    </row>
    <row r="30" spans="1:8" x14ac:dyDescent="0.25">
      <c r="A30" s="70" t="s">
        <v>466</v>
      </c>
      <c r="B30" s="70" t="b">
        <f>COUNTIFS(Funcoes_Inputs!$B:$B,Verificação_Parametros!A30,Funcoes_Inputs!$H:$H,TRUE)&gt;0</f>
        <v>0</v>
      </c>
      <c r="C30" s="70">
        <f>COUNTIF(Historico!B:B,Verificação_Parametros!A30)</f>
        <v>0</v>
      </c>
      <c r="D30" s="70">
        <f>COUNTIF(Dados_Projetados!$1:$1,Verificação_Parametros!A30)</f>
        <v>0</v>
      </c>
      <c r="E30" s="70">
        <f>COUNTIF(Parametros!A:A,Verificação_Parametros!A30)</f>
        <v>0</v>
      </c>
      <c r="F30" s="70" t="b">
        <f t="shared" si="0"/>
        <v>0</v>
      </c>
      <c r="G30" s="70">
        <f t="shared" si="1"/>
        <v>0</v>
      </c>
      <c r="H30" s="70" t="s">
        <v>452</v>
      </c>
    </row>
    <row r="31" spans="1:8" x14ac:dyDescent="0.25">
      <c r="A31" s="70" t="s">
        <v>468</v>
      </c>
      <c r="B31" s="70" t="b">
        <f>COUNTIFS(Funcoes_Inputs!$B:$B,Verificação_Parametros!A31,Funcoes_Inputs!$H:$H,TRUE)&gt;0</f>
        <v>0</v>
      </c>
      <c r="C31" s="70">
        <f>COUNTIF(Historico!B:B,Verificação_Parametros!A31)</f>
        <v>0</v>
      </c>
      <c r="D31" s="70">
        <f>COUNTIF(Dados_Projetados!$1:$1,Verificação_Parametros!A31)</f>
        <v>0</v>
      </c>
      <c r="E31" s="70">
        <f>COUNTIF(Parametros!A:A,Verificação_Parametros!A31)</f>
        <v>0</v>
      </c>
      <c r="F31" s="70" t="b">
        <f t="shared" si="0"/>
        <v>0</v>
      </c>
      <c r="G31" s="70">
        <f t="shared" si="1"/>
        <v>0</v>
      </c>
      <c r="H31" s="70" t="s">
        <v>452</v>
      </c>
    </row>
    <row r="32" spans="1:8" x14ac:dyDescent="0.25">
      <c r="A32" s="70" t="s">
        <v>188</v>
      </c>
      <c r="B32" s="70" t="b">
        <f>COUNTIFS(Funcoes_Inputs!$B:$B,Verificação_Parametros!A32,Funcoes_Inputs!$H:$H,TRUE)&gt;0</f>
        <v>0</v>
      </c>
      <c r="C32" s="70">
        <f>COUNTIF(Historico!B:B,Verificação_Parametros!A32)</f>
        <v>0</v>
      </c>
      <c r="D32" s="70">
        <f>COUNTIF(Dados_Projetados!$1:$1,Verificação_Parametros!A32)</f>
        <v>0</v>
      </c>
      <c r="E32" s="70">
        <f>COUNTIF(Parametros!A:A,Verificação_Parametros!A32)</f>
        <v>0</v>
      </c>
      <c r="F32" s="70" t="b">
        <f t="shared" si="0"/>
        <v>0</v>
      </c>
      <c r="G32" s="70">
        <f t="shared" si="1"/>
        <v>0</v>
      </c>
      <c r="H32" s="70" t="s">
        <v>452</v>
      </c>
    </row>
    <row r="33" spans="1:8" x14ac:dyDescent="0.25">
      <c r="A33" s="70" t="s">
        <v>189</v>
      </c>
      <c r="B33" s="70" t="b">
        <f>COUNTIFS(Funcoes_Inputs!$B:$B,Verificação_Parametros!A33,Funcoes_Inputs!$H:$H,TRUE)&gt;0</f>
        <v>0</v>
      </c>
      <c r="C33" s="70">
        <f>COUNTIF(Historico!B:B,Verificação_Parametros!A33)</f>
        <v>0</v>
      </c>
      <c r="D33" s="70">
        <f>COUNTIF(Dados_Projetados!$1:$1,Verificação_Parametros!A33)</f>
        <v>0</v>
      </c>
      <c r="E33" s="70">
        <f>COUNTIF(Parametros!A:A,Verificação_Parametros!A33)</f>
        <v>0</v>
      </c>
      <c r="F33" s="70" t="b">
        <f t="shared" si="0"/>
        <v>0</v>
      </c>
      <c r="G33" s="70">
        <f t="shared" si="1"/>
        <v>0</v>
      </c>
      <c r="H33" s="70" t="s">
        <v>452</v>
      </c>
    </row>
    <row r="34" spans="1:8" x14ac:dyDescent="0.25">
      <c r="A34" s="70" t="s">
        <v>190</v>
      </c>
      <c r="B34" s="70" t="b">
        <f>COUNTIFS(Funcoes_Inputs!$B:$B,Verificação_Parametros!A34,Funcoes_Inputs!$H:$H,TRUE)&gt;0</f>
        <v>0</v>
      </c>
      <c r="C34" s="70">
        <f>COUNTIF(Historico!B:B,Verificação_Parametros!A34)</f>
        <v>0</v>
      </c>
      <c r="D34" s="70">
        <f>COUNTIF(Dados_Projetados!$1:$1,Verificação_Parametros!A34)</f>
        <v>0</v>
      </c>
      <c r="E34" s="70">
        <f>COUNTIF(Parametros!A:A,Verificação_Parametros!A34)</f>
        <v>0</v>
      </c>
      <c r="F34" s="70" t="b">
        <f t="shared" si="0"/>
        <v>0</v>
      </c>
      <c r="G34" s="70">
        <f t="shared" si="1"/>
        <v>0</v>
      </c>
      <c r="H34" s="70" t="s">
        <v>452</v>
      </c>
    </row>
    <row r="35" spans="1:8" x14ac:dyDescent="0.25">
      <c r="A35" s="70" t="s">
        <v>191</v>
      </c>
      <c r="B35" s="70" t="b">
        <f>COUNTIFS(Funcoes_Inputs!$B:$B,Verificação_Parametros!A35,Funcoes_Inputs!$H:$H,TRUE)&gt;0</f>
        <v>0</v>
      </c>
      <c r="C35" s="70">
        <f>COUNTIF(Historico!B:B,Verificação_Parametros!A35)</f>
        <v>0</v>
      </c>
      <c r="D35" s="70">
        <f>COUNTIF(Dados_Projetados!$1:$1,Verificação_Parametros!A35)</f>
        <v>0</v>
      </c>
      <c r="E35" s="70">
        <f>COUNTIF(Parametros!A:A,Verificação_Parametros!A35)</f>
        <v>0</v>
      </c>
      <c r="F35" s="70" t="b">
        <f t="shared" si="0"/>
        <v>0</v>
      </c>
      <c r="G35" s="70">
        <f t="shared" si="1"/>
        <v>0</v>
      </c>
      <c r="H35" s="70" t="s">
        <v>452</v>
      </c>
    </row>
    <row r="36" spans="1:8" x14ac:dyDescent="0.25">
      <c r="A36" s="70" t="s">
        <v>192</v>
      </c>
      <c r="B36" s="70" t="b">
        <f>COUNTIFS(Funcoes_Inputs!$B:$B,Verificação_Parametros!A36,Funcoes_Inputs!$H:$H,TRUE)&gt;0</f>
        <v>0</v>
      </c>
      <c r="C36" s="70">
        <f>COUNTIF(Historico!B:B,Verificação_Parametros!A36)</f>
        <v>0</v>
      </c>
      <c r="D36" s="70">
        <f>COUNTIF(Dados_Projetados!$1:$1,Verificação_Parametros!A36)</f>
        <v>0</v>
      </c>
      <c r="E36" s="70">
        <f>COUNTIF(Parametros!A:A,Verificação_Parametros!A36)</f>
        <v>0</v>
      </c>
      <c r="F36" s="70" t="b">
        <f t="shared" si="0"/>
        <v>0</v>
      </c>
      <c r="G36" s="70">
        <f t="shared" si="1"/>
        <v>0</v>
      </c>
      <c r="H36" s="70" t="s">
        <v>452</v>
      </c>
    </row>
    <row r="37" spans="1:8" x14ac:dyDescent="0.25">
      <c r="A37" s="70" t="s">
        <v>193</v>
      </c>
      <c r="B37" s="70" t="b">
        <f>COUNTIFS(Funcoes_Inputs!$B:$B,Verificação_Parametros!A37,Funcoes_Inputs!$H:$H,TRUE)&gt;0</f>
        <v>0</v>
      </c>
      <c r="C37" s="70">
        <f>COUNTIF(Historico!B:B,Verificação_Parametros!A37)</f>
        <v>0</v>
      </c>
      <c r="D37" s="70">
        <f>COUNTIF(Dados_Projetados!$1:$1,Verificação_Parametros!A37)</f>
        <v>0</v>
      </c>
      <c r="E37" s="70">
        <f>COUNTIF(Parametros!A:A,Verificação_Parametros!A37)</f>
        <v>0</v>
      </c>
      <c r="F37" s="70" t="b">
        <f t="shared" si="0"/>
        <v>0</v>
      </c>
      <c r="G37" s="70">
        <f t="shared" si="1"/>
        <v>0</v>
      </c>
      <c r="H37" s="70" t="s">
        <v>452</v>
      </c>
    </row>
    <row r="38" spans="1:8" x14ac:dyDescent="0.25">
      <c r="A38" s="70" t="s">
        <v>194</v>
      </c>
      <c r="B38" s="70" t="b">
        <f>COUNTIFS(Funcoes_Inputs!$B:$B,Verificação_Parametros!A38,Funcoes_Inputs!$H:$H,TRUE)&gt;0</f>
        <v>0</v>
      </c>
      <c r="C38" s="70">
        <f>COUNTIF(Historico!B:B,Verificação_Parametros!A38)</f>
        <v>0</v>
      </c>
      <c r="D38" s="70">
        <f>COUNTIF(Dados_Projetados!$1:$1,Verificação_Parametros!A38)</f>
        <v>0</v>
      </c>
      <c r="E38" s="70">
        <f>COUNTIF(Parametros!A:A,Verificação_Parametros!A38)</f>
        <v>0</v>
      </c>
      <c r="F38" s="70" t="b">
        <f t="shared" si="0"/>
        <v>0</v>
      </c>
      <c r="G38" s="70">
        <f t="shared" si="1"/>
        <v>0</v>
      </c>
      <c r="H38" s="70" t="s">
        <v>452</v>
      </c>
    </row>
    <row r="39" spans="1:8" x14ac:dyDescent="0.25">
      <c r="A39" s="70" t="s">
        <v>195</v>
      </c>
      <c r="B39" s="70" t="b">
        <f>COUNTIFS(Funcoes_Inputs!$B:$B,Verificação_Parametros!A39,Funcoes_Inputs!$H:$H,TRUE)&gt;0</f>
        <v>0</v>
      </c>
      <c r="C39" s="70">
        <f>COUNTIF(Historico!B:B,Verificação_Parametros!A39)</f>
        <v>0</v>
      </c>
      <c r="D39" s="70">
        <f>COUNTIF(Dados_Projetados!$1:$1,Verificação_Parametros!A39)</f>
        <v>0</v>
      </c>
      <c r="E39" s="70">
        <f>COUNTIF(Parametros!A:A,Verificação_Parametros!A39)</f>
        <v>0</v>
      </c>
      <c r="F39" s="70" t="b">
        <f t="shared" si="0"/>
        <v>0</v>
      </c>
      <c r="G39" s="70">
        <f t="shared" si="1"/>
        <v>0</v>
      </c>
      <c r="H39" s="70" t="s">
        <v>452</v>
      </c>
    </row>
    <row r="40" spans="1:8" x14ac:dyDescent="0.25">
      <c r="A40" s="70" t="s">
        <v>196</v>
      </c>
      <c r="B40" s="70" t="b">
        <f>COUNTIFS(Funcoes_Inputs!$B:$B,Verificação_Parametros!A40,Funcoes_Inputs!$H:$H,TRUE)&gt;0</f>
        <v>0</v>
      </c>
      <c r="C40" s="70">
        <f>COUNTIF(Historico!B:B,Verificação_Parametros!A40)</f>
        <v>0</v>
      </c>
      <c r="D40" s="70">
        <f>COUNTIF(Dados_Projetados!$1:$1,Verificação_Parametros!A40)</f>
        <v>0</v>
      </c>
      <c r="E40" s="70">
        <f>COUNTIF(Parametros!A:A,Verificação_Parametros!A40)</f>
        <v>0</v>
      </c>
      <c r="F40" s="70" t="b">
        <f t="shared" si="0"/>
        <v>0</v>
      </c>
      <c r="G40" s="70">
        <f t="shared" si="1"/>
        <v>0</v>
      </c>
      <c r="H40" s="70" t="s">
        <v>452</v>
      </c>
    </row>
    <row r="41" spans="1:8" x14ac:dyDescent="0.25">
      <c r="A41" s="70" t="s">
        <v>197</v>
      </c>
      <c r="B41" s="70" t="b">
        <f>COUNTIFS(Funcoes_Inputs!$B:$B,Verificação_Parametros!A41,Funcoes_Inputs!$H:$H,TRUE)&gt;0</f>
        <v>0</v>
      </c>
      <c r="C41" s="70">
        <f>COUNTIF(Historico!B:B,Verificação_Parametros!A41)</f>
        <v>0</v>
      </c>
      <c r="D41" s="70">
        <f>COUNTIF(Dados_Projetados!$1:$1,Verificação_Parametros!A41)</f>
        <v>0</v>
      </c>
      <c r="E41" s="70">
        <f>COUNTIF(Parametros!A:A,Verificação_Parametros!A41)</f>
        <v>0</v>
      </c>
      <c r="F41" s="70" t="b">
        <f t="shared" si="0"/>
        <v>0</v>
      </c>
      <c r="G41" s="70">
        <f t="shared" si="1"/>
        <v>0</v>
      </c>
      <c r="H41" s="70" t="s">
        <v>452</v>
      </c>
    </row>
    <row r="42" spans="1:8" x14ac:dyDescent="0.25">
      <c r="A42" s="70" t="s">
        <v>199</v>
      </c>
      <c r="B42" s="70" t="b">
        <f>COUNTIFS(Funcoes_Inputs!$B:$B,Verificação_Parametros!A42,Funcoes_Inputs!$H:$H,TRUE)&gt;0</f>
        <v>1</v>
      </c>
      <c r="C42" s="70">
        <f>COUNTIF(Historico!B:B,Verificação_Parametros!A42)</f>
        <v>1</v>
      </c>
      <c r="D42" s="70">
        <f>COUNTIF(Dados_Projetados!$1:$1,Verificação_Parametros!A42)</f>
        <v>0</v>
      </c>
      <c r="E42" s="70">
        <f>COUNTIF(Parametros!A:A,Verificação_Parametros!A42)</f>
        <v>0</v>
      </c>
      <c r="F42" s="70" t="b">
        <f t="shared" si="0"/>
        <v>0</v>
      </c>
      <c r="G42" s="70">
        <f t="shared" si="1"/>
        <v>0</v>
      </c>
      <c r="H42" s="70" t="s">
        <v>452</v>
      </c>
    </row>
    <row r="43" spans="1:8" x14ac:dyDescent="0.25">
      <c r="A43" s="70" t="s">
        <v>200</v>
      </c>
      <c r="B43" s="70" t="b">
        <f>COUNTIFS(Funcoes_Inputs!$B:$B,Verificação_Parametros!A43,Funcoes_Inputs!$H:$H,TRUE)&gt;0</f>
        <v>1</v>
      </c>
      <c r="C43" s="70">
        <f>COUNTIF(Historico!B:B,Verificação_Parametros!A43)</f>
        <v>1</v>
      </c>
      <c r="D43" s="70">
        <f>COUNTIF(Dados_Projetados!$1:$1,Verificação_Parametros!A43)</f>
        <v>0</v>
      </c>
      <c r="E43" s="70">
        <f>COUNTIF(Parametros!A:A,Verificação_Parametros!A43)</f>
        <v>0</v>
      </c>
      <c r="F43" s="70" t="b">
        <f t="shared" si="0"/>
        <v>0</v>
      </c>
      <c r="G43" s="70">
        <f t="shared" si="1"/>
        <v>0</v>
      </c>
      <c r="H43" s="70" t="s">
        <v>452</v>
      </c>
    </row>
    <row r="44" spans="1:8" x14ac:dyDescent="0.25">
      <c r="A44" s="70" t="s">
        <v>201</v>
      </c>
      <c r="B44" s="70" t="b">
        <f>COUNTIFS(Funcoes_Inputs!$B:$B,Verificação_Parametros!A44,Funcoes_Inputs!$H:$H,TRUE)&gt;0</f>
        <v>1</v>
      </c>
      <c r="C44" s="70">
        <f>COUNTIF(Historico!B:B,Verificação_Parametros!A44)</f>
        <v>1</v>
      </c>
      <c r="D44" s="70">
        <f>COUNTIF(Dados_Projetados!$1:$1,Verificação_Parametros!A44)</f>
        <v>0</v>
      </c>
      <c r="E44" s="70">
        <f>COUNTIF(Parametros!A:A,Verificação_Parametros!A44)</f>
        <v>0</v>
      </c>
      <c r="F44" s="70" t="b">
        <f t="shared" si="0"/>
        <v>0</v>
      </c>
      <c r="G44" s="70">
        <f t="shared" si="1"/>
        <v>0</v>
      </c>
      <c r="H44" s="70" t="s">
        <v>452</v>
      </c>
    </row>
    <row r="45" spans="1:8" x14ac:dyDescent="0.25">
      <c r="A45" s="70" t="s">
        <v>202</v>
      </c>
      <c r="B45" s="70" t="b">
        <f>COUNTIFS(Funcoes_Inputs!$B:$B,Verificação_Parametros!A45,Funcoes_Inputs!$H:$H,TRUE)&gt;0</f>
        <v>1</v>
      </c>
      <c r="C45" s="70">
        <f>COUNTIF(Historico!B:B,Verificação_Parametros!A45)</f>
        <v>1</v>
      </c>
      <c r="D45" s="70">
        <f>COUNTIF(Dados_Projetados!$1:$1,Verificação_Parametros!A45)</f>
        <v>0</v>
      </c>
      <c r="E45" s="70">
        <f>COUNTIF(Parametros!A:A,Verificação_Parametros!A45)</f>
        <v>0</v>
      </c>
      <c r="F45" s="70" t="b">
        <f t="shared" si="0"/>
        <v>0</v>
      </c>
      <c r="G45" s="70">
        <f t="shared" si="1"/>
        <v>0</v>
      </c>
      <c r="H45" s="70" t="s">
        <v>452</v>
      </c>
    </row>
    <row r="46" spans="1:8" x14ac:dyDescent="0.25">
      <c r="A46" s="70" t="s">
        <v>204</v>
      </c>
      <c r="B46" s="70" t="b">
        <f>COUNTIFS(Funcoes_Inputs!$B:$B,Verificação_Parametros!A46,Funcoes_Inputs!$H:$H,TRUE)&gt;0</f>
        <v>1</v>
      </c>
      <c r="C46" s="70">
        <f>COUNTIF(Historico!B:B,Verificação_Parametros!A46)</f>
        <v>0</v>
      </c>
      <c r="D46" s="70">
        <f>COUNTIF(Dados_Projetados!$1:$1,Verificação_Parametros!A46)</f>
        <v>0</v>
      </c>
      <c r="E46" s="70">
        <f>COUNTIF(Parametros!A:A,Verificação_Parametros!A46)</f>
        <v>0</v>
      </c>
      <c r="F46" s="70" t="b">
        <f t="shared" si="0"/>
        <v>0</v>
      </c>
      <c r="G46" s="70">
        <f t="shared" si="1"/>
        <v>0</v>
      </c>
      <c r="H46" s="70" t="s">
        <v>452</v>
      </c>
    </row>
    <row r="47" spans="1:8" x14ac:dyDescent="0.25">
      <c r="A47" s="70" t="s">
        <v>208</v>
      </c>
      <c r="B47" s="70" t="b">
        <f>COUNTIFS(Funcoes_Inputs!$B:$B,Verificação_Parametros!A47,Funcoes_Inputs!$H:$H,TRUE)&gt;0</f>
        <v>1</v>
      </c>
      <c r="C47" s="70">
        <f>COUNTIF(Historico!B:B,Verificação_Parametros!A47)</f>
        <v>0</v>
      </c>
      <c r="D47" s="70">
        <f>COUNTIF(Dados_Projetados!$1:$1,Verificação_Parametros!A47)</f>
        <v>0</v>
      </c>
      <c r="E47" s="70">
        <f>COUNTIF(Parametros!A:A,Verificação_Parametros!A47)</f>
        <v>0</v>
      </c>
      <c r="F47" s="70" t="b">
        <f t="shared" si="0"/>
        <v>0</v>
      </c>
      <c r="G47" s="70">
        <f t="shared" si="1"/>
        <v>0</v>
      </c>
      <c r="H47" s="70" t="s">
        <v>452</v>
      </c>
    </row>
    <row r="48" spans="1:8" x14ac:dyDescent="0.25">
      <c r="A48" s="70" t="s">
        <v>203</v>
      </c>
      <c r="B48" s="70" t="b">
        <f>COUNTIFS(Funcoes_Inputs!$B:$B,Verificação_Parametros!A48,Funcoes_Inputs!$H:$H,TRUE)&gt;0</f>
        <v>1</v>
      </c>
      <c r="C48" s="70">
        <f>COUNTIF(Historico!B:B,Verificação_Parametros!A48)</f>
        <v>0</v>
      </c>
      <c r="D48" s="70">
        <f>COUNTIF(Dados_Projetados!$1:$1,Verificação_Parametros!A48)</f>
        <v>0</v>
      </c>
      <c r="E48" s="70">
        <f>COUNTIF(Parametros!A:A,Verificação_Parametros!A48)</f>
        <v>0</v>
      </c>
      <c r="F48" s="70" t="b">
        <f t="shared" si="0"/>
        <v>0</v>
      </c>
      <c r="G48" s="70">
        <f t="shared" si="1"/>
        <v>0</v>
      </c>
      <c r="H48" s="70" t="s">
        <v>452</v>
      </c>
    </row>
    <row r="49" spans="1:8" x14ac:dyDescent="0.25">
      <c r="A49" s="70" t="s">
        <v>205</v>
      </c>
      <c r="B49" s="70" t="b">
        <f>COUNTIFS(Funcoes_Inputs!$B:$B,Verificação_Parametros!A49,Funcoes_Inputs!$H:$H,TRUE)&gt;0</f>
        <v>1</v>
      </c>
      <c r="C49" s="70">
        <f>COUNTIF(Historico!B:B,Verificação_Parametros!A49)</f>
        <v>0</v>
      </c>
      <c r="D49" s="70">
        <f>COUNTIF(Dados_Projetados!$1:$1,Verificação_Parametros!A49)</f>
        <v>0</v>
      </c>
      <c r="E49" s="70">
        <f>COUNTIF(Parametros!A:A,Verificação_Parametros!A49)</f>
        <v>0</v>
      </c>
      <c r="F49" s="70" t="b">
        <f t="shared" si="0"/>
        <v>0</v>
      </c>
      <c r="G49" s="70">
        <f t="shared" si="1"/>
        <v>0</v>
      </c>
      <c r="H49" s="70" t="s">
        <v>452</v>
      </c>
    </row>
    <row r="50" spans="1:8" x14ac:dyDescent="0.25">
      <c r="A50" s="70" t="s">
        <v>206</v>
      </c>
      <c r="B50" s="70" t="b">
        <f>COUNTIFS(Funcoes_Inputs!$B:$B,Verificação_Parametros!A50,Funcoes_Inputs!$H:$H,TRUE)&gt;0</f>
        <v>1</v>
      </c>
      <c r="C50" s="70">
        <f>COUNTIF(Historico!B:B,Verificação_Parametros!A50)</f>
        <v>0</v>
      </c>
      <c r="D50" s="70">
        <f>COUNTIF(Dados_Projetados!$1:$1,Verificação_Parametros!A50)</f>
        <v>0</v>
      </c>
      <c r="E50" s="70">
        <f>COUNTIF(Parametros!A:A,Verificação_Parametros!A50)</f>
        <v>0</v>
      </c>
      <c r="F50" s="70" t="b">
        <f t="shared" si="0"/>
        <v>0</v>
      </c>
      <c r="G50" s="70">
        <f t="shared" si="1"/>
        <v>0</v>
      </c>
      <c r="H50" s="70" t="s">
        <v>452</v>
      </c>
    </row>
    <row r="51" spans="1:8" x14ac:dyDescent="0.25">
      <c r="A51" s="70" t="s">
        <v>207</v>
      </c>
      <c r="B51" s="70" t="b">
        <f>COUNTIFS(Funcoes_Inputs!$B:$B,Verificação_Parametros!A51,Funcoes_Inputs!$H:$H,TRUE)&gt;0</f>
        <v>1</v>
      </c>
      <c r="C51" s="70">
        <f>COUNTIF(Historico!B:B,Verificação_Parametros!A51)</f>
        <v>0</v>
      </c>
      <c r="D51" s="70">
        <f>COUNTIF(Dados_Projetados!$1:$1,Verificação_Parametros!A51)</f>
        <v>0</v>
      </c>
      <c r="E51" s="70">
        <f>COUNTIF(Parametros!A:A,Verificação_Parametros!A51)</f>
        <v>0</v>
      </c>
      <c r="F51" s="70" t="b">
        <f t="shared" si="0"/>
        <v>0</v>
      </c>
      <c r="G51" s="70">
        <f t="shared" si="1"/>
        <v>0</v>
      </c>
      <c r="H51" s="70" t="s">
        <v>452</v>
      </c>
    </row>
    <row r="52" spans="1:8" x14ac:dyDescent="0.25">
      <c r="A52" s="70" t="s">
        <v>49</v>
      </c>
      <c r="B52" s="70" t="b">
        <f>COUNTIFS(Funcoes_Inputs!$B:$B,Verificação_Parametros!A52,Funcoes_Inputs!$H:$H,TRUE)&gt;0</f>
        <v>1</v>
      </c>
      <c r="C52" s="70">
        <f>COUNTIF(Historico!B:B,Verificação_Parametros!A52)</f>
        <v>1</v>
      </c>
      <c r="D52" s="70">
        <f>COUNTIF(Dados_Projetados!$1:$1,Verificação_Parametros!A52)</f>
        <v>0</v>
      </c>
      <c r="E52" s="70">
        <f>COUNTIF(Parametros!A:A,Verificação_Parametros!A52)</f>
        <v>4</v>
      </c>
      <c r="F52" s="70" t="b">
        <f t="shared" si="0"/>
        <v>0</v>
      </c>
      <c r="G52" s="70">
        <f t="shared" si="1"/>
        <v>4</v>
      </c>
      <c r="H52" s="70" t="s">
        <v>452</v>
      </c>
    </row>
    <row r="53" spans="1:8" x14ac:dyDescent="0.25">
      <c r="A53" s="70" t="s">
        <v>69</v>
      </c>
      <c r="B53" s="70" t="b">
        <f>COUNTIFS(Funcoes_Inputs!$B:$B,Verificação_Parametros!A53,Funcoes_Inputs!$H:$H,TRUE)&gt;0</f>
        <v>1</v>
      </c>
      <c r="C53" s="70">
        <f>COUNTIF(Historico!B:B,Verificação_Parametros!A53)</f>
        <v>1</v>
      </c>
      <c r="D53" s="70">
        <f>COUNTIF(Dados_Projetados!$1:$1,Verificação_Parametros!A53)</f>
        <v>0</v>
      </c>
      <c r="E53" s="70">
        <f>COUNTIF(Parametros!A:A,Verificação_Parametros!A53)</f>
        <v>0</v>
      </c>
      <c r="F53" s="70" t="b">
        <f t="shared" si="0"/>
        <v>0</v>
      </c>
      <c r="G53" s="70">
        <f t="shared" si="1"/>
        <v>0</v>
      </c>
      <c r="H53" s="70" t="s">
        <v>452</v>
      </c>
    </row>
    <row r="54" spans="1:8" x14ac:dyDescent="0.25">
      <c r="A54" s="70" t="s">
        <v>73</v>
      </c>
      <c r="B54" s="70" t="b">
        <f>COUNTIFS(Funcoes_Inputs!$B:$B,Verificação_Parametros!A54,Funcoes_Inputs!$H:$H,TRUE)&gt;0</f>
        <v>1</v>
      </c>
      <c r="C54" s="70">
        <f>COUNTIF(Historico!B:B,Verificação_Parametros!A54)</f>
        <v>1</v>
      </c>
      <c r="D54" s="70">
        <f>COUNTIF(Dados_Projetados!$1:$1,Verificação_Parametros!A54)</f>
        <v>0</v>
      </c>
      <c r="E54" s="70">
        <f>COUNTIF(Parametros!A:A,Verificação_Parametros!A54)</f>
        <v>0</v>
      </c>
      <c r="F54" s="70" t="b">
        <f t="shared" si="0"/>
        <v>0</v>
      </c>
      <c r="G54" s="70">
        <f t="shared" si="1"/>
        <v>0</v>
      </c>
      <c r="H54" s="70" t="s">
        <v>452</v>
      </c>
    </row>
    <row r="55" spans="1:8" x14ac:dyDescent="0.25">
      <c r="A55" s="70" t="s">
        <v>86</v>
      </c>
      <c r="B55" s="70" t="b">
        <f>COUNTIFS(Funcoes_Inputs!$B:$B,Verificação_Parametros!A55,Funcoes_Inputs!$H:$H,TRUE)&gt;0</f>
        <v>1</v>
      </c>
      <c r="C55" s="70">
        <f>COUNTIF(Historico!B:B,Verificação_Parametros!A55)</f>
        <v>1</v>
      </c>
      <c r="D55" s="70">
        <f>COUNTIF(Dados_Projetados!$1:$1,Verificação_Parametros!A55)</f>
        <v>0</v>
      </c>
      <c r="E55" s="70">
        <f>COUNTIF(Parametros!A:A,Verificação_Parametros!A55)</f>
        <v>0</v>
      </c>
      <c r="F55" s="70" t="b">
        <f t="shared" si="0"/>
        <v>0</v>
      </c>
      <c r="G55" s="70">
        <f t="shared" si="1"/>
        <v>0</v>
      </c>
      <c r="H55" s="70" t="s">
        <v>452</v>
      </c>
    </row>
    <row r="56" spans="1:8" x14ac:dyDescent="0.25">
      <c r="A56" s="70" t="s">
        <v>83</v>
      </c>
      <c r="B56" s="70" t="b">
        <f>COUNTIFS(Funcoes_Inputs!$B:$B,Verificação_Parametros!A56,Funcoes_Inputs!$H:$H,TRUE)&gt;0</f>
        <v>0</v>
      </c>
      <c r="C56" s="70">
        <f>COUNTIF(Historico!B:B,Verificação_Parametros!A56)</f>
        <v>1</v>
      </c>
      <c r="D56" s="70">
        <f>COUNTIF(Dados_Projetados!$1:$1,Verificação_Parametros!A56)</f>
        <v>0</v>
      </c>
      <c r="E56" s="70">
        <f>COUNTIF(Parametros!A:A,Verificação_Parametros!A56)</f>
        <v>4</v>
      </c>
      <c r="F56" s="70" t="b">
        <f t="shared" si="0"/>
        <v>0</v>
      </c>
      <c r="G56" s="70">
        <f t="shared" si="1"/>
        <v>4</v>
      </c>
      <c r="H56" s="70" t="s">
        <v>452</v>
      </c>
    </row>
    <row r="57" spans="1:8" x14ac:dyDescent="0.25">
      <c r="A57" s="70" t="s">
        <v>103</v>
      </c>
      <c r="B57" s="70" t="b">
        <f>COUNTIFS(Funcoes_Inputs!$B:$B,Verificação_Parametros!A57,Funcoes_Inputs!$H:$H,TRUE)&gt;0</f>
        <v>0</v>
      </c>
      <c r="C57" s="70">
        <f>COUNTIF(Historico!B:B,Verificação_Parametros!A57)</f>
        <v>1</v>
      </c>
      <c r="D57" s="70">
        <f>COUNTIF(Dados_Projetados!$1:$1,Verificação_Parametros!A57)</f>
        <v>0</v>
      </c>
      <c r="E57" s="70">
        <f>COUNTIF(Parametros!A:A,Verificação_Parametros!A57)</f>
        <v>0</v>
      </c>
      <c r="F57" s="70" t="b">
        <f t="shared" si="0"/>
        <v>0</v>
      </c>
      <c r="G57" s="70">
        <f t="shared" si="1"/>
        <v>0</v>
      </c>
      <c r="H57" s="70" t="s">
        <v>452</v>
      </c>
    </row>
    <row r="58" spans="1:8" x14ac:dyDescent="0.25">
      <c r="A58" s="70" t="s">
        <v>108</v>
      </c>
      <c r="B58" s="70" t="b">
        <f>COUNTIFS(Funcoes_Inputs!$B:$B,Verificação_Parametros!A58,Funcoes_Inputs!$H:$H,TRUE)&gt;0</f>
        <v>1</v>
      </c>
      <c r="C58" s="70">
        <f>COUNTIF(Historico!B:B,Verificação_Parametros!A58)</f>
        <v>1</v>
      </c>
      <c r="D58" s="70">
        <f>COUNTIF(Dados_Projetados!$1:$1,Verificação_Parametros!A58)</f>
        <v>0</v>
      </c>
      <c r="E58" s="70">
        <f>COUNTIF(Parametros!A:A,Verificação_Parametros!A58)</f>
        <v>0</v>
      </c>
      <c r="F58" s="70" t="b">
        <f t="shared" si="0"/>
        <v>0</v>
      </c>
      <c r="G58" s="70">
        <f t="shared" si="1"/>
        <v>0</v>
      </c>
      <c r="H58" s="70" t="s">
        <v>452</v>
      </c>
    </row>
    <row r="59" spans="1:8" x14ac:dyDescent="0.25">
      <c r="A59" s="70" t="s">
        <v>110</v>
      </c>
      <c r="B59" s="70" t="b">
        <f>COUNTIFS(Funcoes_Inputs!$B:$B,Verificação_Parametros!A59,Funcoes_Inputs!$H:$H,TRUE)&gt;0</f>
        <v>0</v>
      </c>
      <c r="C59" s="70">
        <f>COUNTIF(Historico!B:B,Verificação_Parametros!A59)</f>
        <v>1</v>
      </c>
      <c r="D59" s="70">
        <f>COUNTIF(Dados_Projetados!$1:$1,Verificação_Parametros!A59)</f>
        <v>0</v>
      </c>
      <c r="E59" s="70">
        <f>COUNTIF(Parametros!A:A,Verificação_Parametros!A59)</f>
        <v>0</v>
      </c>
      <c r="F59" s="70" t="b">
        <f t="shared" si="0"/>
        <v>0</v>
      </c>
      <c r="G59" s="70">
        <f t="shared" si="1"/>
        <v>0</v>
      </c>
      <c r="H59" s="70" t="s">
        <v>452</v>
      </c>
    </row>
    <row r="60" spans="1:8" x14ac:dyDescent="0.25">
      <c r="A60" s="70" t="s">
        <v>115</v>
      </c>
      <c r="B60" s="70" t="b">
        <f>COUNTIFS(Funcoes_Inputs!$B:$B,Verificação_Parametros!A60,Funcoes_Inputs!$H:$H,TRUE)&gt;0</f>
        <v>0</v>
      </c>
      <c r="C60" s="70">
        <f>COUNTIF(Historico!B:B,Verificação_Parametros!A60)</f>
        <v>1</v>
      </c>
      <c r="D60" s="70">
        <f>COUNTIF(Dados_Projetados!$1:$1,Verificação_Parametros!A60)</f>
        <v>0</v>
      </c>
      <c r="E60" s="70">
        <f>COUNTIF(Parametros!A:A,Verificação_Parametros!A60)</f>
        <v>0</v>
      </c>
      <c r="F60" s="70" t="b">
        <f t="shared" si="0"/>
        <v>0</v>
      </c>
      <c r="G60" s="70">
        <f t="shared" si="1"/>
        <v>0</v>
      </c>
      <c r="H60" s="70" t="s">
        <v>452</v>
      </c>
    </row>
    <row r="61" spans="1:8" x14ac:dyDescent="0.25">
      <c r="A61" s="70" t="s">
        <v>137</v>
      </c>
      <c r="B61" s="70" t="b">
        <f>COUNTIFS(Funcoes_Inputs!$B:$B,Verificação_Parametros!A61,Funcoes_Inputs!$H:$H,TRUE)&gt;0</f>
        <v>1</v>
      </c>
      <c r="C61" s="70">
        <f>COUNTIF(Historico!B:B,Verificação_Parametros!A61)</f>
        <v>1</v>
      </c>
      <c r="D61" s="70">
        <f>COUNTIF(Dados_Projetados!$1:$1,Verificação_Parametros!A61)</f>
        <v>0</v>
      </c>
      <c r="E61" s="70">
        <f>COUNTIF(Parametros!A:A,Verificação_Parametros!A61)</f>
        <v>0</v>
      </c>
      <c r="F61" s="70" t="b">
        <f t="shared" si="0"/>
        <v>0</v>
      </c>
      <c r="G61" s="70">
        <f t="shared" si="1"/>
        <v>0</v>
      </c>
      <c r="H61" s="70" t="s">
        <v>452</v>
      </c>
    </row>
    <row r="62" spans="1:8" x14ac:dyDescent="0.25">
      <c r="A62" s="70" t="s">
        <v>138</v>
      </c>
      <c r="B62" s="70" t="b">
        <f>COUNTIFS(Funcoes_Inputs!$B:$B,Verificação_Parametros!A62,Funcoes_Inputs!$H:$H,TRUE)&gt;0</f>
        <v>1</v>
      </c>
      <c r="C62" s="70">
        <f>COUNTIF(Historico!B:B,Verificação_Parametros!A62)</f>
        <v>1</v>
      </c>
      <c r="D62" s="70">
        <f>COUNTIF(Dados_Projetados!$1:$1,Verificação_Parametros!A62)</f>
        <v>0</v>
      </c>
      <c r="E62" s="70">
        <f>COUNTIF(Parametros!A:A,Verificação_Parametros!A62)</f>
        <v>0</v>
      </c>
      <c r="F62" s="70" t="b">
        <f t="shared" si="0"/>
        <v>0</v>
      </c>
      <c r="G62" s="70">
        <f t="shared" si="1"/>
        <v>0</v>
      </c>
      <c r="H62" s="70" t="s">
        <v>452</v>
      </c>
    </row>
    <row r="63" spans="1:8" x14ac:dyDescent="0.25">
      <c r="A63" s="70" t="s">
        <v>151</v>
      </c>
      <c r="B63" s="70" t="b">
        <f>COUNTIFS(Funcoes_Inputs!$B:$B,Verificação_Parametros!A63,Funcoes_Inputs!$H:$H,TRUE)&gt;0</f>
        <v>0</v>
      </c>
      <c r="C63" s="70">
        <f>COUNTIF(Historico!B:B,Verificação_Parametros!A63)</f>
        <v>1</v>
      </c>
      <c r="D63" s="70">
        <f>COUNTIF(Dados_Projetados!$1:$1,Verificação_Parametros!A63)</f>
        <v>0</v>
      </c>
      <c r="E63" s="70">
        <f>COUNTIF(Parametros!A:A,Verificação_Parametros!A63)</f>
        <v>0</v>
      </c>
      <c r="F63" s="70" t="b">
        <f t="shared" ref="F63:F110" si="2">AND(D63&gt;0,E63&gt;0)</f>
        <v>0</v>
      </c>
      <c r="G63" s="70">
        <f t="shared" ref="G63:G110" si="3">E63+D63</f>
        <v>0</v>
      </c>
      <c r="H63" s="70" t="s">
        <v>452</v>
      </c>
    </row>
    <row r="64" spans="1:8" x14ac:dyDescent="0.25">
      <c r="A64" s="70" t="s">
        <v>152</v>
      </c>
      <c r="B64" s="70" t="b">
        <f>COUNTIFS(Funcoes_Inputs!$B:$B,Verificação_Parametros!A64,Funcoes_Inputs!$H:$H,TRUE)&gt;0</f>
        <v>0</v>
      </c>
      <c r="C64" s="70">
        <f>COUNTIF(Historico!B:B,Verificação_Parametros!A64)</f>
        <v>1</v>
      </c>
      <c r="D64" s="70">
        <f>COUNTIF(Dados_Projetados!$1:$1,Verificação_Parametros!A64)</f>
        <v>0</v>
      </c>
      <c r="E64" s="70">
        <f>COUNTIF(Parametros!A:A,Verificação_Parametros!A64)</f>
        <v>0</v>
      </c>
      <c r="F64" s="70" t="b">
        <f t="shared" si="2"/>
        <v>0</v>
      </c>
      <c r="G64" s="70">
        <f t="shared" si="3"/>
        <v>0</v>
      </c>
      <c r="H64" s="70" t="s">
        <v>452</v>
      </c>
    </row>
    <row r="65" spans="1:8" x14ac:dyDescent="0.25">
      <c r="A65" s="70" t="s">
        <v>158</v>
      </c>
      <c r="B65" s="70" t="b">
        <f>COUNTIFS(Funcoes_Inputs!$B:$B,Verificação_Parametros!A65,Funcoes_Inputs!$H:$H,TRUE)&gt;0</f>
        <v>0</v>
      </c>
      <c r="C65" s="70">
        <f>COUNTIF(Historico!B:B,Verificação_Parametros!A65)</f>
        <v>1</v>
      </c>
      <c r="D65" s="70">
        <f>COUNTIF(Dados_Projetados!$1:$1,Verificação_Parametros!A65)</f>
        <v>0</v>
      </c>
      <c r="E65" s="70">
        <f>COUNTIF(Parametros!A:A,Verificação_Parametros!A65)</f>
        <v>0</v>
      </c>
      <c r="F65" s="70" t="b">
        <f t="shared" si="2"/>
        <v>0</v>
      </c>
      <c r="G65" s="70">
        <f t="shared" si="3"/>
        <v>0</v>
      </c>
      <c r="H65" s="70" t="s">
        <v>452</v>
      </c>
    </row>
    <row r="66" spans="1:8" x14ac:dyDescent="0.25">
      <c r="A66" s="70" t="s">
        <v>168</v>
      </c>
      <c r="B66" s="70" t="b">
        <f>COUNTIFS(Funcoes_Inputs!$B:$B,Verificação_Parametros!A66,Funcoes_Inputs!$H:$H,TRUE)&gt;0</f>
        <v>0</v>
      </c>
      <c r="C66" s="70">
        <f>COUNTIF(Historico!B:B,Verificação_Parametros!A66)</f>
        <v>1</v>
      </c>
      <c r="D66" s="70">
        <f>COUNTIF(Dados_Projetados!$1:$1,Verificação_Parametros!A66)</f>
        <v>0</v>
      </c>
      <c r="E66" s="70">
        <f>COUNTIF(Parametros!A:A,Verificação_Parametros!A66)</f>
        <v>0</v>
      </c>
      <c r="F66" s="70" t="b">
        <f t="shared" si="2"/>
        <v>0</v>
      </c>
      <c r="G66" s="70">
        <f t="shared" si="3"/>
        <v>0</v>
      </c>
      <c r="H66" s="70" t="s">
        <v>452</v>
      </c>
    </row>
    <row r="67" spans="1:8" x14ac:dyDescent="0.25">
      <c r="A67" s="70" t="s">
        <v>172</v>
      </c>
      <c r="B67" s="70" t="b">
        <f>COUNTIFS(Funcoes_Inputs!$B:$B,Verificação_Parametros!A67,Funcoes_Inputs!$H:$H,TRUE)&gt;0</f>
        <v>0</v>
      </c>
      <c r="C67" s="70">
        <f>COUNTIF(Historico!B:B,Verificação_Parametros!A67)</f>
        <v>1</v>
      </c>
      <c r="D67" s="70">
        <f>COUNTIF(Dados_Projetados!$1:$1,Verificação_Parametros!A67)</f>
        <v>0</v>
      </c>
      <c r="E67" s="70">
        <f>COUNTIF(Parametros!A:A,Verificação_Parametros!A67)</f>
        <v>4</v>
      </c>
      <c r="F67" s="70" t="b">
        <f t="shared" si="2"/>
        <v>0</v>
      </c>
      <c r="G67" s="70">
        <f t="shared" si="3"/>
        <v>4</v>
      </c>
      <c r="H67" s="70" t="s">
        <v>452</v>
      </c>
    </row>
    <row r="68" spans="1:8" x14ac:dyDescent="0.25">
      <c r="A68" s="70" t="s">
        <v>81</v>
      </c>
      <c r="B68" s="70" t="b">
        <f>COUNTIFS(Funcoes_Inputs!$B:$B,Verificação_Parametros!A68,Funcoes_Inputs!$H:$H,TRUE)&gt;0</f>
        <v>0</v>
      </c>
      <c r="C68" s="70">
        <f>COUNTIF(Historico!B:B,Verificação_Parametros!A68)</f>
        <v>1</v>
      </c>
      <c r="D68" s="70">
        <f>COUNTIF(Dados_Projetados!$1:$1,Verificação_Parametros!A68)</f>
        <v>0</v>
      </c>
      <c r="E68" s="70">
        <f>COUNTIF(Parametros!A:A,Verificação_Parametros!A68)</f>
        <v>0</v>
      </c>
      <c r="F68" s="70" t="b">
        <f t="shared" si="2"/>
        <v>0</v>
      </c>
      <c r="G68" s="70">
        <f t="shared" si="3"/>
        <v>0</v>
      </c>
      <c r="H68" s="70" t="s">
        <v>452</v>
      </c>
    </row>
    <row r="69" spans="1:8" x14ac:dyDescent="0.25">
      <c r="A69" s="70" t="s">
        <v>184</v>
      </c>
      <c r="B69" s="70" t="b">
        <f>COUNTIFS(Funcoes_Inputs!$B:$B,Verificação_Parametros!A69,Funcoes_Inputs!$H:$H,TRUE)&gt;0</f>
        <v>0</v>
      </c>
      <c r="C69" s="70">
        <f>COUNTIF(Historico!B:B,Verificação_Parametros!A69)</f>
        <v>1</v>
      </c>
      <c r="D69" s="70">
        <f>COUNTIF(Dados_Projetados!$1:$1,Verificação_Parametros!A69)</f>
        <v>0</v>
      </c>
      <c r="E69" s="70">
        <f>COUNTIF(Parametros!A:A,Verificação_Parametros!A69)</f>
        <v>0</v>
      </c>
      <c r="F69" s="70" t="b">
        <f t="shared" si="2"/>
        <v>0</v>
      </c>
      <c r="G69" s="70">
        <f t="shared" si="3"/>
        <v>0</v>
      </c>
      <c r="H69" s="70" t="s">
        <v>452</v>
      </c>
    </row>
    <row r="70" spans="1:8" x14ac:dyDescent="0.25">
      <c r="A70" s="70" t="s">
        <v>185</v>
      </c>
      <c r="B70" s="70" t="b">
        <f>COUNTIFS(Funcoes_Inputs!$B:$B,Verificação_Parametros!A70,Funcoes_Inputs!$H:$H,TRUE)&gt;0</f>
        <v>0</v>
      </c>
      <c r="C70" s="70">
        <f>COUNTIF(Historico!B:B,Verificação_Parametros!A70)</f>
        <v>1</v>
      </c>
      <c r="D70" s="70">
        <f>COUNTIF(Dados_Projetados!$1:$1,Verificação_Parametros!A70)</f>
        <v>0</v>
      </c>
      <c r="E70" s="70">
        <f>COUNTIF(Parametros!A:A,Verificação_Parametros!A70)</f>
        <v>0</v>
      </c>
      <c r="F70" s="70" t="b">
        <f t="shared" si="2"/>
        <v>0</v>
      </c>
      <c r="G70" s="70">
        <f t="shared" si="3"/>
        <v>0</v>
      </c>
      <c r="H70" s="70" t="s">
        <v>452</v>
      </c>
    </row>
    <row r="71" spans="1:8" x14ac:dyDescent="0.25">
      <c r="A71" s="70" t="s">
        <v>186</v>
      </c>
      <c r="B71" s="70" t="b">
        <f>COUNTIFS(Funcoes_Inputs!$B:$B,Verificação_Parametros!A71,Funcoes_Inputs!$H:$H,TRUE)&gt;0</f>
        <v>0</v>
      </c>
      <c r="C71" s="70">
        <f>COUNTIF(Historico!B:B,Verificação_Parametros!A71)</f>
        <v>1</v>
      </c>
      <c r="D71" s="70">
        <f>COUNTIF(Dados_Projetados!$1:$1,Verificação_Parametros!A71)</f>
        <v>0</v>
      </c>
      <c r="E71" s="70">
        <f>COUNTIF(Parametros!A:A,Verificação_Parametros!A71)</f>
        <v>0</v>
      </c>
      <c r="F71" s="70" t="b">
        <f t="shared" si="2"/>
        <v>0</v>
      </c>
      <c r="G71" s="70">
        <f t="shared" si="3"/>
        <v>0</v>
      </c>
      <c r="H71" s="70" t="s">
        <v>452</v>
      </c>
    </row>
    <row r="72" spans="1:8" x14ac:dyDescent="0.25">
      <c r="A72" s="70" t="s">
        <v>187</v>
      </c>
      <c r="B72" s="70" t="b">
        <f>COUNTIFS(Funcoes_Inputs!$B:$B,Verificação_Parametros!A72,Funcoes_Inputs!$H:$H,TRUE)&gt;0</f>
        <v>0</v>
      </c>
      <c r="C72" s="70">
        <f>COUNTIF(Historico!B:B,Verificação_Parametros!A72)</f>
        <v>1</v>
      </c>
      <c r="D72" s="70">
        <f>COUNTIF(Dados_Projetados!$1:$1,Verificação_Parametros!A72)</f>
        <v>0</v>
      </c>
      <c r="E72" s="70">
        <f>COUNTIF(Parametros!A:A,Verificação_Parametros!A72)</f>
        <v>0</v>
      </c>
      <c r="F72" s="70" t="b">
        <f t="shared" si="2"/>
        <v>0</v>
      </c>
      <c r="G72" s="70">
        <f t="shared" si="3"/>
        <v>0</v>
      </c>
      <c r="H72" s="70" t="s">
        <v>452</v>
      </c>
    </row>
    <row r="73" spans="1:8" x14ac:dyDescent="0.25">
      <c r="A73" s="70" t="s">
        <v>175</v>
      </c>
      <c r="B73" s="70" t="b">
        <f>COUNTIFS(Funcoes_Inputs!$B:$B,Verificação_Parametros!A73,Funcoes_Inputs!$H:$H,TRUE)&gt;0</f>
        <v>0</v>
      </c>
      <c r="C73" s="70">
        <f>COUNTIF(Historico!B:B,Verificação_Parametros!A73)</f>
        <v>1</v>
      </c>
      <c r="D73" s="70">
        <f>COUNTIF(Dados_Projetados!$1:$1,Verificação_Parametros!A73)</f>
        <v>0</v>
      </c>
      <c r="E73" s="70">
        <f>COUNTIF(Parametros!A:A,Verificação_Parametros!A73)</f>
        <v>0</v>
      </c>
      <c r="F73" s="70" t="b">
        <f t="shared" si="2"/>
        <v>0</v>
      </c>
      <c r="G73" s="70">
        <f t="shared" si="3"/>
        <v>0</v>
      </c>
      <c r="H73" s="70" t="s">
        <v>452</v>
      </c>
    </row>
    <row r="74" spans="1:8" x14ac:dyDescent="0.25">
      <c r="A74" s="70" t="s">
        <v>180</v>
      </c>
      <c r="B74" s="70" t="b">
        <f>COUNTIFS(Funcoes_Inputs!$B:$B,Verificação_Parametros!A74,Funcoes_Inputs!$H:$H,TRUE)&gt;0</f>
        <v>0</v>
      </c>
      <c r="C74" s="70">
        <f>COUNTIF(Historico!B:B,Verificação_Parametros!A74)</f>
        <v>1</v>
      </c>
      <c r="D74" s="70">
        <f>COUNTIF(Dados_Projetados!$1:$1,Verificação_Parametros!A74)</f>
        <v>0</v>
      </c>
      <c r="E74" s="70">
        <f>COUNTIF(Parametros!A:A,Verificação_Parametros!A74)</f>
        <v>0</v>
      </c>
      <c r="F74" s="70" t="b">
        <f t="shared" si="2"/>
        <v>0</v>
      </c>
      <c r="G74" s="70">
        <f t="shared" si="3"/>
        <v>0</v>
      </c>
      <c r="H74" s="70" t="s">
        <v>452</v>
      </c>
    </row>
    <row r="75" spans="1:8" x14ac:dyDescent="0.25">
      <c r="A75" s="70" t="s">
        <v>181</v>
      </c>
      <c r="B75" s="70" t="b">
        <f>COUNTIFS(Funcoes_Inputs!$B:$B,Verificação_Parametros!A75,Funcoes_Inputs!$H:$H,TRUE)&gt;0</f>
        <v>0</v>
      </c>
      <c r="C75" s="70">
        <f>COUNTIF(Historico!B:B,Verificação_Parametros!A75)</f>
        <v>1</v>
      </c>
      <c r="D75" s="70">
        <f>COUNTIF(Dados_Projetados!$1:$1,Verificação_Parametros!A75)</f>
        <v>0</v>
      </c>
      <c r="E75" s="70">
        <f>COUNTIF(Parametros!A:A,Verificação_Parametros!A75)</f>
        <v>0</v>
      </c>
      <c r="F75" s="70" t="b">
        <f t="shared" si="2"/>
        <v>0</v>
      </c>
      <c r="G75" s="70">
        <f t="shared" si="3"/>
        <v>0</v>
      </c>
      <c r="H75" s="70" t="s">
        <v>452</v>
      </c>
    </row>
    <row r="76" spans="1:8" x14ac:dyDescent="0.25">
      <c r="A76" s="70" t="s">
        <v>182</v>
      </c>
      <c r="B76" s="70" t="b">
        <f>COUNTIFS(Funcoes_Inputs!$B:$B,Verificação_Parametros!A76,Funcoes_Inputs!$H:$H,TRUE)&gt;0</f>
        <v>0</v>
      </c>
      <c r="C76" s="70">
        <f>COUNTIF(Historico!B:B,Verificação_Parametros!A76)</f>
        <v>1</v>
      </c>
      <c r="D76" s="70">
        <f>COUNTIF(Dados_Projetados!$1:$1,Verificação_Parametros!A76)</f>
        <v>0</v>
      </c>
      <c r="E76" s="70">
        <f>COUNTIF(Parametros!A:A,Verificação_Parametros!A76)</f>
        <v>0</v>
      </c>
      <c r="F76" s="70" t="b">
        <f t="shared" si="2"/>
        <v>0</v>
      </c>
      <c r="G76" s="70">
        <f t="shared" si="3"/>
        <v>0</v>
      </c>
      <c r="H76" s="70" t="s">
        <v>452</v>
      </c>
    </row>
    <row r="77" spans="1:8" x14ac:dyDescent="0.25">
      <c r="A77" s="70" t="s">
        <v>183</v>
      </c>
      <c r="B77" s="70" t="b">
        <f>COUNTIFS(Funcoes_Inputs!$B:$B,Verificação_Parametros!A77,Funcoes_Inputs!$H:$H,TRUE)&gt;0</f>
        <v>0</v>
      </c>
      <c r="C77" s="70">
        <f>COUNTIF(Historico!B:B,Verificação_Parametros!A77)</f>
        <v>1</v>
      </c>
      <c r="D77" s="70">
        <f>COUNTIF(Dados_Projetados!$1:$1,Verificação_Parametros!A77)</f>
        <v>0</v>
      </c>
      <c r="E77" s="70">
        <f>COUNTIF(Parametros!A:A,Verificação_Parametros!A77)</f>
        <v>0</v>
      </c>
      <c r="F77" s="70" t="b">
        <f t="shared" si="2"/>
        <v>0</v>
      </c>
      <c r="G77" s="70">
        <f t="shared" si="3"/>
        <v>0</v>
      </c>
      <c r="H77" s="70" t="s">
        <v>452</v>
      </c>
    </row>
    <row r="78" spans="1:8" x14ac:dyDescent="0.25">
      <c r="A78" s="70" t="s">
        <v>78</v>
      </c>
      <c r="B78" s="70" t="b">
        <f>COUNTIFS(Funcoes_Inputs!$B:$B,Verificação_Parametros!A78,Funcoes_Inputs!$H:$H,TRUE)&gt;0</f>
        <v>0</v>
      </c>
      <c r="C78" s="70">
        <f>COUNTIF(Historico!B:B,Verificação_Parametros!A78)</f>
        <v>1</v>
      </c>
      <c r="D78" s="70">
        <f>COUNTIF(Dados_Projetados!$1:$1,Verificação_Parametros!A78)</f>
        <v>0</v>
      </c>
      <c r="E78" s="70">
        <f>COUNTIF(Parametros!A:A,Verificação_Parametros!A78)</f>
        <v>0</v>
      </c>
      <c r="F78" s="70" t="b">
        <f t="shared" si="2"/>
        <v>0</v>
      </c>
      <c r="G78" s="70">
        <f t="shared" si="3"/>
        <v>0</v>
      </c>
      <c r="H78" s="70" t="s">
        <v>452</v>
      </c>
    </row>
    <row r="79" spans="1:8" x14ac:dyDescent="0.25">
      <c r="A79" s="70" t="s">
        <v>176</v>
      </c>
      <c r="B79" s="70" t="b">
        <f>COUNTIFS(Funcoes_Inputs!$B:$B,Verificação_Parametros!A79,Funcoes_Inputs!$H:$H,TRUE)&gt;0</f>
        <v>0</v>
      </c>
      <c r="C79" s="70">
        <f>COUNTIF(Historico!B:B,Verificação_Parametros!A79)</f>
        <v>1</v>
      </c>
      <c r="D79" s="70">
        <f>COUNTIF(Dados_Projetados!$1:$1,Verificação_Parametros!A79)</f>
        <v>0</v>
      </c>
      <c r="E79" s="70">
        <f>COUNTIF(Parametros!A:A,Verificação_Parametros!A79)</f>
        <v>0</v>
      </c>
      <c r="F79" s="70" t="b">
        <f t="shared" si="2"/>
        <v>0</v>
      </c>
      <c r="G79" s="70">
        <f t="shared" si="3"/>
        <v>0</v>
      </c>
      <c r="H79" s="70" t="s">
        <v>452</v>
      </c>
    </row>
    <row r="80" spans="1:8" x14ac:dyDescent="0.25">
      <c r="A80" s="70" t="s">
        <v>177</v>
      </c>
      <c r="B80" s="70" t="b">
        <f>COUNTIFS(Funcoes_Inputs!$B:$B,Verificação_Parametros!A80,Funcoes_Inputs!$H:$H,TRUE)&gt;0</f>
        <v>0</v>
      </c>
      <c r="C80" s="70">
        <f>COUNTIF(Historico!B:B,Verificação_Parametros!A80)</f>
        <v>1</v>
      </c>
      <c r="D80" s="70">
        <f>COUNTIF(Dados_Projetados!$1:$1,Verificação_Parametros!A80)</f>
        <v>0</v>
      </c>
      <c r="E80" s="70">
        <f>COUNTIF(Parametros!A:A,Verificação_Parametros!A80)</f>
        <v>0</v>
      </c>
      <c r="F80" s="70" t="b">
        <f t="shared" si="2"/>
        <v>0</v>
      </c>
      <c r="G80" s="70">
        <f t="shared" si="3"/>
        <v>0</v>
      </c>
      <c r="H80" s="70" t="s">
        <v>452</v>
      </c>
    </row>
    <row r="81" spans="1:8" x14ac:dyDescent="0.25">
      <c r="A81" s="70" t="s">
        <v>178</v>
      </c>
      <c r="B81" s="70" t="b">
        <f>COUNTIFS(Funcoes_Inputs!$B:$B,Verificação_Parametros!A81,Funcoes_Inputs!$H:$H,TRUE)&gt;0</f>
        <v>0</v>
      </c>
      <c r="C81" s="70">
        <f>COUNTIF(Historico!B:B,Verificação_Parametros!A81)</f>
        <v>1</v>
      </c>
      <c r="D81" s="70">
        <f>COUNTIF(Dados_Projetados!$1:$1,Verificação_Parametros!A81)</f>
        <v>0</v>
      </c>
      <c r="E81" s="70">
        <f>COUNTIF(Parametros!A:A,Verificação_Parametros!A81)</f>
        <v>0</v>
      </c>
      <c r="F81" s="70" t="b">
        <f t="shared" si="2"/>
        <v>0</v>
      </c>
      <c r="G81" s="70">
        <f t="shared" si="3"/>
        <v>0</v>
      </c>
      <c r="H81" s="70" t="s">
        <v>452</v>
      </c>
    </row>
    <row r="82" spans="1:8" x14ac:dyDescent="0.25">
      <c r="A82" s="70" t="s">
        <v>179</v>
      </c>
      <c r="B82" s="70" t="b">
        <f>COUNTIFS(Funcoes_Inputs!$B:$B,Verificação_Parametros!A82,Funcoes_Inputs!$H:$H,TRUE)&gt;0</f>
        <v>0</v>
      </c>
      <c r="C82" s="70">
        <f>COUNTIF(Historico!B:B,Verificação_Parametros!A82)</f>
        <v>1</v>
      </c>
      <c r="D82" s="70">
        <f>COUNTIF(Dados_Projetados!$1:$1,Verificação_Parametros!A82)</f>
        <v>0</v>
      </c>
      <c r="E82" s="70">
        <f>COUNTIF(Parametros!A:A,Verificação_Parametros!A82)</f>
        <v>0</v>
      </c>
      <c r="F82" s="70" t="b">
        <f t="shared" si="2"/>
        <v>0</v>
      </c>
      <c r="G82" s="70">
        <f t="shared" si="3"/>
        <v>0</v>
      </c>
      <c r="H82" s="70" t="s">
        <v>452</v>
      </c>
    </row>
    <row r="83" spans="1:8" x14ac:dyDescent="0.25">
      <c r="A83" s="70" t="s">
        <v>219</v>
      </c>
      <c r="B83" s="70" t="b">
        <f>COUNTIFS(Funcoes_Inputs!$B:$B,Verificação_Parametros!A83,Funcoes_Inputs!$H:$H,TRUE)&gt;0</f>
        <v>0</v>
      </c>
      <c r="C83" s="70">
        <f>COUNTIF(Historico!B:B,Verificação_Parametros!A83)</f>
        <v>1</v>
      </c>
      <c r="D83" s="70">
        <f>COUNTIF(Dados_Projetados!$1:$1,Verificação_Parametros!A83)</f>
        <v>0</v>
      </c>
      <c r="E83" s="70">
        <f>COUNTIF(Parametros!A:A,Verificação_Parametros!A83)</f>
        <v>4</v>
      </c>
      <c r="F83" s="70" t="b">
        <f t="shared" si="2"/>
        <v>0</v>
      </c>
      <c r="G83" s="70">
        <f t="shared" si="3"/>
        <v>4</v>
      </c>
      <c r="H83" s="70" t="s">
        <v>452</v>
      </c>
    </row>
    <row r="84" spans="1:8" x14ac:dyDescent="0.25">
      <c r="A84" s="70" t="s">
        <v>224</v>
      </c>
      <c r="B84" s="70" t="b">
        <f>COUNTIFS(Funcoes_Inputs!$B:$B,Verificação_Parametros!A84,Funcoes_Inputs!$H:$H,TRUE)&gt;0</f>
        <v>1</v>
      </c>
      <c r="C84" s="70">
        <f>COUNTIF(Historico!B:B,Verificação_Parametros!A84)</f>
        <v>0</v>
      </c>
      <c r="D84" s="70">
        <f>COUNTIF(Dados_Projetados!$1:$1,Verificação_Parametros!A84)</f>
        <v>0</v>
      </c>
      <c r="E84" s="70">
        <f>COUNTIF(Parametros!A:A,Verificação_Parametros!A84)</f>
        <v>4</v>
      </c>
      <c r="F84" s="70" t="b">
        <f t="shared" si="2"/>
        <v>0</v>
      </c>
      <c r="G84" s="70">
        <f t="shared" si="3"/>
        <v>4</v>
      </c>
      <c r="H84" s="70" t="s">
        <v>452</v>
      </c>
    </row>
    <row r="85" spans="1:8" x14ac:dyDescent="0.25">
      <c r="A85" s="70" t="s">
        <v>225</v>
      </c>
      <c r="B85" s="70" t="b">
        <f>COUNTIFS(Funcoes_Inputs!$B:$B,Verificação_Parametros!A85,Funcoes_Inputs!$H:$H,TRUE)&gt;0</f>
        <v>1</v>
      </c>
      <c r="C85" s="70">
        <f>COUNTIF(Historico!B:B,Verificação_Parametros!A85)</f>
        <v>0</v>
      </c>
      <c r="D85" s="70">
        <f>COUNTIF(Dados_Projetados!$1:$1,Verificação_Parametros!A85)</f>
        <v>0</v>
      </c>
      <c r="E85" s="70">
        <f>COUNTIF(Parametros!A:A,Verificação_Parametros!A85)</f>
        <v>4</v>
      </c>
      <c r="F85" s="70" t="b">
        <f t="shared" si="2"/>
        <v>0</v>
      </c>
      <c r="G85" s="70">
        <f t="shared" si="3"/>
        <v>4</v>
      </c>
      <c r="H85" s="70" t="s">
        <v>452</v>
      </c>
    </row>
    <row r="86" spans="1:8" x14ac:dyDescent="0.25">
      <c r="A86" s="70" t="s">
        <v>226</v>
      </c>
      <c r="B86" s="70" t="b">
        <f>COUNTIFS(Funcoes_Inputs!$B:$B,Verificação_Parametros!A86,Funcoes_Inputs!$H:$H,TRUE)&gt;0</f>
        <v>1</v>
      </c>
      <c r="C86" s="70">
        <f>COUNTIF(Historico!B:B,Verificação_Parametros!A86)</f>
        <v>0</v>
      </c>
      <c r="D86" s="70">
        <f>COUNTIF(Dados_Projetados!$1:$1,Verificação_Parametros!A86)</f>
        <v>0</v>
      </c>
      <c r="E86" s="70">
        <f>COUNTIF(Parametros!A:A,Verificação_Parametros!A86)</f>
        <v>4</v>
      </c>
      <c r="F86" s="70" t="b">
        <f t="shared" si="2"/>
        <v>0</v>
      </c>
      <c r="G86" s="70">
        <f t="shared" si="3"/>
        <v>4</v>
      </c>
      <c r="H86" s="70" t="s">
        <v>452</v>
      </c>
    </row>
    <row r="87" spans="1:8" x14ac:dyDescent="0.25">
      <c r="A87" s="70" t="s">
        <v>227</v>
      </c>
      <c r="B87" s="70" t="b">
        <f>COUNTIFS(Funcoes_Inputs!$B:$B,Verificação_Parametros!A87,Funcoes_Inputs!$H:$H,TRUE)&gt;0</f>
        <v>1</v>
      </c>
      <c r="C87" s="70">
        <f>COUNTIF(Historico!B:B,Verificação_Parametros!A87)</f>
        <v>0</v>
      </c>
      <c r="D87" s="70">
        <f>COUNTIF(Dados_Projetados!$1:$1,Verificação_Parametros!A87)</f>
        <v>0</v>
      </c>
      <c r="E87" s="70">
        <f>COUNTIF(Parametros!A:A,Verificação_Parametros!A87)</f>
        <v>4</v>
      </c>
      <c r="F87" s="70" t="b">
        <f t="shared" si="2"/>
        <v>0</v>
      </c>
      <c r="G87" s="70">
        <f t="shared" si="3"/>
        <v>4</v>
      </c>
      <c r="H87" s="70" t="s">
        <v>452</v>
      </c>
    </row>
    <row r="88" spans="1:8" x14ac:dyDescent="0.25">
      <c r="A88" s="70" t="s">
        <v>228</v>
      </c>
      <c r="B88" s="70" t="b">
        <f>COUNTIFS(Funcoes_Inputs!$B:$B,Verificação_Parametros!A88,Funcoes_Inputs!$H:$H,TRUE)&gt;0</f>
        <v>1</v>
      </c>
      <c r="C88" s="70">
        <f>COUNTIF(Historico!B:B,Verificação_Parametros!A88)</f>
        <v>0</v>
      </c>
      <c r="D88" s="70">
        <f>COUNTIF(Dados_Projetados!$1:$1,Verificação_Parametros!A88)</f>
        <v>0</v>
      </c>
      <c r="E88" s="70">
        <f>COUNTIF(Parametros!A:A,Verificação_Parametros!A88)</f>
        <v>4</v>
      </c>
      <c r="F88" s="70" t="b">
        <f t="shared" si="2"/>
        <v>0</v>
      </c>
      <c r="G88" s="70">
        <f t="shared" si="3"/>
        <v>4</v>
      </c>
      <c r="H88" s="70" t="s">
        <v>452</v>
      </c>
    </row>
    <row r="89" spans="1:8" x14ac:dyDescent="0.25">
      <c r="A89" s="70" t="s">
        <v>229</v>
      </c>
      <c r="B89" s="70" t="b">
        <f>COUNTIFS(Funcoes_Inputs!$B:$B,Verificação_Parametros!A89,Funcoes_Inputs!$H:$H,TRUE)&gt;0</f>
        <v>1</v>
      </c>
      <c r="C89" s="70">
        <f>COUNTIF(Historico!B:B,Verificação_Parametros!A89)</f>
        <v>0</v>
      </c>
      <c r="D89" s="70">
        <f>COUNTIF(Dados_Projetados!$1:$1,Verificação_Parametros!A89)</f>
        <v>0</v>
      </c>
      <c r="E89" s="70">
        <f>COUNTIF(Parametros!A:A,Verificação_Parametros!A89)</f>
        <v>4</v>
      </c>
      <c r="F89" s="70" t="b">
        <f t="shared" si="2"/>
        <v>0</v>
      </c>
      <c r="G89" s="70">
        <f t="shared" si="3"/>
        <v>4</v>
      </c>
      <c r="H89" s="70" t="s">
        <v>452</v>
      </c>
    </row>
    <row r="90" spans="1:8" x14ac:dyDescent="0.25">
      <c r="A90" s="70" t="s">
        <v>230</v>
      </c>
      <c r="B90" s="70" t="b">
        <f>COUNTIFS(Funcoes_Inputs!$B:$B,Verificação_Parametros!A90,Funcoes_Inputs!$H:$H,TRUE)&gt;0</f>
        <v>1</v>
      </c>
      <c r="C90" s="70">
        <f>COUNTIF(Historico!B:B,Verificação_Parametros!A90)</f>
        <v>0</v>
      </c>
      <c r="D90" s="70">
        <f>COUNTIF(Dados_Projetados!$1:$1,Verificação_Parametros!A90)</f>
        <v>0</v>
      </c>
      <c r="E90" s="70">
        <f>COUNTIF(Parametros!A:A,Verificação_Parametros!A90)</f>
        <v>4</v>
      </c>
      <c r="F90" s="70" t="b">
        <f t="shared" si="2"/>
        <v>0</v>
      </c>
      <c r="G90" s="70">
        <f t="shared" si="3"/>
        <v>4</v>
      </c>
      <c r="H90" s="70" t="s">
        <v>452</v>
      </c>
    </row>
    <row r="91" spans="1:8" x14ac:dyDescent="0.25">
      <c r="A91" s="70" t="s">
        <v>231</v>
      </c>
      <c r="B91" s="70" t="b">
        <f>COUNTIFS(Funcoes_Inputs!$B:$B,Verificação_Parametros!A91,Funcoes_Inputs!$H:$H,TRUE)&gt;0</f>
        <v>1</v>
      </c>
      <c r="C91" s="70">
        <f>COUNTIF(Historico!B:B,Verificação_Parametros!A91)</f>
        <v>0</v>
      </c>
      <c r="D91" s="70">
        <f>COUNTIF(Dados_Projetados!$1:$1,Verificação_Parametros!A91)</f>
        <v>0</v>
      </c>
      <c r="E91" s="70">
        <f>COUNTIF(Parametros!A:A,Verificação_Parametros!A91)</f>
        <v>4</v>
      </c>
      <c r="F91" s="70" t="b">
        <f t="shared" si="2"/>
        <v>0</v>
      </c>
      <c r="G91" s="70">
        <f t="shared" si="3"/>
        <v>4</v>
      </c>
      <c r="H91" s="70" t="s">
        <v>452</v>
      </c>
    </row>
    <row r="92" spans="1:8" x14ac:dyDescent="0.25">
      <c r="A92" s="70" t="s">
        <v>232</v>
      </c>
      <c r="B92" s="70" t="b">
        <f>COUNTIFS(Funcoes_Inputs!$B:$B,Verificação_Parametros!A92,Funcoes_Inputs!$H:$H,TRUE)&gt;0</f>
        <v>1</v>
      </c>
      <c r="C92" s="70">
        <f>COUNTIF(Historico!B:B,Verificação_Parametros!A92)</f>
        <v>0</v>
      </c>
      <c r="D92" s="70">
        <f>COUNTIF(Dados_Projetados!$1:$1,Verificação_Parametros!A92)</f>
        <v>0</v>
      </c>
      <c r="E92" s="70">
        <f>COUNTIF(Parametros!A:A,Verificação_Parametros!A92)</f>
        <v>4</v>
      </c>
      <c r="F92" s="70" t="b">
        <f t="shared" si="2"/>
        <v>0</v>
      </c>
      <c r="G92" s="70">
        <f t="shared" si="3"/>
        <v>4</v>
      </c>
      <c r="H92" s="70" t="s">
        <v>452</v>
      </c>
    </row>
    <row r="93" spans="1:8" x14ac:dyDescent="0.25">
      <c r="A93" s="70" t="s">
        <v>233</v>
      </c>
      <c r="B93" s="70" t="b">
        <f>COUNTIFS(Funcoes_Inputs!$B:$B,Verificação_Parametros!A93,Funcoes_Inputs!$H:$H,TRUE)&gt;0</f>
        <v>1</v>
      </c>
      <c r="C93" s="70">
        <f>COUNTIF(Historico!B:B,Verificação_Parametros!A93)</f>
        <v>0</v>
      </c>
      <c r="D93" s="70">
        <f>COUNTIF(Dados_Projetados!$1:$1,Verificação_Parametros!A93)</f>
        <v>0</v>
      </c>
      <c r="E93" s="70">
        <f>COUNTIF(Parametros!A:A,Verificação_Parametros!A93)</f>
        <v>4</v>
      </c>
      <c r="F93" s="70" t="b">
        <f t="shared" si="2"/>
        <v>0</v>
      </c>
      <c r="G93" s="70">
        <f t="shared" si="3"/>
        <v>4</v>
      </c>
      <c r="H93" s="70" t="s">
        <v>452</v>
      </c>
    </row>
    <row r="94" spans="1:8" x14ac:dyDescent="0.25">
      <c r="A94" s="70" t="s">
        <v>234</v>
      </c>
      <c r="B94" s="70" t="b">
        <f>COUNTIFS(Funcoes_Inputs!$B:$B,Verificação_Parametros!A94,Funcoes_Inputs!$H:$H,TRUE)&gt;0</f>
        <v>1</v>
      </c>
      <c r="C94" s="70">
        <f>COUNTIF(Historico!B:B,Verificação_Parametros!A94)</f>
        <v>0</v>
      </c>
      <c r="D94" s="70">
        <f>COUNTIF(Dados_Projetados!$1:$1,Verificação_Parametros!A94)</f>
        <v>0</v>
      </c>
      <c r="E94" s="70">
        <f>COUNTIF(Parametros!A:A,Verificação_Parametros!A94)</f>
        <v>4</v>
      </c>
      <c r="F94" s="70" t="b">
        <f t="shared" si="2"/>
        <v>0</v>
      </c>
      <c r="G94" s="70">
        <f t="shared" si="3"/>
        <v>4</v>
      </c>
      <c r="H94" s="70" t="s">
        <v>452</v>
      </c>
    </row>
    <row r="95" spans="1:8" x14ac:dyDescent="0.25">
      <c r="A95" s="70" t="s">
        <v>235</v>
      </c>
      <c r="B95" s="70" t="b">
        <f>COUNTIFS(Funcoes_Inputs!$B:$B,Verificação_Parametros!A95,Funcoes_Inputs!$H:$H,TRUE)&gt;0</f>
        <v>1</v>
      </c>
      <c r="C95" s="70">
        <f>COUNTIF(Historico!B:B,Verificação_Parametros!A95)</f>
        <v>0</v>
      </c>
      <c r="D95" s="70">
        <f>COUNTIF(Dados_Projetados!$1:$1,Verificação_Parametros!A95)</f>
        <v>0</v>
      </c>
      <c r="E95" s="70">
        <f>COUNTIF(Parametros!A:A,Verificação_Parametros!A95)</f>
        <v>4</v>
      </c>
      <c r="F95" s="70" t="b">
        <f t="shared" si="2"/>
        <v>0</v>
      </c>
      <c r="G95" s="70">
        <f t="shared" si="3"/>
        <v>4</v>
      </c>
      <c r="H95" s="70" t="s">
        <v>452</v>
      </c>
    </row>
    <row r="96" spans="1:8" x14ac:dyDescent="0.25">
      <c r="A96" s="70" t="s">
        <v>236</v>
      </c>
      <c r="B96" s="70" t="b">
        <f>COUNTIFS(Funcoes_Inputs!$B:$B,Verificação_Parametros!A96,Funcoes_Inputs!$H:$H,TRUE)&gt;0</f>
        <v>1</v>
      </c>
      <c r="C96" s="70">
        <f>COUNTIF(Historico!B:B,Verificação_Parametros!A96)</f>
        <v>0</v>
      </c>
      <c r="D96" s="70">
        <f>COUNTIF(Dados_Projetados!$1:$1,Verificação_Parametros!A96)</f>
        <v>0</v>
      </c>
      <c r="E96" s="70">
        <f>COUNTIF(Parametros!A:A,Verificação_Parametros!A96)</f>
        <v>4</v>
      </c>
      <c r="F96" s="70" t="b">
        <f t="shared" si="2"/>
        <v>0</v>
      </c>
      <c r="G96" s="70">
        <f t="shared" si="3"/>
        <v>4</v>
      </c>
      <c r="H96" s="70" t="s">
        <v>452</v>
      </c>
    </row>
    <row r="97" spans="1:8" x14ac:dyDescent="0.25">
      <c r="A97" s="70" t="s">
        <v>237</v>
      </c>
      <c r="B97" s="70" t="b">
        <f>COUNTIFS(Funcoes_Inputs!$B:$B,Verificação_Parametros!A97,Funcoes_Inputs!$H:$H,TRUE)&gt;0</f>
        <v>1</v>
      </c>
      <c r="C97" s="70">
        <f>COUNTIF(Historico!B:B,Verificação_Parametros!A97)</f>
        <v>0</v>
      </c>
      <c r="D97" s="70">
        <f>COUNTIF(Dados_Projetados!$1:$1,Verificação_Parametros!A97)</f>
        <v>0</v>
      </c>
      <c r="E97" s="70">
        <f>COUNTIF(Parametros!A:A,Verificação_Parametros!A97)</f>
        <v>4</v>
      </c>
      <c r="F97" s="70" t="b">
        <f t="shared" si="2"/>
        <v>0</v>
      </c>
      <c r="G97" s="70">
        <f t="shared" si="3"/>
        <v>4</v>
      </c>
      <c r="H97" s="70" t="s">
        <v>452</v>
      </c>
    </row>
    <row r="98" spans="1:8" x14ac:dyDescent="0.25">
      <c r="A98" s="70" t="s">
        <v>238</v>
      </c>
      <c r="B98" s="70" t="b">
        <f>COUNTIFS(Funcoes_Inputs!$B:$B,Verificação_Parametros!A98,Funcoes_Inputs!$H:$H,TRUE)&gt;0</f>
        <v>1</v>
      </c>
      <c r="C98" s="70">
        <f>COUNTIF(Historico!B:B,Verificação_Parametros!A98)</f>
        <v>0</v>
      </c>
      <c r="D98" s="70">
        <f>COUNTIF(Dados_Projetados!$1:$1,Verificação_Parametros!A98)</f>
        <v>0</v>
      </c>
      <c r="E98" s="70">
        <f>COUNTIF(Parametros!A:A,Verificação_Parametros!A98)</f>
        <v>4</v>
      </c>
      <c r="F98" s="70" t="b">
        <f t="shared" si="2"/>
        <v>0</v>
      </c>
      <c r="G98" s="70">
        <f t="shared" si="3"/>
        <v>4</v>
      </c>
      <c r="H98" s="70" t="s">
        <v>452</v>
      </c>
    </row>
    <row r="99" spans="1:8" x14ac:dyDescent="0.25">
      <c r="A99" s="70" t="s">
        <v>239</v>
      </c>
      <c r="B99" s="70" t="b">
        <f>COUNTIFS(Funcoes_Inputs!$B:$B,Verificação_Parametros!A99,Funcoes_Inputs!$H:$H,TRUE)&gt;0</f>
        <v>1</v>
      </c>
      <c r="C99" s="70">
        <f>COUNTIF(Historico!B:B,Verificação_Parametros!A99)</f>
        <v>0</v>
      </c>
      <c r="D99" s="70">
        <f>COUNTIF(Dados_Projetados!$1:$1,Verificação_Parametros!A99)</f>
        <v>0</v>
      </c>
      <c r="E99" s="70">
        <f>COUNTIF(Parametros!A:A,Verificação_Parametros!A99)</f>
        <v>4</v>
      </c>
      <c r="F99" s="70" t="b">
        <f t="shared" si="2"/>
        <v>0</v>
      </c>
      <c r="G99" s="70">
        <f t="shared" si="3"/>
        <v>4</v>
      </c>
      <c r="H99" s="70" t="s">
        <v>452</v>
      </c>
    </row>
    <row r="100" spans="1:8" x14ac:dyDescent="0.25">
      <c r="A100" s="70" t="s">
        <v>223</v>
      </c>
      <c r="B100" s="70" t="b">
        <f>COUNTIFS(Funcoes_Inputs!$B:$B,Verificação_Parametros!A100,Funcoes_Inputs!$H:$H,TRUE)&gt;0</f>
        <v>1</v>
      </c>
      <c r="C100" s="70">
        <f>COUNTIF(Historico!B:B,Verificação_Parametros!A100)</f>
        <v>0</v>
      </c>
      <c r="D100" s="70">
        <f>COUNTIF(Dados_Projetados!$1:$1,Verificação_Parametros!A100)</f>
        <v>0</v>
      </c>
      <c r="E100" s="70">
        <f>COUNTIF(Parametros!A:A,Verificação_Parametros!A100)</f>
        <v>4</v>
      </c>
      <c r="F100" s="70" t="b">
        <f t="shared" si="2"/>
        <v>0</v>
      </c>
      <c r="G100" s="70">
        <f t="shared" si="3"/>
        <v>4</v>
      </c>
      <c r="H100" s="70" t="s">
        <v>452</v>
      </c>
    </row>
    <row r="101" spans="1:8" x14ac:dyDescent="0.25">
      <c r="A101" s="70" t="s">
        <v>154</v>
      </c>
      <c r="B101" s="70" t="b">
        <f>COUNTIFS(Funcoes_Inputs!$B:$B,Verificação_Parametros!A101,Funcoes_Inputs!$H:$H,TRUE)&gt;0</f>
        <v>1</v>
      </c>
      <c r="C101" s="70">
        <f>COUNTIF(Historico!B:B,Verificação_Parametros!A101)</f>
        <v>0</v>
      </c>
      <c r="D101" s="70">
        <f>COUNTIF(Dados_Projetados!$1:$1,Verificação_Parametros!A101)</f>
        <v>0</v>
      </c>
      <c r="E101" s="70">
        <f>COUNTIF(Parametros!A:A,Verificação_Parametros!A101)</f>
        <v>4</v>
      </c>
      <c r="F101" s="70" t="b">
        <f t="shared" si="2"/>
        <v>0</v>
      </c>
      <c r="G101" s="70">
        <f t="shared" si="3"/>
        <v>4</v>
      </c>
      <c r="H101" s="70" t="s">
        <v>452</v>
      </c>
    </row>
    <row r="102" spans="1:8" x14ac:dyDescent="0.25">
      <c r="A102" s="70" t="s">
        <v>469</v>
      </c>
      <c r="B102" s="70" t="b">
        <f>COUNTIFS(Funcoes_Inputs!$B:$B,Verificação_Parametros!A102,Funcoes_Inputs!$H:$H,TRUE)&gt;0</f>
        <v>0</v>
      </c>
      <c r="C102" s="70">
        <f>COUNTIF(Historico!B:B,Verificação_Parametros!A102)</f>
        <v>0</v>
      </c>
      <c r="D102" s="70">
        <f>COUNTIF(Dados_Projetados!$1:$1,Verificação_Parametros!A102)</f>
        <v>0</v>
      </c>
      <c r="E102" s="70">
        <f>COUNTIF(Parametros!A:A,Verificação_Parametros!A102)</f>
        <v>4</v>
      </c>
      <c r="F102" s="70" t="b">
        <f t="shared" si="2"/>
        <v>0</v>
      </c>
      <c r="G102" s="70">
        <f t="shared" si="3"/>
        <v>4</v>
      </c>
      <c r="H102" s="70" t="s">
        <v>452</v>
      </c>
    </row>
    <row r="103" spans="1:8" x14ac:dyDescent="0.25">
      <c r="A103" s="70" t="s">
        <v>470</v>
      </c>
      <c r="B103" s="70" t="b">
        <f>COUNTIFS(Funcoes_Inputs!$B:$B,Verificação_Parametros!A103,Funcoes_Inputs!$H:$H,TRUE)&gt;0</f>
        <v>0</v>
      </c>
      <c r="C103" s="70">
        <f>COUNTIF(Historico!B:B,Verificação_Parametros!A103)</f>
        <v>0</v>
      </c>
      <c r="D103" s="70">
        <f>COUNTIF(Dados_Projetados!$1:$1,Verificação_Parametros!A103)</f>
        <v>0</v>
      </c>
      <c r="E103" s="70">
        <f>COUNTIF(Parametros!A:A,Verificação_Parametros!A103)</f>
        <v>4</v>
      </c>
      <c r="F103" s="70" t="b">
        <f t="shared" si="2"/>
        <v>0</v>
      </c>
      <c r="G103" s="70">
        <f t="shared" si="3"/>
        <v>4</v>
      </c>
      <c r="H103" s="70" t="s">
        <v>452</v>
      </c>
    </row>
    <row r="104" spans="1:8" x14ac:dyDescent="0.25">
      <c r="A104" s="70" t="s">
        <v>471</v>
      </c>
      <c r="B104" s="70" t="b">
        <f>COUNTIFS(Funcoes_Inputs!$B:$B,Verificação_Parametros!A104,Funcoes_Inputs!$H:$H,TRUE)&gt;0</f>
        <v>0</v>
      </c>
      <c r="C104" s="70">
        <f>COUNTIF(Historico!B:B,Verificação_Parametros!A104)</f>
        <v>0</v>
      </c>
      <c r="D104" s="70">
        <f>COUNTIF(Dados_Projetados!$1:$1,Verificação_Parametros!A104)</f>
        <v>0</v>
      </c>
      <c r="E104" s="70">
        <f>COUNTIF(Parametros!A:A,Verificação_Parametros!A104)</f>
        <v>4</v>
      </c>
      <c r="F104" s="70" t="b">
        <f t="shared" si="2"/>
        <v>0</v>
      </c>
      <c r="G104" s="70">
        <f t="shared" si="3"/>
        <v>4</v>
      </c>
      <c r="H104" s="70" t="s">
        <v>452</v>
      </c>
    </row>
    <row r="105" spans="1:8" x14ac:dyDescent="0.25">
      <c r="A105" s="70" t="s">
        <v>472</v>
      </c>
      <c r="B105" s="70" t="b">
        <f>COUNTIFS(Funcoes_Inputs!$B:$B,Verificação_Parametros!A105,Funcoes_Inputs!$H:$H,TRUE)&gt;0</f>
        <v>1</v>
      </c>
      <c r="C105" s="70">
        <f>COUNTIF(Historico!B:B,Verificação_Parametros!A105)</f>
        <v>0</v>
      </c>
      <c r="D105" s="70">
        <f>COUNTIF(Dados_Projetados!$1:$1,Verificação_Parametros!A105)</f>
        <v>0</v>
      </c>
      <c r="E105" s="70">
        <f>COUNTIF(Parametros!A:A,Verificação_Parametros!A105)</f>
        <v>4</v>
      </c>
      <c r="F105" s="70" t="b">
        <f t="shared" si="2"/>
        <v>0</v>
      </c>
      <c r="G105" s="70">
        <f t="shared" si="3"/>
        <v>4</v>
      </c>
      <c r="H105" s="70" t="s">
        <v>452</v>
      </c>
    </row>
    <row r="106" spans="1:8" x14ac:dyDescent="0.25">
      <c r="A106" s="70" t="s">
        <v>473</v>
      </c>
      <c r="B106" s="70" t="b">
        <f>COUNTIFS(Funcoes_Inputs!$B:$B,Verificação_Parametros!A106,Funcoes_Inputs!$H:$H,TRUE)&gt;0</f>
        <v>1</v>
      </c>
      <c r="C106" s="70">
        <f>COUNTIF(Historico!B:B,Verificação_Parametros!A106)</f>
        <v>0</v>
      </c>
      <c r="D106" s="70">
        <f>COUNTIF(Dados_Projetados!$1:$1,Verificação_Parametros!A106)</f>
        <v>0</v>
      </c>
      <c r="E106" s="70">
        <f>COUNTIF(Parametros!A:A,Verificação_Parametros!A106)</f>
        <v>4</v>
      </c>
      <c r="F106" s="70" t="b">
        <f t="shared" si="2"/>
        <v>0</v>
      </c>
      <c r="G106" s="70">
        <f t="shared" si="3"/>
        <v>4</v>
      </c>
      <c r="H106" s="70" t="s">
        <v>452</v>
      </c>
    </row>
    <row r="107" spans="1:8" x14ac:dyDescent="0.25">
      <c r="A107" s="70" t="s">
        <v>461</v>
      </c>
      <c r="B107" s="70" t="b">
        <f>COUNTIFS(Funcoes_Inputs!$B:$B,Verificação_Parametros!A107,Funcoes_Inputs!$H:$H,TRUE)&gt;0</f>
        <v>1</v>
      </c>
      <c r="C107" s="70">
        <f>COUNTIF(Historico!B:B,Verificação_Parametros!A107)</f>
        <v>1</v>
      </c>
      <c r="D107" s="70">
        <f>COUNTIF(Dados_Projetados!$1:$1,Verificação_Parametros!A107)</f>
        <v>0</v>
      </c>
      <c r="E107" s="70">
        <f>COUNTIF(Parametros!A:A,Verificação_Parametros!A107)</f>
        <v>0</v>
      </c>
      <c r="F107" s="70" t="b">
        <f t="shared" si="2"/>
        <v>0</v>
      </c>
      <c r="G107" s="70">
        <f t="shared" si="3"/>
        <v>0</v>
      </c>
      <c r="H107" s="70" t="s">
        <v>452</v>
      </c>
    </row>
    <row r="108" spans="1:8" x14ac:dyDescent="0.25">
      <c r="A108" s="70" t="s">
        <v>462</v>
      </c>
      <c r="B108" s="70" t="b">
        <f>COUNTIFS(Funcoes_Inputs!$B:$B,Verificação_Parametros!A108,Funcoes_Inputs!$H:$H,TRUE)&gt;0</f>
        <v>1</v>
      </c>
      <c r="C108" s="70">
        <f>COUNTIF(Historico!B:B,Verificação_Parametros!A108)</f>
        <v>1</v>
      </c>
      <c r="D108" s="70">
        <f>COUNTIF(Dados_Projetados!$1:$1,Verificação_Parametros!A108)</f>
        <v>0</v>
      </c>
      <c r="E108" s="70">
        <f>COUNTIF(Parametros!A:A,Verificação_Parametros!A108)</f>
        <v>0</v>
      </c>
      <c r="F108" s="70" t="b">
        <f t="shared" si="2"/>
        <v>0</v>
      </c>
      <c r="G108" s="70">
        <f t="shared" si="3"/>
        <v>0</v>
      </c>
      <c r="H108" s="70" t="s">
        <v>452</v>
      </c>
    </row>
    <row r="109" spans="1:8" x14ac:dyDescent="0.25">
      <c r="A109" s="70" t="s">
        <v>463</v>
      </c>
      <c r="B109" s="70" t="b">
        <f>COUNTIFS(Funcoes_Inputs!$B:$B,Verificação_Parametros!A109,Funcoes_Inputs!$H:$H,TRUE)&gt;0</f>
        <v>1</v>
      </c>
      <c r="C109" s="70">
        <f>COUNTIF(Historico!B:B,Verificação_Parametros!A109)</f>
        <v>1</v>
      </c>
      <c r="D109" s="70">
        <f>COUNTIF(Dados_Projetados!$1:$1,Verificação_Parametros!A109)</f>
        <v>0</v>
      </c>
      <c r="E109" s="70">
        <f>COUNTIF(Parametros!A:A,Verificação_Parametros!A109)</f>
        <v>0</v>
      </c>
      <c r="F109" s="70" t="b">
        <f t="shared" si="2"/>
        <v>0</v>
      </c>
      <c r="G109" s="70">
        <f t="shared" si="3"/>
        <v>0</v>
      </c>
      <c r="H109" s="70" t="s">
        <v>452</v>
      </c>
    </row>
    <row r="110" spans="1:8" x14ac:dyDescent="0.25">
      <c r="A110" s="70" t="s">
        <v>464</v>
      </c>
      <c r="B110" s="70" t="b">
        <f>COUNTIFS(Funcoes_Inputs!$B:$B,Verificação_Parametros!A110,Funcoes_Inputs!$H:$H,TRUE)&gt;0</f>
        <v>1</v>
      </c>
      <c r="C110" s="70">
        <f>COUNTIF(Historico!B:B,Verificação_Parametros!A110)</f>
        <v>1</v>
      </c>
      <c r="D110" s="70">
        <f>COUNTIF(Dados_Projetados!$1:$1,Verificação_Parametros!A110)</f>
        <v>0</v>
      </c>
      <c r="E110" s="70">
        <f>COUNTIF(Parametros!A:A,Verificação_Parametros!A110)</f>
        <v>0</v>
      </c>
      <c r="F110" s="70" t="b">
        <f t="shared" si="2"/>
        <v>0</v>
      </c>
      <c r="G110" s="70">
        <f t="shared" si="3"/>
        <v>0</v>
      </c>
      <c r="H110" s="70" t="s">
        <v>452</v>
      </c>
    </row>
    <row r="111" spans="1:8" x14ac:dyDescent="0.25">
      <c r="A111" s="71" t="s">
        <v>537</v>
      </c>
      <c r="B111" s="70" t="b">
        <f>COUNTIFS(Funcoes_Inputs!$B:$B,Verificação_Parametros!A111,Funcoes_Inputs!$H:$H,TRUE)&gt;0</f>
        <v>1</v>
      </c>
      <c r="C111" s="70">
        <f>COUNTIF(Historico!B:B,Verificação_Parametros!A111)</f>
        <v>0</v>
      </c>
      <c r="D111" s="70">
        <f>COUNTIF(Dados_Projetados!$1:$1,Verificação_Parametros!A111)</f>
        <v>0</v>
      </c>
      <c r="E111" s="70">
        <f>COUNTIF(Parametros!A:A,Verificação_Parametros!A111)</f>
        <v>0</v>
      </c>
      <c r="F111" s="70" t="b">
        <f t="shared" ref="F111" si="4">AND(D111&gt;0,E111&gt;0)</f>
        <v>0</v>
      </c>
      <c r="G111" s="70">
        <f t="shared" ref="G111" si="5">E111+D111</f>
        <v>0</v>
      </c>
      <c r="H111" s="70" t="s">
        <v>452</v>
      </c>
    </row>
    <row r="112" spans="1:8" x14ac:dyDescent="0.25">
      <c r="A112" s="11" t="s">
        <v>546</v>
      </c>
      <c r="B112" s="70" t="b">
        <f>COUNTIFS(Funcoes_Inputs!$B:$B,Verificação_Parametros!A112,Funcoes_Inputs!$H:$H,TRUE)&gt;0</f>
        <v>1</v>
      </c>
      <c r="C112" s="70">
        <f>COUNTIF(Historico!B:B,Verificação_Parametros!A112)</f>
        <v>0</v>
      </c>
      <c r="D112" s="70">
        <f>COUNTIF(Dados_Projetados!$1:$1,Verificação_Parametros!A112)</f>
        <v>0</v>
      </c>
      <c r="E112" s="70">
        <f>COUNTIF(Parametros!A:A,Verificação_Parametros!A112)</f>
        <v>4</v>
      </c>
      <c r="F112" s="70" t="b">
        <f t="shared" ref="F112:F121" si="6">AND(D112&gt;0,E112&gt;0)</f>
        <v>0</v>
      </c>
      <c r="G112" s="70">
        <f t="shared" ref="G112:G121" si="7">E112+D112</f>
        <v>4</v>
      </c>
      <c r="H112" s="70" t="s">
        <v>452</v>
      </c>
    </row>
    <row r="113" spans="1:8" x14ac:dyDescent="0.25">
      <c r="A113" s="11" t="s">
        <v>551</v>
      </c>
      <c r="B113" s="70" t="b">
        <f>COUNTIFS(Funcoes_Inputs!$B:$B,Verificação_Parametros!A113,Funcoes_Inputs!$H:$H,TRUE)&gt;0</f>
        <v>1</v>
      </c>
      <c r="C113" s="70">
        <f>COUNTIF(Historico!B:B,Verificação_Parametros!A113)</f>
        <v>0</v>
      </c>
      <c r="D113" s="70">
        <f>COUNTIF(Dados_Projetados!$1:$1,Verificação_Parametros!A113)</f>
        <v>0</v>
      </c>
      <c r="E113" s="70">
        <f>COUNTIF(Parametros!A:A,Verificação_Parametros!A113)</f>
        <v>4</v>
      </c>
      <c r="F113" s="70" t="b">
        <f t="shared" si="6"/>
        <v>0</v>
      </c>
      <c r="G113" s="70">
        <f t="shared" si="7"/>
        <v>4</v>
      </c>
      <c r="H113" s="70" t="s">
        <v>452</v>
      </c>
    </row>
    <row r="114" spans="1:8" x14ac:dyDescent="0.25">
      <c r="A114" s="11" t="s">
        <v>552</v>
      </c>
      <c r="B114" s="70" t="b">
        <f>COUNTIFS(Funcoes_Inputs!$B:$B,Verificação_Parametros!A114,Funcoes_Inputs!$H:$H,TRUE)&gt;0</f>
        <v>1</v>
      </c>
      <c r="C114" s="70">
        <f>COUNTIF(Historico!B:B,Verificação_Parametros!A114)</f>
        <v>0</v>
      </c>
      <c r="D114" s="70">
        <f>COUNTIF(Dados_Projetados!$1:$1,Verificação_Parametros!A114)</f>
        <v>0</v>
      </c>
      <c r="E114" s="70">
        <f>COUNTIF(Parametros!A:A,Verificação_Parametros!A114)</f>
        <v>4</v>
      </c>
      <c r="F114" s="70" t="b">
        <f t="shared" si="6"/>
        <v>0</v>
      </c>
      <c r="G114" s="70">
        <f t="shared" si="7"/>
        <v>4</v>
      </c>
      <c r="H114" s="70" t="s">
        <v>452</v>
      </c>
    </row>
    <row r="115" spans="1:8" x14ac:dyDescent="0.25">
      <c r="A115" s="11" t="s">
        <v>553</v>
      </c>
      <c r="B115" s="70" t="b">
        <f>COUNTIFS(Funcoes_Inputs!$B:$B,Verificação_Parametros!A115,Funcoes_Inputs!$H:$H,TRUE)&gt;0</f>
        <v>1</v>
      </c>
      <c r="C115" s="70">
        <f>COUNTIF(Historico!B:B,Verificação_Parametros!A115)</f>
        <v>0</v>
      </c>
      <c r="D115" s="70">
        <f>COUNTIF(Dados_Projetados!$1:$1,Verificação_Parametros!A115)</f>
        <v>0</v>
      </c>
      <c r="E115" s="70">
        <f>COUNTIF(Parametros!A:A,Verificação_Parametros!A115)</f>
        <v>4</v>
      </c>
      <c r="F115" s="70" t="b">
        <f t="shared" si="6"/>
        <v>0</v>
      </c>
      <c r="G115" s="70">
        <f t="shared" si="7"/>
        <v>4</v>
      </c>
      <c r="H115" s="70" t="s">
        <v>452</v>
      </c>
    </row>
    <row r="116" spans="1:8" x14ac:dyDescent="0.25">
      <c r="A116" s="11" t="s">
        <v>554</v>
      </c>
      <c r="B116" s="70" t="b">
        <f>COUNTIFS(Funcoes_Inputs!$B:$B,Verificação_Parametros!A116,Funcoes_Inputs!$H:$H,TRUE)&gt;0</f>
        <v>1</v>
      </c>
      <c r="C116" s="70">
        <f>COUNTIF(Historico!B:B,Verificação_Parametros!A116)</f>
        <v>0</v>
      </c>
      <c r="D116" s="70">
        <f>COUNTIF(Dados_Projetados!$1:$1,Verificação_Parametros!A116)</f>
        <v>0</v>
      </c>
      <c r="E116" s="70">
        <f>COUNTIF(Parametros!A:A,Verificação_Parametros!A116)</f>
        <v>4</v>
      </c>
      <c r="F116" s="70" t="b">
        <f t="shared" si="6"/>
        <v>0</v>
      </c>
      <c r="G116" s="70">
        <f t="shared" si="7"/>
        <v>4</v>
      </c>
      <c r="H116" s="70" t="s">
        <v>452</v>
      </c>
    </row>
    <row r="117" spans="1:8" x14ac:dyDescent="0.25">
      <c r="A117" s="11" t="s">
        <v>545</v>
      </c>
      <c r="B117" s="70" t="b">
        <f>COUNTIFS(Funcoes_Inputs!$B:$B,Verificação_Parametros!A117,Funcoes_Inputs!$H:$H,TRUE)&gt;0</f>
        <v>1</v>
      </c>
      <c r="C117" s="70">
        <f>COUNTIF(Historico!B:B,Verificação_Parametros!A117)</f>
        <v>0</v>
      </c>
      <c r="D117" s="70">
        <f>COUNTIF(Dados_Projetados!$1:$1,Verificação_Parametros!A117)</f>
        <v>0</v>
      </c>
      <c r="E117" s="70">
        <f>COUNTIF(Parametros!A:A,Verificação_Parametros!A117)</f>
        <v>4</v>
      </c>
      <c r="F117" s="70" t="b">
        <f t="shared" si="6"/>
        <v>0</v>
      </c>
      <c r="G117" s="70">
        <f t="shared" si="7"/>
        <v>4</v>
      </c>
      <c r="H117" s="70" t="s">
        <v>452</v>
      </c>
    </row>
    <row r="118" spans="1:8" x14ac:dyDescent="0.25">
      <c r="A118" s="11" t="s">
        <v>547</v>
      </c>
      <c r="B118" s="70" t="b">
        <f>COUNTIFS(Funcoes_Inputs!$B:$B,Verificação_Parametros!A118,Funcoes_Inputs!$H:$H,TRUE)&gt;0</f>
        <v>1</v>
      </c>
      <c r="C118" s="70">
        <f>COUNTIF(Historico!B:B,Verificação_Parametros!A118)</f>
        <v>0</v>
      </c>
      <c r="D118" s="70">
        <f>COUNTIF(Dados_Projetados!$1:$1,Verificação_Parametros!A118)</f>
        <v>0</v>
      </c>
      <c r="E118" s="70">
        <f>COUNTIF(Parametros!A:A,Verificação_Parametros!A118)</f>
        <v>4</v>
      </c>
      <c r="F118" s="70" t="b">
        <f t="shared" si="6"/>
        <v>0</v>
      </c>
      <c r="G118" s="70">
        <f t="shared" si="7"/>
        <v>4</v>
      </c>
      <c r="H118" s="70" t="s">
        <v>452</v>
      </c>
    </row>
    <row r="119" spans="1:8" x14ac:dyDescent="0.25">
      <c r="A119" s="11" t="s">
        <v>548</v>
      </c>
      <c r="B119" s="70" t="b">
        <f>COUNTIFS(Funcoes_Inputs!$B:$B,Verificação_Parametros!A119,Funcoes_Inputs!$H:$H,TRUE)&gt;0</f>
        <v>1</v>
      </c>
      <c r="C119" s="70">
        <f>COUNTIF(Historico!B:B,Verificação_Parametros!A119)</f>
        <v>0</v>
      </c>
      <c r="D119" s="70">
        <f>COUNTIF(Dados_Projetados!$1:$1,Verificação_Parametros!A119)</f>
        <v>0</v>
      </c>
      <c r="E119" s="70">
        <f>COUNTIF(Parametros!A:A,Verificação_Parametros!A119)</f>
        <v>4</v>
      </c>
      <c r="F119" s="70" t="b">
        <f t="shared" si="6"/>
        <v>0</v>
      </c>
      <c r="G119" s="70">
        <f t="shared" si="7"/>
        <v>4</v>
      </c>
      <c r="H119" s="70" t="s">
        <v>452</v>
      </c>
    </row>
    <row r="120" spans="1:8" x14ac:dyDescent="0.25">
      <c r="A120" s="11" t="s">
        <v>549</v>
      </c>
      <c r="B120" s="70" t="b">
        <f>COUNTIFS(Funcoes_Inputs!$B:$B,Verificação_Parametros!A120,Funcoes_Inputs!$H:$H,TRUE)&gt;0</f>
        <v>1</v>
      </c>
      <c r="C120" s="70">
        <f>COUNTIF(Historico!B:B,Verificação_Parametros!A120)</f>
        <v>0</v>
      </c>
      <c r="D120" s="70">
        <f>COUNTIF(Dados_Projetados!$1:$1,Verificação_Parametros!A120)</f>
        <v>0</v>
      </c>
      <c r="E120" s="70">
        <f>COUNTIF(Parametros!A:A,Verificação_Parametros!A120)</f>
        <v>4</v>
      </c>
      <c r="F120" s="70" t="b">
        <f t="shared" si="6"/>
        <v>0</v>
      </c>
      <c r="G120" s="70">
        <f t="shared" si="7"/>
        <v>4</v>
      </c>
      <c r="H120" s="70" t="s">
        <v>452</v>
      </c>
    </row>
    <row r="121" spans="1:8" x14ac:dyDescent="0.25">
      <c r="A121" s="11" t="s">
        <v>550</v>
      </c>
      <c r="B121" s="70" t="b">
        <f>COUNTIFS(Funcoes_Inputs!$B:$B,Verificação_Parametros!A121,Funcoes_Inputs!$H:$H,TRUE)&gt;0</f>
        <v>1</v>
      </c>
      <c r="C121" s="70">
        <f>COUNTIF(Historico!B:B,Verificação_Parametros!A121)</f>
        <v>0</v>
      </c>
      <c r="D121" s="70">
        <f>COUNTIF(Dados_Projetados!$1:$1,Verificação_Parametros!A121)</f>
        <v>0</v>
      </c>
      <c r="E121" s="70">
        <f>COUNTIF(Parametros!A:A,Verificação_Parametros!A121)</f>
        <v>4</v>
      </c>
      <c r="F121" s="70" t="b">
        <f t="shared" si="6"/>
        <v>0</v>
      </c>
      <c r="G121" s="70">
        <f t="shared" si="7"/>
        <v>4</v>
      </c>
      <c r="H121" s="70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3"/>
  <sheetViews>
    <sheetView workbookViewId="0">
      <selection activeCell="E2" sqref="E2"/>
    </sheetView>
  </sheetViews>
  <sheetFormatPr defaultRowHeight="15" x14ac:dyDescent="0.25"/>
  <cols>
    <col min="1" max="1" width="11.42578125" style="63" customWidth="1"/>
    <col min="2" max="2" width="15.85546875" style="62" bestFit="1" customWidth="1"/>
    <col min="3" max="3" width="16.5703125" style="62" bestFit="1" customWidth="1"/>
    <col min="4" max="4" width="18.7109375" style="62" bestFit="1" customWidth="1"/>
    <col min="5" max="5" width="17.85546875" style="62" bestFit="1" customWidth="1"/>
    <col min="6" max="16384" width="9.140625" style="62"/>
  </cols>
  <sheetData>
    <row r="1" spans="1:5" x14ac:dyDescent="0.25">
      <c r="A1" s="61" t="s">
        <v>3</v>
      </c>
      <c r="B1" s="61" t="s">
        <v>11</v>
      </c>
      <c r="C1" s="61" t="s">
        <v>457</v>
      </c>
      <c r="D1" s="81" t="s">
        <v>561</v>
      </c>
      <c r="E1" s="95" t="s">
        <v>569</v>
      </c>
    </row>
    <row r="2" spans="1:5" x14ac:dyDescent="0.25">
      <c r="A2" s="61">
        <v>2018</v>
      </c>
      <c r="B2" s="62">
        <v>0.1</v>
      </c>
      <c r="C2" s="62">
        <v>434</v>
      </c>
      <c r="D2" s="11" t="s">
        <v>566</v>
      </c>
    </row>
    <row r="3" spans="1:5" x14ac:dyDescent="0.25">
      <c r="A3" s="61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D21"/>
  <sheetViews>
    <sheetView zoomScale="130" zoomScaleNormal="130" workbookViewId="0">
      <selection activeCell="F10" sqref="F10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2018</v>
      </c>
      <c r="D2" s="3">
        <v>180000</v>
      </c>
    </row>
    <row r="3" spans="1:4" x14ac:dyDescent="0.25">
      <c r="A3" t="s">
        <v>9</v>
      </c>
      <c r="B3" t="s">
        <v>30</v>
      </c>
      <c r="C3" s="9">
        <f>C2+1</f>
        <v>2019</v>
      </c>
      <c r="D3" s="3">
        <f>$D$2*0.05+1500</f>
        <v>10500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2020</v>
      </c>
      <c r="D4" s="3">
        <f t="shared" ref="D4:D6" si="1">$D$2*0.05+1500</f>
        <v>10500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2021</v>
      </c>
      <c r="D5" s="3">
        <f t="shared" si="1"/>
        <v>10500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2022</v>
      </c>
      <c r="D6" s="3">
        <f t="shared" si="1"/>
        <v>10500</v>
      </c>
    </row>
    <row r="7" spans="1:4" s="37" customFormat="1" x14ac:dyDescent="0.25">
      <c r="A7" s="37" t="s">
        <v>20</v>
      </c>
      <c r="B7" s="37" t="s">
        <v>30</v>
      </c>
      <c r="C7" s="9">
        <f>C2</f>
        <v>2018</v>
      </c>
      <c r="D7" s="3">
        <v>55000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2019</v>
      </c>
      <c r="D8" s="3">
        <v>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2">C8+1</f>
        <v>2020</v>
      </c>
      <c r="D9" s="3">
        <f t="shared" ref="D9:D11" si="3">0.1*D8</f>
        <v>0</v>
      </c>
    </row>
    <row r="10" spans="1:4" s="37" customFormat="1" x14ac:dyDescent="0.25">
      <c r="A10" s="37" t="s">
        <v>20</v>
      </c>
      <c r="B10" s="37" t="s">
        <v>30</v>
      </c>
      <c r="C10" s="9">
        <f t="shared" si="2"/>
        <v>2021</v>
      </c>
      <c r="D10" s="3">
        <f t="shared" si="3"/>
        <v>0</v>
      </c>
    </row>
    <row r="11" spans="1:4" s="37" customFormat="1" x14ac:dyDescent="0.25">
      <c r="A11" s="37" t="s">
        <v>20</v>
      </c>
      <c r="B11" s="37" t="s">
        <v>30</v>
      </c>
      <c r="C11" s="9">
        <f t="shared" si="2"/>
        <v>2022</v>
      </c>
      <c r="D11" s="3">
        <f t="shared" si="3"/>
        <v>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2018</v>
      </c>
      <c r="D12" s="3">
        <v>25000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2019</v>
      </c>
      <c r="D13" s="3">
        <f>$D$12*0.05</f>
        <v>1250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4">C13+1</f>
        <v>2020</v>
      </c>
      <c r="D14" s="3">
        <v>1000</v>
      </c>
    </row>
    <row r="15" spans="1:4" s="37" customFormat="1" x14ac:dyDescent="0.25">
      <c r="A15" s="37" t="s">
        <v>21</v>
      </c>
      <c r="B15" s="37" t="s">
        <v>30</v>
      </c>
      <c r="C15" s="9">
        <f t="shared" si="4"/>
        <v>2021</v>
      </c>
      <c r="D15" s="3">
        <v>1000</v>
      </c>
    </row>
    <row r="16" spans="1:4" s="37" customFormat="1" x14ac:dyDescent="0.25">
      <c r="A16" s="37" t="s">
        <v>21</v>
      </c>
      <c r="B16" s="37" t="s">
        <v>30</v>
      </c>
      <c r="C16" s="9">
        <f t="shared" si="4"/>
        <v>2022</v>
      </c>
      <c r="D16" s="3">
        <v>1000</v>
      </c>
    </row>
    <row r="17" spans="1:4" x14ac:dyDescent="0.25">
      <c r="A17" t="s">
        <v>240</v>
      </c>
      <c r="B17" s="37" t="s">
        <v>30</v>
      </c>
      <c r="C17" s="9">
        <f>C12</f>
        <v>2018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2019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5">C18+1</f>
        <v>2020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5"/>
        <v>2021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5"/>
        <v>2022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D26"/>
  <sheetViews>
    <sheetView workbookViewId="0">
      <selection activeCell="D14" sqref="D14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511</v>
      </c>
      <c r="B1" s="6" t="s">
        <v>510</v>
      </c>
      <c r="C1" s="6" t="s">
        <v>560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555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555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557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557</v>
      </c>
    </row>
    <row r="6" spans="1:4" x14ac:dyDescent="0.25">
      <c r="A6" s="37" t="s">
        <v>82</v>
      </c>
      <c r="B6" s="37" t="b">
        <f>IF(C6,TRUE,IF(VLOOKUP(A6,MódulosOpcionais!$A:$C,3,FALSE)="Sim",TRUE,FALSE))</f>
        <v>0</v>
      </c>
      <c r="C6" s="37" t="b">
        <f>FALSE</f>
        <v>0</v>
      </c>
      <c r="D6" t="s">
        <v>556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555</v>
      </c>
    </row>
    <row r="8" spans="1:4" x14ac:dyDescent="0.25">
      <c r="A8" s="37" t="s">
        <v>102</v>
      </c>
      <c r="B8" s="37" t="b">
        <f>IF(C8,TRUE,IF(VLOOKUP(A8,MódulosOpcionais!$A:$C,3,FALSE)="Sim",TRUE,FALSE))</f>
        <v>0</v>
      </c>
      <c r="C8" s="37" t="b">
        <f>FALSE</f>
        <v>0</v>
      </c>
      <c r="D8" t="s">
        <v>557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556</v>
      </c>
    </row>
    <row r="10" spans="1:4" x14ac:dyDescent="0.25">
      <c r="A10" s="37" t="s">
        <v>111</v>
      </c>
      <c r="B10" s="37" t="b">
        <f>IF(C10,TRUE,IF(VLOOKUP(A10,MódulosOpcionais!$A:$C,3,FALSE)="Sim",TRUE,FALSE))</f>
        <v>0</v>
      </c>
      <c r="C10" s="37" t="b">
        <f>FALSE</f>
        <v>0</v>
      </c>
      <c r="D10" s="37" t="s">
        <v>557</v>
      </c>
    </row>
    <row r="11" spans="1:4" x14ac:dyDescent="0.25">
      <c r="A11" s="37" t="s">
        <v>114</v>
      </c>
      <c r="B11" s="37" t="b">
        <f>IF(C11,TRUE,IF(VLOOKUP(A11,MódulosOpcionais!$A:$C,3,FALSE)="Sim",TRUE,FALSE))</f>
        <v>0</v>
      </c>
      <c r="C11" s="37" t="b">
        <f>FALSE</f>
        <v>0</v>
      </c>
      <c r="D11" s="37" t="s">
        <v>557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558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555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556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556</v>
      </c>
    </row>
    <row r="16" spans="1:4" x14ac:dyDescent="0.25">
      <c r="A16" s="37" t="s">
        <v>148</v>
      </c>
      <c r="B16" s="37" t="b">
        <f>IF(C16,TRUE,IF(VLOOKUP(A16,MódulosOpcionais!$A:$C,3,FALSE)="Sim",TRUE,FALSE))</f>
        <v>0</v>
      </c>
      <c r="C16" s="37" t="b">
        <f>FALSE</f>
        <v>0</v>
      </c>
      <c r="D16" t="s">
        <v>556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557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557</v>
      </c>
    </row>
    <row r="19" spans="1:4" x14ac:dyDescent="0.25">
      <c r="A19" s="37" t="s">
        <v>165</v>
      </c>
      <c r="B19" s="37" t="b">
        <f>IF(C19,TRUE,IF(VLOOKUP(A19,MódulosOpcionais!$A:$C,3,FALSE)="Sim",TRUE,FALSE))</f>
        <v>0</v>
      </c>
      <c r="C19" s="37" t="b">
        <f>FALSE</f>
        <v>0</v>
      </c>
      <c r="D19" t="s">
        <v>558</v>
      </c>
    </row>
    <row r="20" spans="1:4" x14ac:dyDescent="0.25">
      <c r="A20" s="37" t="s">
        <v>169</v>
      </c>
      <c r="B20" s="37" t="b">
        <f>IF(C20,TRUE,IF(VLOOKUP(A20,MódulosOpcionais!$A:$C,3,FALSE)="Sim",TRUE,FALSE))</f>
        <v>0</v>
      </c>
      <c r="C20" s="37" t="b">
        <f>FALSE</f>
        <v>0</v>
      </c>
      <c r="D20" t="s">
        <v>558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559</v>
      </c>
    </row>
    <row r="22" spans="1:4" x14ac:dyDescent="0.25">
      <c r="A22" s="37" t="s">
        <v>213</v>
      </c>
      <c r="B22" s="37" t="b">
        <f>IF(C22,TRUE,IF(VLOOKUP(A22,MódulosOpcionais!$A:$C,3,FALSE)="Sim",TRUE,FALSE))</f>
        <v>0</v>
      </c>
      <c r="C22" s="37" t="b">
        <f>FALSE</f>
        <v>0</v>
      </c>
      <c r="D22" t="s">
        <v>556</v>
      </c>
    </row>
    <row r="23" spans="1:4" x14ac:dyDescent="0.25">
      <c r="A23" s="37" t="s">
        <v>221</v>
      </c>
      <c r="B23" s="37" t="b">
        <f>IF(C23,TRUE,IF(VLOOKUP(A23,MódulosOpcionais!$A:$C,3,FALSE)="Sim",TRUE,FALSE))</f>
        <v>0</v>
      </c>
      <c r="C23" s="37" t="b">
        <f>FALSE</f>
        <v>0</v>
      </c>
      <c r="D23" t="s">
        <v>556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559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556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555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MódulosOpcionais</vt:lpstr>
      <vt:lpstr>Parametros</vt:lpstr>
      <vt:lpstr>HistoricoFAP</vt:lpstr>
      <vt:lpstr>Dados_Projetados</vt:lpstr>
      <vt:lpstr>Verificação_Parametros</vt:lpstr>
      <vt:lpstr>Configs</vt:lpstr>
      <vt:lpstr>Custos</vt:lpstr>
      <vt:lpstr>Modulos</vt:lpstr>
      <vt:lpstr>ParametrosSemSeedFixa</vt:lpstr>
      <vt:lpstr>Cenarios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2017-11-15T12:21:04Z</dcterms:modified>
</cp:coreProperties>
</file>