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19200" windowHeight="7680" firstSheet="3" activeTab="8" xr2:uid="{00000000-000D-0000-FFFF-FFFF00000000}"/>
  </bookViews>
  <sheets>
    <sheet name="Lista_de_Parâmetros" sheetId="6" r:id="rId1"/>
    <sheet name="Configs" sheetId="1" r:id="rId2"/>
    <sheet name="Dados_Projetados" sheetId="2" r:id="rId3"/>
    <sheet name="HistoricoFAP" sheetId="14" r:id="rId4"/>
    <sheet name="Cenarios" sheetId="9" r:id="rId5"/>
    <sheet name="Parametros" sheetId="4" r:id="rId6"/>
    <sheet name="Funcoes_Inputs" sheetId="11" r:id="rId7"/>
    <sheet name="Funcoes_Outputs" sheetId="12" r:id="rId8"/>
    <sheet name="Distribuições" sheetId="10" r:id="rId9"/>
    <sheet name="Categorias" sheetId="13" r:id="rId10"/>
    <sheet name="Custos" sheetId="8" r:id="rId11"/>
    <sheet name="Benefícios_Capturados" sheetId="3" r:id="rId12"/>
  </sheets>
  <definedNames>
    <definedName name="_xlnm._FilterDatabase" localSheetId="10" hidden="1">Custos!$A$1:$D$5</definedName>
    <definedName name="_xlnm._FilterDatabase" localSheetId="0" hidden="1">Lista_de_Parâmetros!$A$1:$F$5</definedName>
    <definedName name="_xlnm._FilterDatabase" localSheetId="5" hidden="1">Parametros!$A$1:$G$10</definedName>
    <definedName name="Ano_Inicial">Configs!$D$2:$D$2</definedName>
    <definedName name="Anos_a_Serem_Simulados">Configs!$A$2</definedName>
    <definedName name="CategoriaSAT">Configs!$C$2:$C$2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4" l="1"/>
  <c r="M2" i="14"/>
  <c r="L1" i="14"/>
  <c r="K1" i="14"/>
  <c r="J1" i="14"/>
  <c r="I1" i="14"/>
  <c r="A2" i="14" l="1"/>
  <c r="A3" i="14"/>
  <c r="D76" i="4" l="1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 l="1"/>
  <c r="D50" i="4"/>
  <c r="D49" i="4" l="1"/>
  <c r="D48" i="4"/>
  <c r="D47" i="4" l="1"/>
  <c r="D46" i="4"/>
  <c r="D45" i="4"/>
  <c r="D44" i="4"/>
  <c r="D43" i="4" l="1"/>
  <c r="D42" i="4"/>
  <c r="D41" i="4"/>
  <c r="D40" i="4"/>
  <c r="D39" i="4" l="1"/>
  <c r="D38" i="4"/>
  <c r="D37" i="4"/>
  <c r="D36" i="4"/>
  <c r="D35" i="4" l="1"/>
  <c r="D34" i="4"/>
  <c r="D33" i="4" l="1"/>
  <c r="D32" i="4"/>
  <c r="D31" i="4" l="1"/>
  <c r="D30" i="4"/>
  <c r="D29" i="4" l="1"/>
  <c r="D28" i="4"/>
  <c r="R3" i="2" l="1"/>
  <c r="Q3" i="2"/>
  <c r="P3" i="2"/>
  <c r="O3" i="2"/>
  <c r="N3" i="2"/>
  <c r="M3" i="2"/>
  <c r="D27" i="4" l="1"/>
  <c r="D26" i="4"/>
  <c r="D25" i="4"/>
  <c r="D24" i="4"/>
  <c r="D23" i="4"/>
  <c r="D22" i="4"/>
  <c r="D21" i="4"/>
  <c r="D20" i="4"/>
  <c r="D19" i="4"/>
  <c r="D18" i="4"/>
  <c r="D17" i="4"/>
  <c r="D16" i="4"/>
  <c r="D10" i="4"/>
  <c r="D9" i="4"/>
  <c r="D8" i="4"/>
  <c r="D7" i="4"/>
  <c r="D6" i="4"/>
  <c r="D5" i="4"/>
  <c r="D4" i="4"/>
  <c r="D3" i="4"/>
  <c r="D2" i="4"/>
  <c r="C15" i="4" l="1"/>
  <c r="D15" i="4" s="1"/>
  <c r="C14" i="4"/>
  <c r="D14" i="4" s="1"/>
  <c r="C13" i="4"/>
  <c r="D13" i="4" s="1"/>
  <c r="C12" i="4"/>
  <c r="D12" i="4" s="1"/>
  <c r="C11" i="4"/>
  <c r="D11" i="4" s="1"/>
  <c r="B24" i="12" l="1"/>
  <c r="H2" i="2" l="1"/>
  <c r="F2" i="2" s="1"/>
  <c r="C30" i="11"/>
  <c r="C29" i="11"/>
  <c r="C28" i="11"/>
  <c r="C27" i="11"/>
  <c r="C26" i="11"/>
  <c r="C25" i="11"/>
  <c r="C24" i="11"/>
  <c r="C23" i="11"/>
  <c r="B4" i="9"/>
  <c r="C21" i="11"/>
  <c r="C22" i="11"/>
  <c r="C12" i="11"/>
  <c r="C20" i="11"/>
  <c r="C19" i="11"/>
  <c r="C18" i="11"/>
  <c r="C17" i="11"/>
  <c r="C16" i="11"/>
  <c r="C15" i="11"/>
  <c r="C14" i="11"/>
  <c r="C13" i="11"/>
  <c r="C11" i="11" l="1"/>
  <c r="C10" i="11"/>
  <c r="C9" i="11"/>
  <c r="C8" i="11"/>
  <c r="C7" i="11"/>
  <c r="C6" i="11"/>
  <c r="C5" i="11"/>
  <c r="C4" i="11"/>
  <c r="C2" i="11"/>
  <c r="C3" i="11"/>
  <c r="B13" i="9" l="1"/>
  <c r="B5" i="9" l="1"/>
  <c r="B6" i="9"/>
  <c r="C13" i="9" l="1"/>
  <c r="C12" i="9"/>
  <c r="C11" i="9"/>
  <c r="C10" i="9"/>
  <c r="C9" i="9"/>
  <c r="C8" i="9"/>
  <c r="C7" i="9"/>
  <c r="C6" i="9"/>
  <c r="C5" i="9"/>
  <c r="C4" i="9"/>
  <c r="C3" i="9"/>
  <c r="C2" i="9"/>
  <c r="B12" i="9" l="1"/>
  <c r="B11" i="9"/>
  <c r="B10" i="9"/>
  <c r="B9" i="9"/>
  <c r="B8" i="9"/>
  <c r="B7" i="9"/>
  <c r="B3" i="9"/>
  <c r="B2" i="9"/>
  <c r="H2" i="1" l="1"/>
  <c r="H3" i="2" l="1"/>
  <c r="F3" i="2" s="1"/>
  <c r="D3" i="2"/>
  <c r="C2" i="2" l="1"/>
  <c r="E2" i="2" s="1"/>
  <c r="A2" i="2"/>
  <c r="A3" i="2" s="1"/>
  <c r="C3" i="2" l="1"/>
  <c r="E3" i="2" s="1"/>
</calcChain>
</file>

<file path=xl/sharedStrings.xml><?xml version="1.0" encoding="utf-8"?>
<sst xmlns="http://schemas.openxmlformats.org/spreadsheetml/2006/main" count="931" uniqueCount="269">
  <si>
    <t>Ano</t>
  </si>
  <si>
    <t>Funcionarios</t>
  </si>
  <si>
    <t>FolhadePagamento</t>
  </si>
  <si>
    <t>CategoriaSAT</t>
  </si>
  <si>
    <t>AnoInicial</t>
  </si>
  <si>
    <t>AnosaSeremSimulados</t>
  </si>
  <si>
    <t>SalarioMedio</t>
  </si>
  <si>
    <t>SATProjetado</t>
  </si>
  <si>
    <t>FAPProjetado</t>
  </si>
  <si>
    <t>DespesaSATProjetada</t>
  </si>
  <si>
    <t>NomeVariavel</t>
  </si>
  <si>
    <t>Parametro1</t>
  </si>
  <si>
    <t>Parametro2</t>
  </si>
  <si>
    <t>Parametro3</t>
  </si>
  <si>
    <t>Parametro4</t>
  </si>
  <si>
    <t>CNPJ</t>
  </si>
  <si>
    <t>Iniciativa1</t>
  </si>
  <si>
    <t>Distribuicao</t>
  </si>
  <si>
    <t>TaxaDeDesconto</t>
  </si>
  <si>
    <t>HorasPorDia</t>
  </si>
  <si>
    <t>CustoMDO</t>
  </si>
  <si>
    <t>PercFalta</t>
  </si>
  <si>
    <t>IniciativasTestadas</t>
  </si>
  <si>
    <t>Vacina da Gripe</t>
  </si>
  <si>
    <t>Novo Equipamento</t>
  </si>
  <si>
    <t>Descrição</t>
  </si>
  <si>
    <t>Absenteísmo</t>
  </si>
  <si>
    <t>Turnover</t>
  </si>
  <si>
    <t>FAP</t>
  </si>
  <si>
    <t>Unidade de Medida</t>
  </si>
  <si>
    <t>Nome Variavel</t>
  </si>
  <si>
    <t>NAfastMen15</t>
  </si>
  <si>
    <t>NDiasFalta</t>
  </si>
  <si>
    <t>Número Médio de Dias Afastados, quando o afastamento tem menor do que 15 dias.</t>
  </si>
  <si>
    <t>Sim</t>
  </si>
  <si>
    <t>dias</t>
  </si>
  <si>
    <t>%</t>
  </si>
  <si>
    <t>Número Médio de Dias em Falta.</t>
  </si>
  <si>
    <t>PercAfastMen15</t>
  </si>
  <si>
    <t>Percentual médio de funcionários que foi afastado por menos de 15 dias.</t>
  </si>
  <si>
    <t>Percentual médio de funcionários que faltou por menos do que 15 dias.</t>
  </si>
  <si>
    <t>Iniciativa2</t>
  </si>
  <si>
    <t>SemIniciativa</t>
  </si>
  <si>
    <t>NomeInicativa1</t>
  </si>
  <si>
    <t>NomeIniciativa2</t>
  </si>
  <si>
    <t>NomeIniciativa3</t>
  </si>
  <si>
    <t>NomeIniciativa4</t>
  </si>
  <si>
    <t>NomeIniciativa5</t>
  </si>
  <si>
    <t>NomeIniciativa6</t>
  </si>
  <si>
    <t>NomeIniciativa7</t>
  </si>
  <si>
    <t>NomeIniciativa8</t>
  </si>
  <si>
    <t>NomeIniciativa9</t>
  </si>
  <si>
    <t>NomeIniciativa10</t>
  </si>
  <si>
    <t>Iniciativa3</t>
  </si>
  <si>
    <t>Iniciativa4</t>
  </si>
  <si>
    <t>Iniciativa5</t>
  </si>
  <si>
    <t>Iniciativa6</t>
  </si>
  <si>
    <t>Iniciativa7</t>
  </si>
  <si>
    <t>Iniciativa8</t>
  </si>
  <si>
    <t>Iniciativa9</t>
  </si>
  <si>
    <t>Iniciativa10</t>
  </si>
  <si>
    <t>TodasIniciativas</t>
  </si>
  <si>
    <t>TestarIniciativasEmConjunto?</t>
  </si>
  <si>
    <t>Categoria</t>
  </si>
  <si>
    <t>Custo Total</t>
  </si>
  <si>
    <t>Replicacoes</t>
  </si>
  <si>
    <t>Simular</t>
  </si>
  <si>
    <t>Cenario</t>
  </si>
  <si>
    <t>CenarioASIS</t>
  </si>
  <si>
    <t>CustoTotal</t>
  </si>
  <si>
    <t>normal</t>
  </si>
  <si>
    <t>triangular</t>
  </si>
  <si>
    <t>Distribuição</t>
  </si>
  <si>
    <t>Parametro 1</t>
  </si>
  <si>
    <t>Parametro 2</t>
  </si>
  <si>
    <t>Parametro 3</t>
  </si>
  <si>
    <t>Parametro 4</t>
  </si>
  <si>
    <t>uniforme</t>
  </si>
  <si>
    <t>média</t>
  </si>
  <si>
    <t>desvio padrão</t>
  </si>
  <si>
    <t>mínimo</t>
  </si>
  <si>
    <t>máximo</t>
  </si>
  <si>
    <t>moda (valor mais provável)</t>
  </si>
  <si>
    <t>Pev_Tipico</t>
  </si>
  <si>
    <t>Pev_Trajeto</t>
  </si>
  <si>
    <t>Pev_DoenOcup</t>
  </si>
  <si>
    <t>Pev_NRelac</t>
  </si>
  <si>
    <t>Funcao</t>
  </si>
  <si>
    <t>Param_Externo</t>
  </si>
  <si>
    <t>Inputs</t>
  </si>
  <si>
    <t>Outputs</t>
  </si>
  <si>
    <t>calcular_faltas</t>
  </si>
  <si>
    <t>TaxaFaltas</t>
  </si>
  <si>
    <t>NFaltas</t>
  </si>
  <si>
    <t>Pev_Afmenor15</t>
  </si>
  <si>
    <t>Pev_Afmaior15</t>
  </si>
  <si>
    <t>Pev_Safast</t>
  </si>
  <si>
    <t>Pev_Obito</t>
  </si>
  <si>
    <t>Nev_Afmenor15_Tipico</t>
  </si>
  <si>
    <t>Nev_Afmaior15_Tipico</t>
  </si>
  <si>
    <t>Nev_Safast_Tipico</t>
  </si>
  <si>
    <t>Nev_Obito_Tipico</t>
  </si>
  <si>
    <t>Nev_Afmenor15_Trajeto</t>
  </si>
  <si>
    <t>Nev_Afmaior15_Trajeto</t>
  </si>
  <si>
    <t>Nev_Safast_Trajeto</t>
  </si>
  <si>
    <t>Nev_Obito_Trajeto</t>
  </si>
  <si>
    <t>Nev_Afmenor15_DoenOcup</t>
  </si>
  <si>
    <t>Nev_Afmaior15_DoenOcup</t>
  </si>
  <si>
    <t>Nev_Safast_DoenOcup</t>
  </si>
  <si>
    <t>Nev_Obito_DoenOcup</t>
  </si>
  <si>
    <t>Nev_Afmenor15_NRelac</t>
  </si>
  <si>
    <t>Nev_Afmaior15_NRelac</t>
  </si>
  <si>
    <t>Nev_Safast_NRelac</t>
  </si>
  <si>
    <t>Nev_Obito_NRelac</t>
  </si>
  <si>
    <t>calcular_eventos</t>
  </si>
  <si>
    <t>calcular_turnover</t>
  </si>
  <si>
    <t>CustoMedSubstitu</t>
  </si>
  <si>
    <t>NSubstituidos</t>
  </si>
  <si>
    <t>DespesaTurnover</t>
  </si>
  <si>
    <t>calcular_absenteismo</t>
  </si>
  <si>
    <t>DiasMedAfast_Men15</t>
  </si>
  <si>
    <t>DiasAbsenteismo</t>
  </si>
  <si>
    <t>DespesaAbsenteismo</t>
  </si>
  <si>
    <t>calcular_multas</t>
  </si>
  <si>
    <t>DespesaMultas</t>
  </si>
  <si>
    <t>Multas</t>
  </si>
  <si>
    <t>Lei1</t>
  </si>
  <si>
    <t>Lei2</t>
  </si>
  <si>
    <t>Lei3</t>
  </si>
  <si>
    <t>Atendimento_Lei1</t>
  </si>
  <si>
    <t>Crise</t>
  </si>
  <si>
    <t>FatorCrise</t>
  </si>
  <si>
    <t>NumeroMultasAPriori_Lei1</t>
  </si>
  <si>
    <t>calcular_acoes_regressivas_inss</t>
  </si>
  <si>
    <t>PAcaoRegressiva</t>
  </si>
  <si>
    <t>DespesaAcoesRegressivasINSS</t>
  </si>
  <si>
    <t>AcoesRegressivasINSS</t>
  </si>
  <si>
    <t>PInvalidez</t>
  </si>
  <si>
    <t>calcular_beneficios_inss</t>
  </si>
  <si>
    <t>NB_91</t>
  </si>
  <si>
    <t>NB_92</t>
  </si>
  <si>
    <t>NB_93</t>
  </si>
  <si>
    <t>NB_94</t>
  </si>
  <si>
    <t>NB_31</t>
  </si>
  <si>
    <t>NB_32</t>
  </si>
  <si>
    <t>NB_91_Inicial</t>
  </si>
  <si>
    <t>NB_92_Inicial</t>
  </si>
  <si>
    <t>NB_93_Inicial</t>
  </si>
  <si>
    <t>NB_94_Inicial</t>
  </si>
  <si>
    <t>NB_31_Inicial</t>
  </si>
  <si>
    <t>NB_32_Inicial</t>
  </si>
  <si>
    <t>NB_91_Acumulado</t>
  </si>
  <si>
    <t>NB_92_Acumulado</t>
  </si>
  <si>
    <t>NB_93_Acumulado</t>
  </si>
  <si>
    <t>NB_94_Acumulado</t>
  </si>
  <si>
    <t>NB_31_Acumulado</t>
  </si>
  <si>
    <t>NB_32_Acumulado</t>
  </si>
  <si>
    <t>calcular_presenteismo</t>
  </si>
  <si>
    <t>PercPresenteismo</t>
  </si>
  <si>
    <t>HorasPresenteismo</t>
  </si>
  <si>
    <t>DespesaPresenteismo</t>
  </si>
  <si>
    <t>calcular_despesasmedicas</t>
  </si>
  <si>
    <t>EventosDespesasMedicas</t>
  </si>
  <si>
    <t>DespesaMedicaMedia</t>
  </si>
  <si>
    <t>DespesasMedicas</t>
  </si>
  <si>
    <t>CustoMedioRefugoRetrabalho</t>
  </si>
  <si>
    <t>calcular_refugo_retrabalho</t>
  </si>
  <si>
    <t>EventosRefugoeRetrabalho</t>
  </si>
  <si>
    <t>DespesasRefugoERetrabalho</t>
  </si>
  <si>
    <t>calcular_mp_insumos</t>
  </si>
  <si>
    <t>CustoMedioMPInsumos</t>
  </si>
  <si>
    <t>EventosMPInsumos</t>
  </si>
  <si>
    <t>DespesasMPInsumos</t>
  </si>
  <si>
    <t>calcular_indices_ampliados</t>
  </si>
  <si>
    <t>EventosIndiceFrequenciaAmpliado</t>
  </si>
  <si>
    <t>IndiceFrequenciaAmpliado</t>
  </si>
  <si>
    <t>IndiceGravidadeAmpliado</t>
  </si>
  <si>
    <t>Beta0DesligVoluntarios</t>
  </si>
  <si>
    <t>BetaFreqDesligVoluntarios</t>
  </si>
  <si>
    <t>BetaGravDesligVoluntarios</t>
  </si>
  <si>
    <t>BetaPIBDesigVoluntarios</t>
  </si>
  <si>
    <t>VarPIB</t>
  </si>
  <si>
    <t>calcular_engajamento</t>
  </si>
  <si>
    <t>PercDesligamentoVoluntarios</t>
  </si>
  <si>
    <t>DesligamentosVoluntarios</t>
  </si>
  <si>
    <t>DespesasClima</t>
  </si>
  <si>
    <t>calcular_turnovergeral</t>
  </si>
  <si>
    <t>DesligamentosInvoluntarios</t>
  </si>
  <si>
    <t>FuncDesligadosInicial</t>
  </si>
  <si>
    <t>TurnoverGeral</t>
  </si>
  <si>
    <t>FuncionariosDesligados</t>
  </si>
  <si>
    <t>FuncionariosDesligadosAcumulado</t>
  </si>
  <si>
    <t>calcular_reclamatorias</t>
  </si>
  <si>
    <t>PReclamatoria</t>
  </si>
  <si>
    <t>CustoMedioReclamatorias</t>
  </si>
  <si>
    <t>NReclamatorias</t>
  </si>
  <si>
    <t>DespesasReclamatorias</t>
  </si>
  <si>
    <t>calcular_reajustes_plano</t>
  </si>
  <si>
    <t>DespesasPlanoInicial</t>
  </si>
  <si>
    <t>Beta0ReajustePlano</t>
  </si>
  <si>
    <t>BetaFreqReajustePlano</t>
  </si>
  <si>
    <t>BetaGravReajustePlano</t>
  </si>
  <si>
    <t>ReajustePlanoEstimado</t>
  </si>
  <si>
    <t>DespesasPlanodeSaude</t>
  </si>
  <si>
    <t>calcular_reabilitacao</t>
  </si>
  <si>
    <t>EventosReabilitacao</t>
  </si>
  <si>
    <t>DespesasReabilitacao</t>
  </si>
  <si>
    <t>PercentualReabilitacao</t>
  </si>
  <si>
    <t>CustoMedioReabilitacao</t>
  </si>
  <si>
    <t>calcular_produtividade</t>
  </si>
  <si>
    <t>GanhoProdutividade</t>
  </si>
  <si>
    <t>SavingProdutividade</t>
  </si>
  <si>
    <t>ProducaoProjetada</t>
  </si>
  <si>
    <t>calcular_qualidade</t>
  </si>
  <si>
    <t>VarVolumeVendaQualidade</t>
  </si>
  <si>
    <t>MargemMedUnitaria</t>
  </si>
  <si>
    <t>Beta0TempoContratacao</t>
  </si>
  <si>
    <t>BetaFreqTempoContratacao</t>
  </si>
  <si>
    <t>BetaGravTempoContratacao</t>
  </si>
  <si>
    <t>BetaPIBTempoContratacao</t>
  </si>
  <si>
    <t>TempoContratacaoPadrao</t>
  </si>
  <si>
    <t>calcular_imagem_contracacao</t>
  </si>
  <si>
    <t>TempoContratacaoEstimado</t>
  </si>
  <si>
    <t>DespesasImagemContratacao</t>
  </si>
  <si>
    <t>CustoMedSubstituporTempo</t>
  </si>
  <si>
    <t>calcular_imagem_receita</t>
  </si>
  <si>
    <t>IFrMaximoImagem</t>
  </si>
  <si>
    <t>IGrMaximoImagem</t>
  </si>
  <si>
    <t>GanhoImagemReceitaEsperado</t>
  </si>
  <si>
    <t>HouveGanhoImagemReceita</t>
  </si>
  <si>
    <t>GanhoImagemReceita</t>
  </si>
  <si>
    <t>CustoMedioMulta_Lei1</t>
  </si>
  <si>
    <t>Atendimento_Lei2</t>
  </si>
  <si>
    <t>Atendimento_Lei3</t>
  </si>
  <si>
    <t>Atendimento_Lei4</t>
  </si>
  <si>
    <t>Atendimento_Lei5</t>
  </si>
  <si>
    <t>CustoMedioMulta_Lei2</t>
  </si>
  <si>
    <t>CustoMedioMulta_Lei3</t>
  </si>
  <si>
    <t>CustoMedioMulta_Lei4</t>
  </si>
  <si>
    <t>CustoMedioMulta_Lei5</t>
  </si>
  <si>
    <t>NumeroMultasAPriori_Lei2</t>
  </si>
  <si>
    <t>NumeroMultasAPriori_Lei3</t>
  </si>
  <si>
    <t>NumeroMultasAPriori_Lei4</t>
  </si>
  <si>
    <t>NumeroMultasAPriori_Lei5</t>
  </si>
  <si>
    <t>Beta0Multa1</t>
  </si>
  <si>
    <t>Beta0Multa2</t>
  </si>
  <si>
    <t>Beta0Multa3</t>
  </si>
  <si>
    <t>Beta0Multa4</t>
  </si>
  <si>
    <t>Beta0Multa5</t>
  </si>
  <si>
    <t>Beta1Multa1</t>
  </si>
  <si>
    <t>Beta1Multa2</t>
  </si>
  <si>
    <t>Beta1Multa3</t>
  </si>
  <si>
    <t>Beta1Multa4</t>
  </si>
  <si>
    <t>Beta1Multa5</t>
  </si>
  <si>
    <t>CustoTotalBeneficiosFAP</t>
  </si>
  <si>
    <t>CustoMedio_NB_91</t>
  </si>
  <si>
    <t>CustoMedio_NB_92</t>
  </si>
  <si>
    <t>CustoMedio_NB_93</t>
  </si>
  <si>
    <t>CustoMedio_NB_94</t>
  </si>
  <si>
    <t>Beta0IGravidadeFAP</t>
  </si>
  <si>
    <t>Beta0IFrequenciaFAP</t>
  </si>
  <si>
    <t>Beta1IGravidadeFAP</t>
  </si>
  <si>
    <t>Beta0ICustoFAP</t>
  </si>
  <si>
    <t>Beta1ICustoFAP</t>
  </si>
  <si>
    <t>Beta1IFrequenciaFAP</t>
  </si>
  <si>
    <t>RATTabela</t>
  </si>
  <si>
    <t>RATAjustado</t>
  </si>
  <si>
    <t>CustoMedioPonderadoAcaoRegressiva</t>
  </si>
  <si>
    <t>NB_AcaoRegressivaINSSAcumulado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</si>
</sst>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00%"/>
    <numFmt numFmtId="165" formatCode="_-* #,##0.00000_-;\-* #,##0.00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1" fillId="0" borderId="0" xfId="1" applyFont="1" applyAlignment="1">
      <alignment horizontal="center"/>
    </xf>
    <xf numFmtId="44" fontId="0" fillId="0" borderId="0" xfId="1" applyFont="1"/>
    <xf numFmtId="44" fontId="2" fillId="0" borderId="0" xfId="1" applyFont="1"/>
    <xf numFmtId="9" fontId="0" fillId="0" borderId="0" xfId="2" applyFont="1"/>
    <xf numFmtId="9" fontId="2" fillId="0" borderId="0" xfId="2" applyFont="1"/>
    <xf numFmtId="44" fontId="0" fillId="0" borderId="0" xfId="1" applyFont="1" applyAlignment="1">
      <alignment horizontal="center"/>
    </xf>
    <xf numFmtId="0" fontId="1" fillId="0" borderId="0" xfId="0" applyFont="1"/>
    <xf numFmtId="44" fontId="1" fillId="0" borderId="0" xfId="1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2" fontId="0" fillId="0" borderId="0" xfId="0" applyNumberFormat="1"/>
    <xf numFmtId="164" fontId="0" fillId="0" borderId="0" xfId="2" applyNumberFormat="1" applyFont="1"/>
    <xf numFmtId="165" fontId="0" fillId="0" borderId="0" xfId="3" applyNumberFormat="1" applyFont="1"/>
    <xf numFmtId="43" fontId="0" fillId="0" borderId="0" xfId="3" applyFont="1"/>
    <xf numFmtId="0" fontId="0" fillId="0" borderId="0" xfId="0" applyFont="1" applyAlignment="1">
      <alignment horizontal="center"/>
    </xf>
    <xf numFmtId="43" fontId="0" fillId="0" borderId="0" xfId="0" applyNumberFormat="1"/>
  </cellXfs>
  <cellStyles count="4">
    <cellStyle name="Moeda" xfId="1" builtinId="4"/>
    <cellStyle name="Normal" xfId="0" builtinId="0"/>
    <cellStyle name="Porcentagem" xfId="2" builtinId="5"/>
    <cellStyle name="Vírgula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C9" sqref="C9"/>
    </sheetView>
  </sheetViews>
  <sheetFormatPr defaultRowHeight="15" x14ac:dyDescent="0.25"/>
  <cols>
    <col min="1" max="1" width="17.7109375" customWidth="1"/>
    <col min="2" max="2" width="20.5703125" customWidth="1"/>
    <col min="3" max="3" width="77.42578125" bestFit="1" customWidth="1"/>
    <col min="4" max="4" width="12.5703125" bestFit="1" customWidth="1"/>
    <col min="5" max="5" width="9" bestFit="1" customWidth="1"/>
    <col min="6" max="6" width="8.140625" customWidth="1"/>
  </cols>
  <sheetData>
    <row r="1" spans="1:6" x14ac:dyDescent="0.25">
      <c r="A1" s="9" t="s">
        <v>30</v>
      </c>
      <c r="B1" s="9" t="s">
        <v>29</v>
      </c>
      <c r="C1" s="9" t="s">
        <v>25</v>
      </c>
      <c r="D1" s="9" t="s">
        <v>26</v>
      </c>
      <c r="E1" s="9" t="s">
        <v>27</v>
      </c>
      <c r="F1" s="9" t="s">
        <v>28</v>
      </c>
    </row>
    <row r="2" spans="1:6" x14ac:dyDescent="0.25">
      <c r="A2" t="s">
        <v>31</v>
      </c>
      <c r="B2" t="s">
        <v>35</v>
      </c>
      <c r="C2" t="s">
        <v>33</v>
      </c>
      <c r="D2" t="s">
        <v>34</v>
      </c>
    </row>
    <row r="3" spans="1:6" x14ac:dyDescent="0.25">
      <c r="A3" t="s">
        <v>32</v>
      </c>
      <c r="B3" t="s">
        <v>35</v>
      </c>
      <c r="C3" t="s">
        <v>37</v>
      </c>
      <c r="D3" t="s">
        <v>34</v>
      </c>
    </row>
    <row r="4" spans="1:6" x14ac:dyDescent="0.25">
      <c r="A4" t="s">
        <v>38</v>
      </c>
      <c r="B4" t="s">
        <v>36</v>
      </c>
      <c r="C4" t="s">
        <v>39</v>
      </c>
      <c r="D4" t="s">
        <v>34</v>
      </c>
    </row>
    <row r="5" spans="1:6" x14ac:dyDescent="0.25">
      <c r="A5" t="s">
        <v>21</v>
      </c>
      <c r="B5" t="s">
        <v>36</v>
      </c>
      <c r="C5" t="s">
        <v>40</v>
      </c>
      <c r="D5" t="s">
        <v>34</v>
      </c>
    </row>
  </sheetData>
  <autoFilter ref="A1:F5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workbookViewId="0">
      <selection activeCell="A2" sqref="A2"/>
    </sheetView>
  </sheetViews>
  <sheetFormatPr defaultRowHeight="15" x14ac:dyDescent="0.25"/>
  <cols>
    <col min="1" max="1" width="23.7109375" style="2" customWidth="1"/>
    <col min="2" max="2" width="11.42578125" style="2" bestFit="1" customWidth="1"/>
    <col min="3" max="3" width="13" style="2" customWidth="1"/>
    <col min="4" max="4" width="11.42578125" style="2" customWidth="1"/>
    <col min="5" max="5" width="10" bestFit="1" customWidth="1"/>
    <col min="6" max="6" width="15.85546875" bestFit="1" customWidth="1"/>
    <col min="7" max="7" width="17.85546875" bestFit="1" customWidth="1"/>
    <col min="8" max="8" width="27.85546875" bestFit="1" customWidth="1"/>
    <col min="9" max="9" width="17.28515625" bestFit="1" customWidth="1"/>
    <col min="10" max="10" width="18.28515625" bestFit="1" customWidth="1"/>
    <col min="11" max="16" width="16.42578125" bestFit="1" customWidth="1"/>
    <col min="17" max="17" width="15.5703125" bestFit="1" customWidth="1"/>
    <col min="18" max="18" width="16.5703125" bestFit="1" customWidth="1"/>
  </cols>
  <sheetData>
    <row r="1" spans="1:18" x14ac:dyDescent="0.25">
      <c r="A1" s="1" t="s">
        <v>5</v>
      </c>
      <c r="B1" s="1" t="s">
        <v>65</v>
      </c>
      <c r="C1" s="1" t="s">
        <v>3</v>
      </c>
      <c r="D1" s="1" t="s">
        <v>4</v>
      </c>
      <c r="E1" s="1" t="s">
        <v>15</v>
      </c>
      <c r="F1" s="1" t="s">
        <v>18</v>
      </c>
      <c r="G1" s="1" t="s">
        <v>22</v>
      </c>
      <c r="H1" s="1" t="s">
        <v>62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</row>
    <row r="2" spans="1:18" x14ac:dyDescent="0.25">
      <c r="A2" s="2">
        <v>2</v>
      </c>
      <c r="B2" s="2">
        <v>10</v>
      </c>
      <c r="C2" s="2">
        <v>3</v>
      </c>
      <c r="D2" s="1">
        <v>2017</v>
      </c>
      <c r="E2">
        <v>123412321</v>
      </c>
      <c r="F2">
        <v>0.1</v>
      </c>
      <c r="G2">
        <v>2</v>
      </c>
      <c r="H2" t="b">
        <f>TRUE()</f>
        <v>1</v>
      </c>
      <c r="I2" t="s">
        <v>23</v>
      </c>
      <c r="J2" t="s">
        <v>24</v>
      </c>
    </row>
    <row r="3" spans="1:18" x14ac:dyDescent="0.25">
      <c r="D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11"/>
  <sheetViews>
    <sheetView workbookViewId="0">
      <selection activeCell="C7" sqref="C7"/>
    </sheetView>
  </sheetViews>
  <sheetFormatPr defaultRowHeight="15" x14ac:dyDescent="0.25"/>
  <cols>
    <col min="1" max="1" width="8" style="2" customWidth="1"/>
    <col min="2" max="2" width="12.7109375" style="2" customWidth="1"/>
    <col min="3" max="3" width="19.28515625" style="2" bestFit="1" customWidth="1"/>
    <col min="4" max="4" width="15.140625" style="4" customWidth="1"/>
    <col min="5" max="5" width="22.140625" style="4" bestFit="1" customWidth="1"/>
    <col min="6" max="6" width="15" style="4" customWidth="1"/>
    <col min="7" max="7" width="13.140625" bestFit="1" customWidth="1"/>
    <col min="8" max="8" width="13.42578125" customWidth="1"/>
    <col min="9" max="9" width="13.42578125" bestFit="1" customWidth="1"/>
    <col min="10" max="10" width="12" bestFit="1" customWidth="1"/>
    <col min="12" max="12" width="10" bestFit="1" customWidth="1"/>
    <col min="13" max="18" width="12.85546875" bestFit="1" customWidth="1"/>
    <col min="19" max="19" width="22.140625" bestFit="1" customWidth="1"/>
    <col min="20" max="21" width="25.140625" bestFit="1" customWidth="1"/>
    <col min="22" max="22" width="23.42578125" bestFit="1" customWidth="1"/>
    <col min="24" max="24" width="26.42578125" bestFit="1" customWidth="1"/>
    <col min="25" max="25" width="20.85546875" customWidth="1"/>
    <col min="26" max="26" width="19.85546875" bestFit="1" customWidth="1"/>
    <col min="27" max="27" width="19" bestFit="1" customWidth="1"/>
    <col min="28" max="29" width="22.140625" bestFit="1" customWidth="1"/>
    <col min="30" max="30" width="18.140625" bestFit="1" customWidth="1"/>
    <col min="31" max="31" width="19.5703125" bestFit="1" customWidth="1"/>
    <col min="32" max="32" width="23.140625" bestFit="1" customWidth="1"/>
    <col min="33" max="34" width="26.28515625" bestFit="1" customWidth="1"/>
    <col min="35" max="35" width="25" bestFit="1" customWidth="1"/>
    <col min="36" max="36" width="24.28515625" bestFit="1" customWidth="1"/>
    <col min="37" max="37" width="18.28515625" customWidth="1"/>
    <col min="38" max="38" width="18.140625" bestFit="1" customWidth="1"/>
    <col min="39" max="48" width="12.140625" bestFit="1" customWidth="1"/>
    <col min="49" max="52" width="18.5703125" bestFit="1" customWidth="1"/>
    <col min="53" max="53" width="19.85546875" bestFit="1" customWidth="1"/>
    <col min="54" max="54" width="20.85546875" bestFit="1" customWidth="1"/>
    <col min="55" max="56" width="19.28515625" bestFit="1" customWidth="1"/>
    <col min="57" max="57" width="15.140625" bestFit="1" customWidth="1"/>
    <col min="58" max="58" width="19.85546875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3" t="s">
        <v>6</v>
      </c>
      <c r="E1" s="3" t="s">
        <v>9</v>
      </c>
      <c r="F1" s="3" t="s">
        <v>7</v>
      </c>
      <c r="G1" s="1" t="s">
        <v>8</v>
      </c>
      <c r="H1" s="1" t="s">
        <v>265</v>
      </c>
      <c r="I1" s="3" t="s">
        <v>19</v>
      </c>
      <c r="J1" s="3" t="s">
        <v>20</v>
      </c>
      <c r="K1" s="9" t="s">
        <v>130</v>
      </c>
      <c r="L1" s="9" t="s">
        <v>131</v>
      </c>
      <c r="M1" s="9" t="s">
        <v>145</v>
      </c>
      <c r="N1" s="9" t="s">
        <v>146</v>
      </c>
      <c r="O1" s="9" t="s">
        <v>147</v>
      </c>
      <c r="P1" s="9" t="s">
        <v>148</v>
      </c>
      <c r="Q1" s="9" t="s">
        <v>149</v>
      </c>
      <c r="R1" s="9" t="s">
        <v>150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187</v>
      </c>
      <c r="Y1" t="s">
        <v>188</v>
      </c>
      <c r="Z1" t="s">
        <v>198</v>
      </c>
      <c r="AA1" t="s">
        <v>199</v>
      </c>
      <c r="AB1" t="s">
        <v>200</v>
      </c>
      <c r="AC1" t="s">
        <v>201</v>
      </c>
      <c r="AD1" t="s">
        <v>212</v>
      </c>
      <c r="AE1" t="s">
        <v>215</v>
      </c>
      <c r="AF1" t="s">
        <v>216</v>
      </c>
      <c r="AG1" t="s">
        <v>217</v>
      </c>
      <c r="AH1" t="s">
        <v>218</v>
      </c>
      <c r="AI1" t="s">
        <v>219</v>
      </c>
      <c r="AJ1" t="s">
        <v>220</v>
      </c>
      <c r="AK1" t="s">
        <v>226</v>
      </c>
      <c r="AL1" t="s">
        <v>227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255</v>
      </c>
      <c r="AX1" t="s">
        <v>256</v>
      </c>
      <c r="AY1" t="s">
        <v>257</v>
      </c>
      <c r="AZ1" t="s">
        <v>258</v>
      </c>
      <c r="BA1" t="s">
        <v>260</v>
      </c>
      <c r="BB1" t="s">
        <v>264</v>
      </c>
      <c r="BC1" t="s">
        <v>259</v>
      </c>
      <c r="BD1" t="s">
        <v>261</v>
      </c>
      <c r="BE1" t="s">
        <v>262</v>
      </c>
      <c r="BF1" t="s">
        <v>263</v>
      </c>
    </row>
    <row r="2" spans="1:58" x14ac:dyDescent="0.25">
      <c r="A2" s="2">
        <f>Ano_Inicial</f>
        <v>2017</v>
      </c>
      <c r="B2" s="2">
        <v>3000</v>
      </c>
      <c r="C2" s="8">
        <f>B2*850</f>
        <v>2550000</v>
      </c>
      <c r="D2" s="5">
        <v>750</v>
      </c>
      <c r="E2" s="5">
        <f>F2*C2</f>
        <v>153000</v>
      </c>
      <c r="F2" s="7">
        <f>G2*H2</f>
        <v>0.06</v>
      </c>
      <c r="G2" s="6">
        <v>0.02</v>
      </c>
      <c r="H2">
        <f>CategoriaSAT</f>
        <v>3</v>
      </c>
      <c r="I2" s="14">
        <v>8</v>
      </c>
      <c r="J2" s="14">
        <v>15</v>
      </c>
      <c r="K2">
        <v>1</v>
      </c>
      <c r="L2">
        <v>0.1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 s="15">
        <v>1.0000000000000001E-5</v>
      </c>
      <c r="T2" s="15">
        <v>1.0000000000000001E-5</v>
      </c>
      <c r="U2" s="15">
        <v>1.0000000000000001E-5</v>
      </c>
      <c r="V2" s="16">
        <v>1.0000000000000001E-5</v>
      </c>
      <c r="W2">
        <v>0.1</v>
      </c>
      <c r="X2" s="17">
        <v>10</v>
      </c>
      <c r="Y2">
        <v>10</v>
      </c>
      <c r="Z2">
        <v>10000</v>
      </c>
      <c r="AA2">
        <v>1E-4</v>
      </c>
      <c r="AB2">
        <v>1E-4</v>
      </c>
      <c r="AC2">
        <v>1E-4</v>
      </c>
      <c r="AD2">
        <v>10000</v>
      </c>
      <c r="AE2">
        <v>3</v>
      </c>
      <c r="AF2">
        <v>1</v>
      </c>
      <c r="AG2">
        <v>1</v>
      </c>
      <c r="AH2">
        <v>1</v>
      </c>
      <c r="AI2">
        <v>1</v>
      </c>
      <c r="AJ2">
        <v>1</v>
      </c>
      <c r="AK2">
        <v>10</v>
      </c>
      <c r="AL2">
        <v>10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50000</v>
      </c>
      <c r="AX2">
        <v>50000</v>
      </c>
      <c r="AY2">
        <v>50000</v>
      </c>
      <c r="AZ2">
        <v>50000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 x14ac:dyDescent="0.25">
      <c r="A3" s="2">
        <f t="shared" ref="A3" si="0">IFERROR(IF(A2+1&lt;=Anos_a_Serem_Simulados+Ano_Inicial-1,A2+1,""),"")</f>
        <v>2018</v>
      </c>
      <c r="B3" s="2">
        <v>3000</v>
      </c>
      <c r="C3" s="8">
        <f t="shared" ref="C3" si="1">B3*850</f>
        <v>2550000</v>
      </c>
      <c r="D3" s="4">
        <f>ROUND(D2*1.08,2)</f>
        <v>810</v>
      </c>
      <c r="E3" s="5">
        <f t="shared" ref="E3" si="2">F3*C3</f>
        <v>153000</v>
      </c>
      <c r="F3" s="7">
        <f t="shared" ref="F3" si="3">G3*H3</f>
        <v>0.06</v>
      </c>
      <c r="G3" s="6">
        <v>0.02</v>
      </c>
      <c r="H3">
        <f t="shared" ref="H3" si="4">CategoriaSAT</f>
        <v>3</v>
      </c>
      <c r="I3" s="14">
        <v>8</v>
      </c>
      <c r="J3" s="14">
        <v>15</v>
      </c>
      <c r="K3">
        <v>1</v>
      </c>
      <c r="L3">
        <v>0.1</v>
      </c>
      <c r="M3">
        <f>M2</f>
        <v>1</v>
      </c>
      <c r="N3">
        <f t="shared" ref="N3:R3" si="5">N2</f>
        <v>1</v>
      </c>
      <c r="O3">
        <f t="shared" si="5"/>
        <v>1</v>
      </c>
      <c r="P3">
        <f t="shared" si="5"/>
        <v>1</v>
      </c>
      <c r="Q3">
        <f t="shared" si="5"/>
        <v>1</v>
      </c>
      <c r="R3">
        <f t="shared" si="5"/>
        <v>1</v>
      </c>
      <c r="S3" s="15">
        <v>1.0000000000000001E-5</v>
      </c>
      <c r="T3" s="15">
        <v>1.0000000000000001E-5</v>
      </c>
      <c r="U3" s="15">
        <v>1.0000000000000001E-5</v>
      </c>
      <c r="V3" s="16">
        <v>1.0000000000000001E-5</v>
      </c>
      <c r="W3">
        <v>0.1</v>
      </c>
      <c r="X3" s="17">
        <v>10</v>
      </c>
      <c r="Y3">
        <v>10</v>
      </c>
      <c r="Z3">
        <v>10000</v>
      </c>
      <c r="AA3">
        <v>1E-4</v>
      </c>
      <c r="AB3">
        <v>1E-4</v>
      </c>
      <c r="AC3">
        <v>1E-4</v>
      </c>
      <c r="AD3">
        <v>10040</v>
      </c>
      <c r="AE3">
        <v>3</v>
      </c>
      <c r="AF3">
        <v>1</v>
      </c>
      <c r="AG3">
        <v>1</v>
      </c>
      <c r="AH3">
        <v>1</v>
      </c>
      <c r="AI3">
        <v>1</v>
      </c>
      <c r="AJ3">
        <v>1</v>
      </c>
      <c r="AK3">
        <v>10</v>
      </c>
      <c r="AL3">
        <v>10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50000</v>
      </c>
      <c r="AX3">
        <v>50000</v>
      </c>
      <c r="AY3">
        <v>50000</v>
      </c>
      <c r="AZ3">
        <v>50000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 x14ac:dyDescent="0.25">
      <c r="C4" s="8"/>
      <c r="E4" s="5"/>
      <c r="F4" s="7"/>
      <c r="G4" s="6"/>
      <c r="I4" s="14"/>
      <c r="J4" s="14"/>
    </row>
    <row r="5" spans="1:58" x14ac:dyDescent="0.25">
      <c r="C5" s="8"/>
      <c r="E5" s="5"/>
      <c r="F5" s="7"/>
      <c r="G5" s="6"/>
      <c r="I5" s="14"/>
      <c r="J5" s="14"/>
    </row>
    <row r="6" spans="1:58" x14ac:dyDescent="0.25">
      <c r="C6" s="8"/>
      <c r="E6" s="5"/>
      <c r="F6" s="7"/>
      <c r="G6" s="6"/>
      <c r="I6" s="14"/>
      <c r="J6" s="14"/>
    </row>
    <row r="7" spans="1:58" x14ac:dyDescent="0.25">
      <c r="C7" s="8"/>
      <c r="E7" s="5"/>
      <c r="F7" s="7"/>
      <c r="G7" s="6"/>
    </row>
    <row r="8" spans="1:58" x14ac:dyDescent="0.25">
      <c r="C8" s="8"/>
      <c r="E8" s="5"/>
      <c r="F8" s="7"/>
      <c r="G8" s="6"/>
    </row>
    <row r="9" spans="1:58" x14ac:dyDescent="0.25">
      <c r="C9" s="8"/>
      <c r="E9" s="5"/>
      <c r="F9" s="7"/>
      <c r="G9" s="6"/>
    </row>
    <row r="10" spans="1:58" x14ac:dyDescent="0.25">
      <c r="C10" s="8"/>
      <c r="E10" s="5"/>
      <c r="F10" s="7"/>
      <c r="G10" s="6"/>
    </row>
    <row r="11" spans="1:58" x14ac:dyDescent="0.25">
      <c r="C11" s="8"/>
      <c r="E11" s="5"/>
      <c r="F11" s="7"/>
      <c r="G1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0FF9-8990-44BE-BAF9-E556463C7042}">
  <dimension ref="A1:N3"/>
  <sheetViews>
    <sheetView workbookViewId="0">
      <selection activeCell="I1" sqref="I1:L1"/>
    </sheetView>
  </sheetViews>
  <sheetFormatPr defaultRowHeight="15" x14ac:dyDescent="0.25"/>
  <cols>
    <col min="6" max="6" width="12.28515625" bestFit="1" customWidth="1"/>
    <col min="7" max="7" width="18.42578125" bestFit="1" customWidth="1"/>
    <col min="8" max="8" width="14" customWidth="1"/>
    <col min="9" max="12" width="18.5703125" bestFit="1" customWidth="1"/>
    <col min="13" max="13" width="23.5703125" bestFit="1" customWidth="1"/>
    <col min="14" max="14" width="12.28515625" bestFit="1" customWidth="1"/>
  </cols>
  <sheetData>
    <row r="1" spans="1:14" x14ac:dyDescent="0.25">
      <c r="A1" t="s">
        <v>0</v>
      </c>
      <c r="B1" t="s">
        <v>139</v>
      </c>
      <c r="C1" t="s">
        <v>140</v>
      </c>
      <c r="D1" t="s">
        <v>141</v>
      </c>
      <c r="E1" t="s">
        <v>142</v>
      </c>
      <c r="F1" t="s">
        <v>1</v>
      </c>
      <c r="G1" s="18" t="s">
        <v>2</v>
      </c>
      <c r="H1" t="s">
        <v>189</v>
      </c>
      <c r="I1" t="str">
        <f>"CustoMedio_"&amp;B1</f>
        <v>CustoMedio_NB_91</v>
      </c>
      <c r="J1" t="str">
        <f t="shared" ref="J1:L1" si="0">"CustoMedio_"&amp;C1</f>
        <v>CustoMedio_NB_92</v>
      </c>
      <c r="K1" t="str">
        <f t="shared" si="0"/>
        <v>CustoMedio_NB_93</v>
      </c>
      <c r="L1" t="str">
        <f t="shared" si="0"/>
        <v>CustoMedio_NB_94</v>
      </c>
      <c r="M1" t="s">
        <v>254</v>
      </c>
      <c r="N1" t="s">
        <v>266</v>
      </c>
    </row>
    <row r="2" spans="1:14" x14ac:dyDescent="0.25">
      <c r="A2">
        <f>A3-1</f>
        <v>2015</v>
      </c>
      <c r="B2">
        <v>3</v>
      </c>
      <c r="C2">
        <v>1</v>
      </c>
      <c r="D2">
        <v>0</v>
      </c>
      <c r="E2">
        <v>0</v>
      </c>
      <c r="F2" s="14">
        <v>213</v>
      </c>
      <c r="G2">
        <v>12628104.869999999</v>
      </c>
      <c r="H2" s="14">
        <v>0.26</v>
      </c>
      <c r="I2" s="19">
        <v>50000</v>
      </c>
      <c r="J2" s="19">
        <v>50000</v>
      </c>
      <c r="K2" s="19">
        <v>50000</v>
      </c>
      <c r="L2" s="19">
        <v>50000</v>
      </c>
      <c r="M2" s="17">
        <f>I2*B2+C2*J2+D2*K2+E2*L2</f>
        <v>200000</v>
      </c>
      <c r="N2" s="6">
        <v>0.02</v>
      </c>
    </row>
    <row r="3" spans="1:14" x14ac:dyDescent="0.25">
      <c r="A3">
        <f>Ano_Inicial-1</f>
        <v>2016</v>
      </c>
      <c r="B3">
        <v>4</v>
      </c>
      <c r="C3">
        <v>0</v>
      </c>
      <c r="D3">
        <v>0</v>
      </c>
      <c r="E3">
        <v>1</v>
      </c>
      <c r="F3" s="14">
        <v>213</v>
      </c>
      <c r="G3">
        <v>12628104.869999999</v>
      </c>
      <c r="H3" s="14">
        <v>0.26</v>
      </c>
      <c r="I3" s="19">
        <v>50000</v>
      </c>
      <c r="J3" s="19">
        <v>50000</v>
      </c>
      <c r="K3" s="19">
        <v>50000</v>
      </c>
      <c r="L3" s="19">
        <v>50000</v>
      </c>
      <c r="M3" s="17">
        <f>I3*B3+C3*J3+D3*K3+E3*L3</f>
        <v>250000</v>
      </c>
      <c r="N3" s="6">
        <v>0.02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/>
  </sheetViews>
  <sheetFormatPr defaultRowHeight="15" x14ac:dyDescent="0.25"/>
  <cols>
    <col min="1" max="1" width="20.5703125" customWidth="1"/>
    <col min="2" max="2" width="13" customWidth="1"/>
    <col min="3" max="3" width="15.28515625" customWidth="1"/>
  </cols>
  <sheetData>
    <row r="1" spans="1:3" x14ac:dyDescent="0.25">
      <c r="A1" s="9" t="s">
        <v>67</v>
      </c>
      <c r="B1" s="9" t="s">
        <v>66</v>
      </c>
      <c r="C1" s="9" t="s">
        <v>68</v>
      </c>
    </row>
    <row r="2" spans="1:3" x14ac:dyDescent="0.25">
      <c r="A2" s="9" t="s">
        <v>42</v>
      </c>
      <c r="B2" t="b">
        <f>TRUE</f>
        <v>1</v>
      </c>
      <c r="C2" t="b">
        <f>TRUE</f>
        <v>1</v>
      </c>
    </row>
    <row r="3" spans="1:3" x14ac:dyDescent="0.25">
      <c r="A3" s="9" t="s">
        <v>16</v>
      </c>
      <c r="B3" t="b">
        <f>TRUE</f>
        <v>1</v>
      </c>
      <c r="C3" t="b">
        <f>FALSE</f>
        <v>0</v>
      </c>
    </row>
    <row r="4" spans="1:3" x14ac:dyDescent="0.25">
      <c r="A4" s="9" t="s">
        <v>41</v>
      </c>
      <c r="B4" t="b">
        <f>FALSE</f>
        <v>0</v>
      </c>
      <c r="C4" t="b">
        <f>FALSE</f>
        <v>0</v>
      </c>
    </row>
    <row r="5" spans="1:3" x14ac:dyDescent="0.25">
      <c r="A5" s="9" t="s">
        <v>53</v>
      </c>
      <c r="B5" t="b">
        <f>FALSE</f>
        <v>0</v>
      </c>
      <c r="C5" t="b">
        <f>FALSE</f>
        <v>0</v>
      </c>
    </row>
    <row r="6" spans="1:3" x14ac:dyDescent="0.25">
      <c r="A6" s="9" t="s">
        <v>54</v>
      </c>
      <c r="B6" t="b">
        <f>FALSE</f>
        <v>0</v>
      </c>
      <c r="C6" t="b">
        <f>FALSE</f>
        <v>0</v>
      </c>
    </row>
    <row r="7" spans="1:3" x14ac:dyDescent="0.25">
      <c r="A7" s="9" t="s">
        <v>55</v>
      </c>
      <c r="B7" t="b">
        <f>FALSE</f>
        <v>0</v>
      </c>
      <c r="C7" t="b">
        <f>FALSE</f>
        <v>0</v>
      </c>
    </row>
    <row r="8" spans="1:3" x14ac:dyDescent="0.25">
      <c r="A8" s="9" t="s">
        <v>56</v>
      </c>
      <c r="B8" t="b">
        <f>FALSE</f>
        <v>0</v>
      </c>
      <c r="C8" t="b">
        <f>FALSE</f>
        <v>0</v>
      </c>
    </row>
    <row r="9" spans="1:3" x14ac:dyDescent="0.25">
      <c r="A9" s="9" t="s">
        <v>57</v>
      </c>
      <c r="B9" t="b">
        <f>FALSE</f>
        <v>0</v>
      </c>
      <c r="C9" t="b">
        <f>FALSE</f>
        <v>0</v>
      </c>
    </row>
    <row r="10" spans="1:3" x14ac:dyDescent="0.25">
      <c r="A10" s="9" t="s">
        <v>58</v>
      </c>
      <c r="B10" t="b">
        <f>FALSE</f>
        <v>0</v>
      </c>
      <c r="C10" t="b">
        <f>FALSE</f>
        <v>0</v>
      </c>
    </row>
    <row r="11" spans="1:3" x14ac:dyDescent="0.25">
      <c r="A11" s="9" t="s">
        <v>59</v>
      </c>
      <c r="B11" t="b">
        <f>FALSE</f>
        <v>0</v>
      </c>
      <c r="C11" t="b">
        <f>FALSE</f>
        <v>0</v>
      </c>
    </row>
    <row r="12" spans="1:3" x14ac:dyDescent="0.25">
      <c r="A12" s="9" t="s">
        <v>60</v>
      </c>
      <c r="B12" t="b">
        <f>FALSE</f>
        <v>0</v>
      </c>
      <c r="C12" t="b">
        <f>FALSE</f>
        <v>0</v>
      </c>
    </row>
    <row r="13" spans="1:3" x14ac:dyDescent="0.25">
      <c r="A13" s="9" t="s">
        <v>61</v>
      </c>
      <c r="B13" t="b">
        <f>FALSE</f>
        <v>0</v>
      </c>
      <c r="C13" t="b">
        <f>FALSE</f>
        <v>0</v>
      </c>
    </row>
    <row r="14" spans="1:3" x14ac:dyDescent="0.25">
      <c r="A14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1"/>
  <sheetViews>
    <sheetView zoomScale="130" zoomScaleNormal="130" workbookViewId="0"/>
  </sheetViews>
  <sheetFormatPr defaultRowHeight="15" x14ac:dyDescent="0.25"/>
  <cols>
    <col min="1" max="1" width="29.28515625" customWidth="1"/>
    <col min="2" max="2" width="13.85546875" bestFit="1" customWidth="1"/>
    <col min="3" max="3" width="13.5703125" bestFit="1" customWidth="1"/>
    <col min="4" max="4" width="13.7109375" customWidth="1"/>
    <col min="5" max="6" width="13.5703125" bestFit="1" customWidth="1"/>
    <col min="7" max="7" width="19.42578125" customWidth="1"/>
  </cols>
  <sheetData>
    <row r="1" spans="1:7" x14ac:dyDescent="0.25">
      <c r="A1" s="9" t="s">
        <v>10</v>
      </c>
      <c r="B1" s="9" t="s">
        <v>17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67</v>
      </c>
    </row>
    <row r="2" spans="1:7" x14ac:dyDescent="0.25">
      <c r="A2" s="13" t="s">
        <v>83</v>
      </c>
      <c r="B2" t="s">
        <v>70</v>
      </c>
      <c r="C2">
        <v>5.0000000000000001E-3</v>
      </c>
      <c r="D2">
        <f>C2*0.01</f>
        <v>5.0000000000000002E-5</v>
      </c>
      <c r="E2" s="13"/>
      <c r="F2" s="13"/>
      <c r="G2" t="s">
        <v>42</v>
      </c>
    </row>
    <row r="3" spans="1:7" x14ac:dyDescent="0.25">
      <c r="A3" t="s">
        <v>84</v>
      </c>
      <c r="B3" t="s">
        <v>70</v>
      </c>
      <c r="C3">
        <v>5.0000000000000001E-3</v>
      </c>
      <c r="D3">
        <f t="shared" ref="D3:D32" si="0">C3*0.01</f>
        <v>5.0000000000000002E-5</v>
      </c>
      <c r="G3" t="s">
        <v>42</v>
      </c>
    </row>
    <row r="4" spans="1:7" x14ac:dyDescent="0.25">
      <c r="A4" t="s">
        <v>85</v>
      </c>
      <c r="B4" t="s">
        <v>70</v>
      </c>
      <c r="C4">
        <v>5.0000000000000001E-3</v>
      </c>
      <c r="D4">
        <f t="shared" si="0"/>
        <v>5.0000000000000002E-5</v>
      </c>
      <c r="G4" t="s">
        <v>42</v>
      </c>
    </row>
    <row r="5" spans="1:7" x14ac:dyDescent="0.25">
      <c r="A5" t="s">
        <v>86</v>
      </c>
      <c r="B5" t="s">
        <v>70</v>
      </c>
      <c r="C5">
        <v>5.0000000000000001E-3</v>
      </c>
      <c r="D5">
        <f t="shared" si="0"/>
        <v>5.0000000000000002E-5</v>
      </c>
      <c r="G5" t="s">
        <v>42</v>
      </c>
    </row>
    <row r="6" spans="1:7" x14ac:dyDescent="0.25">
      <c r="A6" t="s">
        <v>92</v>
      </c>
      <c r="B6" t="s">
        <v>70</v>
      </c>
      <c r="C6">
        <v>5</v>
      </c>
      <c r="D6">
        <f t="shared" si="0"/>
        <v>0.05</v>
      </c>
      <c r="G6" t="s">
        <v>42</v>
      </c>
    </row>
    <row r="7" spans="1:7" x14ac:dyDescent="0.25">
      <c r="A7" t="s">
        <v>94</v>
      </c>
      <c r="B7" t="s">
        <v>70</v>
      </c>
      <c r="C7">
        <v>0.4</v>
      </c>
      <c r="D7">
        <f t="shared" si="0"/>
        <v>4.0000000000000001E-3</v>
      </c>
      <c r="G7" t="s">
        <v>42</v>
      </c>
    </row>
    <row r="8" spans="1:7" x14ac:dyDescent="0.25">
      <c r="A8" t="s">
        <v>95</v>
      </c>
      <c r="B8" t="s">
        <v>70</v>
      </c>
      <c r="C8">
        <v>0.3</v>
      </c>
      <c r="D8">
        <f t="shared" si="0"/>
        <v>3.0000000000000001E-3</v>
      </c>
      <c r="G8" t="s">
        <v>42</v>
      </c>
    </row>
    <row r="9" spans="1:7" x14ac:dyDescent="0.25">
      <c r="A9" t="s">
        <v>96</v>
      </c>
      <c r="B9" t="s">
        <v>70</v>
      </c>
      <c r="C9">
        <v>0.2</v>
      </c>
      <c r="D9">
        <f t="shared" si="0"/>
        <v>2E-3</v>
      </c>
      <c r="G9" t="s">
        <v>42</v>
      </c>
    </row>
    <row r="10" spans="1:7" x14ac:dyDescent="0.25">
      <c r="A10" t="s">
        <v>97</v>
      </c>
      <c r="B10" t="s">
        <v>70</v>
      </c>
      <c r="C10">
        <v>0.1</v>
      </c>
      <c r="D10">
        <f t="shared" si="0"/>
        <v>1E-3</v>
      </c>
      <c r="G10" t="s">
        <v>42</v>
      </c>
    </row>
    <row r="11" spans="1:7" x14ac:dyDescent="0.25">
      <c r="A11" s="13" t="s">
        <v>83</v>
      </c>
      <c r="B11" t="s">
        <v>70</v>
      </c>
      <c r="C11">
        <f>C2-0.002</f>
        <v>3.0000000000000001E-3</v>
      </c>
      <c r="D11">
        <f t="shared" si="0"/>
        <v>3.0000000000000001E-5</v>
      </c>
      <c r="E11" s="13"/>
      <c r="F11" s="13"/>
      <c r="G11" t="s">
        <v>16</v>
      </c>
    </row>
    <row r="12" spans="1:7" x14ac:dyDescent="0.25">
      <c r="A12" t="s">
        <v>84</v>
      </c>
      <c r="B12" t="s">
        <v>70</v>
      </c>
      <c r="C12">
        <f t="shared" ref="C12:C14" si="1">C3-0.002</f>
        <v>3.0000000000000001E-3</v>
      </c>
      <c r="D12">
        <f t="shared" si="0"/>
        <v>3.0000000000000001E-5</v>
      </c>
      <c r="G12" t="s">
        <v>16</v>
      </c>
    </row>
    <row r="13" spans="1:7" x14ac:dyDescent="0.25">
      <c r="A13" t="s">
        <v>85</v>
      </c>
      <c r="B13" t="s">
        <v>70</v>
      </c>
      <c r="C13">
        <f t="shared" si="1"/>
        <v>3.0000000000000001E-3</v>
      </c>
      <c r="D13">
        <f t="shared" si="0"/>
        <v>3.0000000000000001E-5</v>
      </c>
      <c r="G13" t="s">
        <v>16</v>
      </c>
    </row>
    <row r="14" spans="1:7" x14ac:dyDescent="0.25">
      <c r="A14" t="s">
        <v>86</v>
      </c>
      <c r="B14" t="s">
        <v>70</v>
      </c>
      <c r="C14">
        <f t="shared" si="1"/>
        <v>3.0000000000000001E-3</v>
      </c>
      <c r="D14">
        <f t="shared" si="0"/>
        <v>3.0000000000000001E-5</v>
      </c>
      <c r="G14" t="s">
        <v>16</v>
      </c>
    </row>
    <row r="15" spans="1:7" x14ac:dyDescent="0.25">
      <c r="A15" t="s">
        <v>92</v>
      </c>
      <c r="B15" t="s">
        <v>70</v>
      </c>
      <c r="C15">
        <f>C6-1</f>
        <v>4</v>
      </c>
      <c r="D15">
        <f t="shared" si="0"/>
        <v>0.04</v>
      </c>
      <c r="G15" t="s">
        <v>16</v>
      </c>
    </row>
    <row r="16" spans="1:7" x14ac:dyDescent="0.25">
      <c r="A16" t="s">
        <v>94</v>
      </c>
      <c r="B16" t="s">
        <v>70</v>
      </c>
      <c r="C16">
        <v>0.4</v>
      </c>
      <c r="D16">
        <f t="shared" si="0"/>
        <v>4.0000000000000001E-3</v>
      </c>
      <c r="G16" t="s">
        <v>16</v>
      </c>
    </row>
    <row r="17" spans="1:7" x14ac:dyDescent="0.25">
      <c r="A17" t="s">
        <v>95</v>
      </c>
      <c r="B17" t="s">
        <v>70</v>
      </c>
      <c r="C17">
        <v>0.3</v>
      </c>
      <c r="D17">
        <f t="shared" si="0"/>
        <v>3.0000000000000001E-3</v>
      </c>
      <c r="G17" t="s">
        <v>16</v>
      </c>
    </row>
    <row r="18" spans="1:7" x14ac:dyDescent="0.25">
      <c r="A18" t="s">
        <v>96</v>
      </c>
      <c r="B18" t="s">
        <v>70</v>
      </c>
      <c r="C18">
        <v>0.2</v>
      </c>
      <c r="D18">
        <f t="shared" si="0"/>
        <v>2E-3</v>
      </c>
      <c r="G18" t="s">
        <v>16</v>
      </c>
    </row>
    <row r="19" spans="1:7" x14ac:dyDescent="0.25">
      <c r="A19" t="s">
        <v>97</v>
      </c>
      <c r="B19" t="s">
        <v>70</v>
      </c>
      <c r="C19">
        <v>0.1</v>
      </c>
      <c r="D19">
        <f t="shared" si="0"/>
        <v>1E-3</v>
      </c>
      <c r="G19" t="s">
        <v>16</v>
      </c>
    </row>
    <row r="20" spans="1:7" x14ac:dyDescent="0.25">
      <c r="A20" t="s">
        <v>116</v>
      </c>
      <c r="B20" t="s">
        <v>70</v>
      </c>
      <c r="C20">
        <v>1000</v>
      </c>
      <c r="D20">
        <f t="shared" si="0"/>
        <v>10</v>
      </c>
      <c r="G20" t="s">
        <v>16</v>
      </c>
    </row>
    <row r="21" spans="1:7" x14ac:dyDescent="0.25">
      <c r="A21" t="s">
        <v>116</v>
      </c>
      <c r="B21" t="s">
        <v>70</v>
      </c>
      <c r="C21">
        <v>1000</v>
      </c>
      <c r="D21">
        <f t="shared" si="0"/>
        <v>10</v>
      </c>
      <c r="G21" t="s">
        <v>42</v>
      </c>
    </row>
    <row r="22" spans="1:7" x14ac:dyDescent="0.25">
      <c r="A22" t="s">
        <v>120</v>
      </c>
      <c r="B22" t="s">
        <v>70</v>
      </c>
      <c r="C22">
        <v>5</v>
      </c>
      <c r="D22">
        <f t="shared" si="0"/>
        <v>0.05</v>
      </c>
      <c r="G22" t="s">
        <v>42</v>
      </c>
    </row>
    <row r="23" spans="1:7" x14ac:dyDescent="0.25">
      <c r="A23" t="s">
        <v>120</v>
      </c>
      <c r="B23" t="s">
        <v>70</v>
      </c>
      <c r="C23">
        <v>5</v>
      </c>
      <c r="D23">
        <f t="shared" si="0"/>
        <v>0.05</v>
      </c>
      <c r="G23" t="s">
        <v>16</v>
      </c>
    </row>
    <row r="24" spans="1:7" x14ac:dyDescent="0.25">
      <c r="A24" t="s">
        <v>137</v>
      </c>
      <c r="B24" t="s">
        <v>70</v>
      </c>
      <c r="C24">
        <v>0.5</v>
      </c>
      <c r="D24">
        <f t="shared" si="0"/>
        <v>5.0000000000000001E-3</v>
      </c>
      <c r="G24" t="s">
        <v>42</v>
      </c>
    </row>
    <row r="25" spans="1:7" x14ac:dyDescent="0.25">
      <c r="A25" t="s">
        <v>137</v>
      </c>
      <c r="B25" t="s">
        <v>70</v>
      </c>
      <c r="C25">
        <v>0.5</v>
      </c>
      <c r="D25">
        <f t="shared" si="0"/>
        <v>5.0000000000000001E-3</v>
      </c>
      <c r="G25" t="s">
        <v>16</v>
      </c>
    </row>
    <row r="26" spans="1:7" x14ac:dyDescent="0.25">
      <c r="A26" t="s">
        <v>134</v>
      </c>
      <c r="B26" t="s">
        <v>70</v>
      </c>
      <c r="C26">
        <v>0.1</v>
      </c>
      <c r="D26">
        <f t="shared" si="0"/>
        <v>1E-3</v>
      </c>
      <c r="G26" t="s">
        <v>42</v>
      </c>
    </row>
    <row r="27" spans="1:7" x14ac:dyDescent="0.25">
      <c r="A27" t="s">
        <v>134</v>
      </c>
      <c r="B27" t="s">
        <v>70</v>
      </c>
      <c r="C27">
        <v>0.1</v>
      </c>
      <c r="D27">
        <f t="shared" si="0"/>
        <v>1E-3</v>
      </c>
      <c r="G27" t="s">
        <v>16</v>
      </c>
    </row>
    <row r="28" spans="1:7" x14ac:dyDescent="0.25">
      <c r="A28" s="9" t="s">
        <v>158</v>
      </c>
      <c r="B28" t="s">
        <v>70</v>
      </c>
      <c r="C28">
        <v>0.01</v>
      </c>
      <c r="D28">
        <f t="shared" si="0"/>
        <v>1E-4</v>
      </c>
      <c r="G28" t="s">
        <v>42</v>
      </c>
    </row>
    <row r="29" spans="1:7" x14ac:dyDescent="0.25">
      <c r="A29" s="9" t="s">
        <v>158</v>
      </c>
      <c r="B29" t="s">
        <v>70</v>
      </c>
      <c r="C29">
        <v>0.01</v>
      </c>
      <c r="D29">
        <f t="shared" si="0"/>
        <v>1E-4</v>
      </c>
      <c r="G29" t="s">
        <v>16</v>
      </c>
    </row>
    <row r="30" spans="1:7" x14ac:dyDescent="0.25">
      <c r="A30" s="9" t="s">
        <v>163</v>
      </c>
      <c r="B30" t="s">
        <v>70</v>
      </c>
      <c r="C30">
        <v>2500</v>
      </c>
      <c r="D30">
        <f t="shared" si="0"/>
        <v>25</v>
      </c>
      <c r="G30" t="s">
        <v>42</v>
      </c>
    </row>
    <row r="31" spans="1:7" x14ac:dyDescent="0.25">
      <c r="A31" s="9" t="s">
        <v>163</v>
      </c>
      <c r="B31" t="s">
        <v>70</v>
      </c>
      <c r="C31">
        <v>2000</v>
      </c>
      <c r="D31">
        <f t="shared" si="0"/>
        <v>20</v>
      </c>
      <c r="G31" t="s">
        <v>16</v>
      </c>
    </row>
    <row r="32" spans="1:7" x14ac:dyDescent="0.25">
      <c r="A32" t="s">
        <v>165</v>
      </c>
      <c r="B32" t="s">
        <v>70</v>
      </c>
      <c r="C32">
        <v>2000</v>
      </c>
      <c r="D32">
        <f t="shared" si="0"/>
        <v>20</v>
      </c>
      <c r="G32" t="s">
        <v>42</v>
      </c>
    </row>
    <row r="33" spans="1:7" x14ac:dyDescent="0.25">
      <c r="A33" t="s">
        <v>165</v>
      </c>
      <c r="B33" t="s">
        <v>70</v>
      </c>
      <c r="C33">
        <v>2000</v>
      </c>
      <c r="D33">
        <f t="shared" ref="D33:D34" si="2">C33*0.01</f>
        <v>20</v>
      </c>
      <c r="G33" t="s">
        <v>16</v>
      </c>
    </row>
    <row r="34" spans="1:7" x14ac:dyDescent="0.25">
      <c r="A34" t="s">
        <v>170</v>
      </c>
      <c r="B34" t="s">
        <v>70</v>
      </c>
      <c r="C34">
        <v>2000</v>
      </c>
      <c r="D34">
        <f t="shared" si="2"/>
        <v>20</v>
      </c>
      <c r="G34" t="s">
        <v>42</v>
      </c>
    </row>
    <row r="35" spans="1:7" x14ac:dyDescent="0.25">
      <c r="A35" t="s">
        <v>170</v>
      </c>
      <c r="B35" t="s">
        <v>70</v>
      </c>
      <c r="C35">
        <v>2000</v>
      </c>
      <c r="D35">
        <f t="shared" ref="D35:D36" si="3">C35*0.01</f>
        <v>20</v>
      </c>
      <c r="G35" t="s">
        <v>16</v>
      </c>
    </row>
    <row r="36" spans="1:7" x14ac:dyDescent="0.25">
      <c r="A36" t="s">
        <v>193</v>
      </c>
      <c r="B36" t="s">
        <v>70</v>
      </c>
      <c r="C36">
        <v>0.1</v>
      </c>
      <c r="D36">
        <f t="shared" si="3"/>
        <v>1E-3</v>
      </c>
      <c r="G36" t="s">
        <v>42</v>
      </c>
    </row>
    <row r="37" spans="1:7" x14ac:dyDescent="0.25">
      <c r="A37" t="s">
        <v>193</v>
      </c>
      <c r="B37" t="s">
        <v>70</v>
      </c>
      <c r="C37">
        <v>0.1</v>
      </c>
      <c r="D37">
        <f t="shared" ref="D37:D38" si="4">C37*0.01</f>
        <v>1E-3</v>
      </c>
      <c r="G37" t="s">
        <v>16</v>
      </c>
    </row>
    <row r="38" spans="1:7" x14ac:dyDescent="0.25">
      <c r="A38" t="s">
        <v>194</v>
      </c>
      <c r="B38" t="s">
        <v>70</v>
      </c>
      <c r="C38">
        <v>1000</v>
      </c>
      <c r="D38">
        <f t="shared" si="4"/>
        <v>10</v>
      </c>
      <c r="G38" t="s">
        <v>42</v>
      </c>
    </row>
    <row r="39" spans="1:7" x14ac:dyDescent="0.25">
      <c r="A39" t="s">
        <v>194</v>
      </c>
      <c r="B39" t="s">
        <v>70</v>
      </c>
      <c r="C39">
        <v>1000</v>
      </c>
      <c r="D39">
        <f t="shared" ref="D39:D42" si="5">C39*0.01</f>
        <v>10</v>
      </c>
      <c r="G39" t="s">
        <v>16</v>
      </c>
    </row>
    <row r="40" spans="1:7" x14ac:dyDescent="0.25">
      <c r="A40" t="s">
        <v>207</v>
      </c>
      <c r="B40" t="s">
        <v>70</v>
      </c>
      <c r="C40">
        <v>0.1</v>
      </c>
      <c r="D40">
        <f t="shared" si="5"/>
        <v>1E-3</v>
      </c>
      <c r="G40" t="s">
        <v>42</v>
      </c>
    </row>
    <row r="41" spans="1:7" x14ac:dyDescent="0.25">
      <c r="A41" t="s">
        <v>207</v>
      </c>
      <c r="B41" t="s">
        <v>70</v>
      </c>
      <c r="C41">
        <v>0.1</v>
      </c>
      <c r="D41">
        <f t="shared" si="5"/>
        <v>1E-3</v>
      </c>
      <c r="G41" t="s">
        <v>16</v>
      </c>
    </row>
    <row r="42" spans="1:7" x14ac:dyDescent="0.25">
      <c r="A42" t="s">
        <v>208</v>
      </c>
      <c r="B42" t="s">
        <v>70</v>
      </c>
      <c r="C42">
        <v>1000</v>
      </c>
      <c r="D42">
        <f t="shared" si="5"/>
        <v>10</v>
      </c>
      <c r="G42" t="s">
        <v>42</v>
      </c>
    </row>
    <row r="43" spans="1:7" x14ac:dyDescent="0.25">
      <c r="A43" t="s">
        <v>208</v>
      </c>
      <c r="B43" t="s">
        <v>70</v>
      </c>
      <c r="C43">
        <v>1000</v>
      </c>
      <c r="D43">
        <f t="shared" ref="D43" si="6">C43*0.01</f>
        <v>10</v>
      </c>
      <c r="G43" t="s">
        <v>16</v>
      </c>
    </row>
    <row r="44" spans="1:7" x14ac:dyDescent="0.25">
      <c r="A44" t="s">
        <v>211</v>
      </c>
      <c r="B44" t="s">
        <v>70</v>
      </c>
      <c r="C44">
        <v>0</v>
      </c>
      <c r="D44">
        <f t="shared" ref="D44:D45" si="7">C44*0.01</f>
        <v>0</v>
      </c>
      <c r="G44" t="s">
        <v>42</v>
      </c>
    </row>
    <row r="45" spans="1:7" x14ac:dyDescent="0.25">
      <c r="A45" t="s">
        <v>211</v>
      </c>
      <c r="B45" t="s">
        <v>70</v>
      </c>
      <c r="C45">
        <v>10</v>
      </c>
      <c r="D45">
        <f t="shared" si="7"/>
        <v>0.1</v>
      </c>
      <c r="G45" t="s">
        <v>16</v>
      </c>
    </row>
    <row r="46" spans="1:7" x14ac:dyDescent="0.25">
      <c r="A46" t="s">
        <v>214</v>
      </c>
      <c r="B46" t="s">
        <v>70</v>
      </c>
      <c r="C46">
        <v>0</v>
      </c>
      <c r="D46">
        <f t="shared" ref="D46:D47" si="8">C46*0.01</f>
        <v>0</v>
      </c>
      <c r="G46" t="s">
        <v>42</v>
      </c>
    </row>
    <row r="47" spans="1:7" x14ac:dyDescent="0.25">
      <c r="A47" t="s">
        <v>214</v>
      </c>
      <c r="B47" t="s">
        <v>70</v>
      </c>
      <c r="C47">
        <v>5.0000000000000001E-3</v>
      </c>
      <c r="D47">
        <f t="shared" si="8"/>
        <v>5.0000000000000002E-5</v>
      </c>
      <c r="G47" t="s">
        <v>16</v>
      </c>
    </row>
    <row r="48" spans="1:7" x14ac:dyDescent="0.25">
      <c r="A48" t="s">
        <v>224</v>
      </c>
      <c r="B48" t="s">
        <v>70</v>
      </c>
      <c r="C48">
        <v>10</v>
      </c>
      <c r="D48">
        <f t="shared" ref="D48:D49" si="9">C48*0.01</f>
        <v>0.1</v>
      </c>
      <c r="G48" t="s">
        <v>42</v>
      </c>
    </row>
    <row r="49" spans="1:7" x14ac:dyDescent="0.25">
      <c r="A49" t="s">
        <v>224</v>
      </c>
      <c r="B49" t="s">
        <v>70</v>
      </c>
      <c r="C49">
        <v>10</v>
      </c>
      <c r="D49">
        <f t="shared" si="9"/>
        <v>0.1</v>
      </c>
      <c r="G49" t="s">
        <v>16</v>
      </c>
    </row>
    <row r="50" spans="1:7" x14ac:dyDescent="0.25">
      <c r="A50" t="s">
        <v>228</v>
      </c>
      <c r="B50" t="s">
        <v>70</v>
      </c>
      <c r="C50">
        <v>0</v>
      </c>
      <c r="D50">
        <f t="shared" ref="D50:D52" si="10">C50*0.01</f>
        <v>0</v>
      </c>
      <c r="G50" t="s">
        <v>42</v>
      </c>
    </row>
    <row r="51" spans="1:7" x14ac:dyDescent="0.25">
      <c r="A51" t="s">
        <v>228</v>
      </c>
      <c r="B51" t="s">
        <v>70</v>
      </c>
      <c r="C51">
        <v>1000</v>
      </c>
      <c r="D51">
        <f t="shared" si="10"/>
        <v>10</v>
      </c>
      <c r="G51" t="s">
        <v>16</v>
      </c>
    </row>
    <row r="52" spans="1:7" x14ac:dyDescent="0.25">
      <c r="A52" t="s">
        <v>132</v>
      </c>
      <c r="B52" t="s">
        <v>70</v>
      </c>
      <c r="C52">
        <v>2</v>
      </c>
      <c r="D52">
        <f t="shared" si="10"/>
        <v>0.02</v>
      </c>
      <c r="G52" t="s">
        <v>42</v>
      </c>
    </row>
    <row r="53" spans="1:7" x14ac:dyDescent="0.25">
      <c r="A53" t="s">
        <v>240</v>
      </c>
      <c r="B53" t="s">
        <v>70</v>
      </c>
      <c r="C53">
        <v>2</v>
      </c>
      <c r="D53">
        <f t="shared" ref="D53:D57" si="11">C53*0.01</f>
        <v>0.02</v>
      </c>
      <c r="G53" t="s">
        <v>42</v>
      </c>
    </row>
    <row r="54" spans="1:7" x14ac:dyDescent="0.25">
      <c r="A54" t="s">
        <v>241</v>
      </c>
      <c r="B54" t="s">
        <v>70</v>
      </c>
      <c r="C54">
        <v>2</v>
      </c>
      <c r="D54">
        <f t="shared" si="11"/>
        <v>0.02</v>
      </c>
      <c r="G54" t="s">
        <v>42</v>
      </c>
    </row>
    <row r="55" spans="1:7" x14ac:dyDescent="0.25">
      <c r="A55" t="s">
        <v>242</v>
      </c>
      <c r="B55" t="s">
        <v>70</v>
      </c>
      <c r="C55">
        <v>2</v>
      </c>
      <c r="D55">
        <f t="shared" si="11"/>
        <v>0.02</v>
      </c>
      <c r="G55" t="s">
        <v>42</v>
      </c>
    </row>
    <row r="56" spans="1:7" x14ac:dyDescent="0.25">
      <c r="A56" t="s">
        <v>243</v>
      </c>
      <c r="B56" t="s">
        <v>70</v>
      </c>
      <c r="C56">
        <v>2</v>
      </c>
      <c r="D56">
        <f t="shared" si="11"/>
        <v>0.02</v>
      </c>
      <c r="G56" t="s">
        <v>42</v>
      </c>
    </row>
    <row r="57" spans="1:7" x14ac:dyDescent="0.25">
      <c r="A57" t="s">
        <v>231</v>
      </c>
      <c r="B57" t="s">
        <v>70</v>
      </c>
      <c r="C57">
        <v>500</v>
      </c>
      <c r="D57">
        <f t="shared" si="11"/>
        <v>5</v>
      </c>
      <c r="G57" t="s">
        <v>42</v>
      </c>
    </row>
    <row r="58" spans="1:7" x14ac:dyDescent="0.25">
      <c r="A58" t="s">
        <v>236</v>
      </c>
      <c r="B58" t="s">
        <v>70</v>
      </c>
      <c r="C58">
        <v>500</v>
      </c>
      <c r="D58">
        <f t="shared" ref="D58:D72" si="12">C58*0.01</f>
        <v>5</v>
      </c>
      <c r="G58" t="s">
        <v>42</v>
      </c>
    </row>
    <row r="59" spans="1:7" x14ac:dyDescent="0.25">
      <c r="A59" t="s">
        <v>237</v>
      </c>
      <c r="B59" t="s">
        <v>70</v>
      </c>
      <c r="C59">
        <v>500</v>
      </c>
      <c r="D59">
        <f t="shared" si="12"/>
        <v>5</v>
      </c>
      <c r="G59" t="s">
        <v>42</v>
      </c>
    </row>
    <row r="60" spans="1:7" x14ac:dyDescent="0.25">
      <c r="A60" t="s">
        <v>238</v>
      </c>
      <c r="B60" t="s">
        <v>70</v>
      </c>
      <c r="C60">
        <v>500</v>
      </c>
      <c r="D60">
        <f t="shared" si="12"/>
        <v>5</v>
      </c>
      <c r="G60" t="s">
        <v>42</v>
      </c>
    </row>
    <row r="61" spans="1:7" x14ac:dyDescent="0.25">
      <c r="A61" t="s">
        <v>239</v>
      </c>
      <c r="B61" t="s">
        <v>70</v>
      </c>
      <c r="C61">
        <v>500</v>
      </c>
      <c r="D61">
        <f t="shared" si="12"/>
        <v>5</v>
      </c>
      <c r="G61" t="s">
        <v>42</v>
      </c>
    </row>
    <row r="62" spans="1:7" x14ac:dyDescent="0.25">
      <c r="A62" t="s">
        <v>129</v>
      </c>
      <c r="B62" t="s">
        <v>70</v>
      </c>
      <c r="C62">
        <v>0</v>
      </c>
      <c r="D62">
        <f t="shared" si="12"/>
        <v>0</v>
      </c>
      <c r="G62" t="s">
        <v>42</v>
      </c>
    </row>
    <row r="63" spans="1:7" x14ac:dyDescent="0.25">
      <c r="A63" t="s">
        <v>232</v>
      </c>
      <c r="B63" t="s">
        <v>70</v>
      </c>
      <c r="C63">
        <v>0</v>
      </c>
      <c r="D63">
        <f t="shared" si="12"/>
        <v>0</v>
      </c>
      <c r="G63" t="s">
        <v>42</v>
      </c>
    </row>
    <row r="64" spans="1:7" x14ac:dyDescent="0.25">
      <c r="A64" t="s">
        <v>233</v>
      </c>
      <c r="B64" t="s">
        <v>70</v>
      </c>
      <c r="C64">
        <v>0</v>
      </c>
      <c r="D64">
        <f t="shared" si="12"/>
        <v>0</v>
      </c>
      <c r="G64" t="s">
        <v>42</v>
      </c>
    </row>
    <row r="65" spans="1:7" x14ac:dyDescent="0.25">
      <c r="A65" t="s">
        <v>234</v>
      </c>
      <c r="B65" t="s">
        <v>70</v>
      </c>
      <c r="C65">
        <v>0</v>
      </c>
      <c r="D65">
        <f t="shared" si="12"/>
        <v>0</v>
      </c>
      <c r="G65" t="s">
        <v>42</v>
      </c>
    </row>
    <row r="66" spans="1:7" x14ac:dyDescent="0.25">
      <c r="A66" t="s">
        <v>235</v>
      </c>
      <c r="B66" t="s">
        <v>70</v>
      </c>
      <c r="C66">
        <v>0</v>
      </c>
      <c r="D66">
        <f t="shared" si="12"/>
        <v>0</v>
      </c>
      <c r="G66" t="s">
        <v>42</v>
      </c>
    </row>
    <row r="67" spans="1:7" x14ac:dyDescent="0.25">
      <c r="A67" t="s">
        <v>132</v>
      </c>
      <c r="B67" t="s">
        <v>70</v>
      </c>
      <c r="C67">
        <v>2</v>
      </c>
      <c r="D67">
        <f t="shared" si="12"/>
        <v>0.02</v>
      </c>
      <c r="G67" t="s">
        <v>16</v>
      </c>
    </row>
    <row r="68" spans="1:7" x14ac:dyDescent="0.25">
      <c r="A68" t="s">
        <v>240</v>
      </c>
      <c r="B68" t="s">
        <v>70</v>
      </c>
      <c r="C68">
        <v>2</v>
      </c>
      <c r="D68">
        <f t="shared" si="12"/>
        <v>0.02</v>
      </c>
      <c r="G68" t="s">
        <v>16</v>
      </c>
    </row>
    <row r="69" spans="1:7" x14ac:dyDescent="0.25">
      <c r="A69" t="s">
        <v>241</v>
      </c>
      <c r="B69" t="s">
        <v>70</v>
      </c>
      <c r="C69">
        <v>2</v>
      </c>
      <c r="D69">
        <f t="shared" si="12"/>
        <v>0.02</v>
      </c>
      <c r="G69" t="s">
        <v>16</v>
      </c>
    </row>
    <row r="70" spans="1:7" x14ac:dyDescent="0.25">
      <c r="A70" t="s">
        <v>242</v>
      </c>
      <c r="B70" t="s">
        <v>70</v>
      </c>
      <c r="C70">
        <v>2</v>
      </c>
      <c r="D70">
        <f t="shared" si="12"/>
        <v>0.02</v>
      </c>
      <c r="G70" t="s">
        <v>16</v>
      </c>
    </row>
    <row r="71" spans="1:7" x14ac:dyDescent="0.25">
      <c r="A71" t="s">
        <v>243</v>
      </c>
      <c r="B71" t="s">
        <v>70</v>
      </c>
      <c r="C71">
        <v>2</v>
      </c>
      <c r="D71">
        <f t="shared" si="12"/>
        <v>0.02</v>
      </c>
      <c r="G71" t="s">
        <v>16</v>
      </c>
    </row>
    <row r="72" spans="1:7" x14ac:dyDescent="0.25">
      <c r="A72" t="s">
        <v>231</v>
      </c>
      <c r="B72" t="s">
        <v>70</v>
      </c>
      <c r="C72">
        <v>500</v>
      </c>
      <c r="D72">
        <f t="shared" si="12"/>
        <v>5</v>
      </c>
      <c r="G72" t="s">
        <v>16</v>
      </c>
    </row>
    <row r="73" spans="1:7" x14ac:dyDescent="0.25">
      <c r="A73" t="s">
        <v>236</v>
      </c>
      <c r="B73" t="s">
        <v>70</v>
      </c>
      <c r="C73">
        <v>500</v>
      </c>
      <c r="D73">
        <f t="shared" ref="D73:D76" si="13">C73*0.01</f>
        <v>5</v>
      </c>
      <c r="G73" t="s">
        <v>16</v>
      </c>
    </row>
    <row r="74" spans="1:7" x14ac:dyDescent="0.25">
      <c r="A74" t="s">
        <v>237</v>
      </c>
      <c r="B74" t="s">
        <v>70</v>
      </c>
      <c r="C74">
        <v>500</v>
      </c>
      <c r="D74">
        <f t="shared" si="13"/>
        <v>5</v>
      </c>
      <c r="G74" t="s">
        <v>16</v>
      </c>
    </row>
    <row r="75" spans="1:7" x14ac:dyDescent="0.25">
      <c r="A75" t="s">
        <v>238</v>
      </c>
      <c r="B75" t="s">
        <v>70</v>
      </c>
      <c r="C75">
        <v>500</v>
      </c>
      <c r="D75">
        <f t="shared" si="13"/>
        <v>5</v>
      </c>
      <c r="G75" t="s">
        <v>16</v>
      </c>
    </row>
    <row r="76" spans="1:7" x14ac:dyDescent="0.25">
      <c r="A76" t="s">
        <v>239</v>
      </c>
      <c r="B76" t="s">
        <v>70</v>
      </c>
      <c r="C76">
        <v>500</v>
      </c>
      <c r="D76">
        <f t="shared" si="13"/>
        <v>5</v>
      </c>
      <c r="G76" t="s">
        <v>16</v>
      </c>
    </row>
    <row r="77" spans="1:7" x14ac:dyDescent="0.25">
      <c r="A77" t="s">
        <v>129</v>
      </c>
      <c r="B77" t="s">
        <v>70</v>
      </c>
      <c r="C77">
        <v>1</v>
      </c>
      <c r="D77">
        <v>0</v>
      </c>
      <c r="G77" t="s">
        <v>16</v>
      </c>
    </row>
    <row r="78" spans="1:7" x14ac:dyDescent="0.25">
      <c r="A78" t="s">
        <v>232</v>
      </c>
      <c r="B78" t="s">
        <v>70</v>
      </c>
      <c r="C78">
        <v>1</v>
      </c>
      <c r="D78">
        <v>0</v>
      </c>
      <c r="G78" t="s">
        <v>16</v>
      </c>
    </row>
    <row r="79" spans="1:7" x14ac:dyDescent="0.25">
      <c r="A79" t="s">
        <v>233</v>
      </c>
      <c r="B79" t="s">
        <v>70</v>
      </c>
      <c r="C79">
        <v>1</v>
      </c>
      <c r="D79">
        <v>0</v>
      </c>
      <c r="G79" t="s">
        <v>16</v>
      </c>
    </row>
    <row r="80" spans="1:7" x14ac:dyDescent="0.25">
      <c r="A80" t="s">
        <v>234</v>
      </c>
      <c r="B80" t="s">
        <v>70</v>
      </c>
      <c r="C80">
        <v>1</v>
      </c>
      <c r="D80">
        <v>0</v>
      </c>
      <c r="G80" t="s">
        <v>16</v>
      </c>
    </row>
    <row r="81" spans="1:7" x14ac:dyDescent="0.25">
      <c r="A81" t="s">
        <v>235</v>
      </c>
      <c r="B81" t="s">
        <v>70</v>
      </c>
      <c r="C81">
        <v>1</v>
      </c>
      <c r="D81">
        <v>0</v>
      </c>
      <c r="G81" t="s">
        <v>16</v>
      </c>
    </row>
  </sheetData>
  <autoFilter ref="A1:G10" xr:uid="{00000000-0009-0000-0000-000004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5"/>
  <sheetViews>
    <sheetView topLeftCell="A28" workbookViewId="0">
      <selection activeCell="A36" sqref="A36"/>
    </sheetView>
  </sheetViews>
  <sheetFormatPr defaultRowHeight="15" x14ac:dyDescent="0.25"/>
  <cols>
    <col min="1" max="1" width="34.85546875" customWidth="1"/>
    <col min="2" max="2" width="35.5703125" customWidth="1"/>
    <col min="3" max="3" width="15.5703125" bestFit="1" customWidth="1"/>
  </cols>
  <sheetData>
    <row r="1" spans="1:3" x14ac:dyDescent="0.25">
      <c r="A1" t="s">
        <v>87</v>
      </c>
      <c r="B1" t="s">
        <v>89</v>
      </c>
      <c r="C1" t="s">
        <v>88</v>
      </c>
    </row>
    <row r="2" spans="1:3" x14ac:dyDescent="0.25">
      <c r="A2" t="s">
        <v>91</v>
      </c>
      <c r="B2" t="s">
        <v>1</v>
      </c>
      <c r="C2" t="b">
        <f>FALSE</f>
        <v>0</v>
      </c>
    </row>
    <row r="3" spans="1:3" x14ac:dyDescent="0.25">
      <c r="A3" t="s">
        <v>91</v>
      </c>
      <c r="B3" t="s">
        <v>92</v>
      </c>
      <c r="C3" t="b">
        <f>TRUE</f>
        <v>1</v>
      </c>
    </row>
    <row r="4" spans="1:3" x14ac:dyDescent="0.25">
      <c r="A4" t="s">
        <v>114</v>
      </c>
      <c r="B4" t="s">
        <v>83</v>
      </c>
      <c r="C4" t="b">
        <f>TRUE</f>
        <v>1</v>
      </c>
    </row>
    <row r="5" spans="1:3" x14ac:dyDescent="0.25">
      <c r="A5" t="s">
        <v>114</v>
      </c>
      <c r="B5" t="s">
        <v>84</v>
      </c>
      <c r="C5" t="b">
        <f>TRUE</f>
        <v>1</v>
      </c>
    </row>
    <row r="6" spans="1:3" x14ac:dyDescent="0.25">
      <c r="A6" t="s">
        <v>114</v>
      </c>
      <c r="B6" t="s">
        <v>85</v>
      </c>
      <c r="C6" t="b">
        <f>TRUE</f>
        <v>1</v>
      </c>
    </row>
    <row r="7" spans="1:3" x14ac:dyDescent="0.25">
      <c r="A7" t="s">
        <v>114</v>
      </c>
      <c r="B7" t="s">
        <v>86</v>
      </c>
      <c r="C7" t="b">
        <f>TRUE</f>
        <v>1</v>
      </c>
    </row>
    <row r="8" spans="1:3" x14ac:dyDescent="0.25">
      <c r="A8" t="s">
        <v>114</v>
      </c>
      <c r="B8" t="s">
        <v>94</v>
      </c>
      <c r="C8" t="b">
        <f>TRUE</f>
        <v>1</v>
      </c>
    </row>
    <row r="9" spans="1:3" x14ac:dyDescent="0.25">
      <c r="A9" t="s">
        <v>114</v>
      </c>
      <c r="B9" t="s">
        <v>95</v>
      </c>
      <c r="C9" t="b">
        <f>TRUE</f>
        <v>1</v>
      </c>
    </row>
    <row r="10" spans="1:3" x14ac:dyDescent="0.25">
      <c r="A10" t="s">
        <v>114</v>
      </c>
      <c r="B10" t="s">
        <v>96</v>
      </c>
      <c r="C10" t="b">
        <f>TRUE</f>
        <v>1</v>
      </c>
    </row>
    <row r="11" spans="1:3" x14ac:dyDescent="0.25">
      <c r="A11" t="s">
        <v>114</v>
      </c>
      <c r="B11" t="s">
        <v>97</v>
      </c>
      <c r="C11" t="b">
        <f>TRUE</f>
        <v>1</v>
      </c>
    </row>
    <row r="12" spans="1:3" x14ac:dyDescent="0.25">
      <c r="A12" t="s">
        <v>114</v>
      </c>
      <c r="B12" t="s">
        <v>1</v>
      </c>
      <c r="C12" t="b">
        <f>FALSE</f>
        <v>0</v>
      </c>
    </row>
    <row r="13" spans="1:3" x14ac:dyDescent="0.25">
      <c r="A13" t="s">
        <v>115</v>
      </c>
      <c r="B13" t="s">
        <v>99</v>
      </c>
      <c r="C13" t="b">
        <f>FALSE</f>
        <v>0</v>
      </c>
    </row>
    <row r="14" spans="1:3" x14ac:dyDescent="0.25">
      <c r="A14" t="s">
        <v>115</v>
      </c>
      <c r="B14" t="s">
        <v>101</v>
      </c>
      <c r="C14" t="b">
        <f>FALSE</f>
        <v>0</v>
      </c>
    </row>
    <row r="15" spans="1:3" x14ac:dyDescent="0.25">
      <c r="A15" t="s">
        <v>115</v>
      </c>
      <c r="B15" t="s">
        <v>103</v>
      </c>
      <c r="C15" t="b">
        <f>FALSE</f>
        <v>0</v>
      </c>
    </row>
    <row r="16" spans="1:3" x14ac:dyDescent="0.25">
      <c r="A16" t="s">
        <v>115</v>
      </c>
      <c r="B16" t="s">
        <v>105</v>
      </c>
      <c r="C16" t="b">
        <f>FALSE</f>
        <v>0</v>
      </c>
    </row>
    <row r="17" spans="1:3" x14ac:dyDescent="0.25">
      <c r="A17" t="s">
        <v>115</v>
      </c>
      <c r="B17" t="s">
        <v>107</v>
      </c>
      <c r="C17" t="b">
        <f>FALSE</f>
        <v>0</v>
      </c>
    </row>
    <row r="18" spans="1:3" x14ac:dyDescent="0.25">
      <c r="A18" t="s">
        <v>115</v>
      </c>
      <c r="B18" t="s">
        <v>109</v>
      </c>
      <c r="C18" t="b">
        <f>FALSE</f>
        <v>0</v>
      </c>
    </row>
    <row r="19" spans="1:3" x14ac:dyDescent="0.25">
      <c r="A19" t="s">
        <v>115</v>
      </c>
      <c r="B19" t="s">
        <v>111</v>
      </c>
      <c r="C19" t="b">
        <f>FALSE</f>
        <v>0</v>
      </c>
    </row>
    <row r="20" spans="1:3" x14ac:dyDescent="0.25">
      <c r="A20" t="s">
        <v>115</v>
      </c>
      <c r="B20" t="s">
        <v>113</v>
      </c>
      <c r="C20" t="b">
        <f>FALSE</f>
        <v>0</v>
      </c>
    </row>
    <row r="21" spans="1:3" x14ac:dyDescent="0.25">
      <c r="A21" t="s">
        <v>115</v>
      </c>
      <c r="B21" t="s">
        <v>116</v>
      </c>
      <c r="C21" t="b">
        <f>TRUE</f>
        <v>1</v>
      </c>
    </row>
    <row r="22" spans="1:3" x14ac:dyDescent="0.25">
      <c r="A22" t="s">
        <v>115</v>
      </c>
      <c r="B22" t="s">
        <v>1</v>
      </c>
      <c r="C22" t="b">
        <f>FALSE</f>
        <v>0</v>
      </c>
    </row>
    <row r="23" spans="1:3" x14ac:dyDescent="0.25">
      <c r="A23" t="s">
        <v>119</v>
      </c>
      <c r="B23" t="s">
        <v>19</v>
      </c>
      <c r="C23" t="b">
        <f>FALSE</f>
        <v>0</v>
      </c>
    </row>
    <row r="24" spans="1:3" x14ac:dyDescent="0.25">
      <c r="A24" t="s">
        <v>119</v>
      </c>
      <c r="B24" t="s">
        <v>20</v>
      </c>
      <c r="C24" t="b">
        <f>FALSE</f>
        <v>0</v>
      </c>
    </row>
    <row r="25" spans="1:3" x14ac:dyDescent="0.25">
      <c r="A25" t="s">
        <v>119</v>
      </c>
      <c r="B25" t="s">
        <v>120</v>
      </c>
      <c r="C25" t="b">
        <f>TRUE</f>
        <v>1</v>
      </c>
    </row>
    <row r="26" spans="1:3" x14ac:dyDescent="0.25">
      <c r="A26" t="s">
        <v>119</v>
      </c>
      <c r="B26" t="s">
        <v>93</v>
      </c>
      <c r="C26" t="b">
        <f>FALSE</f>
        <v>0</v>
      </c>
    </row>
    <row r="27" spans="1:3" x14ac:dyDescent="0.25">
      <c r="A27" t="s">
        <v>119</v>
      </c>
      <c r="B27" t="s">
        <v>98</v>
      </c>
      <c r="C27" t="b">
        <f>FALSE</f>
        <v>0</v>
      </c>
    </row>
    <row r="28" spans="1:3" x14ac:dyDescent="0.25">
      <c r="A28" t="s">
        <v>119</v>
      </c>
      <c r="B28" t="s">
        <v>102</v>
      </c>
      <c r="C28" t="b">
        <f>FALSE</f>
        <v>0</v>
      </c>
    </row>
    <row r="29" spans="1:3" x14ac:dyDescent="0.25">
      <c r="A29" t="s">
        <v>119</v>
      </c>
      <c r="B29" t="s">
        <v>106</v>
      </c>
      <c r="C29" t="b">
        <f>FALSE</f>
        <v>0</v>
      </c>
    </row>
    <row r="30" spans="1:3" x14ac:dyDescent="0.25">
      <c r="A30" t="s">
        <v>119</v>
      </c>
      <c r="B30" t="s">
        <v>110</v>
      </c>
      <c r="C30" t="b">
        <f>FALSE</f>
        <v>0</v>
      </c>
    </row>
    <row r="31" spans="1:3" x14ac:dyDescent="0.25">
      <c r="A31" t="s">
        <v>133</v>
      </c>
      <c r="B31" t="s">
        <v>151</v>
      </c>
    </row>
    <row r="32" spans="1:3" x14ac:dyDescent="0.25">
      <c r="A32" t="s">
        <v>133</v>
      </c>
      <c r="B32" t="s">
        <v>152</v>
      </c>
    </row>
    <row r="33" spans="1:2" x14ac:dyDescent="0.25">
      <c r="A33" t="s">
        <v>133</v>
      </c>
      <c r="B33" t="s">
        <v>153</v>
      </c>
    </row>
    <row r="34" spans="1:2" x14ac:dyDescent="0.25">
      <c r="A34" t="s">
        <v>133</v>
      </c>
      <c r="B34" t="s">
        <v>154</v>
      </c>
    </row>
    <row r="35" spans="1:2" x14ac:dyDescent="0.25">
      <c r="A35" t="s">
        <v>133</v>
      </c>
      <c r="B35" t="s">
        <v>255</v>
      </c>
    </row>
    <row r="36" spans="1:2" x14ac:dyDescent="0.25">
      <c r="A36" t="s">
        <v>133</v>
      </c>
      <c r="B36" t="s">
        <v>256</v>
      </c>
    </row>
    <row r="37" spans="1:2" x14ac:dyDescent="0.25">
      <c r="A37" t="s">
        <v>133</v>
      </c>
      <c r="B37" t="s">
        <v>257</v>
      </c>
    </row>
    <row r="38" spans="1:2" x14ac:dyDescent="0.25">
      <c r="A38" t="s">
        <v>133</v>
      </c>
      <c r="B38" t="s">
        <v>258</v>
      </c>
    </row>
    <row r="39" spans="1:2" x14ac:dyDescent="0.25">
      <c r="A39" t="s">
        <v>138</v>
      </c>
      <c r="B39" t="s">
        <v>100</v>
      </c>
    </row>
    <row r="40" spans="1:2" x14ac:dyDescent="0.25">
      <c r="A40" t="s">
        <v>138</v>
      </c>
      <c r="B40" t="s">
        <v>104</v>
      </c>
    </row>
    <row r="41" spans="1:2" x14ac:dyDescent="0.25">
      <c r="A41" t="s">
        <v>138</v>
      </c>
      <c r="B41" t="s">
        <v>108</v>
      </c>
    </row>
    <row r="42" spans="1:2" x14ac:dyDescent="0.25">
      <c r="A42" t="s">
        <v>138</v>
      </c>
      <c r="B42" t="s">
        <v>112</v>
      </c>
    </row>
    <row r="43" spans="1:2" x14ac:dyDescent="0.25">
      <c r="A43" t="s">
        <v>138</v>
      </c>
      <c r="B43" t="s">
        <v>101</v>
      </c>
    </row>
    <row r="44" spans="1:2" x14ac:dyDescent="0.25">
      <c r="A44" t="s">
        <v>138</v>
      </c>
      <c r="B44" t="s">
        <v>105</v>
      </c>
    </row>
    <row r="45" spans="1:2" x14ac:dyDescent="0.25">
      <c r="A45" t="s">
        <v>138</v>
      </c>
      <c r="B45" t="s">
        <v>109</v>
      </c>
    </row>
    <row r="46" spans="1:2" x14ac:dyDescent="0.25">
      <c r="A46" t="s">
        <v>138</v>
      </c>
      <c r="B46" t="s">
        <v>113</v>
      </c>
    </row>
    <row r="47" spans="1:2" x14ac:dyDescent="0.25">
      <c r="A47" t="s">
        <v>138</v>
      </c>
      <c r="B47" t="s">
        <v>98</v>
      </c>
    </row>
    <row r="48" spans="1:2" x14ac:dyDescent="0.25">
      <c r="A48" t="s">
        <v>138</v>
      </c>
      <c r="B48" t="s">
        <v>102</v>
      </c>
    </row>
    <row r="49" spans="1:2" x14ac:dyDescent="0.25">
      <c r="A49" t="s">
        <v>138</v>
      </c>
      <c r="B49" t="s">
        <v>106</v>
      </c>
    </row>
    <row r="50" spans="1:2" x14ac:dyDescent="0.25">
      <c r="A50" t="s">
        <v>138</v>
      </c>
      <c r="B50" t="s">
        <v>110</v>
      </c>
    </row>
    <row r="51" spans="1:2" x14ac:dyDescent="0.25">
      <c r="A51" t="s">
        <v>138</v>
      </c>
      <c r="B51" t="s">
        <v>99</v>
      </c>
    </row>
    <row r="52" spans="1:2" x14ac:dyDescent="0.25">
      <c r="A52" t="s">
        <v>138</v>
      </c>
      <c r="B52" t="s">
        <v>103</v>
      </c>
    </row>
    <row r="53" spans="1:2" x14ac:dyDescent="0.25">
      <c r="A53" t="s">
        <v>138</v>
      </c>
      <c r="B53" t="s">
        <v>107</v>
      </c>
    </row>
    <row r="54" spans="1:2" x14ac:dyDescent="0.25">
      <c r="A54" t="s">
        <v>138</v>
      </c>
      <c r="B54" t="s">
        <v>111</v>
      </c>
    </row>
    <row r="55" spans="1:2" x14ac:dyDescent="0.25">
      <c r="A55" t="s">
        <v>138</v>
      </c>
      <c r="B55" s="9" t="s">
        <v>145</v>
      </c>
    </row>
    <row r="56" spans="1:2" x14ac:dyDescent="0.25">
      <c r="A56" t="s">
        <v>138</v>
      </c>
      <c r="B56" s="9" t="s">
        <v>146</v>
      </c>
    </row>
    <row r="57" spans="1:2" x14ac:dyDescent="0.25">
      <c r="A57" t="s">
        <v>138</v>
      </c>
      <c r="B57" s="9" t="s">
        <v>147</v>
      </c>
    </row>
    <row r="58" spans="1:2" x14ac:dyDescent="0.25">
      <c r="A58" t="s">
        <v>138</v>
      </c>
      <c r="B58" s="9" t="s">
        <v>148</v>
      </c>
    </row>
    <row r="59" spans="1:2" x14ac:dyDescent="0.25">
      <c r="A59" t="s">
        <v>138</v>
      </c>
      <c r="B59" s="9" t="s">
        <v>149</v>
      </c>
    </row>
    <row r="60" spans="1:2" x14ac:dyDescent="0.25">
      <c r="A60" t="s">
        <v>138</v>
      </c>
      <c r="B60" s="9" t="s">
        <v>150</v>
      </c>
    </row>
    <row r="61" spans="1:2" x14ac:dyDescent="0.25">
      <c r="A61" t="s">
        <v>138</v>
      </c>
      <c r="B61" t="s">
        <v>137</v>
      </c>
    </row>
    <row r="62" spans="1:2" x14ac:dyDescent="0.25">
      <c r="A62" t="s">
        <v>157</v>
      </c>
      <c r="B62" s="9" t="s">
        <v>158</v>
      </c>
    </row>
    <row r="63" spans="1:2" x14ac:dyDescent="0.25">
      <c r="A63" t="s">
        <v>157</v>
      </c>
      <c r="B63" s="9" t="s">
        <v>19</v>
      </c>
    </row>
    <row r="64" spans="1:2" x14ac:dyDescent="0.25">
      <c r="A64" t="s">
        <v>157</v>
      </c>
      <c r="B64" s="9" t="s">
        <v>1</v>
      </c>
    </row>
    <row r="65" spans="1:2" x14ac:dyDescent="0.25">
      <c r="A65" t="s">
        <v>157</v>
      </c>
      <c r="B65" s="9" t="s">
        <v>20</v>
      </c>
    </row>
    <row r="66" spans="1:2" x14ac:dyDescent="0.25">
      <c r="A66" t="s">
        <v>161</v>
      </c>
      <c r="B66" s="9" t="s">
        <v>163</v>
      </c>
    </row>
    <row r="67" spans="1:2" x14ac:dyDescent="0.25">
      <c r="A67" t="s">
        <v>161</v>
      </c>
      <c r="B67" t="s">
        <v>100</v>
      </c>
    </row>
    <row r="68" spans="1:2" x14ac:dyDescent="0.25">
      <c r="A68" t="s">
        <v>161</v>
      </c>
      <c r="B68" t="s">
        <v>108</v>
      </c>
    </row>
    <row r="69" spans="1:2" x14ac:dyDescent="0.25">
      <c r="A69" t="s">
        <v>161</v>
      </c>
      <c r="B69" t="s">
        <v>98</v>
      </c>
    </row>
    <row r="70" spans="1:2" x14ac:dyDescent="0.25">
      <c r="A70" t="s">
        <v>161</v>
      </c>
      <c r="B70" t="s">
        <v>106</v>
      </c>
    </row>
    <row r="71" spans="1:2" x14ac:dyDescent="0.25">
      <c r="A71" t="s">
        <v>161</v>
      </c>
      <c r="B71" t="s">
        <v>99</v>
      </c>
    </row>
    <row r="72" spans="1:2" x14ac:dyDescent="0.25">
      <c r="A72" t="s">
        <v>161</v>
      </c>
      <c r="B72" t="s">
        <v>107</v>
      </c>
    </row>
    <row r="73" spans="1:2" x14ac:dyDescent="0.25">
      <c r="A73" t="s">
        <v>166</v>
      </c>
      <c r="B73" t="s">
        <v>165</v>
      </c>
    </row>
    <row r="74" spans="1:2" x14ac:dyDescent="0.25">
      <c r="A74" t="s">
        <v>166</v>
      </c>
      <c r="B74" t="s">
        <v>100</v>
      </c>
    </row>
    <row r="75" spans="1:2" x14ac:dyDescent="0.25">
      <c r="A75" t="s">
        <v>166</v>
      </c>
      <c r="B75" t="s">
        <v>108</v>
      </c>
    </row>
    <row r="76" spans="1:2" x14ac:dyDescent="0.25">
      <c r="A76" t="s">
        <v>166</v>
      </c>
      <c r="B76" t="s">
        <v>101</v>
      </c>
    </row>
    <row r="77" spans="1:2" x14ac:dyDescent="0.25">
      <c r="A77" t="s">
        <v>166</v>
      </c>
      <c r="B77" t="s">
        <v>109</v>
      </c>
    </row>
    <row r="78" spans="1:2" x14ac:dyDescent="0.25">
      <c r="A78" t="s">
        <v>166</v>
      </c>
      <c r="B78" t="s">
        <v>98</v>
      </c>
    </row>
    <row r="79" spans="1:2" x14ac:dyDescent="0.25">
      <c r="A79" t="s">
        <v>166</v>
      </c>
      <c r="B79" t="s">
        <v>106</v>
      </c>
    </row>
    <row r="80" spans="1:2" x14ac:dyDescent="0.25">
      <c r="A80" t="s">
        <v>166</v>
      </c>
      <c r="B80" t="s">
        <v>99</v>
      </c>
    </row>
    <row r="81" spans="1:2" x14ac:dyDescent="0.25">
      <c r="A81" t="s">
        <v>166</v>
      </c>
      <c r="B81" t="s">
        <v>107</v>
      </c>
    </row>
    <row r="82" spans="1:2" x14ac:dyDescent="0.25">
      <c r="A82" t="s">
        <v>169</v>
      </c>
      <c r="B82" t="s">
        <v>170</v>
      </c>
    </row>
    <row r="83" spans="1:2" x14ac:dyDescent="0.25">
      <c r="A83" t="s">
        <v>169</v>
      </c>
      <c r="B83" t="s">
        <v>100</v>
      </c>
    </row>
    <row r="84" spans="1:2" x14ac:dyDescent="0.25">
      <c r="A84" t="s">
        <v>169</v>
      </c>
      <c r="B84" t="s">
        <v>108</v>
      </c>
    </row>
    <row r="85" spans="1:2" x14ac:dyDescent="0.25">
      <c r="A85" t="s">
        <v>169</v>
      </c>
      <c r="B85" t="s">
        <v>101</v>
      </c>
    </row>
    <row r="86" spans="1:2" x14ac:dyDescent="0.25">
      <c r="A86" t="s">
        <v>169</v>
      </c>
      <c r="B86" t="s">
        <v>109</v>
      </c>
    </row>
    <row r="87" spans="1:2" x14ac:dyDescent="0.25">
      <c r="A87" t="s">
        <v>169</v>
      </c>
      <c r="B87" t="s">
        <v>98</v>
      </c>
    </row>
    <row r="88" spans="1:2" x14ac:dyDescent="0.25">
      <c r="A88" t="s">
        <v>169</v>
      </c>
      <c r="B88" t="s">
        <v>106</v>
      </c>
    </row>
    <row r="89" spans="1:2" x14ac:dyDescent="0.25">
      <c r="A89" t="s">
        <v>169</v>
      </c>
      <c r="B89" t="s">
        <v>99</v>
      </c>
    </row>
    <row r="90" spans="1:2" x14ac:dyDescent="0.25">
      <c r="A90" t="s">
        <v>169</v>
      </c>
      <c r="B90" t="s">
        <v>107</v>
      </c>
    </row>
    <row r="91" spans="1:2" x14ac:dyDescent="0.25">
      <c r="A91" t="s">
        <v>173</v>
      </c>
      <c r="B91" s="9" t="s">
        <v>1</v>
      </c>
    </row>
    <row r="92" spans="1:2" x14ac:dyDescent="0.25">
      <c r="A92" t="s">
        <v>173</v>
      </c>
      <c r="B92" t="s">
        <v>100</v>
      </c>
    </row>
    <row r="93" spans="1:2" x14ac:dyDescent="0.25">
      <c r="A93" t="s">
        <v>173</v>
      </c>
      <c r="B93" t="s">
        <v>104</v>
      </c>
    </row>
    <row r="94" spans="1:2" x14ac:dyDescent="0.25">
      <c r="A94" t="s">
        <v>173</v>
      </c>
      <c r="B94" t="s">
        <v>108</v>
      </c>
    </row>
    <row r="95" spans="1:2" x14ac:dyDescent="0.25">
      <c r="A95" t="s">
        <v>173</v>
      </c>
      <c r="B95" t="s">
        <v>112</v>
      </c>
    </row>
    <row r="96" spans="1:2" x14ac:dyDescent="0.25">
      <c r="A96" t="s">
        <v>173</v>
      </c>
      <c r="B96" t="s">
        <v>101</v>
      </c>
    </row>
    <row r="97" spans="1:2" x14ac:dyDescent="0.25">
      <c r="A97" t="s">
        <v>173</v>
      </c>
      <c r="B97" t="s">
        <v>105</v>
      </c>
    </row>
    <row r="98" spans="1:2" x14ac:dyDescent="0.25">
      <c r="A98" t="s">
        <v>173</v>
      </c>
      <c r="B98" t="s">
        <v>109</v>
      </c>
    </row>
    <row r="99" spans="1:2" x14ac:dyDescent="0.25">
      <c r="A99" t="s">
        <v>173</v>
      </c>
      <c r="B99" t="s">
        <v>113</v>
      </c>
    </row>
    <row r="100" spans="1:2" x14ac:dyDescent="0.25">
      <c r="A100" t="s">
        <v>173</v>
      </c>
      <c r="B100" t="s">
        <v>98</v>
      </c>
    </row>
    <row r="101" spans="1:2" x14ac:dyDescent="0.25">
      <c r="A101" t="s">
        <v>173</v>
      </c>
      <c r="B101" t="s">
        <v>102</v>
      </c>
    </row>
    <row r="102" spans="1:2" x14ac:dyDescent="0.25">
      <c r="A102" t="s">
        <v>173</v>
      </c>
      <c r="B102" t="s">
        <v>106</v>
      </c>
    </row>
    <row r="103" spans="1:2" x14ac:dyDescent="0.25">
      <c r="A103" t="s">
        <v>173</v>
      </c>
      <c r="B103" t="s">
        <v>110</v>
      </c>
    </row>
    <row r="104" spans="1:2" x14ac:dyDescent="0.25">
      <c r="A104" t="s">
        <v>173</v>
      </c>
      <c r="B104" t="s">
        <v>99</v>
      </c>
    </row>
    <row r="105" spans="1:2" x14ac:dyDescent="0.25">
      <c r="A105" t="s">
        <v>173</v>
      </c>
      <c r="B105" t="s">
        <v>103</v>
      </c>
    </row>
    <row r="106" spans="1:2" x14ac:dyDescent="0.25">
      <c r="A106" t="s">
        <v>173</v>
      </c>
      <c r="B106" t="s">
        <v>107</v>
      </c>
    </row>
    <row r="107" spans="1:2" x14ac:dyDescent="0.25">
      <c r="A107" t="s">
        <v>173</v>
      </c>
      <c r="B107" t="s">
        <v>111</v>
      </c>
    </row>
    <row r="108" spans="1:2" x14ac:dyDescent="0.25">
      <c r="A108" t="s">
        <v>173</v>
      </c>
      <c r="B108" t="s">
        <v>93</v>
      </c>
    </row>
    <row r="109" spans="1:2" x14ac:dyDescent="0.25">
      <c r="A109" t="s">
        <v>182</v>
      </c>
      <c r="B109" t="s">
        <v>177</v>
      </c>
    </row>
    <row r="110" spans="1:2" x14ac:dyDescent="0.25">
      <c r="A110" t="s">
        <v>182</v>
      </c>
      <c r="B110" t="s">
        <v>178</v>
      </c>
    </row>
    <row r="111" spans="1:2" x14ac:dyDescent="0.25">
      <c r="A111" t="s">
        <v>182</v>
      </c>
      <c r="B111" t="s">
        <v>179</v>
      </c>
    </row>
    <row r="112" spans="1:2" x14ac:dyDescent="0.25">
      <c r="A112" t="s">
        <v>182</v>
      </c>
      <c r="B112" t="s">
        <v>180</v>
      </c>
    </row>
    <row r="113" spans="1:2" x14ac:dyDescent="0.25">
      <c r="A113" t="s">
        <v>182</v>
      </c>
      <c r="B113" t="s">
        <v>181</v>
      </c>
    </row>
    <row r="114" spans="1:2" x14ac:dyDescent="0.25">
      <c r="A114" t="s">
        <v>182</v>
      </c>
      <c r="B114" t="s">
        <v>116</v>
      </c>
    </row>
    <row r="115" spans="1:2" x14ac:dyDescent="0.25">
      <c r="A115" t="s">
        <v>182</v>
      </c>
      <c r="B115" t="s">
        <v>175</v>
      </c>
    </row>
    <row r="116" spans="1:2" x14ac:dyDescent="0.25">
      <c r="A116" t="s">
        <v>182</v>
      </c>
      <c r="B116" t="s">
        <v>176</v>
      </c>
    </row>
    <row r="117" spans="1:2" x14ac:dyDescent="0.25">
      <c r="A117" t="s">
        <v>182</v>
      </c>
      <c r="B117" t="s">
        <v>1</v>
      </c>
    </row>
    <row r="118" spans="1:2" x14ac:dyDescent="0.25">
      <c r="A118" t="s">
        <v>186</v>
      </c>
      <c r="B118" t="s">
        <v>99</v>
      </c>
    </row>
    <row r="119" spans="1:2" x14ac:dyDescent="0.25">
      <c r="A119" t="s">
        <v>186</v>
      </c>
      <c r="B119" t="s">
        <v>103</v>
      </c>
    </row>
    <row r="120" spans="1:2" x14ac:dyDescent="0.25">
      <c r="A120" t="s">
        <v>186</v>
      </c>
      <c r="B120" t="s">
        <v>107</v>
      </c>
    </row>
    <row r="121" spans="1:2" x14ac:dyDescent="0.25">
      <c r="A121" t="s">
        <v>186</v>
      </c>
      <c r="B121" t="s">
        <v>111</v>
      </c>
    </row>
    <row r="122" spans="1:2" x14ac:dyDescent="0.25">
      <c r="A122" t="s">
        <v>186</v>
      </c>
      <c r="B122" t="s">
        <v>101</v>
      </c>
    </row>
    <row r="123" spans="1:2" x14ac:dyDescent="0.25">
      <c r="A123" t="s">
        <v>186</v>
      </c>
      <c r="B123" t="s">
        <v>105</v>
      </c>
    </row>
    <row r="124" spans="1:2" x14ac:dyDescent="0.25">
      <c r="A124" t="s">
        <v>186</v>
      </c>
      <c r="B124" t="s">
        <v>109</v>
      </c>
    </row>
    <row r="125" spans="1:2" x14ac:dyDescent="0.25">
      <c r="A125" t="s">
        <v>186</v>
      </c>
      <c r="B125" t="s">
        <v>113</v>
      </c>
    </row>
    <row r="126" spans="1:2" x14ac:dyDescent="0.25">
      <c r="A126" t="s">
        <v>186</v>
      </c>
      <c r="B126" t="s">
        <v>184</v>
      </c>
    </row>
    <row r="127" spans="1:2" x14ac:dyDescent="0.25">
      <c r="A127" t="s">
        <v>186</v>
      </c>
      <c r="B127" t="s">
        <v>187</v>
      </c>
    </row>
    <row r="128" spans="1:2" x14ac:dyDescent="0.25">
      <c r="A128" t="s">
        <v>186</v>
      </c>
      <c r="B128" t="s">
        <v>188</v>
      </c>
    </row>
    <row r="129" spans="1:2" x14ac:dyDescent="0.25">
      <c r="A129" t="s">
        <v>186</v>
      </c>
      <c r="B129" t="s">
        <v>1</v>
      </c>
    </row>
    <row r="130" spans="1:2" x14ac:dyDescent="0.25">
      <c r="A130" t="s">
        <v>192</v>
      </c>
      <c r="B130" t="s">
        <v>191</v>
      </c>
    </row>
    <row r="131" spans="1:2" x14ac:dyDescent="0.25">
      <c r="A131" t="s">
        <v>192</v>
      </c>
      <c r="B131" t="s">
        <v>193</v>
      </c>
    </row>
    <row r="132" spans="1:2" x14ac:dyDescent="0.25">
      <c r="A132" t="s">
        <v>192</v>
      </c>
      <c r="B132" t="s">
        <v>194</v>
      </c>
    </row>
    <row r="133" spans="1:2" x14ac:dyDescent="0.25">
      <c r="A133" t="s">
        <v>197</v>
      </c>
      <c r="B133" t="s">
        <v>198</v>
      </c>
    </row>
    <row r="134" spans="1:2" x14ac:dyDescent="0.25">
      <c r="A134" t="s">
        <v>197</v>
      </c>
      <c r="B134" t="s">
        <v>199</v>
      </c>
    </row>
    <row r="135" spans="1:2" x14ac:dyDescent="0.25">
      <c r="A135" t="s">
        <v>197</v>
      </c>
      <c r="B135" t="s">
        <v>200</v>
      </c>
    </row>
    <row r="136" spans="1:2" x14ac:dyDescent="0.25">
      <c r="A136" t="s">
        <v>197</v>
      </c>
      <c r="B136" t="s">
        <v>201</v>
      </c>
    </row>
    <row r="137" spans="1:2" x14ac:dyDescent="0.25">
      <c r="A137" t="s">
        <v>197</v>
      </c>
      <c r="B137" t="s">
        <v>175</v>
      </c>
    </row>
    <row r="138" spans="1:2" x14ac:dyDescent="0.25">
      <c r="A138" t="s">
        <v>197</v>
      </c>
      <c r="B138" t="s">
        <v>176</v>
      </c>
    </row>
    <row r="139" spans="1:2" x14ac:dyDescent="0.25">
      <c r="A139" t="s">
        <v>204</v>
      </c>
      <c r="B139" t="s">
        <v>99</v>
      </c>
    </row>
    <row r="140" spans="1:2" x14ac:dyDescent="0.25">
      <c r="A140" t="s">
        <v>204</v>
      </c>
      <c r="B140" t="s">
        <v>103</v>
      </c>
    </row>
    <row r="141" spans="1:2" x14ac:dyDescent="0.25">
      <c r="A141" t="s">
        <v>204</v>
      </c>
      <c r="B141" t="s">
        <v>107</v>
      </c>
    </row>
    <row r="142" spans="1:2" x14ac:dyDescent="0.25">
      <c r="A142" t="s">
        <v>204</v>
      </c>
      <c r="B142" t="s">
        <v>111</v>
      </c>
    </row>
    <row r="143" spans="1:2" x14ac:dyDescent="0.25">
      <c r="A143" t="s">
        <v>204</v>
      </c>
      <c r="B143" t="s">
        <v>98</v>
      </c>
    </row>
    <row r="144" spans="1:2" x14ac:dyDescent="0.25">
      <c r="A144" t="s">
        <v>204</v>
      </c>
      <c r="B144" t="s">
        <v>102</v>
      </c>
    </row>
    <row r="145" spans="1:2" x14ac:dyDescent="0.25">
      <c r="A145" t="s">
        <v>204</v>
      </c>
      <c r="B145" t="s">
        <v>106</v>
      </c>
    </row>
    <row r="146" spans="1:2" x14ac:dyDescent="0.25">
      <c r="A146" t="s">
        <v>204</v>
      </c>
      <c r="B146" t="s">
        <v>110</v>
      </c>
    </row>
    <row r="147" spans="1:2" x14ac:dyDescent="0.25">
      <c r="A147" t="s">
        <v>204</v>
      </c>
      <c r="B147" t="s">
        <v>207</v>
      </c>
    </row>
    <row r="148" spans="1:2" x14ac:dyDescent="0.25">
      <c r="A148" t="s">
        <v>209</v>
      </c>
      <c r="B148" t="s">
        <v>211</v>
      </c>
    </row>
    <row r="149" spans="1:2" x14ac:dyDescent="0.25">
      <c r="A149" t="s">
        <v>209</v>
      </c>
      <c r="B149" t="s">
        <v>212</v>
      </c>
    </row>
    <row r="150" spans="1:2" x14ac:dyDescent="0.25">
      <c r="A150" t="s">
        <v>213</v>
      </c>
      <c r="B150" t="s">
        <v>214</v>
      </c>
    </row>
    <row r="151" spans="1:2" x14ac:dyDescent="0.25">
      <c r="A151" t="s">
        <v>213</v>
      </c>
      <c r="B151" t="s">
        <v>215</v>
      </c>
    </row>
    <row r="152" spans="1:2" x14ac:dyDescent="0.25">
      <c r="A152" t="s">
        <v>213</v>
      </c>
      <c r="B152" t="s">
        <v>212</v>
      </c>
    </row>
    <row r="153" spans="1:2" x14ac:dyDescent="0.25">
      <c r="A153" t="s">
        <v>221</v>
      </c>
      <c r="B153" t="s">
        <v>216</v>
      </c>
    </row>
    <row r="154" spans="1:2" x14ac:dyDescent="0.25">
      <c r="A154" t="s">
        <v>221</v>
      </c>
      <c r="B154" t="s">
        <v>217</v>
      </c>
    </row>
    <row r="155" spans="1:2" x14ac:dyDescent="0.25">
      <c r="A155" t="s">
        <v>221</v>
      </c>
      <c r="B155" t="s">
        <v>218</v>
      </c>
    </row>
    <row r="156" spans="1:2" x14ac:dyDescent="0.25">
      <c r="A156" t="s">
        <v>221</v>
      </c>
      <c r="B156" t="s">
        <v>219</v>
      </c>
    </row>
    <row r="157" spans="1:2" x14ac:dyDescent="0.25">
      <c r="A157" t="s">
        <v>221</v>
      </c>
      <c r="B157" t="s">
        <v>220</v>
      </c>
    </row>
    <row r="158" spans="1:2" x14ac:dyDescent="0.25">
      <c r="A158" t="s">
        <v>221</v>
      </c>
      <c r="B158" t="s">
        <v>181</v>
      </c>
    </row>
    <row r="159" spans="1:2" x14ac:dyDescent="0.25">
      <c r="A159" t="s">
        <v>221</v>
      </c>
      <c r="B159" t="s">
        <v>175</v>
      </c>
    </row>
    <row r="160" spans="1:2" x14ac:dyDescent="0.25">
      <c r="A160" t="s">
        <v>221</v>
      </c>
      <c r="B160" t="s">
        <v>176</v>
      </c>
    </row>
    <row r="161" spans="1:2" x14ac:dyDescent="0.25">
      <c r="A161" t="s">
        <v>221</v>
      </c>
      <c r="B161" t="s">
        <v>1</v>
      </c>
    </row>
    <row r="162" spans="1:2" x14ac:dyDescent="0.25">
      <c r="A162" t="s">
        <v>221</v>
      </c>
      <c r="B162" t="s">
        <v>224</v>
      </c>
    </row>
    <row r="163" spans="1:2" x14ac:dyDescent="0.25">
      <c r="A163" t="s">
        <v>221</v>
      </c>
      <c r="B163" t="s">
        <v>189</v>
      </c>
    </row>
    <row r="164" spans="1:2" x14ac:dyDescent="0.25">
      <c r="A164" t="s">
        <v>225</v>
      </c>
      <c r="B164" t="s">
        <v>175</v>
      </c>
    </row>
    <row r="165" spans="1:2" x14ac:dyDescent="0.25">
      <c r="A165" t="s">
        <v>225</v>
      </c>
      <c r="B165" t="s">
        <v>226</v>
      </c>
    </row>
    <row r="166" spans="1:2" x14ac:dyDescent="0.25">
      <c r="A166" t="s">
        <v>225</v>
      </c>
      <c r="B166" t="s">
        <v>176</v>
      </c>
    </row>
    <row r="167" spans="1:2" x14ac:dyDescent="0.25">
      <c r="A167" t="s">
        <v>225</v>
      </c>
      <c r="B167" t="s">
        <v>227</v>
      </c>
    </row>
    <row r="168" spans="1:2" x14ac:dyDescent="0.25">
      <c r="A168" t="s">
        <v>225</v>
      </c>
      <c r="B168" t="s">
        <v>228</v>
      </c>
    </row>
    <row r="169" spans="1:2" x14ac:dyDescent="0.25">
      <c r="A169" t="s">
        <v>123</v>
      </c>
      <c r="B169" t="s">
        <v>132</v>
      </c>
    </row>
    <row r="170" spans="1:2" x14ac:dyDescent="0.25">
      <c r="A170" t="s">
        <v>123</v>
      </c>
      <c r="B170" t="s">
        <v>240</v>
      </c>
    </row>
    <row r="171" spans="1:2" x14ac:dyDescent="0.25">
      <c r="A171" t="s">
        <v>123</v>
      </c>
      <c r="B171" t="s">
        <v>241</v>
      </c>
    </row>
    <row r="172" spans="1:2" x14ac:dyDescent="0.25">
      <c r="A172" t="s">
        <v>123</v>
      </c>
      <c r="B172" t="s">
        <v>242</v>
      </c>
    </row>
    <row r="173" spans="1:2" x14ac:dyDescent="0.25">
      <c r="A173" t="s">
        <v>123</v>
      </c>
      <c r="B173" t="s">
        <v>243</v>
      </c>
    </row>
    <row r="174" spans="1:2" x14ac:dyDescent="0.25">
      <c r="A174" t="s">
        <v>123</v>
      </c>
      <c r="B174" t="s">
        <v>231</v>
      </c>
    </row>
    <row r="175" spans="1:2" x14ac:dyDescent="0.25">
      <c r="A175" t="s">
        <v>123</v>
      </c>
      <c r="B175" t="s">
        <v>236</v>
      </c>
    </row>
    <row r="176" spans="1:2" x14ac:dyDescent="0.25">
      <c r="A176" t="s">
        <v>123</v>
      </c>
      <c r="B176" t="s">
        <v>237</v>
      </c>
    </row>
    <row r="177" spans="1:2" x14ac:dyDescent="0.25">
      <c r="A177" t="s">
        <v>123</v>
      </c>
      <c r="B177" t="s">
        <v>238</v>
      </c>
    </row>
    <row r="178" spans="1:2" x14ac:dyDescent="0.25">
      <c r="A178" t="s">
        <v>123</v>
      </c>
      <c r="B178" t="s">
        <v>239</v>
      </c>
    </row>
    <row r="179" spans="1:2" x14ac:dyDescent="0.25">
      <c r="A179" t="s">
        <v>123</v>
      </c>
      <c r="B179" t="s">
        <v>129</v>
      </c>
    </row>
    <row r="180" spans="1:2" x14ac:dyDescent="0.25">
      <c r="A180" t="s">
        <v>123</v>
      </c>
      <c r="B180" t="s">
        <v>232</v>
      </c>
    </row>
    <row r="181" spans="1:2" x14ac:dyDescent="0.25">
      <c r="A181" t="s">
        <v>123</v>
      </c>
      <c r="B181" t="s">
        <v>233</v>
      </c>
    </row>
    <row r="182" spans="1:2" x14ac:dyDescent="0.25">
      <c r="A182" t="s">
        <v>123</v>
      </c>
      <c r="B182" t="s">
        <v>234</v>
      </c>
    </row>
    <row r="183" spans="1:2" x14ac:dyDescent="0.25">
      <c r="A183" t="s">
        <v>123</v>
      </c>
      <c r="B183" t="s">
        <v>235</v>
      </c>
    </row>
    <row r="184" spans="1:2" x14ac:dyDescent="0.25">
      <c r="A184" t="s">
        <v>123</v>
      </c>
      <c r="B184" t="s">
        <v>130</v>
      </c>
    </row>
    <row r="185" spans="1:2" x14ac:dyDescent="0.25">
      <c r="A185" t="s">
        <v>123</v>
      </c>
      <c r="B185" t="s">
        <v>131</v>
      </c>
    </row>
    <row r="186" spans="1:2" x14ac:dyDescent="0.25">
      <c r="A186" t="s">
        <v>123</v>
      </c>
      <c r="B186" t="s">
        <v>244</v>
      </c>
    </row>
    <row r="187" spans="1:2" x14ac:dyDescent="0.25">
      <c r="A187" t="s">
        <v>123</v>
      </c>
      <c r="B187" t="s">
        <v>245</v>
      </c>
    </row>
    <row r="188" spans="1:2" x14ac:dyDescent="0.25">
      <c r="A188" t="s">
        <v>123</v>
      </c>
      <c r="B188" t="s">
        <v>246</v>
      </c>
    </row>
    <row r="189" spans="1:2" x14ac:dyDescent="0.25">
      <c r="A189" t="s">
        <v>123</v>
      </c>
      <c r="B189" t="s">
        <v>247</v>
      </c>
    </row>
    <row r="190" spans="1:2" x14ac:dyDescent="0.25">
      <c r="A190" t="s">
        <v>123</v>
      </c>
      <c r="B190" t="s">
        <v>248</v>
      </c>
    </row>
    <row r="191" spans="1:2" x14ac:dyDescent="0.25">
      <c r="A191" t="s">
        <v>123</v>
      </c>
      <c r="B191" t="s">
        <v>249</v>
      </c>
    </row>
    <row r="192" spans="1:2" x14ac:dyDescent="0.25">
      <c r="A192" t="s">
        <v>123</v>
      </c>
      <c r="B192" t="s">
        <v>250</v>
      </c>
    </row>
    <row r="193" spans="1:2" x14ac:dyDescent="0.25">
      <c r="A193" t="s">
        <v>123</v>
      </c>
      <c r="B193" t="s">
        <v>251</v>
      </c>
    </row>
    <row r="194" spans="1:2" x14ac:dyDescent="0.25">
      <c r="A194" t="s">
        <v>123</v>
      </c>
      <c r="B194" t="s">
        <v>252</v>
      </c>
    </row>
    <row r="195" spans="1:2" x14ac:dyDescent="0.25">
      <c r="A195" t="s">
        <v>123</v>
      </c>
      <c r="B195" t="s">
        <v>253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8"/>
  <sheetViews>
    <sheetView topLeftCell="A48" workbookViewId="0">
      <selection activeCell="A68" sqref="A68"/>
    </sheetView>
  </sheetViews>
  <sheetFormatPr defaultRowHeight="15" x14ac:dyDescent="0.25"/>
  <cols>
    <col min="1" max="1" width="30.85546875" customWidth="1"/>
    <col min="2" max="2" width="37.42578125" customWidth="1"/>
    <col min="3" max="3" width="15.5703125" customWidth="1"/>
  </cols>
  <sheetData>
    <row r="1" spans="1:3" x14ac:dyDescent="0.25">
      <c r="A1" t="s">
        <v>87</v>
      </c>
      <c r="B1" t="s">
        <v>90</v>
      </c>
      <c r="C1" t="s">
        <v>63</v>
      </c>
    </row>
    <row r="2" spans="1:3" x14ac:dyDescent="0.25">
      <c r="A2" t="s">
        <v>91</v>
      </c>
      <c r="B2" t="s">
        <v>93</v>
      </c>
    </row>
    <row r="3" spans="1:3" x14ac:dyDescent="0.25">
      <c r="A3" t="s">
        <v>114</v>
      </c>
      <c r="B3" t="s">
        <v>98</v>
      </c>
    </row>
    <row r="4" spans="1:3" x14ac:dyDescent="0.25">
      <c r="A4" t="s">
        <v>114</v>
      </c>
      <c r="B4" t="s">
        <v>99</v>
      </c>
    </row>
    <row r="5" spans="1:3" x14ac:dyDescent="0.25">
      <c r="A5" t="s">
        <v>114</v>
      </c>
      <c r="B5" t="s">
        <v>100</v>
      </c>
    </row>
    <row r="6" spans="1:3" x14ac:dyDescent="0.25">
      <c r="A6" t="s">
        <v>114</v>
      </c>
      <c r="B6" t="s">
        <v>101</v>
      </c>
    </row>
    <row r="7" spans="1:3" x14ac:dyDescent="0.25">
      <c r="A7" t="s">
        <v>114</v>
      </c>
      <c r="B7" t="s">
        <v>102</v>
      </c>
    </row>
    <row r="8" spans="1:3" x14ac:dyDescent="0.25">
      <c r="A8" t="s">
        <v>114</v>
      </c>
      <c r="B8" t="s">
        <v>103</v>
      </c>
    </row>
    <row r="9" spans="1:3" x14ac:dyDescent="0.25">
      <c r="A9" t="s">
        <v>114</v>
      </c>
      <c r="B9" t="s">
        <v>104</v>
      </c>
    </row>
    <row r="10" spans="1:3" x14ac:dyDescent="0.25">
      <c r="A10" t="s">
        <v>114</v>
      </c>
      <c r="B10" t="s">
        <v>105</v>
      </c>
    </row>
    <row r="11" spans="1:3" x14ac:dyDescent="0.25">
      <c r="A11" t="s">
        <v>114</v>
      </c>
      <c r="B11" t="s">
        <v>106</v>
      </c>
    </row>
    <row r="12" spans="1:3" x14ac:dyDescent="0.25">
      <c r="A12" t="s">
        <v>114</v>
      </c>
      <c r="B12" t="s">
        <v>107</v>
      </c>
    </row>
    <row r="13" spans="1:3" x14ac:dyDescent="0.25">
      <c r="A13" t="s">
        <v>114</v>
      </c>
      <c r="B13" t="s">
        <v>108</v>
      </c>
    </row>
    <row r="14" spans="1:3" x14ac:dyDescent="0.25">
      <c r="A14" t="s">
        <v>114</v>
      </c>
      <c r="B14" t="s">
        <v>109</v>
      </c>
    </row>
    <row r="15" spans="1:3" x14ac:dyDescent="0.25">
      <c r="A15" t="s">
        <v>114</v>
      </c>
      <c r="B15" t="s">
        <v>110</v>
      </c>
    </row>
    <row r="16" spans="1:3" x14ac:dyDescent="0.25">
      <c r="A16" t="s">
        <v>114</v>
      </c>
      <c r="B16" t="s">
        <v>111</v>
      </c>
    </row>
    <row r="17" spans="1:3" x14ac:dyDescent="0.25">
      <c r="A17" t="s">
        <v>114</v>
      </c>
      <c r="B17" t="s">
        <v>112</v>
      </c>
    </row>
    <row r="18" spans="1:3" x14ac:dyDescent="0.25">
      <c r="A18" t="s">
        <v>114</v>
      </c>
      <c r="B18" t="s">
        <v>113</v>
      </c>
    </row>
    <row r="19" spans="1:3" x14ac:dyDescent="0.25">
      <c r="A19" t="s">
        <v>115</v>
      </c>
      <c r="B19" t="s">
        <v>118</v>
      </c>
    </row>
    <row r="20" spans="1:3" x14ac:dyDescent="0.25">
      <c r="A20" t="s">
        <v>115</v>
      </c>
      <c r="B20" t="s">
        <v>117</v>
      </c>
    </row>
    <row r="21" spans="1:3" x14ac:dyDescent="0.25">
      <c r="A21" t="s">
        <v>119</v>
      </c>
      <c r="B21" t="s">
        <v>121</v>
      </c>
    </row>
    <row r="22" spans="1:3" x14ac:dyDescent="0.25">
      <c r="A22" t="s">
        <v>119</v>
      </c>
      <c r="B22" t="s">
        <v>122</v>
      </c>
    </row>
    <row r="23" spans="1:3" x14ac:dyDescent="0.25">
      <c r="A23" t="s">
        <v>123</v>
      </c>
      <c r="B23" t="s">
        <v>124</v>
      </c>
    </row>
    <row r="24" spans="1:3" x14ac:dyDescent="0.25">
      <c r="A24" t="s">
        <v>123</v>
      </c>
      <c r="B24" t="str">
        <f>"NumeroMultas_"&amp;C24</f>
        <v>NumeroMultas_Lei1</v>
      </c>
      <c r="C24" t="s">
        <v>126</v>
      </c>
    </row>
    <row r="25" spans="1:3" x14ac:dyDescent="0.25">
      <c r="A25" t="s">
        <v>133</v>
      </c>
      <c r="B25" t="s">
        <v>135</v>
      </c>
    </row>
    <row r="26" spans="1:3" x14ac:dyDescent="0.25">
      <c r="A26" t="s">
        <v>133</v>
      </c>
      <c r="B26" t="s">
        <v>136</v>
      </c>
    </row>
    <row r="27" spans="1:3" x14ac:dyDescent="0.25">
      <c r="A27" t="s">
        <v>133</v>
      </c>
      <c r="B27" t="s">
        <v>268</v>
      </c>
    </row>
    <row r="28" spans="1:3" x14ac:dyDescent="0.25">
      <c r="A28" t="s">
        <v>133</v>
      </c>
      <c r="B28" t="s">
        <v>267</v>
      </c>
    </row>
    <row r="29" spans="1:3" x14ac:dyDescent="0.25">
      <c r="A29" t="s">
        <v>138</v>
      </c>
      <c r="B29" t="s">
        <v>139</v>
      </c>
    </row>
    <row r="30" spans="1:3" x14ac:dyDescent="0.25">
      <c r="A30" t="s">
        <v>138</v>
      </c>
      <c r="B30" t="s">
        <v>140</v>
      </c>
    </row>
    <row r="31" spans="1:3" x14ac:dyDescent="0.25">
      <c r="A31" t="s">
        <v>138</v>
      </c>
      <c r="B31" t="s">
        <v>141</v>
      </c>
    </row>
    <row r="32" spans="1:3" x14ac:dyDescent="0.25">
      <c r="A32" t="s">
        <v>138</v>
      </c>
      <c r="B32" t="s">
        <v>142</v>
      </c>
    </row>
    <row r="33" spans="1:2" x14ac:dyDescent="0.25">
      <c r="A33" t="s">
        <v>138</v>
      </c>
      <c r="B33" t="s">
        <v>143</v>
      </c>
    </row>
    <row r="34" spans="1:2" x14ac:dyDescent="0.25">
      <c r="A34" t="s">
        <v>138</v>
      </c>
      <c r="B34" t="s">
        <v>144</v>
      </c>
    </row>
    <row r="35" spans="1:2" x14ac:dyDescent="0.25">
      <c r="A35" t="s">
        <v>138</v>
      </c>
      <c r="B35" t="s">
        <v>151</v>
      </c>
    </row>
    <row r="36" spans="1:2" x14ac:dyDescent="0.25">
      <c r="A36" t="s">
        <v>138</v>
      </c>
      <c r="B36" t="s">
        <v>152</v>
      </c>
    </row>
    <row r="37" spans="1:2" x14ac:dyDescent="0.25">
      <c r="A37" t="s">
        <v>138</v>
      </c>
      <c r="B37" t="s">
        <v>153</v>
      </c>
    </row>
    <row r="38" spans="1:2" x14ac:dyDescent="0.25">
      <c r="A38" t="s">
        <v>138</v>
      </c>
      <c r="B38" t="s">
        <v>154</v>
      </c>
    </row>
    <row r="39" spans="1:2" x14ac:dyDescent="0.25">
      <c r="A39" t="s">
        <v>138</v>
      </c>
      <c r="B39" t="s">
        <v>155</v>
      </c>
    </row>
    <row r="40" spans="1:2" x14ac:dyDescent="0.25">
      <c r="A40" t="s">
        <v>138</v>
      </c>
      <c r="B40" t="s">
        <v>156</v>
      </c>
    </row>
    <row r="41" spans="1:2" x14ac:dyDescent="0.25">
      <c r="A41" t="s">
        <v>157</v>
      </c>
      <c r="B41" t="s">
        <v>159</v>
      </c>
    </row>
    <row r="42" spans="1:2" x14ac:dyDescent="0.25">
      <c r="A42" t="s">
        <v>157</v>
      </c>
      <c r="B42" t="s">
        <v>160</v>
      </c>
    </row>
    <row r="43" spans="1:2" x14ac:dyDescent="0.25">
      <c r="A43" t="s">
        <v>161</v>
      </c>
      <c r="B43" t="s">
        <v>162</v>
      </c>
    </row>
    <row r="44" spans="1:2" x14ac:dyDescent="0.25">
      <c r="A44" t="s">
        <v>161</v>
      </c>
      <c r="B44" t="s">
        <v>164</v>
      </c>
    </row>
    <row r="45" spans="1:2" x14ac:dyDescent="0.25">
      <c r="A45" t="s">
        <v>166</v>
      </c>
      <c r="B45" t="s">
        <v>167</v>
      </c>
    </row>
    <row r="46" spans="1:2" x14ac:dyDescent="0.25">
      <c r="A46" t="s">
        <v>166</v>
      </c>
      <c r="B46" t="s">
        <v>168</v>
      </c>
    </row>
    <row r="47" spans="1:2" x14ac:dyDescent="0.25">
      <c r="A47" t="s">
        <v>169</v>
      </c>
      <c r="B47" t="s">
        <v>171</v>
      </c>
    </row>
    <row r="48" spans="1:2" x14ac:dyDescent="0.25">
      <c r="A48" t="s">
        <v>169</v>
      </c>
      <c r="B48" t="s">
        <v>172</v>
      </c>
    </row>
    <row r="49" spans="1:2" x14ac:dyDescent="0.25">
      <c r="A49" t="s">
        <v>173</v>
      </c>
      <c r="B49" t="s">
        <v>174</v>
      </c>
    </row>
    <row r="50" spans="1:2" x14ac:dyDescent="0.25">
      <c r="A50" t="s">
        <v>173</v>
      </c>
      <c r="B50" t="s">
        <v>175</v>
      </c>
    </row>
    <row r="51" spans="1:2" x14ac:dyDescent="0.25">
      <c r="A51" t="s">
        <v>173</v>
      </c>
      <c r="B51" t="s">
        <v>176</v>
      </c>
    </row>
    <row r="52" spans="1:2" x14ac:dyDescent="0.25">
      <c r="A52" t="s">
        <v>182</v>
      </c>
      <c r="B52" t="s">
        <v>183</v>
      </c>
    </row>
    <row r="53" spans="1:2" x14ac:dyDescent="0.25">
      <c r="A53" t="s">
        <v>182</v>
      </c>
      <c r="B53" t="s">
        <v>184</v>
      </c>
    </row>
    <row r="54" spans="1:2" x14ac:dyDescent="0.25">
      <c r="A54" t="s">
        <v>182</v>
      </c>
      <c r="B54" t="s">
        <v>185</v>
      </c>
    </row>
    <row r="55" spans="1:2" x14ac:dyDescent="0.25">
      <c r="A55" t="s">
        <v>186</v>
      </c>
      <c r="B55" t="s">
        <v>189</v>
      </c>
    </row>
    <row r="56" spans="1:2" x14ac:dyDescent="0.25">
      <c r="A56" t="s">
        <v>186</v>
      </c>
      <c r="B56" t="s">
        <v>190</v>
      </c>
    </row>
    <row r="57" spans="1:2" x14ac:dyDescent="0.25">
      <c r="A57" t="s">
        <v>186</v>
      </c>
      <c r="B57" t="s">
        <v>191</v>
      </c>
    </row>
    <row r="58" spans="1:2" x14ac:dyDescent="0.25">
      <c r="A58" t="s">
        <v>192</v>
      </c>
      <c r="B58" t="s">
        <v>195</v>
      </c>
    </row>
    <row r="59" spans="1:2" x14ac:dyDescent="0.25">
      <c r="A59" t="s">
        <v>192</v>
      </c>
      <c r="B59" t="s">
        <v>196</v>
      </c>
    </row>
    <row r="60" spans="1:2" x14ac:dyDescent="0.25">
      <c r="A60" t="s">
        <v>197</v>
      </c>
      <c r="B60" t="s">
        <v>202</v>
      </c>
    </row>
    <row r="61" spans="1:2" x14ac:dyDescent="0.25">
      <c r="A61" t="s">
        <v>197</v>
      </c>
      <c r="B61" t="s">
        <v>203</v>
      </c>
    </row>
    <row r="62" spans="1:2" x14ac:dyDescent="0.25">
      <c r="A62" t="s">
        <v>204</v>
      </c>
      <c r="B62" t="s">
        <v>205</v>
      </c>
    </row>
    <row r="63" spans="1:2" x14ac:dyDescent="0.25">
      <c r="A63" t="s">
        <v>204</v>
      </c>
      <c r="B63" t="s">
        <v>206</v>
      </c>
    </row>
    <row r="64" spans="1:2" x14ac:dyDescent="0.25">
      <c r="A64" t="s">
        <v>209</v>
      </c>
      <c r="B64" t="s">
        <v>210</v>
      </c>
    </row>
    <row r="65" spans="1:2" x14ac:dyDescent="0.25">
      <c r="A65" t="s">
        <v>221</v>
      </c>
      <c r="B65" t="s">
        <v>222</v>
      </c>
    </row>
    <row r="66" spans="1:2" x14ac:dyDescent="0.25">
      <c r="A66" t="s">
        <v>221</v>
      </c>
      <c r="B66" t="s">
        <v>223</v>
      </c>
    </row>
    <row r="67" spans="1:2" x14ac:dyDescent="0.25">
      <c r="A67" t="s">
        <v>225</v>
      </c>
      <c r="B67" t="s">
        <v>229</v>
      </c>
    </row>
    <row r="68" spans="1:2" x14ac:dyDescent="0.25">
      <c r="A68" t="s">
        <v>225</v>
      </c>
      <c r="B68" t="s">
        <v>230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tabSelected="1" workbookViewId="0">
      <selection activeCell="F11" sqref="F11"/>
    </sheetView>
  </sheetViews>
  <sheetFormatPr defaultRowHeight="15" x14ac:dyDescent="0.25"/>
  <cols>
    <col min="1" max="1" width="11.5703125" bestFit="1" customWidth="1"/>
    <col min="2" max="2" width="11.7109375" bestFit="1" customWidth="1"/>
    <col min="3" max="3" width="25.5703125" bestFit="1" customWidth="1"/>
    <col min="4" max="5" width="11.7109375" bestFit="1" customWidth="1"/>
  </cols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70</v>
      </c>
      <c r="B2" t="s">
        <v>78</v>
      </c>
      <c r="C2" t="s">
        <v>79</v>
      </c>
    </row>
    <row r="3" spans="1:5" x14ac:dyDescent="0.25">
      <c r="A3" t="s">
        <v>77</v>
      </c>
      <c r="B3" t="s">
        <v>80</v>
      </c>
      <c r="C3" t="s">
        <v>81</v>
      </c>
    </row>
    <row r="4" spans="1:5" x14ac:dyDescent="0.25">
      <c r="A4" t="s">
        <v>71</v>
      </c>
      <c r="B4" t="s">
        <v>80</v>
      </c>
      <c r="C4" t="s">
        <v>82</v>
      </c>
      <c r="D4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A2" sqref="A2:A4"/>
    </sheetView>
  </sheetViews>
  <sheetFormatPr defaultRowHeight="15" x14ac:dyDescent="0.25"/>
  <sheetData>
    <row r="1" spans="1:1" x14ac:dyDescent="0.25">
      <c r="A1" t="s">
        <v>125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zoomScale="115" zoomScaleNormal="115" workbookViewId="0"/>
  </sheetViews>
  <sheetFormatPr defaultRowHeight="15" x14ac:dyDescent="0.25"/>
  <cols>
    <col min="1" max="1" width="19" customWidth="1"/>
    <col min="2" max="2" width="12.7109375" customWidth="1"/>
    <col min="3" max="3" width="9.28515625" style="12" customWidth="1"/>
    <col min="4" max="4" width="15.140625" style="4" bestFit="1" customWidth="1"/>
  </cols>
  <sheetData>
    <row r="1" spans="1:4" x14ac:dyDescent="0.25">
      <c r="A1" s="9" t="s">
        <v>67</v>
      </c>
      <c r="B1" s="9" t="s">
        <v>63</v>
      </c>
      <c r="C1" s="11" t="s">
        <v>0</v>
      </c>
      <c r="D1" s="10" t="s">
        <v>69</v>
      </c>
    </row>
    <row r="2" spans="1:4" x14ac:dyDescent="0.25">
      <c r="A2" t="s">
        <v>16</v>
      </c>
      <c r="B2" t="s">
        <v>64</v>
      </c>
      <c r="C2" s="12">
        <v>2017</v>
      </c>
      <c r="D2" s="4">
        <v>50000</v>
      </c>
    </row>
    <row r="3" spans="1:4" x14ac:dyDescent="0.25">
      <c r="A3" t="s">
        <v>16</v>
      </c>
      <c r="B3" t="s">
        <v>64</v>
      </c>
      <c r="C3" s="12">
        <v>2018</v>
      </c>
      <c r="D3" s="4">
        <v>50000</v>
      </c>
    </row>
    <row r="4" spans="1:4" x14ac:dyDescent="0.25">
      <c r="A4" t="s">
        <v>42</v>
      </c>
      <c r="B4" t="s">
        <v>64</v>
      </c>
      <c r="C4" s="12">
        <v>2017</v>
      </c>
      <c r="D4" s="4">
        <v>0</v>
      </c>
    </row>
    <row r="5" spans="1:4" x14ac:dyDescent="0.25">
      <c r="A5" t="s">
        <v>42</v>
      </c>
      <c r="B5" t="s">
        <v>64</v>
      </c>
      <c r="C5" s="12">
        <v>2018</v>
      </c>
      <c r="D5" s="4">
        <v>0</v>
      </c>
    </row>
  </sheetData>
  <autoFilter ref="A1:D5" xr:uid="{00000000-0009-0000-0000-000009000000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3</vt:i4>
      </vt:variant>
    </vt:vector>
  </HeadingPairs>
  <TitlesOfParts>
    <vt:vector size="15" baseType="lpstr">
      <vt:lpstr>Lista_de_Parâmetros</vt:lpstr>
      <vt:lpstr>Configs</vt:lpstr>
      <vt:lpstr>Dados_Projetados</vt:lpstr>
      <vt:lpstr>HistoricoFAP</vt:lpstr>
      <vt:lpstr>Cenarios</vt:lpstr>
      <vt:lpstr>Parametros</vt:lpstr>
      <vt:lpstr>Funcoes_Inputs</vt:lpstr>
      <vt:lpstr>Funcoes_Outputs</vt:lpstr>
      <vt:lpstr>Distribuições</vt:lpstr>
      <vt:lpstr>Categorias</vt:lpstr>
      <vt:lpstr>Custos</vt:lpstr>
      <vt:lpstr>Benefícios_Capturados</vt:lpstr>
      <vt:lpstr>Ano_Inicial</vt:lpstr>
      <vt:lpstr>Anos_a_Serem_Simulados</vt:lpstr>
      <vt:lpstr>CategoriaSAT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2017-09-01T14:39:02Z</dcterms:modified>
</cp:coreProperties>
</file>