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0490" windowHeight="7680" firstSheet="1" activeTab="2"/>
  </bookViews>
  <sheets>
    <sheet name="Lista_de_Parâmetros" sheetId="6" r:id="rId1"/>
    <sheet name="Configs" sheetId="1" r:id="rId2"/>
    <sheet name="Dados_Projetados" sheetId="2" r:id="rId3"/>
    <sheet name="Cenarios" sheetId="9" r:id="rId4"/>
    <sheet name="Parametros" sheetId="4" r:id="rId5"/>
    <sheet name="Distribuições" sheetId="10" r:id="rId6"/>
    <sheet name="Custos" sheetId="8" r:id="rId7"/>
    <sheet name="Benefícios_Capturados" sheetId="3" r:id="rId8"/>
  </sheets>
  <definedNames>
    <definedName name="_xlnm._FilterDatabase" localSheetId="0" hidden="1">Lista_de_Parâmetros!$A$1:$F$5</definedName>
    <definedName name="_xlnm._FilterDatabase" localSheetId="4" hidden="1">Parametros!$A$1:$H$33</definedName>
    <definedName name="Ano_Inicial">Configs!$D$2:$D$2</definedName>
    <definedName name="Anos_a_Serem_Simulados">Configs!$A$2</definedName>
    <definedName name="CategoriaSAT">Configs!$C$2:$C$2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4" l="1"/>
  <c r="E12" i="4"/>
  <c r="D7" i="4"/>
  <c r="E17" i="4"/>
  <c r="E16" i="4"/>
  <c r="E15" i="4"/>
  <c r="E14" i="4"/>
  <c r="B5" i="9" l="1"/>
  <c r="B6" i="9"/>
  <c r="C13" i="9" l="1"/>
  <c r="C12" i="9"/>
  <c r="C11" i="9"/>
  <c r="C10" i="9"/>
  <c r="C9" i="9"/>
  <c r="C8" i="9"/>
  <c r="C7" i="9"/>
  <c r="C6" i="9"/>
  <c r="C5" i="9"/>
  <c r="C4" i="9"/>
  <c r="C3" i="9"/>
  <c r="C2" i="9"/>
  <c r="B12" i="9" l="1"/>
  <c r="B11" i="9"/>
  <c r="B10" i="9"/>
  <c r="B9" i="9"/>
  <c r="B8" i="9"/>
  <c r="B7" i="9"/>
  <c r="B13" i="9"/>
  <c r="B4" i="9"/>
  <c r="B3" i="9"/>
  <c r="B2" i="9"/>
  <c r="H2" i="1" l="1"/>
  <c r="D3" i="4" l="1"/>
  <c r="H3" i="2" l="1"/>
  <c r="F3" i="2" s="1"/>
  <c r="E3" i="2" s="1"/>
  <c r="H4" i="2"/>
  <c r="F4" i="2" s="1"/>
  <c r="E4" i="2" s="1"/>
  <c r="H5" i="2"/>
  <c r="F5" i="2" s="1"/>
  <c r="E5" i="2" s="1"/>
  <c r="H6" i="2"/>
  <c r="F6" i="2" s="1"/>
  <c r="E6" i="2" s="1"/>
  <c r="H2" i="2"/>
  <c r="F2" i="2" s="1"/>
  <c r="E2" i="2" s="1"/>
  <c r="D4" i="2"/>
  <c r="D5" i="2" s="1"/>
  <c r="D6" i="2" s="1"/>
  <c r="D3" i="2"/>
  <c r="B4" i="2" l="1"/>
  <c r="B5" i="2" s="1"/>
  <c r="B6" i="2" s="1"/>
  <c r="B3" i="2"/>
  <c r="C2" i="2"/>
  <c r="A2" i="2"/>
  <c r="A3" i="2" s="1"/>
  <c r="A4" i="2" s="1"/>
  <c r="A5" i="2" s="1"/>
  <c r="A6" i="2" s="1"/>
  <c r="C4" i="2" l="1"/>
  <c r="C3" i="2"/>
  <c r="C5" i="2" l="1"/>
  <c r="C6" i="2" l="1"/>
</calcChain>
</file>

<file path=xl/sharedStrings.xml><?xml version="1.0" encoding="utf-8"?>
<sst xmlns="http://schemas.openxmlformats.org/spreadsheetml/2006/main" count="182" uniqueCount="85">
  <si>
    <t>Ano</t>
  </si>
  <si>
    <t>Funcionarios</t>
  </si>
  <si>
    <t>FolhadePagamento</t>
  </si>
  <si>
    <t>CategoriaSAT</t>
  </si>
  <si>
    <t>AnoInicial</t>
  </si>
  <si>
    <t>AnosaSeremSimulados</t>
  </si>
  <si>
    <t>SalarioMedio</t>
  </si>
  <si>
    <t>SATProjetado</t>
  </si>
  <si>
    <t>IndiceDoSAT</t>
  </si>
  <si>
    <t>FAPProjetado</t>
  </si>
  <si>
    <t>DespesaSATProjetada</t>
  </si>
  <si>
    <t>NomeVariavel</t>
  </si>
  <si>
    <t>Parametro1</t>
  </si>
  <si>
    <t>Parametro2</t>
  </si>
  <si>
    <t>Parametro3</t>
  </si>
  <si>
    <t>Parametro4</t>
  </si>
  <si>
    <t>CNPJ</t>
  </si>
  <si>
    <t>Iniciativa1</t>
  </si>
  <si>
    <t>Distribuicao</t>
  </si>
  <si>
    <t>TaxaDeDesconto</t>
  </si>
  <si>
    <t>HorasPorDia</t>
  </si>
  <si>
    <t>CustoMDO</t>
  </si>
  <si>
    <t>PercFalta</t>
  </si>
  <si>
    <t>IniciativasTestadas</t>
  </si>
  <si>
    <t>Vacina da Gripe</t>
  </si>
  <si>
    <t>Novo Equipamento</t>
  </si>
  <si>
    <t>Descrição</t>
  </si>
  <si>
    <t>Absenteísmo</t>
  </si>
  <si>
    <t>Turnover</t>
  </si>
  <si>
    <t>FAP</t>
  </si>
  <si>
    <t>Unidade de Medida</t>
  </si>
  <si>
    <t>Nome Variavel</t>
  </si>
  <si>
    <t>NAfastMen15</t>
  </si>
  <si>
    <t>NDiasFalta</t>
  </si>
  <si>
    <t>Número Médio de Dias Afastados, quando o afastamento tem menor do que 15 dias.</t>
  </si>
  <si>
    <t>Sim</t>
  </si>
  <si>
    <t>dias</t>
  </si>
  <si>
    <t>%</t>
  </si>
  <si>
    <t>Número Médio de Dias em Falta.</t>
  </si>
  <si>
    <t>PercAfastMen15</t>
  </si>
  <si>
    <t>Percentual médio de funcionários que foi afastado por menos de 15 dias.</t>
  </si>
  <si>
    <t>Percentual médio de funcionários que faltou por menos do que 15 dias.</t>
  </si>
  <si>
    <t>Iniciativa2</t>
  </si>
  <si>
    <t>SemIniciativa</t>
  </si>
  <si>
    <t>NomeInicativa1</t>
  </si>
  <si>
    <t>NomeIniciativa2</t>
  </si>
  <si>
    <t>NomeIniciativa3</t>
  </si>
  <si>
    <t>NomeIniciativa4</t>
  </si>
  <si>
    <t>NomeIniciativa5</t>
  </si>
  <si>
    <t>NomeIniciativa6</t>
  </si>
  <si>
    <t>NomeIniciativa7</t>
  </si>
  <si>
    <t>NomeIniciativa8</t>
  </si>
  <si>
    <t>NomeIniciativa9</t>
  </si>
  <si>
    <t>NomeIniciativa10</t>
  </si>
  <si>
    <t>Iniciativa3</t>
  </si>
  <si>
    <t>Iniciativa4</t>
  </si>
  <si>
    <t>Iniciativa5</t>
  </si>
  <si>
    <t>Iniciativa6</t>
  </si>
  <si>
    <t>Iniciativa7</t>
  </si>
  <si>
    <t>Iniciativa8</t>
  </si>
  <si>
    <t>Iniciativa9</t>
  </si>
  <si>
    <t>Iniciativa10</t>
  </si>
  <si>
    <t>AnosDelay</t>
  </si>
  <si>
    <t>TodasIniciativas</t>
  </si>
  <si>
    <t>TestarIniciativasEmConjunto?</t>
  </si>
  <si>
    <t>Categoria</t>
  </si>
  <si>
    <t>Custo Total</t>
  </si>
  <si>
    <t>Replicacoes</t>
  </si>
  <si>
    <t>Simular</t>
  </si>
  <si>
    <t>Cenario</t>
  </si>
  <si>
    <t>CenarioASIS</t>
  </si>
  <si>
    <t>CustoTotal</t>
  </si>
  <si>
    <t>normal</t>
  </si>
  <si>
    <t>triangular</t>
  </si>
  <si>
    <t>Distribuição</t>
  </si>
  <si>
    <t>Parametro 1</t>
  </si>
  <si>
    <t>Parametro 2</t>
  </si>
  <si>
    <t>Parametro 3</t>
  </si>
  <si>
    <t>Parametro 4</t>
  </si>
  <si>
    <t>uniforme</t>
  </si>
  <si>
    <t>média</t>
  </si>
  <si>
    <t>desvio padrão</t>
  </si>
  <si>
    <t>mínimo</t>
  </si>
  <si>
    <t>máximo</t>
  </si>
  <si>
    <t>moda (valor mais provável)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</si>
</sst>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R$&quot;\ * #,##0.00_-;\-&quot;R$&quot;\ * #,##0.00_-;_-&quot;R$&quot;\ * &quot;-&quot;??_-;_-@_-"/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1" fillId="0" borderId="0" xfId="1" applyFont="1" applyAlignment="1">
      <alignment horizontal="center"/>
    </xf>
    <xf numFmtId="44" fontId="0" fillId="0" borderId="0" xfId="1" applyFont="1"/>
    <xf numFmtId="44" fontId="2" fillId="0" borderId="0" xfId="1" applyFont="1"/>
    <xf numFmtId="9" fontId="0" fillId="0" borderId="0" xfId="2" applyFont="1"/>
    <xf numFmtId="9" fontId="2" fillId="0" borderId="0" xfId="2" applyFont="1"/>
    <xf numFmtId="44" fontId="0" fillId="0" borderId="0" xfId="1" applyFont="1" applyAlignment="1">
      <alignment horizontal="center"/>
    </xf>
    <xf numFmtId="0" fontId="1" fillId="0" borderId="0" xfId="0" applyFont="1"/>
    <xf numFmtId="164" fontId="0" fillId="0" borderId="0" xfId="0" applyNumberFormat="1"/>
    <xf numFmtId="44" fontId="1" fillId="0" borderId="0" xfId="1" applyFont="1"/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9" sqref="C9"/>
    </sheetView>
  </sheetViews>
  <sheetFormatPr defaultRowHeight="15" x14ac:dyDescent="0.25"/>
  <cols>
    <col min="1" max="1" width="17.7109375" customWidth="1"/>
    <col min="2" max="2" width="20.5703125" customWidth="1"/>
    <col min="3" max="3" width="77.42578125" bestFit="1" customWidth="1"/>
    <col min="4" max="4" width="12.5703125" bestFit="1" customWidth="1"/>
    <col min="5" max="5" width="9" bestFit="1" customWidth="1"/>
    <col min="6" max="6" width="8.140625" customWidth="1"/>
  </cols>
  <sheetData>
    <row r="1" spans="1:6" x14ac:dyDescent="0.25">
      <c r="A1" s="9" t="s">
        <v>31</v>
      </c>
      <c r="B1" s="9" t="s">
        <v>30</v>
      </c>
      <c r="C1" s="9" t="s">
        <v>26</v>
      </c>
      <c r="D1" s="9" t="s">
        <v>27</v>
      </c>
      <c r="E1" s="9" t="s">
        <v>28</v>
      </c>
      <c r="F1" s="9" t="s">
        <v>29</v>
      </c>
    </row>
    <row r="2" spans="1:6" x14ac:dyDescent="0.25">
      <c r="A2" t="s">
        <v>32</v>
      </c>
      <c r="B2" t="s">
        <v>36</v>
      </c>
      <c r="C2" t="s">
        <v>34</v>
      </c>
      <c r="D2" t="s">
        <v>35</v>
      </c>
    </row>
    <row r="3" spans="1:6" x14ac:dyDescent="0.25">
      <c r="A3" t="s">
        <v>33</v>
      </c>
      <c r="B3" t="s">
        <v>36</v>
      </c>
      <c r="C3" t="s">
        <v>38</v>
      </c>
      <c r="D3" t="s">
        <v>35</v>
      </c>
    </row>
    <row r="4" spans="1:6" x14ac:dyDescent="0.25">
      <c r="A4" t="s">
        <v>39</v>
      </c>
      <c r="B4" t="s">
        <v>37</v>
      </c>
      <c r="C4" t="s">
        <v>40</v>
      </c>
      <c r="D4" t="s">
        <v>35</v>
      </c>
    </row>
    <row r="5" spans="1:6" x14ac:dyDescent="0.25">
      <c r="A5" t="s">
        <v>22</v>
      </c>
      <c r="B5" t="s">
        <v>37</v>
      </c>
      <c r="C5" t="s">
        <v>41</v>
      </c>
      <c r="D5" t="s">
        <v>35</v>
      </c>
    </row>
  </sheetData>
  <autoFilter ref="A1:F5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F2" sqref="F2"/>
    </sheetView>
  </sheetViews>
  <sheetFormatPr defaultRowHeight="15" x14ac:dyDescent="0.25"/>
  <cols>
    <col min="1" max="1" width="23.7109375" style="2" customWidth="1"/>
    <col min="2" max="2" width="11.42578125" style="2" bestFit="1" customWidth="1"/>
    <col min="3" max="3" width="13" style="2" customWidth="1"/>
    <col min="4" max="4" width="11.42578125" style="2" customWidth="1"/>
    <col min="5" max="5" width="10" bestFit="1" customWidth="1"/>
    <col min="6" max="6" width="15.85546875" bestFit="1" customWidth="1"/>
    <col min="7" max="7" width="17.85546875" bestFit="1" customWidth="1"/>
    <col min="8" max="8" width="27.85546875" bestFit="1" customWidth="1"/>
    <col min="9" max="9" width="17.28515625" bestFit="1" customWidth="1"/>
    <col min="10" max="10" width="18.28515625" bestFit="1" customWidth="1"/>
    <col min="11" max="16" width="16.42578125" bestFit="1" customWidth="1"/>
    <col min="17" max="17" width="15.5703125" bestFit="1" customWidth="1"/>
    <col min="18" max="18" width="16.5703125" bestFit="1" customWidth="1"/>
  </cols>
  <sheetData>
    <row r="1" spans="1:18" x14ac:dyDescent="0.25">
      <c r="A1" s="1" t="s">
        <v>5</v>
      </c>
      <c r="B1" s="1" t="s">
        <v>67</v>
      </c>
      <c r="C1" s="1" t="s">
        <v>3</v>
      </c>
      <c r="D1" s="1" t="s">
        <v>4</v>
      </c>
      <c r="E1" s="1" t="s">
        <v>16</v>
      </c>
      <c r="F1" s="1" t="s">
        <v>19</v>
      </c>
      <c r="G1" s="1" t="s">
        <v>23</v>
      </c>
      <c r="H1" s="1" t="s">
        <v>64</v>
      </c>
      <c r="I1" s="1" t="s">
        <v>44</v>
      </c>
      <c r="J1" s="1" t="s">
        <v>45</v>
      </c>
      <c r="K1" s="1" t="s">
        <v>46</v>
      </c>
      <c r="L1" s="1" t="s">
        <v>47</v>
      </c>
      <c r="M1" s="1" t="s">
        <v>48</v>
      </c>
      <c r="N1" s="1" t="s">
        <v>49</v>
      </c>
      <c r="O1" s="1" t="s">
        <v>50</v>
      </c>
      <c r="P1" s="1" t="s">
        <v>51</v>
      </c>
      <c r="Q1" s="1" t="s">
        <v>52</v>
      </c>
      <c r="R1" s="1" t="s">
        <v>53</v>
      </c>
    </row>
    <row r="2" spans="1:18" x14ac:dyDescent="0.25">
      <c r="A2" s="2">
        <v>5</v>
      </c>
      <c r="B2" s="2">
        <v>1000</v>
      </c>
      <c r="C2" s="2">
        <v>3</v>
      </c>
      <c r="D2" s="1">
        <v>2017</v>
      </c>
      <c r="E2">
        <v>123412321</v>
      </c>
      <c r="F2">
        <v>0.1</v>
      </c>
      <c r="G2">
        <v>2</v>
      </c>
      <c r="H2" t="b">
        <f>TRUE()</f>
        <v>1</v>
      </c>
      <c r="I2" t="s">
        <v>24</v>
      </c>
      <c r="J2" t="s">
        <v>25</v>
      </c>
    </row>
    <row r="3" spans="1:18" x14ac:dyDescent="0.25">
      <c r="D3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abSelected="1" workbookViewId="0">
      <selection activeCell="F12" sqref="F12"/>
    </sheetView>
  </sheetViews>
  <sheetFormatPr defaultRowHeight="15" x14ac:dyDescent="0.25"/>
  <cols>
    <col min="1" max="1" width="8" style="2" customWidth="1"/>
    <col min="2" max="2" width="12.7109375" style="2" customWidth="1"/>
    <col min="3" max="3" width="19.28515625" style="2" bestFit="1" customWidth="1"/>
    <col min="4" max="4" width="15.140625" style="4" customWidth="1"/>
    <col min="5" max="5" width="22.140625" style="4" bestFit="1" customWidth="1"/>
    <col min="6" max="6" width="15" style="4" customWidth="1"/>
    <col min="7" max="7" width="13.140625" bestFit="1" customWidth="1"/>
    <col min="8" max="8" width="13.42578125" customWidth="1"/>
    <col min="9" max="9" width="13.42578125" bestFit="1" customWidth="1"/>
    <col min="10" max="10" width="12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3" t="s">
        <v>6</v>
      </c>
      <c r="E1" s="3" t="s">
        <v>10</v>
      </c>
      <c r="F1" s="3" t="s">
        <v>7</v>
      </c>
      <c r="G1" s="1" t="s">
        <v>9</v>
      </c>
      <c r="H1" s="1" t="s">
        <v>8</v>
      </c>
      <c r="I1" s="3" t="s">
        <v>20</v>
      </c>
      <c r="J1" s="3" t="s">
        <v>21</v>
      </c>
    </row>
    <row r="2" spans="1:10" x14ac:dyDescent="0.25">
      <c r="A2" s="2">
        <f>Ano_Inicial</f>
        <v>2017</v>
      </c>
      <c r="B2" s="2">
        <v>3000</v>
      </c>
      <c r="C2" s="8">
        <f>B2*850</f>
        <v>2550000</v>
      </c>
      <c r="D2" s="5">
        <v>750</v>
      </c>
      <c r="E2" s="5">
        <f>F2*C2</f>
        <v>153000</v>
      </c>
      <c r="F2" s="7">
        <f>G2*H2</f>
        <v>0.06</v>
      </c>
      <c r="G2" s="6">
        <v>0.02</v>
      </c>
      <c r="H2">
        <f t="shared" ref="H2:H6" si="0">CategoriaSAT</f>
        <v>3</v>
      </c>
      <c r="I2">
        <v>8</v>
      </c>
      <c r="J2">
        <v>20</v>
      </c>
    </row>
    <row r="3" spans="1:10" x14ac:dyDescent="0.25">
      <c r="A3" s="2">
        <f t="shared" ref="A3:A6" si="1">IFERROR(IF(A2+1&lt;=Anos_a_Serem_Simulados+Ano_Inicial-1,A2+1,""),"")</f>
        <v>2018</v>
      </c>
      <c r="B3" s="2">
        <f>ROUND(B2*1.005,0)</f>
        <v>3015</v>
      </c>
      <c r="C3" s="8">
        <f t="shared" ref="C3:C6" si="2">B3*850</f>
        <v>2562750</v>
      </c>
      <c r="D3" s="4">
        <f>ROUND(D2*1.08,2)</f>
        <v>810</v>
      </c>
      <c r="E3" s="5">
        <f t="shared" ref="E3:E6" si="3">F3*C3</f>
        <v>153765</v>
      </c>
      <c r="F3" s="7">
        <f t="shared" ref="F3:F6" si="4">G3*H3</f>
        <v>0.06</v>
      </c>
      <c r="G3" s="6">
        <v>0.02</v>
      </c>
      <c r="H3">
        <f t="shared" si="0"/>
        <v>3</v>
      </c>
      <c r="I3">
        <v>8</v>
      </c>
      <c r="J3">
        <v>20</v>
      </c>
    </row>
    <row r="4" spans="1:10" x14ac:dyDescent="0.25">
      <c r="A4" s="2">
        <f t="shared" si="1"/>
        <v>2019</v>
      </c>
      <c r="B4" s="2">
        <f t="shared" ref="B4:B6" si="5">ROUND(B3*1.005,0)</f>
        <v>3030</v>
      </c>
      <c r="C4" s="8">
        <f t="shared" si="2"/>
        <v>2575500</v>
      </c>
      <c r="D4" s="4">
        <f t="shared" ref="D4:D6" si="6">ROUND(D3*1.08,2)</f>
        <v>874.8</v>
      </c>
      <c r="E4" s="5">
        <f t="shared" si="3"/>
        <v>154530</v>
      </c>
      <c r="F4" s="7">
        <f t="shared" si="4"/>
        <v>0.06</v>
      </c>
      <c r="G4" s="6">
        <v>0.02</v>
      </c>
      <c r="H4">
        <f t="shared" si="0"/>
        <v>3</v>
      </c>
      <c r="I4">
        <v>8</v>
      </c>
      <c r="J4">
        <v>20</v>
      </c>
    </row>
    <row r="5" spans="1:10" x14ac:dyDescent="0.25">
      <c r="A5" s="2">
        <f t="shared" si="1"/>
        <v>2020</v>
      </c>
      <c r="B5" s="2">
        <f t="shared" si="5"/>
        <v>3045</v>
      </c>
      <c r="C5" s="8">
        <f t="shared" si="2"/>
        <v>2588250</v>
      </c>
      <c r="D5" s="4">
        <f t="shared" si="6"/>
        <v>944.78</v>
      </c>
      <c r="E5" s="5">
        <f t="shared" si="3"/>
        <v>155295</v>
      </c>
      <c r="F5" s="7">
        <f t="shared" si="4"/>
        <v>0.06</v>
      </c>
      <c r="G5" s="6">
        <v>0.02</v>
      </c>
      <c r="H5">
        <f t="shared" si="0"/>
        <v>3</v>
      </c>
      <c r="I5">
        <v>8</v>
      </c>
      <c r="J5">
        <v>20</v>
      </c>
    </row>
    <row r="6" spans="1:10" x14ac:dyDescent="0.25">
      <c r="A6" s="2">
        <f t="shared" si="1"/>
        <v>2021</v>
      </c>
      <c r="B6" s="2">
        <f t="shared" si="5"/>
        <v>3060</v>
      </c>
      <c r="C6" s="8">
        <f t="shared" si="2"/>
        <v>2601000</v>
      </c>
      <c r="D6" s="4">
        <f t="shared" si="6"/>
        <v>1020.36</v>
      </c>
      <c r="E6" s="5">
        <f t="shared" si="3"/>
        <v>156060</v>
      </c>
      <c r="F6" s="7">
        <f t="shared" si="4"/>
        <v>0.06</v>
      </c>
      <c r="G6" s="6">
        <v>0.02</v>
      </c>
      <c r="H6">
        <f t="shared" si="0"/>
        <v>3</v>
      </c>
      <c r="I6">
        <v>8</v>
      </c>
      <c r="J6">
        <v>20</v>
      </c>
    </row>
    <row r="7" spans="1:10" x14ac:dyDescent="0.25">
      <c r="C7" s="8"/>
      <c r="E7" s="5"/>
      <c r="F7" s="7"/>
      <c r="G7" s="6"/>
    </row>
    <row r="8" spans="1:10" x14ac:dyDescent="0.25">
      <c r="C8" s="8"/>
      <c r="E8" s="5"/>
      <c r="F8" s="7"/>
      <c r="G8" s="6"/>
    </row>
    <row r="9" spans="1:10" x14ac:dyDescent="0.25">
      <c r="C9" s="8"/>
      <c r="E9" s="5"/>
      <c r="F9" s="7"/>
      <c r="G9" s="6"/>
    </row>
    <row r="10" spans="1:10" x14ac:dyDescent="0.25">
      <c r="C10" s="8"/>
      <c r="E10" s="5"/>
      <c r="F10" s="7"/>
      <c r="G10" s="6"/>
    </row>
    <row r="11" spans="1:10" x14ac:dyDescent="0.25">
      <c r="C11" s="8"/>
      <c r="E11" s="5"/>
      <c r="F11" s="7"/>
      <c r="G11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A14" sqref="A14"/>
    </sheetView>
  </sheetViews>
  <sheetFormatPr defaultRowHeight="15" x14ac:dyDescent="0.25"/>
  <cols>
    <col min="1" max="1" width="20.5703125" customWidth="1"/>
    <col min="2" max="2" width="13" customWidth="1"/>
    <col min="3" max="3" width="15.28515625" customWidth="1"/>
  </cols>
  <sheetData>
    <row r="1" spans="1:3" x14ac:dyDescent="0.25">
      <c r="A1" s="9" t="s">
        <v>69</v>
      </c>
      <c r="B1" s="9" t="s">
        <v>68</v>
      </c>
      <c r="C1" s="9" t="s">
        <v>70</v>
      </c>
    </row>
    <row r="2" spans="1:3" x14ac:dyDescent="0.25">
      <c r="A2" s="9" t="s">
        <v>43</v>
      </c>
      <c r="B2" t="b">
        <f>TRUE</f>
        <v>1</v>
      </c>
      <c r="C2" t="b">
        <f>TRUE</f>
        <v>1</v>
      </c>
    </row>
    <row r="3" spans="1:3" x14ac:dyDescent="0.25">
      <c r="A3" s="9" t="s">
        <v>17</v>
      </c>
      <c r="B3" t="b">
        <f>TRUE</f>
        <v>1</v>
      </c>
      <c r="C3" t="b">
        <f>FALSE</f>
        <v>0</v>
      </c>
    </row>
    <row r="4" spans="1:3" x14ac:dyDescent="0.25">
      <c r="A4" s="9" t="s">
        <v>42</v>
      </c>
      <c r="B4" t="b">
        <f>TRUE</f>
        <v>1</v>
      </c>
      <c r="C4" t="b">
        <f>FALSE</f>
        <v>0</v>
      </c>
    </row>
    <row r="5" spans="1:3" x14ac:dyDescent="0.25">
      <c r="A5" s="9" t="s">
        <v>54</v>
      </c>
      <c r="B5" t="b">
        <f>FALSE</f>
        <v>0</v>
      </c>
      <c r="C5" t="b">
        <f>FALSE</f>
        <v>0</v>
      </c>
    </row>
    <row r="6" spans="1:3" x14ac:dyDescent="0.25">
      <c r="A6" s="9" t="s">
        <v>55</v>
      </c>
      <c r="B6" t="b">
        <f>FALSE</f>
        <v>0</v>
      </c>
      <c r="C6" t="b">
        <f>FALSE</f>
        <v>0</v>
      </c>
    </row>
    <row r="7" spans="1:3" x14ac:dyDescent="0.25">
      <c r="A7" s="9" t="s">
        <v>56</v>
      </c>
      <c r="B7" t="b">
        <f>FALSE</f>
        <v>0</v>
      </c>
      <c r="C7" t="b">
        <f>FALSE</f>
        <v>0</v>
      </c>
    </row>
    <row r="8" spans="1:3" x14ac:dyDescent="0.25">
      <c r="A8" s="9" t="s">
        <v>57</v>
      </c>
      <c r="B8" t="b">
        <f>FALSE</f>
        <v>0</v>
      </c>
      <c r="C8" t="b">
        <f>FALSE</f>
        <v>0</v>
      </c>
    </row>
    <row r="9" spans="1:3" x14ac:dyDescent="0.25">
      <c r="A9" s="9" t="s">
        <v>58</v>
      </c>
      <c r="B9" t="b">
        <f>FALSE</f>
        <v>0</v>
      </c>
      <c r="C9" t="b">
        <f>FALSE</f>
        <v>0</v>
      </c>
    </row>
    <row r="10" spans="1:3" x14ac:dyDescent="0.25">
      <c r="A10" s="9" t="s">
        <v>59</v>
      </c>
      <c r="B10" t="b">
        <f>FALSE</f>
        <v>0</v>
      </c>
      <c r="C10" t="b">
        <f>FALSE</f>
        <v>0</v>
      </c>
    </row>
    <row r="11" spans="1:3" x14ac:dyDescent="0.25">
      <c r="A11" s="9" t="s">
        <v>60</v>
      </c>
      <c r="B11" t="b">
        <f>FALSE</f>
        <v>0</v>
      </c>
      <c r="C11" t="b">
        <f>FALSE</f>
        <v>0</v>
      </c>
    </row>
    <row r="12" spans="1:3" x14ac:dyDescent="0.25">
      <c r="A12" s="9" t="s">
        <v>61</v>
      </c>
      <c r="B12" t="b">
        <f>FALSE</f>
        <v>0</v>
      </c>
      <c r="C12" t="b">
        <f>FALSE</f>
        <v>0</v>
      </c>
    </row>
    <row r="13" spans="1:3" x14ac:dyDescent="0.25">
      <c r="A13" s="9" t="s">
        <v>63</v>
      </c>
      <c r="B13" t="b">
        <f>TRUE</f>
        <v>1</v>
      </c>
      <c r="C13" t="b">
        <f>FALSE</f>
        <v>0</v>
      </c>
    </row>
    <row r="14" spans="1:3" x14ac:dyDescent="0.25">
      <c r="A14" s="9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zoomScale="115" zoomScaleNormal="115" workbookViewId="0"/>
  </sheetViews>
  <sheetFormatPr defaultRowHeight="15" x14ac:dyDescent="0.25"/>
  <cols>
    <col min="1" max="1" width="17.28515625" customWidth="1"/>
    <col min="2" max="2" width="13.85546875" bestFit="1" customWidth="1"/>
    <col min="3" max="3" width="13.5703125" bestFit="1" customWidth="1"/>
    <col min="4" max="4" width="13.7109375" customWidth="1"/>
    <col min="5" max="6" width="13.5703125" bestFit="1" customWidth="1"/>
    <col min="7" max="7" width="12.7109375" bestFit="1" customWidth="1"/>
    <col min="8" max="8" width="19.42578125" customWidth="1"/>
  </cols>
  <sheetData>
    <row r="1" spans="1:8" x14ac:dyDescent="0.25">
      <c r="A1" s="9" t="s">
        <v>11</v>
      </c>
      <c r="B1" s="9" t="s">
        <v>18</v>
      </c>
      <c r="C1" s="9" t="s">
        <v>12</v>
      </c>
      <c r="D1" s="9" t="s">
        <v>13</v>
      </c>
      <c r="E1" s="9" t="s">
        <v>14</v>
      </c>
      <c r="F1" s="9" t="s">
        <v>15</v>
      </c>
      <c r="G1" s="9" t="s">
        <v>62</v>
      </c>
      <c r="H1" s="9" t="s">
        <v>69</v>
      </c>
    </row>
    <row r="2" spans="1:8" x14ac:dyDescent="0.25">
      <c r="A2" t="s">
        <v>32</v>
      </c>
      <c r="B2" t="s">
        <v>72</v>
      </c>
      <c r="C2">
        <v>10</v>
      </c>
      <c r="D2">
        <v>3</v>
      </c>
      <c r="G2">
        <v>0</v>
      </c>
      <c r="H2" t="s">
        <v>43</v>
      </c>
    </row>
    <row r="3" spans="1:8" x14ac:dyDescent="0.25">
      <c r="A3" t="s">
        <v>33</v>
      </c>
      <c r="B3" t="s">
        <v>72</v>
      </c>
      <c r="C3" s="10">
        <v>20</v>
      </c>
      <c r="D3" s="10">
        <f>D2*1.1</f>
        <v>3.3000000000000003</v>
      </c>
      <c r="G3">
        <v>0</v>
      </c>
      <c r="H3" t="s">
        <v>43</v>
      </c>
    </row>
    <row r="4" spans="1:8" x14ac:dyDescent="0.25">
      <c r="A4" t="s">
        <v>39</v>
      </c>
      <c r="B4" t="s">
        <v>72</v>
      </c>
      <c r="C4">
        <v>0.1</v>
      </c>
      <c r="D4">
        <v>1E-3</v>
      </c>
      <c r="G4">
        <v>0</v>
      </c>
      <c r="H4" t="s">
        <v>43</v>
      </c>
    </row>
    <row r="5" spans="1:8" x14ac:dyDescent="0.25">
      <c r="A5" t="s">
        <v>22</v>
      </c>
      <c r="B5" t="s">
        <v>72</v>
      </c>
      <c r="C5">
        <v>0.1</v>
      </c>
      <c r="D5">
        <v>1E-3</v>
      </c>
      <c r="G5">
        <v>0</v>
      </c>
      <c r="H5" t="s">
        <v>43</v>
      </c>
    </row>
    <row r="6" spans="1:8" x14ac:dyDescent="0.25">
      <c r="A6" t="s">
        <v>32</v>
      </c>
      <c r="B6" t="s">
        <v>72</v>
      </c>
      <c r="C6">
        <v>8</v>
      </c>
      <c r="D6">
        <v>2</v>
      </c>
      <c r="G6">
        <v>1</v>
      </c>
      <c r="H6" t="s">
        <v>17</v>
      </c>
    </row>
    <row r="7" spans="1:8" x14ac:dyDescent="0.25">
      <c r="A7" t="s">
        <v>33</v>
      </c>
      <c r="B7" t="s">
        <v>72</v>
      </c>
      <c r="C7" s="10">
        <v>20</v>
      </c>
      <c r="D7" s="10">
        <f>D6*1.1</f>
        <v>2.2000000000000002</v>
      </c>
      <c r="G7">
        <v>0</v>
      </c>
      <c r="H7" t="s">
        <v>17</v>
      </c>
    </row>
    <row r="8" spans="1:8" x14ac:dyDescent="0.25">
      <c r="A8" t="s">
        <v>39</v>
      </c>
      <c r="B8" t="s">
        <v>72</v>
      </c>
      <c r="C8">
        <v>0.05</v>
      </c>
      <c r="D8">
        <v>1E-3</v>
      </c>
      <c r="G8">
        <v>2</v>
      </c>
      <c r="H8" t="s">
        <v>17</v>
      </c>
    </row>
    <row r="9" spans="1:8" x14ac:dyDescent="0.25">
      <c r="A9" t="s">
        <v>22</v>
      </c>
      <c r="B9" t="s">
        <v>72</v>
      </c>
      <c r="C9">
        <v>0.05</v>
      </c>
      <c r="D9">
        <v>1E-3</v>
      </c>
      <c r="G9">
        <v>0</v>
      </c>
      <c r="H9" t="s">
        <v>17</v>
      </c>
    </row>
    <row r="10" spans="1:8" x14ac:dyDescent="0.25">
      <c r="A10" t="s">
        <v>32</v>
      </c>
      <c r="B10" t="s">
        <v>72</v>
      </c>
      <c r="C10">
        <v>8</v>
      </c>
      <c r="D10">
        <v>10</v>
      </c>
      <c r="G10">
        <v>2</v>
      </c>
      <c r="H10" t="s">
        <v>42</v>
      </c>
    </row>
    <row r="11" spans="1:8" x14ac:dyDescent="0.25">
      <c r="A11" t="s">
        <v>33</v>
      </c>
      <c r="B11" t="s">
        <v>79</v>
      </c>
      <c r="C11" s="10">
        <v>8</v>
      </c>
      <c r="D11" s="10">
        <v>10</v>
      </c>
      <c r="G11">
        <v>2</v>
      </c>
      <c r="H11" t="s">
        <v>42</v>
      </c>
    </row>
    <row r="12" spans="1:8" x14ac:dyDescent="0.25">
      <c r="A12" t="s">
        <v>39</v>
      </c>
      <c r="B12" t="s">
        <v>73</v>
      </c>
      <c r="C12">
        <v>0.05</v>
      </c>
      <c r="D12">
        <v>0.08</v>
      </c>
      <c r="E12">
        <f t="shared" ref="E12:E17" si="0">D12*1.2</f>
        <v>9.6000000000000002E-2</v>
      </c>
      <c r="G12">
        <v>2</v>
      </c>
      <c r="H12" t="s">
        <v>42</v>
      </c>
    </row>
    <row r="13" spans="1:8" x14ac:dyDescent="0.25">
      <c r="A13" t="s">
        <v>22</v>
      </c>
      <c r="B13" t="s">
        <v>73</v>
      </c>
      <c r="C13">
        <v>0.05</v>
      </c>
      <c r="D13">
        <v>0.08</v>
      </c>
      <c r="E13">
        <f t="shared" si="0"/>
        <v>9.6000000000000002E-2</v>
      </c>
      <c r="G13">
        <v>0</v>
      </c>
      <c r="H13" t="s">
        <v>42</v>
      </c>
    </row>
    <row r="14" spans="1:8" x14ac:dyDescent="0.25">
      <c r="A14" t="s">
        <v>32</v>
      </c>
      <c r="B14" t="s">
        <v>73</v>
      </c>
      <c r="C14">
        <v>5</v>
      </c>
      <c r="D14">
        <v>7</v>
      </c>
      <c r="E14">
        <f t="shared" si="0"/>
        <v>8.4</v>
      </c>
      <c r="G14">
        <v>0</v>
      </c>
      <c r="H14" s="9" t="s">
        <v>63</v>
      </c>
    </row>
    <row r="15" spans="1:8" x14ac:dyDescent="0.25">
      <c r="A15" t="s">
        <v>33</v>
      </c>
      <c r="B15" t="s">
        <v>73</v>
      </c>
      <c r="C15" s="10">
        <v>9</v>
      </c>
      <c r="D15" s="10">
        <v>10</v>
      </c>
      <c r="E15">
        <f t="shared" si="0"/>
        <v>12</v>
      </c>
      <c r="G15">
        <v>2</v>
      </c>
      <c r="H15" s="9" t="s">
        <v>63</v>
      </c>
    </row>
    <row r="16" spans="1:8" x14ac:dyDescent="0.25">
      <c r="A16" t="s">
        <v>39</v>
      </c>
      <c r="B16" t="s">
        <v>73</v>
      </c>
      <c r="C16">
        <v>0.05</v>
      </c>
      <c r="D16">
        <v>0.08</v>
      </c>
      <c r="E16">
        <f t="shared" si="0"/>
        <v>9.6000000000000002E-2</v>
      </c>
      <c r="G16">
        <v>2</v>
      </c>
      <c r="H16" s="9" t="s">
        <v>63</v>
      </c>
    </row>
    <row r="17" spans="1:8" x14ac:dyDescent="0.25">
      <c r="A17" t="s">
        <v>22</v>
      </c>
      <c r="B17" t="s">
        <v>73</v>
      </c>
      <c r="C17">
        <v>0.05</v>
      </c>
      <c r="D17">
        <v>0.08</v>
      </c>
      <c r="E17">
        <f t="shared" si="0"/>
        <v>9.6000000000000002E-2</v>
      </c>
      <c r="G17">
        <v>2</v>
      </c>
      <c r="H17" s="9" t="s">
        <v>63</v>
      </c>
    </row>
    <row r="19" spans="1:8" x14ac:dyDescent="0.25">
      <c r="C19" s="10"/>
      <c r="D19" s="10"/>
    </row>
    <row r="21" spans="1:8" x14ac:dyDescent="0.25">
      <c r="C21" s="10"/>
      <c r="D21" s="10"/>
    </row>
    <row r="25" spans="1:8" x14ac:dyDescent="0.25">
      <c r="H25" s="9"/>
    </row>
    <row r="28" spans="1:8" x14ac:dyDescent="0.25">
      <c r="C28" s="10"/>
      <c r="D28" s="10"/>
    </row>
    <row r="30" spans="1:8" x14ac:dyDescent="0.25">
      <c r="C30" s="10"/>
      <c r="D30" s="10"/>
    </row>
  </sheetData>
  <autoFilter ref="A1:H33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>
      <selection activeCell="C5" sqref="C5"/>
    </sheetView>
  </sheetViews>
  <sheetFormatPr defaultRowHeight="15" x14ac:dyDescent="0.25"/>
  <cols>
    <col min="1" max="1" width="11.5703125" bestFit="1" customWidth="1"/>
    <col min="2" max="2" width="11.7109375" bestFit="1" customWidth="1"/>
    <col min="3" max="3" width="25.5703125" bestFit="1" customWidth="1"/>
    <col min="4" max="5" width="11.7109375" bestFit="1" customWidth="1"/>
  </cols>
  <sheetData>
    <row r="1" spans="1:5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</row>
    <row r="2" spans="1:5" x14ac:dyDescent="0.25">
      <c r="A2" t="s">
        <v>72</v>
      </c>
      <c r="B2" t="s">
        <v>80</v>
      </c>
      <c r="C2" t="s">
        <v>81</v>
      </c>
    </row>
    <row r="3" spans="1:5" x14ac:dyDescent="0.25">
      <c r="A3" t="s">
        <v>79</v>
      </c>
      <c r="B3" t="s">
        <v>82</v>
      </c>
      <c r="C3" t="s">
        <v>83</v>
      </c>
    </row>
    <row r="4" spans="1:5" x14ac:dyDescent="0.25">
      <c r="A4" t="s">
        <v>73</v>
      </c>
      <c r="B4" t="s">
        <v>82</v>
      </c>
      <c r="C4" t="s">
        <v>84</v>
      </c>
      <c r="D4" t="s">
        <v>83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zoomScale="115" zoomScaleNormal="115" workbookViewId="0">
      <selection activeCell="D7" sqref="D7"/>
    </sheetView>
  </sheetViews>
  <sheetFormatPr defaultRowHeight="15" x14ac:dyDescent="0.25"/>
  <cols>
    <col min="1" max="1" width="19" customWidth="1"/>
    <col min="2" max="2" width="12.7109375" customWidth="1"/>
    <col min="3" max="3" width="9.28515625" style="13" customWidth="1"/>
    <col min="4" max="4" width="15.140625" style="4" bestFit="1" customWidth="1"/>
  </cols>
  <sheetData>
    <row r="1" spans="1:4" x14ac:dyDescent="0.25">
      <c r="A1" s="9" t="s">
        <v>69</v>
      </c>
      <c r="B1" s="9" t="s">
        <v>65</v>
      </c>
      <c r="C1" s="12" t="s">
        <v>0</v>
      </c>
      <c r="D1" s="11" t="s">
        <v>71</v>
      </c>
    </row>
    <row r="2" spans="1:4" x14ac:dyDescent="0.25">
      <c r="A2" t="s">
        <v>17</v>
      </c>
      <c r="B2" t="s">
        <v>66</v>
      </c>
      <c r="C2" s="13">
        <v>2017</v>
      </c>
      <c r="D2" s="4">
        <v>50000</v>
      </c>
    </row>
    <row r="3" spans="1:4" x14ac:dyDescent="0.25">
      <c r="A3" t="s">
        <v>17</v>
      </c>
      <c r="B3" t="s">
        <v>66</v>
      </c>
      <c r="C3" s="13">
        <v>2018</v>
      </c>
      <c r="D3" s="4">
        <v>50000</v>
      </c>
    </row>
    <row r="4" spans="1:4" x14ac:dyDescent="0.25">
      <c r="A4" t="s">
        <v>17</v>
      </c>
      <c r="B4" t="s">
        <v>66</v>
      </c>
      <c r="C4" s="13">
        <v>2019</v>
      </c>
      <c r="D4" s="4">
        <v>50000</v>
      </c>
    </row>
    <row r="5" spans="1:4" x14ac:dyDescent="0.25">
      <c r="A5" t="s">
        <v>17</v>
      </c>
      <c r="B5" t="s">
        <v>66</v>
      </c>
      <c r="C5" s="13">
        <v>2020</v>
      </c>
      <c r="D5" s="4">
        <v>50000</v>
      </c>
    </row>
    <row r="6" spans="1:4" x14ac:dyDescent="0.25">
      <c r="A6" t="s">
        <v>17</v>
      </c>
      <c r="B6" t="s">
        <v>66</v>
      </c>
      <c r="C6" s="13">
        <v>2021</v>
      </c>
      <c r="D6" s="4">
        <v>50000</v>
      </c>
    </row>
    <row r="7" spans="1:4" x14ac:dyDescent="0.25">
      <c r="A7" t="s">
        <v>42</v>
      </c>
      <c r="B7" t="s">
        <v>66</v>
      </c>
      <c r="C7" s="13">
        <v>2017</v>
      </c>
      <c r="D7" s="4">
        <v>800000</v>
      </c>
    </row>
    <row r="8" spans="1:4" x14ac:dyDescent="0.25">
      <c r="A8" t="s">
        <v>42</v>
      </c>
      <c r="B8" t="s">
        <v>66</v>
      </c>
      <c r="C8" s="13">
        <v>2018</v>
      </c>
      <c r="D8" s="4">
        <v>800000</v>
      </c>
    </row>
    <row r="9" spans="1:4" x14ac:dyDescent="0.25">
      <c r="A9" t="s">
        <v>42</v>
      </c>
      <c r="B9" t="s">
        <v>66</v>
      </c>
      <c r="C9" s="13">
        <v>2019</v>
      </c>
      <c r="D9" s="4">
        <v>800000</v>
      </c>
    </row>
    <row r="10" spans="1:4" x14ac:dyDescent="0.25">
      <c r="A10" t="s">
        <v>42</v>
      </c>
      <c r="B10" t="s">
        <v>66</v>
      </c>
      <c r="C10" s="13">
        <v>2020</v>
      </c>
      <c r="D10" s="4">
        <v>800000</v>
      </c>
    </row>
    <row r="11" spans="1:4" x14ac:dyDescent="0.25">
      <c r="A11" t="s">
        <v>42</v>
      </c>
      <c r="B11" t="s">
        <v>66</v>
      </c>
      <c r="C11" s="13">
        <v>2021</v>
      </c>
      <c r="D11" s="4">
        <v>800000</v>
      </c>
    </row>
    <row r="12" spans="1:4" x14ac:dyDescent="0.25">
      <c r="A12" t="s">
        <v>43</v>
      </c>
      <c r="B12" t="s">
        <v>66</v>
      </c>
      <c r="C12" s="13">
        <v>2017</v>
      </c>
      <c r="D12" s="4">
        <v>0</v>
      </c>
    </row>
    <row r="13" spans="1:4" x14ac:dyDescent="0.25">
      <c r="A13" t="s">
        <v>43</v>
      </c>
      <c r="B13" t="s">
        <v>66</v>
      </c>
      <c r="C13" s="13">
        <v>2018</v>
      </c>
      <c r="D13" s="4">
        <v>0</v>
      </c>
    </row>
    <row r="14" spans="1:4" x14ac:dyDescent="0.25">
      <c r="A14" t="s">
        <v>43</v>
      </c>
      <c r="B14" t="s">
        <v>66</v>
      </c>
      <c r="C14" s="13">
        <v>2019</v>
      </c>
      <c r="D14" s="4">
        <v>0</v>
      </c>
    </row>
    <row r="15" spans="1:4" x14ac:dyDescent="0.25">
      <c r="A15" t="s">
        <v>43</v>
      </c>
      <c r="B15" t="s">
        <v>66</v>
      </c>
      <c r="C15" s="13">
        <v>2020</v>
      </c>
      <c r="D15" s="4">
        <v>0</v>
      </c>
    </row>
    <row r="16" spans="1:4" x14ac:dyDescent="0.25">
      <c r="A16" t="s">
        <v>43</v>
      </c>
      <c r="B16" t="s">
        <v>66</v>
      </c>
      <c r="C16" s="13">
        <v>2021</v>
      </c>
      <c r="D16" s="4">
        <v>0</v>
      </c>
    </row>
    <row r="17" spans="1:4" x14ac:dyDescent="0.25">
      <c r="A17" s="9" t="s">
        <v>63</v>
      </c>
      <c r="B17" t="s">
        <v>66</v>
      </c>
      <c r="C17" s="13">
        <v>2017</v>
      </c>
      <c r="D17" s="4">
        <v>150000</v>
      </c>
    </row>
    <row r="18" spans="1:4" x14ac:dyDescent="0.25">
      <c r="A18" s="9" t="s">
        <v>63</v>
      </c>
      <c r="B18" t="s">
        <v>66</v>
      </c>
      <c r="C18" s="13">
        <v>2018</v>
      </c>
      <c r="D18" s="4">
        <v>150000</v>
      </c>
    </row>
    <row r="19" spans="1:4" x14ac:dyDescent="0.25">
      <c r="A19" s="9" t="s">
        <v>63</v>
      </c>
      <c r="B19" t="s">
        <v>66</v>
      </c>
      <c r="C19" s="13">
        <v>2019</v>
      </c>
      <c r="D19" s="4">
        <v>150000</v>
      </c>
    </row>
    <row r="20" spans="1:4" x14ac:dyDescent="0.25">
      <c r="A20" s="9" t="s">
        <v>63</v>
      </c>
      <c r="B20" t="s">
        <v>66</v>
      </c>
      <c r="C20" s="13">
        <v>2020</v>
      </c>
      <c r="D20" s="4">
        <v>150000</v>
      </c>
    </row>
    <row r="21" spans="1:4" x14ac:dyDescent="0.25">
      <c r="A21" s="9" t="s">
        <v>63</v>
      </c>
      <c r="B21" t="s">
        <v>66</v>
      </c>
      <c r="C21" s="13">
        <v>2021</v>
      </c>
      <c r="D21" s="4">
        <v>150000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3</vt:i4>
      </vt:variant>
    </vt:vector>
  </HeadingPairs>
  <TitlesOfParts>
    <vt:vector size="11" baseType="lpstr">
      <vt:lpstr>Lista_de_Parâmetros</vt:lpstr>
      <vt:lpstr>Configs</vt:lpstr>
      <vt:lpstr>Dados_Projetados</vt:lpstr>
      <vt:lpstr>Cenarios</vt:lpstr>
      <vt:lpstr>Parametros</vt:lpstr>
      <vt:lpstr>Distribuições</vt:lpstr>
      <vt:lpstr>Custos</vt:lpstr>
      <vt:lpstr>Benefícios_Capturados</vt:lpstr>
      <vt:lpstr>Ano_Inicial</vt:lpstr>
      <vt:lpstr>Anos_a_Serem_Simulados</vt:lpstr>
      <vt:lpstr>CategoriaSAT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2017-07-10T19:17:12Z</dcterms:modified>
</cp:coreProperties>
</file>