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aquacast/data/feed_params/raw/"/>
    </mc:Choice>
  </mc:AlternateContent>
  <xr:revisionPtr revIDLastSave="0" documentId="13_ncr:1_{0041F6F3-72DB-4043-9285-7AFC1DE24775}" xr6:coauthVersionLast="36" xr6:coauthVersionMax="36" xr10:uidLastSave="{00000000-0000-0000-0000-000000000000}"/>
  <bookViews>
    <workbookView xWindow="2280" yWindow="880" windowWidth="39700" windowHeight="26240" xr2:uid="{9BCAA5BC-FB06-2849-AA37-7D17C803C3A7}"/>
  </bookViews>
  <sheets>
    <sheet name="Sheet1" sheetId="1" r:id="rId1"/>
  </sheets>
  <definedNames>
    <definedName name="_xlnm._FilterDatabase" localSheetId="0" hidden="1">Sheet1!$A$1:$H$74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G68" i="1"/>
  <c r="G55" i="1"/>
  <c r="G46" i="1"/>
  <c r="F52" i="1"/>
  <c r="F18" i="1"/>
  <c r="F43" i="1"/>
  <c r="F49" i="1"/>
  <c r="F19" i="1"/>
  <c r="F37" i="1"/>
  <c r="F8" i="1"/>
  <c r="F54" i="1"/>
  <c r="F47" i="1"/>
  <c r="F44" i="1"/>
  <c r="F5" i="1"/>
  <c r="F23" i="1"/>
  <c r="F51" i="1"/>
  <c r="F28" i="1"/>
  <c r="F45" i="1"/>
  <c r="F24" i="1"/>
  <c r="F64" i="1"/>
  <c r="F9" i="1"/>
</calcChain>
</file>

<file path=xl/sharedStrings.xml><?xml version="1.0" encoding="utf-8"?>
<sst xmlns="http://schemas.openxmlformats.org/spreadsheetml/2006/main" count="374" uniqueCount="248">
  <si>
    <t>American bull frog (Rana catesbeiana)</t>
  </si>
  <si>
    <t>American cupped oyster (Crassostrea virginica)</t>
  </si>
  <si>
    <t>Atlantic bluefin tuna (Thunnus thynnus)</t>
  </si>
  <si>
    <t>Atlantic cod (Gadus morhua)</t>
  </si>
  <si>
    <t>Atlantic salmon (Salmo salar)</t>
  </si>
  <si>
    <t>Barramundi (Lates calcarifer)</t>
  </si>
  <si>
    <t>Bighead carp (Hypophthalmichthys nobilis)</t>
  </si>
  <si>
    <t>Blue mussel (Mytilus edulis)</t>
  </si>
  <si>
    <t>Brine shrimps nei (Artemia spp.)</t>
  </si>
  <si>
    <t>Catla (Catla catla)</t>
  </si>
  <si>
    <t>Channel catfish (Ictalurus punctatus)</t>
  </si>
  <si>
    <t>Chinese river crab (Eriocheir sinensis)</t>
  </si>
  <si>
    <t>Cobia (Rachycentron canadum)</t>
  </si>
  <si>
    <t>Coho salmon (Oncorhynchus kisutch)</t>
  </si>
  <si>
    <t>Common carp (Cyprinus carpio)</t>
  </si>
  <si>
    <t>Common sole (Solea spp.)</t>
  </si>
  <si>
    <t>Crucian carp (Carassius carassius)</t>
  </si>
  <si>
    <t>Eucheuma seaweeds nei (Eucheuma spp.)</t>
  </si>
  <si>
    <t>European eel (Anguilla anguilla)</t>
  </si>
  <si>
    <t>European flat oyster (Ostrea edulis)</t>
  </si>
  <si>
    <t>European seabass (Dicentrarchus labrax)</t>
  </si>
  <si>
    <t>Flathead grey mullet (Mugil cephalus)</t>
  </si>
  <si>
    <t>Giant gourami (Osphronemus goramy)</t>
  </si>
  <si>
    <t>Giant river prawn (Macrobrachium rosenbergii)</t>
  </si>
  <si>
    <t>Giant tiger prawn (Penaeus monodon)</t>
  </si>
  <si>
    <t>Gilthead seabream (Sparus aurata)</t>
  </si>
  <si>
    <t>Gracilaria seaweeds (Gracilaria spp.)</t>
  </si>
  <si>
    <t>Grass carp (Ctenopharyngodon idellus)</t>
  </si>
  <si>
    <t>Grooved carpet shell (Ruditapes decussatus)</t>
  </si>
  <si>
    <t>Indian white prawn (Penaeus indicus)</t>
  </si>
  <si>
    <t>Indo-Pacific swamp crab (Scylla serrata)</t>
  </si>
  <si>
    <t>Japanese amberjack (Seriola quinqueradiata)</t>
  </si>
  <si>
    <t>Japanese carpet shell (Ruditapes philippinarum)</t>
  </si>
  <si>
    <t>Japanese eel (Anguilla japonica)</t>
  </si>
  <si>
    <t>Japanese kelp (Laminaria japonica)</t>
  </si>
  <si>
    <t>Japanese sea cucumber (Stichopus japonicus)</t>
  </si>
  <si>
    <t>Mandarin fish (Siniperca chuatsi)</t>
  </si>
  <si>
    <t>Meagre (Argyrosomus regius)</t>
  </si>
  <si>
    <t>Mediterranean mussel (Mytilus galloprovincialis)</t>
  </si>
  <si>
    <t>Milkfish (Chanos chanos)</t>
  </si>
  <si>
    <t>Mrigal carp (Cirrhinus mrigala)</t>
  </si>
  <si>
    <t>Mud carp (Cirrhinus molitorella)</t>
  </si>
  <si>
    <t>New Zealand mussel (Perna canaliculus)</t>
  </si>
  <si>
    <t>Nile tilapia (Oreochromis niloticus)</t>
  </si>
  <si>
    <t>Nori (Porphyra spp.)</t>
  </si>
  <si>
    <t>North African catfish (Clarias gariepinus)</t>
  </si>
  <si>
    <t>Northern quahog (Mercenaria mercenaria)</t>
  </si>
  <si>
    <t>Orange-spotted grouper (Epinephelus coioides)</t>
  </si>
  <si>
    <t>Pacific cupped oyster (Crassostrea gigas)</t>
  </si>
  <si>
    <t>Pike-perch (Sander lucioperca)</t>
  </si>
  <si>
    <t>Pompanos nei (Trachinotus spp)</t>
  </si>
  <si>
    <t>Pullet carpet shell (Venerupis pullastra)</t>
  </si>
  <si>
    <t>Rainbow trout (Oncorhynchus mykiss)</t>
  </si>
  <si>
    <t>Red claw crayfish (Cherax quadricarinatus)</t>
  </si>
  <si>
    <t>Red drum (Sciaenops ocellatus)</t>
  </si>
  <si>
    <t>Red swamp crawfish (Procambarus clarkii)</t>
  </si>
  <si>
    <t>Roho labeo (Labeo rohita)</t>
  </si>
  <si>
    <t>Scalloped spiny lobster (Panulirus homarus)</t>
  </si>
  <si>
    <t>Sea trout (Salmo trutta)</t>
  </si>
  <si>
    <t>Siberian sturgeon (Acipenser baerii)</t>
  </si>
  <si>
    <t>Silver carp (Hypophthalmichthys molitrix)</t>
  </si>
  <si>
    <t>Soft-shell turtle (Trionyx sinensis)</t>
  </si>
  <si>
    <t>Striped bass, hybrid (Morone hybrid)</t>
  </si>
  <si>
    <t>Striped catfish (Pangasius hypophthalmus)</t>
  </si>
  <si>
    <t>Sydney cupped oyster (Saccostrea commercialis)</t>
  </si>
  <si>
    <t>Tiger tail seahorse (Hippocampus comes)</t>
  </si>
  <si>
    <t>Wakame (Undaria pinnatifida)</t>
  </si>
  <si>
    <t>Whiteleg shrimp (Penaeus vannamei)</t>
  </si>
  <si>
    <t>Yesso scallop (Patinopecten yessoensis)</t>
  </si>
  <si>
    <t>http://www.fao.org/fishery/culturedspecies/Salmo_salar/en</t>
  </si>
  <si>
    <t>http://www.fao.org/fishery/culturedspecies/Crassostrea_virginica/en</t>
  </si>
  <si>
    <t>2 kg</t>
  </si>
  <si>
    <t>http://www.fao.org/fishery/culturedspecies/Thunnus_thynnus/en</t>
  </si>
  <si>
    <t>45-90 kg</t>
  </si>
  <si>
    <t>http://www.fao.org/fishery/culturedspecies/Arapaima_gigas/en</t>
  </si>
  <si>
    <t>10-12 kg, 1.2 m tl</t>
  </si>
  <si>
    <t>http://www.fao.org/fishery/culturedspecies/Gadus_morhua/en</t>
  </si>
  <si>
    <t>2-4 kg, 24-36 months</t>
  </si>
  <si>
    <t>http://www.fao.org/fishery/culturedspecies/Lates_calcarifer/en</t>
  </si>
  <si>
    <t>0.35-2.0 kg, 0.75-2 yrs</t>
  </si>
  <si>
    <t>http://www.fao.org/fishery/culturedspecies/Hypophthalmichthys_nobilis/en</t>
  </si>
  <si>
    <t>0.75-1.5 kg</t>
  </si>
  <si>
    <t>http://www.fao.org/fishery/culturedspecies/Mytilus_edulis/en</t>
  </si>
  <si>
    <t>4 cm, 12-15 months</t>
  </si>
  <si>
    <t>http://www.fao.org/fishery/culturedspecies/Catla_catla/en</t>
  </si>
  <si>
    <t>1-2 kg</t>
  </si>
  <si>
    <t>http://www.fao.org/fishery/culturedspecies/Ictalurus_punctatus/en</t>
  </si>
  <si>
    <t>http://www.fao.org/fishery/culturedspecies/Rachycentron_canadum/en</t>
  </si>
  <si>
    <t>6-10 kg, 8-12 months</t>
  </si>
  <si>
    <t>http://www.fao.org/fishery/culturedspecies/Oncorhynchus_kisutch/en</t>
  </si>
  <si>
    <t>2.5-3.5 kg, 10-12 months</t>
  </si>
  <si>
    <t>http://www.fao.org/fishery/culturedspecies/Cyprinus_carpio/en</t>
  </si>
  <si>
    <t>http://www.fao.org/fishery/culturedspecies/Solea_spp/en</t>
  </si>
  <si>
    <t>350 g, 18 months</t>
  </si>
  <si>
    <t>http://www.fao.org/fishery/culturedspecies/Carassius_carassius/en</t>
  </si>
  <si>
    <t>150-400 g</t>
  </si>
  <si>
    <t>http://www.fao.org/fishery/culturedspecies/Anguilla_anguilla/en</t>
  </si>
  <si>
    <t>http://www.fao.org/fishery/culturedspecies/Ostrea_edulis/en</t>
  </si>
  <si>
    <t>http://www.fao.org/fishery/culturedspecies/Dicentrarchus_labrax/en</t>
  </si>
  <si>
    <t>400 g</t>
  </si>
  <si>
    <t>http://www.fao.org/fishery/culturedspecies/Mugil_cephalus/en</t>
  </si>
  <si>
    <t>0.75-1.0 kg</t>
  </si>
  <si>
    <t>http://www.fao.org/fishery/culturedspecies/Osphronemus_goramy/en</t>
  </si>
  <si>
    <t>0.7-1.0 kg</t>
  </si>
  <si>
    <t>http://www.fao.org/fishery/culturedspecies/Sparus_aurata/en</t>
  </si>
  <si>
    <t>350-400 g</t>
  </si>
  <si>
    <t>http://www.fao.org/fishery/culturedspecies/Ctenopharyngodon_idellus/en</t>
  </si>
  <si>
    <t>1.5-2.5 kg</t>
  </si>
  <si>
    <t>Greater amberjack (Seriola dumerili)</t>
  </si>
  <si>
    <t>Arapaima (Arapaima gigas)</t>
  </si>
  <si>
    <t>3-5 kg</t>
  </si>
  <si>
    <t>http://www.fao.org/fishery/culturedspecies/Seriola_dumerili/en</t>
  </si>
  <si>
    <t>http://www.fao.org/fishery/culturedspecies/Ruditapes_decussatus/en</t>
  </si>
  <si>
    <t>30-40 mm</t>
  </si>
  <si>
    <t>http://www.fao.org/fishery/culturedspecies/Seriola_quinqueradiata/en</t>
  </si>
  <si>
    <t>Amphibian</t>
  </si>
  <si>
    <t>Bivalve</t>
  </si>
  <si>
    <t>Finfish</t>
  </si>
  <si>
    <t>Seaweed</t>
  </si>
  <si>
    <t>Crustacean</t>
  </si>
  <si>
    <t>Reptile</t>
  </si>
  <si>
    <t>2-3 kg</t>
  </si>
  <si>
    <t>http://www.fao.org/fishery/culturedspecies/Ruditapes_philippinarum/en</t>
  </si>
  <si>
    <t>3.5 cm</t>
  </si>
  <si>
    <t>http://www.fao.org/fishery/culturedspecies/Anguilla_japonica/en</t>
  </si>
  <si>
    <t>150 g - 2 kg</t>
  </si>
  <si>
    <t>http://www.fao.org/fishery/culturedspecies/Siniperca_chuatsi/en</t>
  </si>
  <si>
    <t>0.5 kg</t>
  </si>
  <si>
    <t>http://www.fao.org/fishery/culturedspecies/Argyrosomus_regius/en</t>
  </si>
  <si>
    <t>800-1200 g</t>
  </si>
  <si>
    <t>http://www.fao.org/fishery/culturedspecies/Mytilus_galloprovincialis/en</t>
  </si>
  <si>
    <t>8-10 cm</t>
  </si>
  <si>
    <t>http://www.fao.org/fishery/culturedspecies/Chanos_chanos/en#tcNA00A0</t>
  </si>
  <si>
    <t>250-500 g, 20-40 cm</t>
  </si>
  <si>
    <t>http://www.fao.org/fishery/culturedspecies/Cirrhinus_mrigala/en</t>
  </si>
  <si>
    <t>600-700 g</t>
  </si>
  <si>
    <t>http://www.fao.org/fishery/culturedspecies/Cirrhinus_molitorella/en</t>
  </si>
  <si>
    <t>125-500 g</t>
  </si>
  <si>
    <t>http://www.fao.org/fishery/culturedspecies/Perna_canaliculus/en</t>
  </si>
  <si>
    <t>90-120 mm</t>
  </si>
  <si>
    <t>http://www.fao.org/fishery/culturedspecies/Oreochromis_niloticus/en#tcN8008C</t>
  </si>
  <si>
    <t>http://www.fao.org/fishery/culturedspecies/Clarias_gariepinus/en</t>
  </si>
  <si>
    <t>200-300 g</t>
  </si>
  <si>
    <t>http://www.fao.org/fishery/culturedspecies/Mercenaria_mercenaria/en</t>
  </si>
  <si>
    <t>http://www.fao.org/fishery/culturedspecies/Epinephelus_coioides/en</t>
  </si>
  <si>
    <t>70-100 g, &gt;75 mm</t>
  </si>
  <si>
    <t>http://www.fao.org/fishery/culturedspecies/Crassostrea_gigas/en</t>
  </si>
  <si>
    <t>http://www.fao.org/fishery/culturedspecies/Sander_lucioperca/en</t>
  </si>
  <si>
    <t>http://www.fao.org/fishery/culturedspecies/Trachinotus_spp/en</t>
  </si>
  <si>
    <t>453 g</t>
  </si>
  <si>
    <t>http://www.fao.org/fishery/culturedspecies/Venerupis_pullastra/en</t>
  </si>
  <si>
    <t>25-40 mm</t>
  </si>
  <si>
    <t>http://www.fao.org/fishery/culturedspecies/Oncorhynchus_mykiss/en</t>
  </si>
  <si>
    <t>http://www.fao.org/fishery/culturedspecies/Cherax_quadricarinatus/en</t>
  </si>
  <si>
    <t>http://www.fao.org/fishery/culturedspecies/Sciaenops_ocellatus/en</t>
  </si>
  <si>
    <t>1 kg</t>
  </si>
  <si>
    <t>http://www.fao.org/fishery/culturedspecies/Procambarus_clarkii/en</t>
  </si>
  <si>
    <t>http://www.fao.org/fishery/culturedspecies/Labeo_rohita/en</t>
  </si>
  <si>
    <t>1-1.5 kg</t>
  </si>
  <si>
    <t>http://www.fao.org/fishery/culturedspecies/Panulirus_homarus/en</t>
  </si>
  <si>
    <t>http://www.fao.org/fishery/culturedspecies/Salmo_trutta/en</t>
  </si>
  <si>
    <t>http://www.fao.org/fishery/culturedspecies/Acipenser_baerii/en</t>
  </si>
  <si>
    <t>http://www.fao.org/fishery/culturedspecies/Hypophthalmichthys_molitrix/en</t>
  </si>
  <si>
    <t>http://www.fao.org/fishery/culturedspecies/Trionyx_sinensis/en</t>
  </si>
  <si>
    <t>http://www.fao.org/fishery/culturedspecies/Morone_hybrid/en</t>
  </si>
  <si>
    <t>0.5-1.0 kg</t>
  </si>
  <si>
    <t>http://www.fao.org/fishery/culturedspecies/Pangasius_hypophthalmus/en</t>
  </si>
  <si>
    <t>2.7-3.3 kg</t>
  </si>
  <si>
    <t>http://www.fao.org/fishery/culturedspecies/Saccostrea_commercialis/en</t>
  </si>
  <si>
    <t>http://www.fao.org/fishery/culturedspecies/Hippocampus_comes/en</t>
  </si>
  <si>
    <t>not food</t>
  </si>
  <si>
    <t>Turbot (Psetta maxima)</t>
  </si>
  <si>
    <t>http://www.fao.org/fishery/culturedspecies/Psetta_maxima/en</t>
  </si>
  <si>
    <t>1.5-2 kg</t>
  </si>
  <si>
    <t>http://www.fao.org/fishery/culturedspecies/Undaria_pinnatifida/en</t>
  </si>
  <si>
    <t>http://www.fao.org/fishery/culturedspecies/Penaeus_vannamei/en</t>
  </si>
  <si>
    <t>http://www.fao.org/fishery/culturedspecies/Patinopecten_yessoensis/en</t>
  </si>
  <si>
    <t>100 mm</t>
  </si>
  <si>
    <t>http://www.fao.org/fishery/culturedspecies/Artemia_spp/en</t>
  </si>
  <si>
    <t>http://www.fao.org/fishery/culturedspecies/Eriocheir_sinensis/en</t>
  </si>
  <si>
    <t>http://www.fao.org/fishery/culturedspecies/Penaeus_monodon/en</t>
  </si>
  <si>
    <t>http://www.fao.org/fishery/culturedspecies/Macrobrachium_rosenbergii/en</t>
  </si>
  <si>
    <t>http://www.fao.org/fishery/culturedspecies/Eucheuma_spp/en</t>
  </si>
  <si>
    <t>http://www.fao.org/fishery/culturedspecies/Gracilaria_spp/en</t>
  </si>
  <si>
    <t>http://www.fao.org/fishery/culturedspecies/Penaeus_indicus/en</t>
  </si>
  <si>
    <t>http://www.fao.org/fishery/culturedspecies/Scylla_serrata/en</t>
  </si>
  <si>
    <t>http://www.fao.org/fishery/culturedspecies/Laminaria_japonica/en</t>
  </si>
  <si>
    <t>http://www.fao.org/fishery/culturedspecies/Stichopus_japonicus/en</t>
  </si>
  <si>
    <t>http://www.fao.org/fishery/culturedspecies/Porphyra_spp/en</t>
  </si>
  <si>
    <t>Echinoderm</t>
  </si>
  <si>
    <t>http://www.fao.org/fishery/culturedspecies/Rana_catesbeiana/en</t>
  </si>
  <si>
    <t>150-200g (butterflied)</t>
  </si>
  <si>
    <t>500 g</t>
  </si>
  <si>
    <t>&gt;25 mm</t>
  </si>
  <si>
    <t>type</t>
  </si>
  <si>
    <t>species</t>
  </si>
  <si>
    <t>website</t>
  </si>
  <si>
    <t>harvest_size_notes</t>
  </si>
  <si>
    <t>harvest_kg</t>
  </si>
  <si>
    <t>harvest_mm</t>
  </si>
  <si>
    <t>450-600 g (USA), 1-2 kg (Europe), 3-5 kg (Scandanavia, Canada, Chile), 30-40 cm (USA?)</t>
  </si>
  <si>
    <t>66-77 mm, 35-50 g</t>
  </si>
  <si>
    <t>60-80 g (France, dominant), 35-50 mm (Maine)</t>
  </si>
  <si>
    <t>7.6 cm (SeaLifeBase)</t>
  </si>
  <si>
    <t>other_source</t>
  </si>
  <si>
    <t>https://www.sealifebase.ca/summary/Crassostrea-virginica.html</t>
  </si>
  <si>
    <t>harvest_density</t>
  </si>
  <si>
    <t>5 kg/m3 but usually lower</t>
  </si>
  <si>
    <t>2.5 million seed oysters / hectare</t>
  </si>
  <si>
    <t>cost_notes</t>
  </si>
  <si>
    <t>12 m fingerlings = US$3-4</t>
  </si>
  <si>
    <t>US$75,000/hectare (seed, equipment, labor $25,000/hectare each)</t>
  </si>
  <si>
    <t>US$4-6/kg in Norway in 2009</t>
  </si>
  <si>
    <t>20 kg/m3 max is normal</t>
  </si>
  <si>
    <t>US$1/smolt for smolt producer and $2.50/kg for ongrower</t>
  </si>
  <si>
    <t>15 kg/m3 in recirculation, 15-40 kg/m3 in cage culture but 60 kg/m3 possible</t>
  </si>
  <si>
    <t>US$0.20 per kilogram of seed</t>
  </si>
  <si>
    <t>150-750/hectare</t>
  </si>
  <si>
    <t>18-20 mt/ha/yr in longline culture</t>
  </si>
  <si>
    <t>20-20% of 3-5 tonnes/ha/yr</t>
  </si>
  <si>
    <t>10-15 kg/m3</t>
  </si>
  <si>
    <t>8–12 kg/m³</t>
  </si>
  <si>
    <r>
      <t>25 kg/m</t>
    </r>
    <r>
      <rPr>
        <vertAlign val="superscript"/>
        <sz val="9"/>
        <color rgb="FF4E4E4E"/>
        <rFont val="Verdana"/>
        <family val="2"/>
      </rPr>
      <t>2</t>
    </r>
  </si>
  <si>
    <t>4 000-6 000/ha</t>
  </si>
  <si>
    <t>4 000-6 000 fish/ha</t>
  </si>
  <si>
    <t>50-100 kg/ha on bottom</t>
  </si>
  <si>
    <t>70-100 kg/m³</t>
  </si>
  <si>
    <t>4.3–5.6/tonnes/ha</t>
  </si>
  <si>
    <t>10-15 kg/m³</t>
  </si>
  <si>
    <t>environment</t>
  </si>
  <si>
    <t>marine</t>
  </si>
  <si>
    <r>
      <t>800 clams/m</t>
    </r>
    <r>
      <rPr>
        <vertAlign val="superscript"/>
        <sz val="9"/>
        <color rgb="FF4E4E4E"/>
        <rFont val="Verdana"/>
        <family val="2"/>
      </rPr>
      <t>2</t>
    </r>
  </si>
  <si>
    <t>150-200/m onto a thicker rope</t>
  </si>
  <si>
    <t>not clear</t>
  </si>
  <si>
    <t>freshwater</t>
  </si>
  <si>
    <r>
      <t>stocked at 3 fish/m</t>
    </r>
    <r>
      <rPr>
        <vertAlign val="superscript"/>
        <sz val="12"/>
        <color rgb="FF4E4E4E"/>
        <rFont val="Verdana"/>
        <family val="2"/>
      </rPr>
      <t>3</t>
    </r>
    <r>
      <rPr>
        <sz val="12"/>
        <color rgb="FF4E4E4E"/>
        <rFont val="Verdana"/>
        <family val="2"/>
      </rPr>
      <t xml:space="preserve"> in ponds</t>
    </r>
  </si>
  <si>
    <t>4-15 kg/ha in valliculture</t>
  </si>
  <si>
    <t>5 fish / m2</t>
  </si>
  <si>
    <t>60-70% of 30-50 kg/m³</t>
  </si>
  <si>
    <t>50kg/m3</t>
  </si>
  <si>
    <t>5-30 fish/m3</t>
  </si>
  <si>
    <t>not interested b/c freshwater</t>
  </si>
  <si>
    <r>
      <t>fingerlings are stocked at 15-20/m</t>
    </r>
    <r>
      <rPr>
        <vertAlign val="superscript"/>
        <sz val="9"/>
        <color rgb="FF4E4E4E"/>
        <rFont val="Verdana"/>
        <family val="2"/>
      </rPr>
      <t>3</t>
    </r>
  </si>
  <si>
    <t>16.25 kg/m3</t>
  </si>
  <si>
    <t>30-40 kg/m²</t>
  </si>
  <si>
    <t>although a marine species, aquaculture is freshwater</t>
  </si>
  <si>
    <t>for aquarium industry</t>
  </si>
  <si>
    <t>not grown in marine cages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</si>
</sst>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E4E4E"/>
      <name val="Verdana"/>
      <family val="2"/>
    </font>
    <font>
      <vertAlign val="superscript"/>
      <sz val="9"/>
      <color rgb="FF4E4E4E"/>
      <name val="Verdana"/>
      <family val="2"/>
    </font>
    <font>
      <vertAlign val="superscript"/>
      <sz val="12"/>
      <color rgb="FF4E4E4E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ao.org/fishery/culturedspecies/Ruditapes_philippinarum/en" TargetMode="External"/><Relationship Id="rId21" Type="http://schemas.openxmlformats.org/officeDocument/2006/relationships/hyperlink" Target="http://www.fao.org/fishery/culturedspecies/Sparus_aurata/en" TargetMode="External"/><Relationship Id="rId42" Type="http://schemas.openxmlformats.org/officeDocument/2006/relationships/hyperlink" Target="http://www.fao.org/fishery/culturedspecies/Venerupis_pullastra/en" TargetMode="External"/><Relationship Id="rId47" Type="http://schemas.openxmlformats.org/officeDocument/2006/relationships/hyperlink" Target="http://www.fao.org/fishery/culturedspecies/Labeo_rohita/en" TargetMode="External"/><Relationship Id="rId63" Type="http://schemas.openxmlformats.org/officeDocument/2006/relationships/hyperlink" Target="http://www.fao.org/fishery/culturedspecies/Penaeus_monodon/en" TargetMode="External"/><Relationship Id="rId68" Type="http://schemas.openxmlformats.org/officeDocument/2006/relationships/hyperlink" Target="http://www.fao.org/fishery/culturedspecies/Scylla_serrata/en" TargetMode="External"/><Relationship Id="rId2" Type="http://schemas.openxmlformats.org/officeDocument/2006/relationships/hyperlink" Target="http://www.fao.org/fishery/culturedspecies/Crassostrea_virginica/en" TargetMode="External"/><Relationship Id="rId16" Type="http://schemas.openxmlformats.org/officeDocument/2006/relationships/hyperlink" Target="http://www.fao.org/fishery/culturedspecies/Anguilla_anguilla/en" TargetMode="External"/><Relationship Id="rId29" Type="http://schemas.openxmlformats.org/officeDocument/2006/relationships/hyperlink" Target="http://www.fao.org/fishery/culturedspecies/Argyrosomus_regius/en" TargetMode="External"/><Relationship Id="rId11" Type="http://schemas.openxmlformats.org/officeDocument/2006/relationships/hyperlink" Target="http://www.fao.org/fishery/culturedspecies/Rachycentron_canadum/en" TargetMode="External"/><Relationship Id="rId24" Type="http://schemas.openxmlformats.org/officeDocument/2006/relationships/hyperlink" Target="http://www.fao.org/fishery/culturedspecies/Ruditapes_decussatus/en" TargetMode="External"/><Relationship Id="rId32" Type="http://schemas.openxmlformats.org/officeDocument/2006/relationships/hyperlink" Target="http://www.fao.org/fishery/culturedspecies/Cirrhinus_mrigala/en" TargetMode="External"/><Relationship Id="rId37" Type="http://schemas.openxmlformats.org/officeDocument/2006/relationships/hyperlink" Target="http://www.fao.org/fishery/culturedspecies/Mercenaria_mercenaria/en" TargetMode="External"/><Relationship Id="rId40" Type="http://schemas.openxmlformats.org/officeDocument/2006/relationships/hyperlink" Target="http://www.fao.org/fishery/culturedspecies/Sander_lucioperca/en" TargetMode="External"/><Relationship Id="rId45" Type="http://schemas.openxmlformats.org/officeDocument/2006/relationships/hyperlink" Target="http://www.fao.org/fishery/culturedspecies/Sciaenops_ocellatus/en" TargetMode="External"/><Relationship Id="rId53" Type="http://schemas.openxmlformats.org/officeDocument/2006/relationships/hyperlink" Target="http://www.fao.org/fishery/culturedspecies/Morone_hybrid/en" TargetMode="External"/><Relationship Id="rId58" Type="http://schemas.openxmlformats.org/officeDocument/2006/relationships/hyperlink" Target="http://www.fao.org/fishery/culturedspecies/Undaria_pinnatifida/en" TargetMode="External"/><Relationship Id="rId66" Type="http://schemas.openxmlformats.org/officeDocument/2006/relationships/hyperlink" Target="http://www.fao.org/fishery/culturedspecies/Gracilaria_spp/en" TargetMode="External"/><Relationship Id="rId5" Type="http://schemas.openxmlformats.org/officeDocument/2006/relationships/hyperlink" Target="http://www.fao.org/fishery/culturedspecies/Gadus_morhua/en" TargetMode="External"/><Relationship Id="rId61" Type="http://schemas.openxmlformats.org/officeDocument/2006/relationships/hyperlink" Target="http://www.fao.org/fishery/culturedspecies/Artemia_spp/en" TargetMode="External"/><Relationship Id="rId19" Type="http://schemas.openxmlformats.org/officeDocument/2006/relationships/hyperlink" Target="http://www.fao.org/fishery/culturedspecies/Mugil_cephalus/en" TargetMode="External"/><Relationship Id="rId14" Type="http://schemas.openxmlformats.org/officeDocument/2006/relationships/hyperlink" Target="http://www.fao.org/fishery/culturedspecies/Solea_spp/en" TargetMode="External"/><Relationship Id="rId22" Type="http://schemas.openxmlformats.org/officeDocument/2006/relationships/hyperlink" Target="http://www.fao.org/fishery/culturedspecies/Ctenopharyngodon_idellus/en" TargetMode="External"/><Relationship Id="rId27" Type="http://schemas.openxmlformats.org/officeDocument/2006/relationships/hyperlink" Target="http://www.fao.org/fishery/culturedspecies/Anguilla_japonica/en" TargetMode="External"/><Relationship Id="rId30" Type="http://schemas.openxmlformats.org/officeDocument/2006/relationships/hyperlink" Target="http://www.fao.org/fishery/culturedspecies/Mytilus_galloprovincialis/en" TargetMode="External"/><Relationship Id="rId35" Type="http://schemas.openxmlformats.org/officeDocument/2006/relationships/hyperlink" Target="http://www.fao.org/fishery/culturedspecies/Oreochromis_niloticus/en" TargetMode="External"/><Relationship Id="rId43" Type="http://schemas.openxmlformats.org/officeDocument/2006/relationships/hyperlink" Target="http://www.fao.org/fishery/culturedspecies/Oncorhynchus_mykiss/en" TargetMode="External"/><Relationship Id="rId48" Type="http://schemas.openxmlformats.org/officeDocument/2006/relationships/hyperlink" Target="http://www.fao.org/fishery/culturedspecies/Panulirus_homarus/en" TargetMode="External"/><Relationship Id="rId56" Type="http://schemas.openxmlformats.org/officeDocument/2006/relationships/hyperlink" Target="http://www.fao.org/fishery/culturedspecies/Hippocampus_comes/en" TargetMode="External"/><Relationship Id="rId64" Type="http://schemas.openxmlformats.org/officeDocument/2006/relationships/hyperlink" Target="http://www.fao.org/fishery/culturedspecies/Macrobrachium_rosenbergii/en" TargetMode="External"/><Relationship Id="rId69" Type="http://schemas.openxmlformats.org/officeDocument/2006/relationships/hyperlink" Target="http://www.fao.org/fishery/culturedspecies/Laminaria_japonica/en" TargetMode="External"/><Relationship Id="rId8" Type="http://schemas.openxmlformats.org/officeDocument/2006/relationships/hyperlink" Target="http://www.fao.org/fishery/culturedspecies/Mytilus_edulis/en" TargetMode="External"/><Relationship Id="rId51" Type="http://schemas.openxmlformats.org/officeDocument/2006/relationships/hyperlink" Target="http://www.fao.org/fishery/culturedspecies/Hypophthalmichthys_molitrix/en" TargetMode="External"/><Relationship Id="rId72" Type="http://schemas.openxmlformats.org/officeDocument/2006/relationships/hyperlink" Target="http://www.fao.org/fishery/culturedspecies/Rana_catesbeiana/en" TargetMode="External"/><Relationship Id="rId3" Type="http://schemas.openxmlformats.org/officeDocument/2006/relationships/hyperlink" Target="http://www.fao.org/fishery/culturedspecies/Thunnus_thynnus/en" TargetMode="External"/><Relationship Id="rId12" Type="http://schemas.openxmlformats.org/officeDocument/2006/relationships/hyperlink" Target="http://www.fao.org/fishery/culturedspecies/Oncorhynchus_kisutch/en" TargetMode="External"/><Relationship Id="rId17" Type="http://schemas.openxmlformats.org/officeDocument/2006/relationships/hyperlink" Target="http://www.fao.org/fishery/culturedspecies/Ostrea_edulis/en" TargetMode="External"/><Relationship Id="rId25" Type="http://schemas.openxmlformats.org/officeDocument/2006/relationships/hyperlink" Target="http://www.fao.org/fishery/culturedspecies/Seriola_quinqueradiata/en" TargetMode="External"/><Relationship Id="rId33" Type="http://schemas.openxmlformats.org/officeDocument/2006/relationships/hyperlink" Target="http://www.fao.org/fishery/culturedspecies/Cirrhinus_molitorella/en" TargetMode="External"/><Relationship Id="rId38" Type="http://schemas.openxmlformats.org/officeDocument/2006/relationships/hyperlink" Target="http://www.fao.org/fishery/culturedspecies/Epinephelus_coioides/en" TargetMode="External"/><Relationship Id="rId46" Type="http://schemas.openxmlformats.org/officeDocument/2006/relationships/hyperlink" Target="http://www.fao.org/fishery/culturedspecies/Procambarus_clarkii/en" TargetMode="External"/><Relationship Id="rId59" Type="http://schemas.openxmlformats.org/officeDocument/2006/relationships/hyperlink" Target="http://www.fao.org/fishery/culturedspecies/Penaeus_vannamei/en" TargetMode="External"/><Relationship Id="rId67" Type="http://schemas.openxmlformats.org/officeDocument/2006/relationships/hyperlink" Target="http://www.fao.org/fishery/culturedspecies/Penaeus_indicus/en" TargetMode="External"/><Relationship Id="rId20" Type="http://schemas.openxmlformats.org/officeDocument/2006/relationships/hyperlink" Target="http://www.fao.org/fishery/culturedspecies/Osphronemus_goramy/en" TargetMode="External"/><Relationship Id="rId41" Type="http://schemas.openxmlformats.org/officeDocument/2006/relationships/hyperlink" Target="http://www.fao.org/fishery/culturedspecies/Trachinotus_spp/en" TargetMode="External"/><Relationship Id="rId54" Type="http://schemas.openxmlformats.org/officeDocument/2006/relationships/hyperlink" Target="http://www.fao.org/fishery/culturedspecies/Pangasius_hypophthalmus/en" TargetMode="External"/><Relationship Id="rId62" Type="http://schemas.openxmlformats.org/officeDocument/2006/relationships/hyperlink" Target="http://www.fao.org/fishery/culturedspecies/Eriocheir_sinensis/en" TargetMode="External"/><Relationship Id="rId70" Type="http://schemas.openxmlformats.org/officeDocument/2006/relationships/hyperlink" Target="http://www.fao.org/fishery/culturedspecies/Stichopus_japonicus/en" TargetMode="External"/><Relationship Id="rId1" Type="http://schemas.openxmlformats.org/officeDocument/2006/relationships/hyperlink" Target="http://www.fao.org/fishery/culturedspecies/Salmo_salar/en" TargetMode="External"/><Relationship Id="rId6" Type="http://schemas.openxmlformats.org/officeDocument/2006/relationships/hyperlink" Target="http://www.fao.org/fishery/culturedspecies/Lates_calcarifer/en" TargetMode="External"/><Relationship Id="rId15" Type="http://schemas.openxmlformats.org/officeDocument/2006/relationships/hyperlink" Target="http://www.fao.org/fishery/culturedspecies/Carassius_carassius/en" TargetMode="External"/><Relationship Id="rId23" Type="http://schemas.openxmlformats.org/officeDocument/2006/relationships/hyperlink" Target="http://www.fao.org/fishery/culturedspecies/Seriola_dumerili/en" TargetMode="External"/><Relationship Id="rId28" Type="http://schemas.openxmlformats.org/officeDocument/2006/relationships/hyperlink" Target="http://www.fao.org/fishery/culturedspecies/Siniperca_chuatsi/en" TargetMode="External"/><Relationship Id="rId36" Type="http://schemas.openxmlformats.org/officeDocument/2006/relationships/hyperlink" Target="http://www.fao.org/fishery/culturedspecies/Clarias_gariepinus/en" TargetMode="External"/><Relationship Id="rId49" Type="http://schemas.openxmlformats.org/officeDocument/2006/relationships/hyperlink" Target="http://www.fao.org/fishery/culturedspecies/Salmo_trutta/en" TargetMode="External"/><Relationship Id="rId57" Type="http://schemas.openxmlformats.org/officeDocument/2006/relationships/hyperlink" Target="http://www.fao.org/fishery/culturedspecies/Psetta_maxima/en" TargetMode="External"/><Relationship Id="rId10" Type="http://schemas.openxmlformats.org/officeDocument/2006/relationships/hyperlink" Target="http://www.fao.org/fishery/culturedspecies/Ictalurus_punctatus/en" TargetMode="External"/><Relationship Id="rId31" Type="http://schemas.openxmlformats.org/officeDocument/2006/relationships/hyperlink" Target="http://www.fao.org/fishery/culturedspecies/Chanos_chanos/en" TargetMode="External"/><Relationship Id="rId44" Type="http://schemas.openxmlformats.org/officeDocument/2006/relationships/hyperlink" Target="http://www.fao.org/fishery/culturedspecies/Cherax_quadricarinatus/en" TargetMode="External"/><Relationship Id="rId52" Type="http://schemas.openxmlformats.org/officeDocument/2006/relationships/hyperlink" Target="http://www.fao.org/fishery/culturedspecies/Trionyx_sinensis/en" TargetMode="External"/><Relationship Id="rId60" Type="http://schemas.openxmlformats.org/officeDocument/2006/relationships/hyperlink" Target="http://www.fao.org/fishery/culturedspecies/Patinopecten_yessoensis/en" TargetMode="External"/><Relationship Id="rId65" Type="http://schemas.openxmlformats.org/officeDocument/2006/relationships/hyperlink" Target="http://www.fao.org/fishery/culturedspecies/Eucheuma_spp/en" TargetMode="External"/><Relationship Id="rId73" Type="http://schemas.openxmlformats.org/officeDocument/2006/relationships/hyperlink" Target="https://www.sealifebase.ca/summary/Crassostrea-virginica.html" TargetMode="External"/><Relationship Id="rId4" Type="http://schemas.openxmlformats.org/officeDocument/2006/relationships/hyperlink" Target="http://www.fao.org/fishery/culturedspecies/Arapaima_gigas/en" TargetMode="External"/><Relationship Id="rId9" Type="http://schemas.openxmlformats.org/officeDocument/2006/relationships/hyperlink" Target="http://www.fao.org/fishery/culturedspecies/Catla_catla/en" TargetMode="External"/><Relationship Id="rId13" Type="http://schemas.openxmlformats.org/officeDocument/2006/relationships/hyperlink" Target="http://www.fao.org/fishery/culturedspecies/Cyprinus_carpio/en" TargetMode="External"/><Relationship Id="rId18" Type="http://schemas.openxmlformats.org/officeDocument/2006/relationships/hyperlink" Target="http://www.fao.org/fishery/culturedspecies/Dicentrarchus_labrax/en" TargetMode="External"/><Relationship Id="rId39" Type="http://schemas.openxmlformats.org/officeDocument/2006/relationships/hyperlink" Target="http://www.fao.org/fishery/culturedspecies/Crassostrea_gigas/en" TargetMode="External"/><Relationship Id="rId34" Type="http://schemas.openxmlformats.org/officeDocument/2006/relationships/hyperlink" Target="http://www.fao.org/fishery/culturedspecies/Perna_canaliculus/en" TargetMode="External"/><Relationship Id="rId50" Type="http://schemas.openxmlformats.org/officeDocument/2006/relationships/hyperlink" Target="http://www.fao.org/fishery/culturedspecies/Acipenser_baerii/en" TargetMode="External"/><Relationship Id="rId55" Type="http://schemas.openxmlformats.org/officeDocument/2006/relationships/hyperlink" Target="http://www.fao.org/fishery/culturedspecies/Saccostrea_commercialis/en" TargetMode="External"/><Relationship Id="rId7" Type="http://schemas.openxmlformats.org/officeDocument/2006/relationships/hyperlink" Target="http://www.fao.org/fishery/culturedspecies/Hypophthalmichthys_nobilis/en" TargetMode="External"/><Relationship Id="rId71" Type="http://schemas.openxmlformats.org/officeDocument/2006/relationships/hyperlink" Target="http://www.fao.org/fishery/culturedspecies/Porphyra_spp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94A5-C751-5C4A-A9D9-C287043F4460}">
  <sheetPr filterMode="1"/>
  <dimension ref="A1:J74"/>
  <sheetViews>
    <sheetView tabSelected="1" workbookViewId="0">
      <selection activeCell="C41" sqref="C41:I41"/>
    </sheetView>
  </sheetViews>
  <sheetFormatPr baseColWidth="10" defaultRowHeight="16" x14ac:dyDescent="0.2"/>
  <cols>
    <col min="3" max="3" width="42.1640625" bestFit="1" customWidth="1"/>
    <col min="4" max="4" width="70" bestFit="1" customWidth="1"/>
    <col min="5" max="5" width="75.1640625" customWidth="1"/>
    <col min="6" max="6" width="12.83203125" customWidth="1"/>
    <col min="7" max="7" width="14.1640625" customWidth="1"/>
    <col min="8" max="8" width="56.1640625" customWidth="1"/>
    <col min="9" max="9" width="66" bestFit="1" customWidth="1"/>
    <col min="10" max="10" width="57.33203125" bestFit="1" customWidth="1"/>
  </cols>
  <sheetData>
    <row r="1" spans="1:10" s="1" customFormat="1" x14ac:dyDescent="0.2">
      <c r="A1" s="1" t="s">
        <v>194</v>
      </c>
      <c r="B1" s="1" t="s">
        <v>229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204</v>
      </c>
      <c r="I1" s="1" t="s">
        <v>206</v>
      </c>
      <c r="J1" s="1" t="s">
        <v>209</v>
      </c>
    </row>
    <row r="2" spans="1:10" hidden="1" x14ac:dyDescent="0.2">
      <c r="A2" t="s">
        <v>115</v>
      </c>
      <c r="C2" t="s">
        <v>0</v>
      </c>
      <c r="D2" s="2" t="s">
        <v>190</v>
      </c>
    </row>
    <row r="3" spans="1:10" hidden="1" x14ac:dyDescent="0.2">
      <c r="A3" t="s">
        <v>116</v>
      </c>
      <c r="C3" t="s">
        <v>1</v>
      </c>
      <c r="D3" s="2" t="s">
        <v>70</v>
      </c>
      <c r="E3" t="s">
        <v>203</v>
      </c>
      <c r="G3">
        <v>76</v>
      </c>
      <c r="H3" s="2" t="s">
        <v>205</v>
      </c>
      <c r="I3" t="s">
        <v>208</v>
      </c>
      <c r="J3" t="s">
        <v>211</v>
      </c>
    </row>
    <row r="4" spans="1:10" ht="18" x14ac:dyDescent="0.2">
      <c r="A4" t="s">
        <v>117</v>
      </c>
      <c r="B4" t="s">
        <v>234</v>
      </c>
      <c r="C4" t="s">
        <v>109</v>
      </c>
      <c r="D4" s="2" t="s">
        <v>74</v>
      </c>
      <c r="E4" t="s">
        <v>75</v>
      </c>
      <c r="F4">
        <v>11</v>
      </c>
      <c r="I4" t="s">
        <v>235</v>
      </c>
      <c r="J4" t="s">
        <v>210</v>
      </c>
    </row>
    <row r="5" spans="1:10" x14ac:dyDescent="0.2">
      <c r="A5" t="s">
        <v>117</v>
      </c>
      <c r="B5" t="s">
        <v>230</v>
      </c>
      <c r="C5" t="s">
        <v>2</v>
      </c>
      <c r="D5" s="2" t="s">
        <v>72</v>
      </c>
      <c r="E5" t="s">
        <v>73</v>
      </c>
      <c r="F5">
        <f>AVERAGE(45,90)</f>
        <v>67.5</v>
      </c>
      <c r="I5" t="s">
        <v>207</v>
      </c>
    </row>
    <row r="6" spans="1:10" x14ac:dyDescent="0.2">
      <c r="A6" t="s">
        <v>117</v>
      </c>
      <c r="B6" t="s">
        <v>230</v>
      </c>
      <c r="C6" t="s">
        <v>3</v>
      </c>
      <c r="D6" s="2" t="s">
        <v>76</v>
      </c>
      <c r="E6" t="s">
        <v>77</v>
      </c>
      <c r="F6">
        <v>3</v>
      </c>
      <c r="I6" t="s">
        <v>233</v>
      </c>
      <c r="J6" t="s">
        <v>212</v>
      </c>
    </row>
    <row r="7" spans="1:10" x14ac:dyDescent="0.2">
      <c r="A7" t="s">
        <v>117</v>
      </c>
      <c r="B7" t="s">
        <v>230</v>
      </c>
      <c r="C7" t="s">
        <v>4</v>
      </c>
      <c r="D7" s="2" t="s">
        <v>69</v>
      </c>
      <c r="E7" t="s">
        <v>71</v>
      </c>
      <c r="F7">
        <v>2</v>
      </c>
      <c r="I7" t="s">
        <v>213</v>
      </c>
      <c r="J7" t="s">
        <v>214</v>
      </c>
    </row>
    <row r="8" spans="1:10" x14ac:dyDescent="0.2">
      <c r="A8" t="s">
        <v>117</v>
      </c>
      <c r="B8" t="s">
        <v>230</v>
      </c>
      <c r="C8" t="s">
        <v>5</v>
      </c>
      <c r="D8" s="2" t="s">
        <v>78</v>
      </c>
      <c r="E8" t="s">
        <v>79</v>
      </c>
      <c r="F8">
        <f>AVERAGE(0.35,2)</f>
        <v>1.175</v>
      </c>
      <c r="I8" t="s">
        <v>215</v>
      </c>
    </row>
    <row r="9" spans="1:10" x14ac:dyDescent="0.2">
      <c r="A9" t="s">
        <v>117</v>
      </c>
      <c r="B9" t="s">
        <v>234</v>
      </c>
      <c r="C9" t="s">
        <v>6</v>
      </c>
      <c r="D9" s="2" t="s">
        <v>80</v>
      </c>
      <c r="E9" t="s">
        <v>81</v>
      </c>
      <c r="F9">
        <f>AVERAGE(0.75,1.5)</f>
        <v>1.125</v>
      </c>
      <c r="I9" t="s">
        <v>217</v>
      </c>
      <c r="J9" t="s">
        <v>216</v>
      </c>
    </row>
    <row r="10" spans="1:10" hidden="1" x14ac:dyDescent="0.2">
      <c r="A10" t="s">
        <v>116</v>
      </c>
      <c r="C10" t="s">
        <v>7</v>
      </c>
      <c r="D10" s="2" t="s">
        <v>82</v>
      </c>
      <c r="E10" t="s">
        <v>83</v>
      </c>
      <c r="G10">
        <v>40</v>
      </c>
      <c r="I10" t="s">
        <v>218</v>
      </c>
    </row>
    <row r="11" spans="1:10" hidden="1" x14ac:dyDescent="0.2">
      <c r="A11" t="s">
        <v>119</v>
      </c>
      <c r="C11" t="s">
        <v>8</v>
      </c>
      <c r="D11" s="2" t="s">
        <v>178</v>
      </c>
    </row>
    <row r="12" spans="1:10" x14ac:dyDescent="0.2">
      <c r="A12" t="s">
        <v>117</v>
      </c>
      <c r="B12" t="s">
        <v>234</v>
      </c>
      <c r="C12" t="s">
        <v>9</v>
      </c>
      <c r="D12" s="2" t="s">
        <v>84</v>
      </c>
      <c r="E12" t="s">
        <v>85</v>
      </c>
      <c r="F12">
        <v>1.5</v>
      </c>
      <c r="I12" t="s">
        <v>219</v>
      </c>
    </row>
    <row r="13" spans="1:10" x14ac:dyDescent="0.2">
      <c r="A13" s="3" t="s">
        <v>117</v>
      </c>
      <c r="B13" t="s">
        <v>234</v>
      </c>
      <c r="C13" t="s">
        <v>10</v>
      </c>
      <c r="D13" s="2" t="s">
        <v>86</v>
      </c>
      <c r="I13" t="s">
        <v>233</v>
      </c>
    </row>
    <row r="14" spans="1:10" hidden="1" x14ac:dyDescent="0.2">
      <c r="A14" t="s">
        <v>119</v>
      </c>
      <c r="C14" t="s">
        <v>11</v>
      </c>
      <c r="D14" s="2" t="s">
        <v>179</v>
      </c>
    </row>
    <row r="15" spans="1:10" x14ac:dyDescent="0.2">
      <c r="A15" t="s">
        <v>117</v>
      </c>
      <c r="B15" t="s">
        <v>230</v>
      </c>
      <c r="C15" t="s">
        <v>12</v>
      </c>
      <c r="D15" s="2" t="s">
        <v>87</v>
      </c>
      <c r="E15" t="s">
        <v>88</v>
      </c>
      <c r="F15">
        <v>8</v>
      </c>
      <c r="I15" t="s">
        <v>220</v>
      </c>
    </row>
    <row r="16" spans="1:10" x14ac:dyDescent="0.2">
      <c r="A16" t="s">
        <v>117</v>
      </c>
      <c r="B16" t="s">
        <v>230</v>
      </c>
      <c r="C16" t="s">
        <v>13</v>
      </c>
      <c r="D16" s="2" t="s">
        <v>89</v>
      </c>
      <c r="E16" t="s">
        <v>90</v>
      </c>
      <c r="F16">
        <v>3</v>
      </c>
      <c r="I16" t="s">
        <v>221</v>
      </c>
    </row>
    <row r="17" spans="1:9" x14ac:dyDescent="0.2">
      <c r="A17" s="3" t="s">
        <v>117</v>
      </c>
      <c r="B17" t="s">
        <v>234</v>
      </c>
      <c r="C17" t="s">
        <v>14</v>
      </c>
      <c r="D17" s="2" t="s">
        <v>91</v>
      </c>
      <c r="I17" s="4" t="s">
        <v>223</v>
      </c>
    </row>
    <row r="18" spans="1:9" x14ac:dyDescent="0.2">
      <c r="A18" s="3" t="s">
        <v>117</v>
      </c>
      <c r="B18" t="s">
        <v>230</v>
      </c>
      <c r="C18" t="s">
        <v>15</v>
      </c>
      <c r="D18" s="2" t="s">
        <v>92</v>
      </c>
      <c r="E18" t="s">
        <v>93</v>
      </c>
      <c r="F18">
        <f>350/1000</f>
        <v>0.35</v>
      </c>
      <c r="I18" t="s">
        <v>222</v>
      </c>
    </row>
    <row r="19" spans="1:9" x14ac:dyDescent="0.2">
      <c r="A19" s="3" t="s">
        <v>117</v>
      </c>
      <c r="B19" t="s">
        <v>234</v>
      </c>
      <c r="C19" t="s">
        <v>16</v>
      </c>
      <c r="D19" s="2" t="s">
        <v>94</v>
      </c>
      <c r="E19" t="s">
        <v>95</v>
      </c>
      <c r="F19">
        <f>AVERAGE(150,400)/1000</f>
        <v>0.27500000000000002</v>
      </c>
      <c r="I19" t="s">
        <v>224</v>
      </c>
    </row>
    <row r="20" spans="1:9" hidden="1" x14ac:dyDescent="0.2">
      <c r="A20" t="s">
        <v>118</v>
      </c>
      <c r="C20" t="s">
        <v>17</v>
      </c>
      <c r="D20" s="2" t="s">
        <v>182</v>
      </c>
    </row>
    <row r="21" spans="1:9" x14ac:dyDescent="0.2">
      <c r="A21" s="3" t="s">
        <v>117</v>
      </c>
      <c r="B21" t="s">
        <v>234</v>
      </c>
      <c r="C21" t="s">
        <v>18</v>
      </c>
      <c r="D21" s="2" t="s">
        <v>96</v>
      </c>
      <c r="E21" t="s">
        <v>191</v>
      </c>
      <c r="F21">
        <f>175/1000</f>
        <v>0.17499999999999999</v>
      </c>
      <c r="I21" s="4" t="s">
        <v>236</v>
      </c>
    </row>
    <row r="22" spans="1:9" hidden="1" x14ac:dyDescent="0.2">
      <c r="A22" t="s">
        <v>116</v>
      </c>
      <c r="C22" t="s">
        <v>19</v>
      </c>
      <c r="D22" s="2" t="s">
        <v>97</v>
      </c>
      <c r="E22" t="s">
        <v>202</v>
      </c>
      <c r="F22">
        <f>70/1000</f>
        <v>7.0000000000000007E-2</v>
      </c>
      <c r="I22" t="s">
        <v>225</v>
      </c>
    </row>
    <row r="23" spans="1:9" x14ac:dyDescent="0.2">
      <c r="A23" s="3" t="s">
        <v>117</v>
      </c>
      <c r="B23" s="3" t="s">
        <v>230</v>
      </c>
      <c r="C23" t="s">
        <v>20</v>
      </c>
      <c r="D23" s="2" t="s">
        <v>98</v>
      </c>
      <c r="E23" t="s">
        <v>99</v>
      </c>
      <c r="F23">
        <f>400/1000</f>
        <v>0.4</v>
      </c>
      <c r="I23" t="s">
        <v>226</v>
      </c>
    </row>
    <row r="24" spans="1:9" x14ac:dyDescent="0.2">
      <c r="A24" s="3" t="s">
        <v>117</v>
      </c>
      <c r="B24" s="3" t="s">
        <v>230</v>
      </c>
      <c r="C24" t="s">
        <v>21</v>
      </c>
      <c r="D24" s="2" t="s">
        <v>100</v>
      </c>
      <c r="E24" t="s">
        <v>101</v>
      </c>
      <c r="F24">
        <f>AVERAGE(0.75,1)</f>
        <v>0.875</v>
      </c>
      <c r="I24" t="s">
        <v>227</v>
      </c>
    </row>
    <row r="25" spans="1:9" x14ac:dyDescent="0.2">
      <c r="A25" t="s">
        <v>117</v>
      </c>
      <c r="B25" t="s">
        <v>234</v>
      </c>
      <c r="C25" t="s">
        <v>22</v>
      </c>
      <c r="D25" s="2" t="s">
        <v>102</v>
      </c>
      <c r="E25" t="s">
        <v>103</v>
      </c>
      <c r="F25">
        <v>0.85</v>
      </c>
      <c r="I25" t="s">
        <v>237</v>
      </c>
    </row>
    <row r="26" spans="1:9" hidden="1" x14ac:dyDescent="0.2">
      <c r="A26" t="s">
        <v>119</v>
      </c>
      <c r="C26" t="s">
        <v>23</v>
      </c>
      <c r="D26" s="2" t="s">
        <v>181</v>
      </c>
    </row>
    <row r="27" spans="1:9" hidden="1" x14ac:dyDescent="0.2">
      <c r="A27" t="s">
        <v>119</v>
      </c>
      <c r="C27" t="s">
        <v>24</v>
      </c>
      <c r="D27" s="2" t="s">
        <v>180</v>
      </c>
    </row>
    <row r="28" spans="1:9" x14ac:dyDescent="0.2">
      <c r="A28" t="s">
        <v>117</v>
      </c>
      <c r="B28" s="3" t="s">
        <v>230</v>
      </c>
      <c r="C28" t="s">
        <v>25</v>
      </c>
      <c r="D28" s="2" t="s">
        <v>104</v>
      </c>
      <c r="E28" t="s">
        <v>105</v>
      </c>
      <c r="F28">
        <f>375/1000</f>
        <v>0.375</v>
      </c>
      <c r="I28" t="s">
        <v>228</v>
      </c>
    </row>
    <row r="29" spans="1:9" hidden="1" x14ac:dyDescent="0.2">
      <c r="A29" t="s">
        <v>118</v>
      </c>
      <c r="C29" t="s">
        <v>26</v>
      </c>
      <c r="D29" s="2" t="s">
        <v>183</v>
      </c>
    </row>
    <row r="30" spans="1:9" x14ac:dyDescent="0.2">
      <c r="A30" t="s">
        <v>117</v>
      </c>
      <c r="B30" t="s">
        <v>234</v>
      </c>
      <c r="C30" t="s">
        <v>27</v>
      </c>
      <c r="D30" s="2" t="s">
        <v>106</v>
      </c>
      <c r="E30" t="s">
        <v>107</v>
      </c>
      <c r="F30">
        <v>2</v>
      </c>
      <c r="I30" t="s">
        <v>238</v>
      </c>
    </row>
    <row r="31" spans="1:9" x14ac:dyDescent="0.2">
      <c r="A31" t="s">
        <v>117</v>
      </c>
      <c r="B31" s="3" t="s">
        <v>230</v>
      </c>
      <c r="C31" t="s">
        <v>108</v>
      </c>
      <c r="D31" s="2" t="s">
        <v>111</v>
      </c>
      <c r="E31" t="s">
        <v>110</v>
      </c>
      <c r="F31">
        <v>4</v>
      </c>
      <c r="I31" t="s">
        <v>233</v>
      </c>
    </row>
    <row r="32" spans="1:9" hidden="1" x14ac:dyDescent="0.2">
      <c r="A32" t="s">
        <v>116</v>
      </c>
      <c r="C32" t="s">
        <v>28</v>
      </c>
      <c r="D32" s="2" t="s">
        <v>112</v>
      </c>
      <c r="E32" t="s">
        <v>113</v>
      </c>
      <c r="G32">
        <v>35</v>
      </c>
      <c r="I32" t="s">
        <v>231</v>
      </c>
    </row>
    <row r="33" spans="1:9" hidden="1" x14ac:dyDescent="0.2">
      <c r="A33" t="s">
        <v>119</v>
      </c>
      <c r="C33" t="s">
        <v>29</v>
      </c>
      <c r="D33" s="2" t="s">
        <v>184</v>
      </c>
    </row>
    <row r="34" spans="1:9" hidden="1" x14ac:dyDescent="0.2">
      <c r="A34" t="s">
        <v>119</v>
      </c>
      <c r="C34" t="s">
        <v>30</v>
      </c>
      <c r="D34" s="2" t="s">
        <v>185</v>
      </c>
    </row>
    <row r="35" spans="1:9" x14ac:dyDescent="0.2">
      <c r="A35" t="s">
        <v>117</v>
      </c>
      <c r="B35" s="3" t="s">
        <v>230</v>
      </c>
      <c r="C35" t="s">
        <v>31</v>
      </c>
      <c r="D35" s="2" t="s">
        <v>114</v>
      </c>
      <c r="E35" t="s">
        <v>121</v>
      </c>
      <c r="F35">
        <v>2.5</v>
      </c>
      <c r="I35" t="s">
        <v>233</v>
      </c>
    </row>
    <row r="36" spans="1:9" hidden="1" x14ac:dyDescent="0.2">
      <c r="A36" t="s">
        <v>116</v>
      </c>
      <c r="C36" t="s">
        <v>32</v>
      </c>
      <c r="D36" s="2" t="s">
        <v>122</v>
      </c>
      <c r="E36" t="s">
        <v>123</v>
      </c>
      <c r="G36">
        <v>35</v>
      </c>
    </row>
    <row r="37" spans="1:9" x14ac:dyDescent="0.2">
      <c r="A37" s="3" t="s">
        <v>117</v>
      </c>
      <c r="B37" t="s">
        <v>234</v>
      </c>
      <c r="C37" t="s">
        <v>33</v>
      </c>
      <c r="D37" s="2" t="s">
        <v>124</v>
      </c>
      <c r="E37" t="s">
        <v>125</v>
      </c>
      <c r="F37">
        <f>AVERAGE(150/1000,2)</f>
        <v>1.075</v>
      </c>
      <c r="I37" t="s">
        <v>247</v>
      </c>
    </row>
    <row r="38" spans="1:9" hidden="1" x14ac:dyDescent="0.2">
      <c r="A38" t="s">
        <v>118</v>
      </c>
      <c r="C38" t="s">
        <v>34</v>
      </c>
      <c r="D38" s="2" t="s">
        <v>186</v>
      </c>
    </row>
    <row r="39" spans="1:9" hidden="1" x14ac:dyDescent="0.2">
      <c r="A39" t="s">
        <v>189</v>
      </c>
      <c r="C39" t="s">
        <v>35</v>
      </c>
      <c r="D39" s="2" t="s">
        <v>187</v>
      </c>
    </row>
    <row r="40" spans="1:9" x14ac:dyDescent="0.2">
      <c r="A40" s="3" t="s">
        <v>117</v>
      </c>
      <c r="B40" t="s">
        <v>234</v>
      </c>
      <c r="C40" t="s">
        <v>36</v>
      </c>
      <c r="D40" s="2" t="s">
        <v>126</v>
      </c>
      <c r="E40" t="s">
        <v>127</v>
      </c>
      <c r="F40">
        <v>0.5</v>
      </c>
      <c r="I40" t="s">
        <v>241</v>
      </c>
    </row>
    <row r="41" spans="1:9" x14ac:dyDescent="0.2">
      <c r="A41" s="3" t="s">
        <v>117</v>
      </c>
      <c r="B41" s="3" t="s">
        <v>230</v>
      </c>
      <c r="C41" t="s">
        <v>37</v>
      </c>
      <c r="D41" s="2" t="s">
        <v>128</v>
      </c>
      <c r="E41" t="s">
        <v>129</v>
      </c>
      <c r="F41">
        <v>1</v>
      </c>
      <c r="I41" t="s">
        <v>239</v>
      </c>
    </row>
    <row r="42" spans="1:9" hidden="1" x14ac:dyDescent="0.2">
      <c r="A42" t="s">
        <v>116</v>
      </c>
      <c r="C42" t="s">
        <v>38</v>
      </c>
      <c r="D42" s="2" t="s">
        <v>130</v>
      </c>
      <c r="E42" t="s">
        <v>131</v>
      </c>
      <c r="G42">
        <v>90</v>
      </c>
    </row>
    <row r="43" spans="1:9" x14ac:dyDescent="0.2">
      <c r="A43" s="3" t="s">
        <v>117</v>
      </c>
      <c r="B43" s="3" t="s">
        <v>230</v>
      </c>
      <c r="C43" t="s">
        <v>39</v>
      </c>
      <c r="D43" s="2" t="s">
        <v>132</v>
      </c>
      <c r="E43" t="s">
        <v>133</v>
      </c>
      <c r="F43">
        <f>AVERAGE(250,500)/1000</f>
        <v>0.375</v>
      </c>
      <c r="I43" t="s">
        <v>240</v>
      </c>
    </row>
    <row r="44" spans="1:9" x14ac:dyDescent="0.2">
      <c r="A44" s="3" t="s">
        <v>117</v>
      </c>
      <c r="B44" t="s">
        <v>234</v>
      </c>
      <c r="C44" t="s">
        <v>40</v>
      </c>
      <c r="D44" s="2" t="s">
        <v>134</v>
      </c>
      <c r="E44" t="s">
        <v>135</v>
      </c>
      <c r="F44">
        <f>650/1000</f>
        <v>0.65</v>
      </c>
      <c r="I44" t="s">
        <v>241</v>
      </c>
    </row>
    <row r="45" spans="1:9" x14ac:dyDescent="0.2">
      <c r="A45" s="3" t="s">
        <v>117</v>
      </c>
      <c r="B45" t="s">
        <v>234</v>
      </c>
      <c r="C45" t="s">
        <v>41</v>
      </c>
      <c r="D45" s="2" t="s">
        <v>136</v>
      </c>
      <c r="E45" t="s">
        <v>137</v>
      </c>
      <c r="F45">
        <f>AVERAGE(125,500)/1000</f>
        <v>0.3125</v>
      </c>
      <c r="I45" t="s">
        <v>241</v>
      </c>
    </row>
    <row r="46" spans="1:9" hidden="1" x14ac:dyDescent="0.2">
      <c r="A46" t="s">
        <v>116</v>
      </c>
      <c r="C46" t="s">
        <v>42</v>
      </c>
      <c r="D46" s="2" t="s">
        <v>138</v>
      </c>
      <c r="E46" t="s">
        <v>139</v>
      </c>
      <c r="G46">
        <f>AVERAGE(90,120)</f>
        <v>105</v>
      </c>
      <c r="I46" t="s">
        <v>232</v>
      </c>
    </row>
    <row r="47" spans="1:9" x14ac:dyDescent="0.2">
      <c r="A47" s="3" t="s">
        <v>117</v>
      </c>
      <c r="B47" t="s">
        <v>234</v>
      </c>
      <c r="C47" t="s">
        <v>43</v>
      </c>
      <c r="D47" s="2" t="s">
        <v>140</v>
      </c>
      <c r="E47" t="s">
        <v>192</v>
      </c>
      <c r="F47">
        <f>500/1000</f>
        <v>0.5</v>
      </c>
      <c r="I47" t="s">
        <v>241</v>
      </c>
    </row>
    <row r="48" spans="1:9" hidden="1" x14ac:dyDescent="0.2">
      <c r="A48" t="s">
        <v>118</v>
      </c>
      <c r="C48" t="s">
        <v>44</v>
      </c>
      <c r="D48" s="2" t="s">
        <v>188</v>
      </c>
    </row>
    <row r="49" spans="1:9" x14ac:dyDescent="0.2">
      <c r="A49" s="3" t="s">
        <v>117</v>
      </c>
      <c r="B49" t="s">
        <v>234</v>
      </c>
      <c r="C49" t="s">
        <v>45</v>
      </c>
      <c r="D49" s="2" t="s">
        <v>141</v>
      </c>
      <c r="E49" t="s">
        <v>142</v>
      </c>
      <c r="F49">
        <f>250/1000</f>
        <v>0.25</v>
      </c>
      <c r="I49" t="s">
        <v>241</v>
      </c>
    </row>
    <row r="50" spans="1:9" hidden="1" x14ac:dyDescent="0.2">
      <c r="A50" t="s">
        <v>116</v>
      </c>
      <c r="C50" t="s">
        <v>46</v>
      </c>
      <c r="D50" s="2" t="s">
        <v>143</v>
      </c>
      <c r="E50" t="s">
        <v>193</v>
      </c>
      <c r="G50">
        <v>30</v>
      </c>
    </row>
    <row r="51" spans="1:9" x14ac:dyDescent="0.2">
      <c r="A51" s="3" t="s">
        <v>117</v>
      </c>
      <c r="B51" s="3" t="s">
        <v>230</v>
      </c>
      <c r="C51" t="s">
        <v>47</v>
      </c>
      <c r="D51" s="2" t="s">
        <v>144</v>
      </c>
      <c r="E51" t="s">
        <v>105</v>
      </c>
      <c r="F51">
        <f>375/1000</f>
        <v>0.375</v>
      </c>
      <c r="I51" s="4" t="s">
        <v>242</v>
      </c>
    </row>
    <row r="52" spans="1:9" hidden="1" x14ac:dyDescent="0.2">
      <c r="A52" t="s">
        <v>116</v>
      </c>
      <c r="C52" t="s">
        <v>48</v>
      </c>
      <c r="D52" s="2" t="s">
        <v>146</v>
      </c>
      <c r="E52" t="s">
        <v>145</v>
      </c>
      <c r="F52">
        <f>AVERAGE(70, 100)/1000</f>
        <v>8.5000000000000006E-2</v>
      </c>
    </row>
    <row r="53" spans="1:9" x14ac:dyDescent="0.2">
      <c r="A53" s="3" t="s">
        <v>117</v>
      </c>
      <c r="B53" t="s">
        <v>234</v>
      </c>
      <c r="C53" t="s">
        <v>49</v>
      </c>
      <c r="D53" s="2" t="s">
        <v>147</v>
      </c>
      <c r="E53" t="s">
        <v>85</v>
      </c>
      <c r="F53">
        <v>1.5</v>
      </c>
      <c r="I53" t="s">
        <v>241</v>
      </c>
    </row>
    <row r="54" spans="1:9" x14ac:dyDescent="0.2">
      <c r="A54" t="s">
        <v>117</v>
      </c>
      <c r="B54" t="s">
        <v>230</v>
      </c>
      <c r="C54" t="s">
        <v>50</v>
      </c>
      <c r="D54" s="2" t="s">
        <v>148</v>
      </c>
      <c r="E54" t="s">
        <v>149</v>
      </c>
      <c r="F54">
        <f>453/1000</f>
        <v>0.45300000000000001</v>
      </c>
      <c r="I54" t="s">
        <v>243</v>
      </c>
    </row>
    <row r="55" spans="1:9" hidden="1" x14ac:dyDescent="0.2">
      <c r="A55" t="s">
        <v>116</v>
      </c>
      <c r="C55" t="s">
        <v>51</v>
      </c>
      <c r="D55" s="2" t="s">
        <v>150</v>
      </c>
      <c r="E55" t="s">
        <v>151</v>
      </c>
      <c r="G55">
        <f>AVERAGE(25,40)</f>
        <v>32.5</v>
      </c>
    </row>
    <row r="56" spans="1:9" x14ac:dyDescent="0.2">
      <c r="A56" s="3" t="s">
        <v>117</v>
      </c>
      <c r="B56" s="3" t="s">
        <v>230</v>
      </c>
      <c r="C56" t="s">
        <v>52</v>
      </c>
      <c r="D56" s="2" t="s">
        <v>152</v>
      </c>
      <c r="E56" t="s">
        <v>200</v>
      </c>
      <c r="F56">
        <v>3.5</v>
      </c>
      <c r="I56" s="4" t="s">
        <v>244</v>
      </c>
    </row>
    <row r="57" spans="1:9" hidden="1" x14ac:dyDescent="0.2">
      <c r="A57" t="s">
        <v>119</v>
      </c>
      <c r="C57" t="s">
        <v>53</v>
      </c>
      <c r="D57" s="2" t="s">
        <v>153</v>
      </c>
    </row>
    <row r="58" spans="1:9" x14ac:dyDescent="0.2">
      <c r="A58" s="3" t="s">
        <v>117</v>
      </c>
      <c r="B58" t="s">
        <v>230</v>
      </c>
      <c r="C58" t="s">
        <v>54</v>
      </c>
      <c r="D58" s="2" t="s">
        <v>154</v>
      </c>
      <c r="E58" t="s">
        <v>155</v>
      </c>
      <c r="F58">
        <v>1</v>
      </c>
      <c r="I58" t="s">
        <v>233</v>
      </c>
    </row>
    <row r="59" spans="1:9" hidden="1" x14ac:dyDescent="0.2">
      <c r="A59" t="s">
        <v>119</v>
      </c>
      <c r="C59" t="s">
        <v>55</v>
      </c>
      <c r="D59" s="2" t="s">
        <v>156</v>
      </c>
    </row>
    <row r="60" spans="1:9" x14ac:dyDescent="0.2">
      <c r="A60" s="3" t="s">
        <v>117</v>
      </c>
      <c r="B60" t="s">
        <v>234</v>
      </c>
      <c r="C60" t="s">
        <v>56</v>
      </c>
      <c r="D60" s="2" t="s">
        <v>157</v>
      </c>
      <c r="E60" t="s">
        <v>158</v>
      </c>
      <c r="F60">
        <v>1.25</v>
      </c>
      <c r="I60" t="s">
        <v>241</v>
      </c>
    </row>
    <row r="61" spans="1:9" hidden="1" x14ac:dyDescent="0.2">
      <c r="A61" t="s">
        <v>119</v>
      </c>
      <c r="B61" t="s">
        <v>230</v>
      </c>
      <c r="C61" t="s">
        <v>57</v>
      </c>
      <c r="D61" s="2" t="s">
        <v>159</v>
      </c>
    </row>
    <row r="62" spans="1:9" x14ac:dyDescent="0.2">
      <c r="A62" s="3" t="s">
        <v>117</v>
      </c>
      <c r="B62" t="s">
        <v>230</v>
      </c>
      <c r="C62" t="s">
        <v>58</v>
      </c>
      <c r="D62" s="2" t="s">
        <v>160</v>
      </c>
      <c r="E62" t="s">
        <v>121</v>
      </c>
      <c r="F62">
        <v>2.5</v>
      </c>
      <c r="I62" t="s">
        <v>241</v>
      </c>
    </row>
    <row r="63" spans="1:9" x14ac:dyDescent="0.2">
      <c r="A63" s="3" t="s">
        <v>117</v>
      </c>
      <c r="B63" t="s">
        <v>234</v>
      </c>
      <c r="C63" t="s">
        <v>59</v>
      </c>
      <c r="D63" s="2" t="s">
        <v>161</v>
      </c>
      <c r="E63" t="s">
        <v>85</v>
      </c>
      <c r="F63">
        <v>1.5</v>
      </c>
      <c r="I63" t="s">
        <v>241</v>
      </c>
    </row>
    <row r="64" spans="1:9" x14ac:dyDescent="0.2">
      <c r="A64" s="3" t="s">
        <v>117</v>
      </c>
      <c r="B64" t="s">
        <v>234</v>
      </c>
      <c r="C64" t="s">
        <v>60</v>
      </c>
      <c r="D64" s="2" t="s">
        <v>162</v>
      </c>
      <c r="E64" t="s">
        <v>81</v>
      </c>
      <c r="F64">
        <f>AVERAGE(0.75,1.5)</f>
        <v>1.125</v>
      </c>
      <c r="I64" t="s">
        <v>241</v>
      </c>
    </row>
    <row r="65" spans="1:9" hidden="1" x14ac:dyDescent="0.2">
      <c r="A65" t="s">
        <v>120</v>
      </c>
      <c r="C65" t="s">
        <v>61</v>
      </c>
      <c r="D65" s="2" t="s">
        <v>163</v>
      </c>
    </row>
    <row r="66" spans="1:9" x14ac:dyDescent="0.2">
      <c r="A66" t="s">
        <v>117</v>
      </c>
      <c r="B66" t="s">
        <v>234</v>
      </c>
      <c r="C66" t="s">
        <v>62</v>
      </c>
      <c r="D66" s="2" t="s">
        <v>164</v>
      </c>
      <c r="E66" t="s">
        <v>165</v>
      </c>
      <c r="F66">
        <v>0.75</v>
      </c>
      <c r="I66" t="s">
        <v>245</v>
      </c>
    </row>
    <row r="67" spans="1:9" x14ac:dyDescent="0.2">
      <c r="A67" t="s">
        <v>117</v>
      </c>
      <c r="B67" t="s">
        <v>234</v>
      </c>
      <c r="C67" t="s">
        <v>63</v>
      </c>
      <c r="D67" s="2" t="s">
        <v>166</v>
      </c>
      <c r="E67" t="s">
        <v>167</v>
      </c>
      <c r="F67">
        <v>3</v>
      </c>
      <c r="I67" t="s">
        <v>241</v>
      </c>
    </row>
    <row r="68" spans="1:9" hidden="1" x14ac:dyDescent="0.2">
      <c r="A68" t="s">
        <v>116</v>
      </c>
      <c r="C68" t="s">
        <v>64</v>
      </c>
      <c r="D68" s="2" t="s">
        <v>168</v>
      </c>
      <c r="E68" t="s">
        <v>201</v>
      </c>
      <c r="G68">
        <f>AVERAGE(66,77)</f>
        <v>71.5</v>
      </c>
    </row>
    <row r="69" spans="1:9" x14ac:dyDescent="0.2">
      <c r="A69" t="s">
        <v>117</v>
      </c>
      <c r="B69" t="s">
        <v>230</v>
      </c>
      <c r="C69" t="s">
        <v>65</v>
      </c>
      <c r="D69" s="2" t="s">
        <v>169</v>
      </c>
      <c r="E69" t="s">
        <v>170</v>
      </c>
      <c r="I69" t="s">
        <v>246</v>
      </c>
    </row>
    <row r="70" spans="1:9" x14ac:dyDescent="0.2">
      <c r="A70" t="s">
        <v>117</v>
      </c>
      <c r="B70" t="s">
        <v>230</v>
      </c>
      <c r="C70" t="s">
        <v>171</v>
      </c>
      <c r="D70" s="2" t="s">
        <v>172</v>
      </c>
      <c r="E70" t="s">
        <v>173</v>
      </c>
      <c r="F70">
        <v>1.75</v>
      </c>
      <c r="I70" t="s">
        <v>233</v>
      </c>
    </row>
    <row r="71" spans="1:9" hidden="1" x14ac:dyDescent="0.2">
      <c r="A71" t="s">
        <v>118</v>
      </c>
      <c r="C71" t="s">
        <v>66</v>
      </c>
      <c r="D71" s="2" t="s">
        <v>174</v>
      </c>
    </row>
    <row r="72" spans="1:9" hidden="1" x14ac:dyDescent="0.2">
      <c r="A72" t="s">
        <v>119</v>
      </c>
      <c r="C72" t="s">
        <v>67</v>
      </c>
      <c r="D72" s="2" t="s">
        <v>175</v>
      </c>
    </row>
    <row r="73" spans="1:9" hidden="1" x14ac:dyDescent="0.2">
      <c r="A73" t="s">
        <v>116</v>
      </c>
      <c r="C73" t="s">
        <v>68</v>
      </c>
      <c r="D73" s="2" t="s">
        <v>176</v>
      </c>
      <c r="E73" t="s">
        <v>177</v>
      </c>
      <c r="G73">
        <v>100</v>
      </c>
    </row>
    <row r="74" spans="1:9" hidden="1" x14ac:dyDescent="0.2"/>
  </sheetData>
  <autoFilter ref="A1:H74" xr:uid="{2FC666A8-B46D-B742-B3EA-B10BB2D197D3}">
    <filterColumn colId="0">
      <filters>
        <filter val="Finfish"/>
      </filters>
    </filterColumn>
    <sortState ref="A2:H74">
      <sortCondition ref="C1:C74"/>
    </sortState>
  </autoFilter>
  <hyperlinks>
    <hyperlink ref="D7" r:id="rId1" xr:uid="{72AE369D-E198-1943-AD18-2DE5C9F5DC85}"/>
    <hyperlink ref="D3" r:id="rId2" xr:uid="{875F0A20-252A-1A40-BC83-C5CF710CA537}"/>
    <hyperlink ref="D5" r:id="rId3" xr:uid="{B2666AFE-2727-0944-8F79-31F9F1B8BC34}"/>
    <hyperlink ref="D4" r:id="rId4" xr:uid="{49F9D581-07D0-9046-9B69-65C683927D5B}"/>
    <hyperlink ref="D6" r:id="rId5" xr:uid="{3AEF31A7-57C6-D94B-8B07-7E2DB39BC5F9}"/>
    <hyperlink ref="D8" r:id="rId6" xr:uid="{9381A599-64AE-8349-A976-466280E97D5D}"/>
    <hyperlink ref="D9" r:id="rId7" xr:uid="{805E1A00-8887-C148-A142-99A0640C293B}"/>
    <hyperlink ref="D10" r:id="rId8" xr:uid="{4DAD74E6-FAAE-5644-BC20-EB4B8BF34276}"/>
    <hyperlink ref="D12" r:id="rId9" xr:uid="{C863EFCC-AC8F-7C41-A3E4-B49D5676D348}"/>
    <hyperlink ref="D13" r:id="rId10" xr:uid="{883DA026-6975-8F4B-BDE8-57DC185D8573}"/>
    <hyperlink ref="D15" r:id="rId11" xr:uid="{0CC94E92-F0EA-BF42-B7D5-A84AB0D89C3F}"/>
    <hyperlink ref="D16" r:id="rId12" xr:uid="{4311FE02-C34E-2F40-9DF9-E272AD4B7F7F}"/>
    <hyperlink ref="D17" r:id="rId13" xr:uid="{C1579CFB-8BB5-E645-A2AC-4237FB6BF47A}"/>
    <hyperlink ref="D18" r:id="rId14" xr:uid="{CAB29C13-42FF-874D-9350-4D90D6E5795D}"/>
    <hyperlink ref="D19" r:id="rId15" xr:uid="{AAD94CEC-DEB4-9B42-95B3-DE9669D619AE}"/>
    <hyperlink ref="D21" r:id="rId16" xr:uid="{2041D576-5DA8-7848-A411-5F5580A5C3D8}"/>
    <hyperlink ref="D22" r:id="rId17" xr:uid="{9123176F-8FC8-7B46-9625-296B13E5255E}"/>
    <hyperlink ref="D23" r:id="rId18" xr:uid="{A2CD7702-3E0F-FB41-9C85-981AA91D2E26}"/>
    <hyperlink ref="D24" r:id="rId19" xr:uid="{777C3EE8-1B3C-DD45-8720-B03AFAD95081}"/>
    <hyperlink ref="D25" r:id="rId20" xr:uid="{D620C784-C558-084F-B75D-AD63F4B32C7A}"/>
    <hyperlink ref="D28" r:id="rId21" xr:uid="{BF116976-60A9-9341-9A1E-C9C1EE729C67}"/>
    <hyperlink ref="D30" r:id="rId22" xr:uid="{87FEB846-7095-C245-BA7C-AB3F3ECBC698}"/>
    <hyperlink ref="D31" r:id="rId23" xr:uid="{601454A1-F662-A94B-9B87-944C41563CCC}"/>
    <hyperlink ref="D32" r:id="rId24" xr:uid="{58700FDA-FA30-DB42-B1B4-6381AB5A9381}"/>
    <hyperlink ref="D35" r:id="rId25" xr:uid="{7C7D21C3-029A-5542-8B19-9F9090D2721E}"/>
    <hyperlink ref="D36" r:id="rId26" xr:uid="{0ECF212A-AAF7-9742-8791-E7FB69EDBC73}"/>
    <hyperlink ref="D37" r:id="rId27" xr:uid="{A8D9D31C-AEBC-0D40-90F3-63F756B224A4}"/>
    <hyperlink ref="D40" r:id="rId28" xr:uid="{E541C83D-752A-A74C-933D-413878A993B0}"/>
    <hyperlink ref="D41" r:id="rId29" xr:uid="{84CC0AE2-9E4C-4A48-AE39-074E8B8012EA}"/>
    <hyperlink ref="D42" r:id="rId30" xr:uid="{3C996A38-E410-0248-A00B-B8436166D5FD}"/>
    <hyperlink ref="D43" r:id="rId31" location="tcNA00A0" display="http://www.fao.org/fishery/culturedspecies/Chanos_chanos/en - tcNA00A0" xr:uid="{3C4EF2E2-E0C2-B448-9004-AA1AB7B9B91A}"/>
    <hyperlink ref="D44" r:id="rId32" xr:uid="{4960C6F3-FB1C-4146-90CD-2EA7905C0F21}"/>
    <hyperlink ref="D45" r:id="rId33" xr:uid="{BBC213C4-E4B7-8E40-83D9-2B3FB8C60082}"/>
    <hyperlink ref="D46" r:id="rId34" xr:uid="{60B2B5D5-8CE7-7248-99C8-D4A99824C997}"/>
    <hyperlink ref="D47" r:id="rId35" location="tcN8008C" display="http://www.fao.org/fishery/culturedspecies/Oreochromis_niloticus/en - tcN8008C" xr:uid="{96920DA7-F6F9-E248-B150-C521925D595E}"/>
    <hyperlink ref="D49" r:id="rId36" xr:uid="{488D18A3-C5F3-3649-AF3D-A5C30048A371}"/>
    <hyperlink ref="D50" r:id="rId37" xr:uid="{EF1FA74F-888B-454C-A9D1-9036807F436E}"/>
    <hyperlink ref="D51" r:id="rId38" xr:uid="{D033EE41-288C-6540-826C-2FF75D420779}"/>
    <hyperlink ref="D52" r:id="rId39" xr:uid="{367362EC-E966-D84B-B10D-D549EB21DA18}"/>
    <hyperlink ref="D53" r:id="rId40" xr:uid="{7337563C-FFC3-CF43-BB0F-080E97531D5E}"/>
    <hyperlink ref="D54" r:id="rId41" xr:uid="{DFA12BB0-0D6C-2141-A307-39BB4DCE26C7}"/>
    <hyperlink ref="D55" r:id="rId42" xr:uid="{206DEA2F-BD75-5343-90C2-793A73EC96D1}"/>
    <hyperlink ref="D56" r:id="rId43" xr:uid="{2614649B-BA3F-704F-9289-8466221F2EA5}"/>
    <hyperlink ref="D57" r:id="rId44" xr:uid="{531C407D-EDD2-DF4D-8948-663AA0C7F8D2}"/>
    <hyperlink ref="D58" r:id="rId45" xr:uid="{1838FAA1-B3B1-8C43-A82D-FFC8956C4B84}"/>
    <hyperlink ref="D59" r:id="rId46" xr:uid="{A2BDC684-D318-C849-B601-28CA980DE2C3}"/>
    <hyperlink ref="D60" r:id="rId47" xr:uid="{29B93442-9CA6-E246-8820-2219875B0D72}"/>
    <hyperlink ref="D61" r:id="rId48" xr:uid="{F6F2A4E7-E263-5A48-A672-4A282BC34E51}"/>
    <hyperlink ref="D62" r:id="rId49" xr:uid="{271B665D-87BF-1D45-A341-E8FD3722E7D7}"/>
    <hyperlink ref="D63" r:id="rId50" xr:uid="{7F9BABF1-B84D-2D4F-AEAA-EA33507CD7A1}"/>
    <hyperlink ref="D64" r:id="rId51" xr:uid="{508B37AF-A381-A546-8BEF-3B4BD5A26C91}"/>
    <hyperlink ref="D65" r:id="rId52" xr:uid="{38CEA48D-1005-FC4B-B485-E981152AF8A0}"/>
    <hyperlink ref="D66" r:id="rId53" xr:uid="{932795F5-3BFF-8C40-9377-90C7AE494920}"/>
    <hyperlink ref="D67" r:id="rId54" xr:uid="{E3D29BEB-9BC9-3A41-9148-509826AD6D28}"/>
    <hyperlink ref="D68" r:id="rId55" xr:uid="{628DE432-6551-374E-867F-8DA36027D01A}"/>
    <hyperlink ref="D69" r:id="rId56" xr:uid="{3A1C5098-10A3-244E-AE75-E45DA53FACD4}"/>
    <hyperlink ref="D70" r:id="rId57" xr:uid="{99BD9C78-1E3D-3E45-A575-34A3DC5F824D}"/>
    <hyperlink ref="D71" r:id="rId58" xr:uid="{8E59F3AB-C7CD-9143-8361-2F086D6CF87C}"/>
    <hyperlink ref="D72" r:id="rId59" xr:uid="{7001DEB9-22DD-2447-9538-3D1516129106}"/>
    <hyperlink ref="D73" r:id="rId60" xr:uid="{F9CB234F-E461-F846-B586-6F30E2FA61DE}"/>
    <hyperlink ref="D11" r:id="rId61" xr:uid="{13AE02E0-7292-8642-BD3D-BE4D5296B122}"/>
    <hyperlink ref="D14" r:id="rId62" xr:uid="{A2733D52-CFB9-334A-AEAA-1DD9F12A1D30}"/>
    <hyperlink ref="D27" r:id="rId63" xr:uid="{4C608416-7D09-EA46-AE0A-4A55BBB5D786}"/>
    <hyperlink ref="D26" r:id="rId64" xr:uid="{9123A1D3-54FA-8848-A031-BB37AF7DE9AC}"/>
    <hyperlink ref="D20" r:id="rId65" xr:uid="{D8EEEBCA-6AD0-C14B-B3F2-309794617C9C}"/>
    <hyperlink ref="D29" r:id="rId66" xr:uid="{BED6A0DC-B191-294B-BCC8-DDEB91D34922}"/>
    <hyperlink ref="D33" r:id="rId67" xr:uid="{CCFB9E11-D25E-B645-9BC9-987815E1555D}"/>
    <hyperlink ref="D34" r:id="rId68" xr:uid="{31DD904A-50EB-7847-ADC9-763F25F7FF71}"/>
    <hyperlink ref="D38" r:id="rId69" xr:uid="{C306DAC6-7459-FA4C-A682-07111A550070}"/>
    <hyperlink ref="D39" r:id="rId70" xr:uid="{420DA5CC-1CEB-2349-9EE7-E49824EEE7D9}"/>
    <hyperlink ref="D48" r:id="rId71" xr:uid="{A1291532-B3EF-C549-B7E1-D06188C68D36}"/>
    <hyperlink ref="D2" r:id="rId72" xr:uid="{804CA2A9-6E23-0944-B615-27D64A97F1F0}"/>
    <hyperlink ref="H3" r:id="rId73" xr:uid="{DD355DF9-4BEB-7448-918E-22BF50CFE2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2019-11-13T19:03:34Z</dcterms:created>
  <dcterms:modified xsi:type="dcterms:W3CDTF">2019-12-11T00:04:01Z</dcterms:modified>
</cp:coreProperties>
</file>