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Fwnew12\Home\rasmusle\My Documents\D_Crab\LightTrap2023Paper\Annual\"/>
    </mc:Choice>
  </mc:AlternateContent>
  <xr:revisionPtr revIDLastSave="0" documentId="13_ncr:1_{D1D3EB6C-6CD4-4B57-8596-31764B743A5A}" xr6:coauthVersionLast="47" xr6:coauthVersionMax="47" xr10:uidLastSave="{00000000-0000-0000-0000-000000000000}"/>
  <bookViews>
    <workbookView xWindow="3072" yWindow="264" windowWidth="15840" windowHeight="11976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2" i="1" l="1"/>
  <c r="M23" i="1"/>
  <c r="M24" i="1"/>
  <c r="M25" i="1"/>
  <c r="M26" i="1"/>
  <c r="M27" i="1"/>
  <c r="M21" i="1"/>
  <c r="M20" i="1"/>
  <c r="Q17" i="2"/>
  <c r="Q16" i="2"/>
  <c r="P17" i="2"/>
  <c r="O17" i="2"/>
  <c r="N17" i="2"/>
  <c r="P16" i="2"/>
  <c r="O16" i="2"/>
  <c r="N16" i="2"/>
  <c r="C7" i="2"/>
  <c r="C2" i="2"/>
  <c r="C6" i="2"/>
  <c r="C10" i="2"/>
  <c r="D17" i="2"/>
  <c r="C17" i="2"/>
  <c r="D16" i="2"/>
  <c r="C16" i="2"/>
  <c r="D20" i="2"/>
  <c r="C20" i="2"/>
  <c r="D24" i="2"/>
  <c r="C24" i="2"/>
  <c r="D23" i="2"/>
  <c r="C23" i="2"/>
  <c r="D19" i="2"/>
  <c r="C19" i="2"/>
  <c r="D12" i="2"/>
  <c r="C12" i="2"/>
  <c r="D3" i="2"/>
  <c r="C3" i="2"/>
  <c r="D9" i="2"/>
  <c r="C9" i="2"/>
  <c r="D15" i="2"/>
  <c r="C15" i="2"/>
  <c r="D8" i="2"/>
  <c r="C8" i="2"/>
  <c r="D4" i="2"/>
  <c r="C4" i="2"/>
  <c r="D14" i="2"/>
  <c r="C14" i="2"/>
  <c r="D18" i="2"/>
  <c r="C18" i="2"/>
  <c r="D13" i="2"/>
  <c r="C13" i="2"/>
  <c r="D11" i="2"/>
  <c r="C11" i="2"/>
  <c r="D5" i="2"/>
  <c r="C5" i="2"/>
  <c r="D21" i="2"/>
  <c r="C21" i="2"/>
  <c r="D22" i="2"/>
  <c r="C22" i="2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11" i="1"/>
  <c r="D3" i="1"/>
  <c r="D4" i="1"/>
  <c r="D5" i="1"/>
  <c r="D6" i="1"/>
  <c r="D2" i="1"/>
  <c r="C3" i="1"/>
  <c r="C4" i="1"/>
  <c r="C5" i="1"/>
  <c r="C6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</calcChain>
</file>

<file path=xl/sharedStrings.xml><?xml version="1.0" encoding="utf-8"?>
<sst xmlns="http://schemas.openxmlformats.org/spreadsheetml/2006/main" count="59" uniqueCount="23">
  <si>
    <t>yr</t>
  </si>
  <si>
    <t>mega</t>
  </si>
  <si>
    <t>log mega</t>
  </si>
  <si>
    <t>OR log metric ton</t>
  </si>
  <si>
    <t>OR log est landings metric ton</t>
  </si>
  <si>
    <t>OR metric ton</t>
  </si>
  <si>
    <t>CUTI index March-July</t>
  </si>
  <si>
    <t>spring trans DOY</t>
  </si>
  <si>
    <t>PDO sum  Jan-July</t>
  </si>
  <si>
    <t>ENSO yr sum MEI.v2</t>
  </si>
  <si>
    <t>ENSO Jan-July sum MEI.v2</t>
  </si>
  <si>
    <t>ENSO</t>
  </si>
  <si>
    <t>heat wave</t>
  </si>
  <si>
    <t>normal neg PDO</t>
  </si>
  <si>
    <t>normal post to almost PDO</t>
  </si>
  <si>
    <t>mean</t>
  </si>
  <si>
    <t>SD</t>
  </si>
  <si>
    <t>Heat Wave</t>
  </si>
  <si>
    <t>Neg PDO</t>
  </si>
  <si>
    <t>Pos PDO</t>
  </si>
  <si>
    <t>Number late</t>
  </si>
  <si>
    <t>log late</t>
  </si>
  <si>
    <t>sum aug septPDO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</si>
</sst>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3" fontId="4" fillId="0" borderId="0" xfId="0" applyNumberFormat="1" applyFont="1"/>
    <xf numFmtId="16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3" zoomScale="150" zoomScaleNormal="150" zoomScalePageLayoutView="150" workbookViewId="0">
      <selection activeCell="B28" sqref="B28"/>
    </sheetView>
  </sheetViews>
  <sheetFormatPr defaultColWidth="11.19921875" defaultRowHeight="15.6" x14ac:dyDescent="0.3"/>
  <cols>
    <col min="2" max="2" width="10.796875" style="2"/>
    <col min="4" max="4" width="10.796875" style="2"/>
    <col min="5" max="6" width="10.796875" style="1"/>
    <col min="13" max="13" width="10.796875" style="6"/>
  </cols>
  <sheetData>
    <row r="1" spans="1:14" x14ac:dyDescent="0.3">
      <c r="A1" t="s">
        <v>0</v>
      </c>
      <c r="B1" s="2" t="s">
        <v>1</v>
      </c>
      <c r="C1" t="s">
        <v>2</v>
      </c>
      <c r="D1" s="2" t="s">
        <v>5</v>
      </c>
      <c r="E1" s="1" t="s">
        <v>3</v>
      </c>
      <c r="F1" s="1" t="s">
        <v>4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20</v>
      </c>
      <c r="M1" s="6" t="s">
        <v>21</v>
      </c>
      <c r="N1" t="s">
        <v>22</v>
      </c>
    </row>
    <row r="2" spans="1:14" x14ac:dyDescent="0.3">
      <c r="A2">
        <v>1997</v>
      </c>
      <c r="B2" s="2">
        <v>1094</v>
      </c>
      <c r="C2" s="1">
        <f>LOG(B2)</f>
        <v>3.0390173219974121</v>
      </c>
      <c r="D2" s="2">
        <f>10^E2</f>
        <v>3366.1304540090418</v>
      </c>
      <c r="E2" s="1">
        <v>3.527130943</v>
      </c>
      <c r="F2" s="1">
        <v>3.4926011689999998</v>
      </c>
      <c r="G2">
        <v>7.48</v>
      </c>
      <c r="H2">
        <v>143</v>
      </c>
      <c r="I2">
        <v>2.4279999999999999</v>
      </c>
      <c r="J2">
        <v>14.139999999999999</v>
      </c>
      <c r="K2">
        <v>3.83</v>
      </c>
      <c r="L2">
        <v>59</v>
      </c>
      <c r="M2" s="6">
        <v>1.770852012</v>
      </c>
      <c r="N2">
        <v>4.07</v>
      </c>
    </row>
    <row r="3" spans="1:14" x14ac:dyDescent="0.3">
      <c r="A3">
        <v>1998</v>
      </c>
      <c r="B3" s="2">
        <v>14900</v>
      </c>
      <c r="C3" s="1">
        <f t="shared" ref="C3:C28" si="0">LOG(B3)</f>
        <v>4.173186268412274</v>
      </c>
      <c r="D3" s="2">
        <f>10^E3</f>
        <v>5990.4618124047111</v>
      </c>
      <c r="E3" s="1">
        <v>3.7774603039999999</v>
      </c>
      <c r="F3" s="1">
        <v>3.890185454</v>
      </c>
      <c r="G3">
        <v>1.1200000000000003</v>
      </c>
      <c r="H3">
        <v>105</v>
      </c>
      <c r="I3">
        <v>3.032</v>
      </c>
      <c r="J3">
        <v>2.280000000000002</v>
      </c>
      <c r="K3">
        <v>9.120000000000001</v>
      </c>
      <c r="L3">
        <v>347</v>
      </c>
      <c r="M3" s="6">
        <v>2.5403294750000001</v>
      </c>
      <c r="N3">
        <v>-2.57</v>
      </c>
    </row>
    <row r="4" spans="1:14" x14ac:dyDescent="0.3">
      <c r="A4">
        <v>1999</v>
      </c>
      <c r="B4" s="2">
        <v>14848</v>
      </c>
      <c r="C4" s="1">
        <f t="shared" si="0"/>
        <v>4.1716679588747869</v>
      </c>
      <c r="D4" s="2">
        <f>10^E4</f>
        <v>7853.1786279136268</v>
      </c>
      <c r="E4" s="1">
        <v>3.895045476</v>
      </c>
      <c r="F4" s="1">
        <v>3.889653209</v>
      </c>
      <c r="G4">
        <v>-11.399999999999999</v>
      </c>
      <c r="H4">
        <v>85</v>
      </c>
      <c r="I4">
        <v>3.661</v>
      </c>
      <c r="J4">
        <v>-14.780000000000001</v>
      </c>
      <c r="K4">
        <v>-8.41</v>
      </c>
      <c r="L4">
        <v>7198</v>
      </c>
      <c r="M4" s="6">
        <v>3.8572118419999999</v>
      </c>
      <c r="N4">
        <v>-4.08</v>
      </c>
    </row>
    <row r="5" spans="1:14" x14ac:dyDescent="0.3">
      <c r="A5">
        <v>2000</v>
      </c>
      <c r="B5" s="2">
        <v>50094</v>
      </c>
      <c r="C5" s="1">
        <f t="shared" si="0"/>
        <v>4.6997857114373494</v>
      </c>
      <c r="D5" s="2">
        <f>10^E5</f>
        <v>10803.579099225519</v>
      </c>
      <c r="E5" s="1">
        <v>4.0335676559999998</v>
      </c>
      <c r="F5" s="1">
        <v>4.0747855209999999</v>
      </c>
      <c r="G5">
        <v>-7.7299999999999995</v>
      </c>
      <c r="H5">
        <v>61</v>
      </c>
      <c r="I5">
        <v>3.5720000000000001</v>
      </c>
      <c r="J5">
        <v>-10.24</v>
      </c>
      <c r="K5">
        <v>-7.71</v>
      </c>
      <c r="L5">
        <v>1676</v>
      </c>
      <c r="M5" s="6">
        <v>3.2242740140000001</v>
      </c>
      <c r="N5">
        <v>-3.13</v>
      </c>
    </row>
    <row r="6" spans="1:14" x14ac:dyDescent="0.3">
      <c r="A6">
        <v>2001</v>
      </c>
      <c r="B6" s="2">
        <v>61660</v>
      </c>
      <c r="C6" s="1">
        <f t="shared" si="0"/>
        <v>4.7900035203904894</v>
      </c>
      <c r="D6" s="2">
        <f>10^E6</f>
        <v>15213.263622875087</v>
      </c>
      <c r="E6" s="1">
        <v>4.1822223909999998</v>
      </c>
      <c r="F6" s="1">
        <v>4.1064102480000004</v>
      </c>
      <c r="G6">
        <v>-5.67</v>
      </c>
      <c r="H6">
        <v>67</v>
      </c>
      <c r="I6">
        <v>3.6309999999999998</v>
      </c>
      <c r="J6">
        <v>-5.0600000000000005</v>
      </c>
      <c r="K6">
        <v>-4.49</v>
      </c>
      <c r="N6">
        <v>-3.66</v>
      </c>
    </row>
    <row r="7" spans="1:14" x14ac:dyDescent="0.3">
      <c r="A7">
        <v>2002</v>
      </c>
      <c r="C7" s="1"/>
      <c r="H7">
        <v>73</v>
      </c>
      <c r="J7">
        <v>3.4299999999999997</v>
      </c>
      <c r="K7">
        <v>-0.3500000000000002</v>
      </c>
      <c r="N7">
        <v>-0.1</v>
      </c>
    </row>
    <row r="8" spans="1:14" x14ac:dyDescent="0.3">
      <c r="A8">
        <v>2003</v>
      </c>
      <c r="C8" s="1"/>
      <c r="H8">
        <v>128</v>
      </c>
      <c r="J8">
        <v>1.93</v>
      </c>
      <c r="K8">
        <v>0.99</v>
      </c>
      <c r="N8">
        <v>0.46</v>
      </c>
    </row>
    <row r="9" spans="1:14" x14ac:dyDescent="0.3">
      <c r="A9">
        <v>2004</v>
      </c>
      <c r="C9" s="1"/>
      <c r="H9">
        <v>63</v>
      </c>
      <c r="J9">
        <v>1.5499999999999996</v>
      </c>
      <c r="K9">
        <v>-0.88000000000000023</v>
      </c>
      <c r="N9">
        <v>0.26</v>
      </c>
    </row>
    <row r="10" spans="1:14" x14ac:dyDescent="0.3">
      <c r="A10">
        <v>2005</v>
      </c>
      <c r="C10" s="1"/>
      <c r="H10">
        <v>194</v>
      </c>
      <c r="J10">
        <v>-0.69</v>
      </c>
      <c r="K10">
        <v>1.7400000000000002</v>
      </c>
      <c r="L10">
        <v>3274</v>
      </c>
      <c r="M10" s="6">
        <v>3.5150786749999998</v>
      </c>
      <c r="N10">
        <v>-1.41</v>
      </c>
    </row>
    <row r="11" spans="1:14" x14ac:dyDescent="0.3">
      <c r="A11">
        <v>2006</v>
      </c>
      <c r="B11" s="2">
        <v>32762</v>
      </c>
      <c r="C11" s="1">
        <f t="shared" si="0"/>
        <v>4.5153704059837159</v>
      </c>
      <c r="D11" s="2">
        <f t="shared" ref="D11:D24" si="1">10^E11</f>
        <v>10964.781961431856</v>
      </c>
      <c r="E11" s="1">
        <v>4.04</v>
      </c>
      <c r="F11" s="1">
        <v>4.0101385140000003</v>
      </c>
      <c r="G11">
        <v>-0.13</v>
      </c>
      <c r="H11">
        <v>112</v>
      </c>
      <c r="I11">
        <v>6.8289999999999997</v>
      </c>
      <c r="J11">
        <v>0.47999999999999976</v>
      </c>
      <c r="K11">
        <v>-2.73</v>
      </c>
      <c r="L11">
        <v>53641</v>
      </c>
      <c r="M11" s="6">
        <v>4.7294968659999999</v>
      </c>
      <c r="N11">
        <v>-2.39</v>
      </c>
    </row>
    <row r="12" spans="1:14" x14ac:dyDescent="0.3">
      <c r="A12">
        <v>2007</v>
      </c>
      <c r="B12" s="2">
        <v>1817000</v>
      </c>
      <c r="C12" s="1">
        <f t="shared" si="0"/>
        <v>6.259354927308034</v>
      </c>
      <c r="D12" s="2">
        <f t="shared" si="1"/>
        <v>10232.929922807549</v>
      </c>
      <c r="E12" s="1">
        <v>4.01</v>
      </c>
      <c r="F12" s="1">
        <v>3.9117390670000001</v>
      </c>
      <c r="G12">
        <v>-2.8899999999999997</v>
      </c>
      <c r="H12">
        <v>70</v>
      </c>
      <c r="I12">
        <v>3.9729999999999999</v>
      </c>
      <c r="J12">
        <v>-7.51</v>
      </c>
      <c r="K12">
        <v>-1.81</v>
      </c>
      <c r="L12">
        <v>56005</v>
      </c>
      <c r="M12" s="6">
        <v>4.7482268019999996</v>
      </c>
      <c r="N12">
        <v>-0.88</v>
      </c>
    </row>
    <row r="13" spans="1:14" x14ac:dyDescent="0.3">
      <c r="A13">
        <v>2008</v>
      </c>
      <c r="B13" s="2">
        <v>1770000</v>
      </c>
      <c r="C13" s="1">
        <f t="shared" si="0"/>
        <v>6.2479732663618064</v>
      </c>
      <c r="D13" s="2">
        <f t="shared" si="1"/>
        <v>8128.3051616410066</v>
      </c>
      <c r="E13" s="1">
        <v>3.91</v>
      </c>
      <c r="F13" s="1">
        <v>3.9093608930000001</v>
      </c>
      <c r="G13">
        <v>-11.440000000000001</v>
      </c>
      <c r="H13">
        <v>88</v>
      </c>
      <c r="I13">
        <v>4.0880000000000001</v>
      </c>
      <c r="J13">
        <v>-13.270000000000001</v>
      </c>
      <c r="K13">
        <v>-7.91</v>
      </c>
      <c r="L13">
        <v>231210</v>
      </c>
      <c r="M13" s="6">
        <v>5.364006614</v>
      </c>
      <c r="N13">
        <v>-3.72</v>
      </c>
    </row>
    <row r="14" spans="1:14" x14ac:dyDescent="0.3">
      <c r="A14">
        <v>2009</v>
      </c>
      <c r="B14" s="2">
        <v>2398833</v>
      </c>
      <c r="C14" s="1">
        <f t="shared" si="0"/>
        <v>6.3800000146610412</v>
      </c>
      <c r="D14" s="2">
        <f t="shared" si="1"/>
        <v>8317.6377110267094</v>
      </c>
      <c r="E14" s="1">
        <v>3.92</v>
      </c>
      <c r="F14" s="1">
        <v>3.936947602</v>
      </c>
      <c r="G14">
        <v>-10.64</v>
      </c>
      <c r="H14">
        <v>88</v>
      </c>
      <c r="I14">
        <v>4.0880000000000001</v>
      </c>
      <c r="J14">
        <v>0.55999999999999983</v>
      </c>
      <c r="K14">
        <v>-3.24</v>
      </c>
      <c r="L14">
        <v>239</v>
      </c>
      <c r="M14" s="6">
        <v>2.378397901</v>
      </c>
      <c r="N14">
        <v>-0.16</v>
      </c>
    </row>
    <row r="15" spans="1:14" x14ac:dyDescent="0.3">
      <c r="A15">
        <v>2010</v>
      </c>
      <c r="B15" s="2">
        <v>912011</v>
      </c>
      <c r="C15" s="1">
        <f t="shared" si="0"/>
        <v>5.9600000764978143</v>
      </c>
      <c r="D15" s="2">
        <f t="shared" si="1"/>
        <v>6353.3093185174448</v>
      </c>
      <c r="E15" s="1">
        <v>3.8029999999999999</v>
      </c>
      <c r="F15" s="1">
        <v>3.849189484</v>
      </c>
      <c r="G15">
        <v>-2.8600000000000003</v>
      </c>
      <c r="H15">
        <v>160</v>
      </c>
      <c r="I15" s="3">
        <v>4.0880000000000001</v>
      </c>
      <c r="J15">
        <v>-11.639999999999999</v>
      </c>
      <c r="K15">
        <v>-0.5499999999999996</v>
      </c>
      <c r="L15">
        <v>101090.6</v>
      </c>
      <c r="M15" s="6">
        <v>5.0047107740000003</v>
      </c>
      <c r="N15">
        <v>-4.66</v>
      </c>
    </row>
    <row r="16" spans="1:14" x14ac:dyDescent="0.3">
      <c r="A16">
        <v>2011</v>
      </c>
      <c r="B16" s="2">
        <v>162181</v>
      </c>
      <c r="C16" s="1">
        <f t="shared" si="0"/>
        <v>5.2099999739288547</v>
      </c>
      <c r="D16" s="2">
        <f t="shared" si="1"/>
        <v>3715.352290971724</v>
      </c>
      <c r="E16" s="1">
        <v>3.57</v>
      </c>
      <c r="F16" s="1">
        <v>3.692478559</v>
      </c>
      <c r="G16">
        <v>-9.6000000000000014</v>
      </c>
      <c r="H16">
        <v>106</v>
      </c>
      <c r="I16">
        <v>2.4529999999999998</v>
      </c>
      <c r="J16">
        <v>-16.599999999999998</v>
      </c>
      <c r="K16">
        <v>-10.53</v>
      </c>
      <c r="L16">
        <v>334784</v>
      </c>
      <c r="M16" s="6">
        <v>5.5247646939999999</v>
      </c>
      <c r="N16">
        <v>-4.87</v>
      </c>
    </row>
    <row r="17" spans="1:14" x14ac:dyDescent="0.3">
      <c r="A17">
        <v>2012</v>
      </c>
      <c r="B17" s="2">
        <v>288403</v>
      </c>
      <c r="C17" s="1">
        <f t="shared" si="0"/>
        <v>5.4599997736502672</v>
      </c>
      <c r="D17" s="2">
        <f t="shared" si="1"/>
        <v>6309.5734448019384</v>
      </c>
      <c r="E17" s="1">
        <v>3.8</v>
      </c>
      <c r="F17" s="1">
        <v>3.744715534</v>
      </c>
      <c r="G17">
        <v>-12.020000000000001</v>
      </c>
      <c r="H17">
        <v>125</v>
      </c>
      <c r="I17">
        <v>2.8090000000000002</v>
      </c>
      <c r="J17">
        <v>-3.7</v>
      </c>
      <c r="K17">
        <v>-3.04</v>
      </c>
      <c r="L17">
        <v>60588</v>
      </c>
      <c r="M17" s="6">
        <v>4.7823866170000002</v>
      </c>
      <c r="N17">
        <v>-5.59</v>
      </c>
    </row>
    <row r="18" spans="1:14" x14ac:dyDescent="0.3">
      <c r="A18">
        <v>2013</v>
      </c>
      <c r="B18" s="2">
        <v>2290868</v>
      </c>
      <c r="C18" s="1">
        <f t="shared" si="0"/>
        <v>6.3600000658270366</v>
      </c>
      <c r="D18" s="2">
        <f t="shared" si="1"/>
        <v>7762.4711662869322</v>
      </c>
      <c r="E18" s="1">
        <v>3.89</v>
      </c>
      <c r="F18" s="1">
        <v>3.9327686439999998</v>
      </c>
      <c r="G18">
        <v>-7.65</v>
      </c>
      <c r="H18">
        <v>97</v>
      </c>
      <c r="I18">
        <v>4.3220000000000001</v>
      </c>
      <c r="J18">
        <v>-4.87</v>
      </c>
      <c r="K18">
        <v>-3.42</v>
      </c>
      <c r="L18">
        <v>26562</v>
      </c>
      <c r="M18" s="6">
        <v>4.4242607720000002</v>
      </c>
      <c r="N18">
        <v>-2.56</v>
      </c>
    </row>
    <row r="19" spans="1:14" x14ac:dyDescent="0.3">
      <c r="A19">
        <v>2014</v>
      </c>
      <c r="B19" s="2">
        <v>197242</v>
      </c>
      <c r="C19" s="1">
        <f t="shared" si="0"/>
        <v>5.2949993975528749</v>
      </c>
      <c r="D19" s="2">
        <f t="shared" si="1"/>
        <v>10495.424286523237</v>
      </c>
      <c r="E19" s="1">
        <v>4.0209999999999999</v>
      </c>
      <c r="F19" s="1">
        <v>3.71</v>
      </c>
      <c r="G19">
        <v>0.91</v>
      </c>
      <c r="H19">
        <v>130</v>
      </c>
      <c r="I19">
        <v>4.1630000000000003</v>
      </c>
      <c r="J19">
        <v>-0.47999999999999982</v>
      </c>
      <c r="K19">
        <v>-1.2599999999999998</v>
      </c>
      <c r="L19">
        <v>7376</v>
      </c>
      <c r="M19" s="6">
        <v>3.8678209080000001</v>
      </c>
      <c r="N19">
        <v>1.1000000000000001</v>
      </c>
    </row>
    <row r="20" spans="1:14" x14ac:dyDescent="0.3">
      <c r="A20">
        <v>2015</v>
      </c>
      <c r="B20" s="2">
        <v>43652</v>
      </c>
      <c r="C20" s="1">
        <f t="shared" si="0"/>
        <v>4.6400041465310613</v>
      </c>
      <c r="D20" s="2">
        <f t="shared" si="1"/>
        <v>12882.49551693136</v>
      </c>
      <c r="E20" s="1">
        <v>4.1100000000000003</v>
      </c>
      <c r="F20" s="1">
        <v>4.053827568</v>
      </c>
      <c r="G20">
        <v>7.8100000000000014</v>
      </c>
      <c r="H20">
        <v>101</v>
      </c>
      <c r="I20">
        <v>3.5590000000000002</v>
      </c>
      <c r="J20">
        <v>15.250000000000002</v>
      </c>
      <c r="K20">
        <v>5.33</v>
      </c>
      <c r="L20">
        <v>146</v>
      </c>
      <c r="M20" s="6">
        <f>LOG(L20+1)</f>
        <v>2.167317334748176</v>
      </c>
      <c r="N20">
        <v>1.95</v>
      </c>
    </row>
    <row r="21" spans="1:14" x14ac:dyDescent="0.3">
      <c r="A21">
        <v>2016</v>
      </c>
      <c r="B21" s="2">
        <v>3105</v>
      </c>
      <c r="C21" s="1">
        <f t="shared" si="0"/>
        <v>3.4920616045125992</v>
      </c>
      <c r="D21" s="2">
        <f t="shared" si="1"/>
        <v>8339.8838070265228</v>
      </c>
      <c r="E21" s="1">
        <v>3.92116</v>
      </c>
      <c r="F21" s="1">
        <v>3.65</v>
      </c>
      <c r="G21">
        <v>8.3699999999999992</v>
      </c>
      <c r="H21">
        <v>102</v>
      </c>
      <c r="I21">
        <v>3.698</v>
      </c>
      <c r="J21">
        <v>5.5600000000000005</v>
      </c>
      <c r="K21">
        <v>6.98</v>
      </c>
      <c r="L21">
        <v>75</v>
      </c>
      <c r="M21" s="6">
        <f>LOG(L21+1)</f>
        <v>1.8808135922807914</v>
      </c>
      <c r="N21">
        <v>-1.43</v>
      </c>
    </row>
    <row r="22" spans="1:14" x14ac:dyDescent="0.3">
      <c r="A22">
        <v>2017</v>
      </c>
      <c r="B22" s="2">
        <v>117359</v>
      </c>
      <c r="C22" s="1">
        <f t="shared" si="0"/>
        <v>5.069516400287065</v>
      </c>
      <c r="D22" s="2">
        <f t="shared" si="1"/>
        <v>5495.4087385762541</v>
      </c>
      <c r="E22" s="1">
        <v>3.74</v>
      </c>
      <c r="F22" s="1">
        <v>3.6632258530000001</v>
      </c>
      <c r="G22">
        <v>0.97</v>
      </c>
      <c r="H22">
        <v>89</v>
      </c>
      <c r="I22">
        <v>3.468</v>
      </c>
      <c r="J22">
        <v>-6.41</v>
      </c>
      <c r="K22">
        <v>-2.84</v>
      </c>
      <c r="L22">
        <v>7376</v>
      </c>
      <c r="M22" s="6">
        <f t="shared" ref="M22:M27" si="2">LOG(L22+1)</f>
        <v>3.8678797834583798</v>
      </c>
      <c r="N22">
        <v>-0.8</v>
      </c>
    </row>
    <row r="23" spans="1:14" x14ac:dyDescent="0.3">
      <c r="A23">
        <v>2018</v>
      </c>
      <c r="B23" s="2">
        <v>2795426</v>
      </c>
      <c r="C23" s="1">
        <f t="shared" si="0"/>
        <v>6.446448000183663</v>
      </c>
      <c r="D23" s="2">
        <f t="shared" si="1"/>
        <v>8892.0111785794907</v>
      </c>
      <c r="E23" s="1">
        <v>3.9489999999999998</v>
      </c>
      <c r="F23" s="1">
        <v>3.9515739550000002</v>
      </c>
      <c r="G23">
        <v>-2.3199999999999998</v>
      </c>
      <c r="H23">
        <v>107</v>
      </c>
      <c r="I23">
        <v>3.323</v>
      </c>
      <c r="J23">
        <v>-4.3</v>
      </c>
      <c r="K23">
        <v>-5.62</v>
      </c>
      <c r="L23">
        <v>1</v>
      </c>
      <c r="M23" s="6">
        <f t="shared" si="2"/>
        <v>0.3010299956639812</v>
      </c>
      <c r="N23">
        <v>-0.59</v>
      </c>
    </row>
    <row r="24" spans="1:14" x14ac:dyDescent="0.3">
      <c r="A24">
        <v>2019</v>
      </c>
      <c r="B24" s="2">
        <v>425823</v>
      </c>
      <c r="C24" s="1">
        <f t="shared" si="0"/>
        <v>5.6292291153064298</v>
      </c>
      <c r="D24" s="2">
        <f t="shared" si="1"/>
        <v>11606.465906018975</v>
      </c>
      <c r="E24" s="1">
        <v>4.0647000000000002</v>
      </c>
      <c r="F24" s="1">
        <v>3.75</v>
      </c>
      <c r="G24">
        <v>-0.60000000000000009</v>
      </c>
      <c r="H24">
        <v>114</v>
      </c>
      <c r="I24">
        <v>3.6829999999999998</v>
      </c>
      <c r="J24">
        <v>3.6300000000000003</v>
      </c>
      <c r="K24">
        <v>2.1800000000000002</v>
      </c>
      <c r="L24">
        <v>22</v>
      </c>
      <c r="M24" s="6">
        <f t="shared" si="2"/>
        <v>1.3617278360175928</v>
      </c>
      <c r="N24">
        <v>0.14000000000000001</v>
      </c>
    </row>
    <row r="25" spans="1:14" x14ac:dyDescent="0.3">
      <c r="A25">
        <v>2020</v>
      </c>
      <c r="B25" s="2">
        <v>161062</v>
      </c>
      <c r="C25" s="1">
        <f t="shared" si="0"/>
        <v>5.2069930876756363</v>
      </c>
      <c r="G25">
        <v>-8.17</v>
      </c>
      <c r="H25">
        <v>99</v>
      </c>
      <c r="I25">
        <v>3.69</v>
      </c>
      <c r="J25">
        <v>-7.45</v>
      </c>
      <c r="K25">
        <v>-1.81</v>
      </c>
      <c r="L25">
        <v>1454</v>
      </c>
      <c r="M25" s="6">
        <f t="shared" si="2"/>
        <v>3.1628629933219261</v>
      </c>
      <c r="N25">
        <v>-2.37</v>
      </c>
    </row>
    <row r="26" spans="1:14" x14ac:dyDescent="0.3">
      <c r="A26">
        <v>2021</v>
      </c>
      <c r="B26" s="2">
        <v>188728</v>
      </c>
      <c r="C26" s="1">
        <f t="shared" si="0"/>
        <v>5.2758363375967887</v>
      </c>
      <c r="G26">
        <v>-11.02</v>
      </c>
      <c r="H26">
        <v>88</v>
      </c>
      <c r="I26">
        <v>4.9020000000000001</v>
      </c>
      <c r="J26">
        <v>-14.86</v>
      </c>
      <c r="K26">
        <v>-7.94</v>
      </c>
      <c r="L26">
        <v>500</v>
      </c>
      <c r="M26" s="6">
        <f t="shared" si="2"/>
        <v>2.6998377258672459</v>
      </c>
      <c r="N26">
        <v>-2.9</v>
      </c>
    </row>
    <row r="27" spans="1:14" x14ac:dyDescent="0.3">
      <c r="A27">
        <v>2022</v>
      </c>
      <c r="B27" s="2">
        <v>63079</v>
      </c>
      <c r="C27" s="1">
        <f t="shared" si="0"/>
        <v>4.7998847997817169</v>
      </c>
      <c r="G27">
        <v>-14.29</v>
      </c>
      <c r="H27">
        <v>162</v>
      </c>
      <c r="I27">
        <v>2.0529999999999999</v>
      </c>
      <c r="J27">
        <v>-19.099999999999998</v>
      </c>
      <c r="K27">
        <v>-11.11</v>
      </c>
      <c r="L27">
        <v>1</v>
      </c>
      <c r="M27" s="6">
        <f t="shared" si="2"/>
        <v>0.3010299956639812</v>
      </c>
      <c r="N27">
        <v>-4.67</v>
      </c>
    </row>
    <row r="28" spans="1:14" x14ac:dyDescent="0.3">
      <c r="A28">
        <v>2023</v>
      </c>
      <c r="B28" s="2">
        <v>2472277</v>
      </c>
      <c r="C28" s="1">
        <f t="shared" si="0"/>
        <v>6.3930971285656071</v>
      </c>
      <c r="G28" s="4">
        <v>-10.78</v>
      </c>
      <c r="H28">
        <v>129</v>
      </c>
      <c r="J28">
        <v>-3.1400000000000006</v>
      </c>
      <c r="K28">
        <v>-3.1400000000000006</v>
      </c>
      <c r="N28">
        <v>0</v>
      </c>
    </row>
  </sheetData>
  <sortState xmlns:xlrd2="http://schemas.microsoft.com/office/spreadsheetml/2017/richdata2" ref="L1:P33">
    <sortCondition ref="L1:L3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workbookViewId="0">
      <selection activeCell="T1" sqref="T1:V5"/>
    </sheetView>
  </sheetViews>
  <sheetFormatPr defaultColWidth="11.19921875" defaultRowHeight="15.6" x14ac:dyDescent="0.3"/>
  <sheetData>
    <row r="1" spans="1:22" x14ac:dyDescent="0.3">
      <c r="A1" t="s">
        <v>0</v>
      </c>
      <c r="B1" s="2" t="s">
        <v>1</v>
      </c>
      <c r="C1" t="s">
        <v>2</v>
      </c>
      <c r="D1" s="2" t="s">
        <v>5</v>
      </c>
      <c r="E1" s="1" t="s">
        <v>3</v>
      </c>
      <c r="F1" s="1" t="s">
        <v>4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N1" t="s">
        <v>11</v>
      </c>
      <c r="O1" t="s">
        <v>12</v>
      </c>
      <c r="P1" t="s">
        <v>13</v>
      </c>
      <c r="Q1" t="s">
        <v>14</v>
      </c>
      <c r="U1" s="2" t="s">
        <v>15</v>
      </c>
      <c r="V1" s="2" t="s">
        <v>16</v>
      </c>
    </row>
    <row r="2" spans="1:22" x14ac:dyDescent="0.3">
      <c r="A2">
        <v>2022</v>
      </c>
      <c r="B2" s="2">
        <v>63079</v>
      </c>
      <c r="C2" s="1">
        <f t="shared" ref="C2:C24" si="0">LOG(B2)</f>
        <v>4.7998847997817169</v>
      </c>
      <c r="D2" s="2"/>
      <c r="E2" s="1"/>
      <c r="F2" s="1"/>
      <c r="G2">
        <v>-14.29</v>
      </c>
      <c r="H2">
        <v>162</v>
      </c>
      <c r="I2">
        <v>2.0529999999999999</v>
      </c>
      <c r="J2">
        <v>-19.099999999999998</v>
      </c>
      <c r="K2">
        <v>-11.11</v>
      </c>
      <c r="N2" s="2">
        <v>1094</v>
      </c>
      <c r="O2" s="2">
        <v>43652</v>
      </c>
      <c r="P2" s="2">
        <v>63079</v>
      </c>
      <c r="Q2" s="5">
        <v>32762</v>
      </c>
      <c r="T2" t="s">
        <v>11</v>
      </c>
      <c r="U2" s="2">
        <v>2099.5</v>
      </c>
      <c r="V2" s="2">
        <v>1421.9917369661471</v>
      </c>
    </row>
    <row r="3" spans="1:22" x14ac:dyDescent="0.3">
      <c r="A3">
        <v>2012</v>
      </c>
      <c r="B3" s="2">
        <v>288403</v>
      </c>
      <c r="C3" s="1">
        <f t="shared" si="0"/>
        <v>5.4599997736502672</v>
      </c>
      <c r="D3" s="2">
        <f>10^E3</f>
        <v>6309.5734448019384</v>
      </c>
      <c r="E3" s="1">
        <v>3.8</v>
      </c>
      <c r="F3" s="1">
        <v>3.744715534</v>
      </c>
      <c r="G3">
        <v>-12.020000000000001</v>
      </c>
      <c r="H3">
        <v>125</v>
      </c>
      <c r="I3">
        <v>2.8090000000000002</v>
      </c>
      <c r="J3">
        <v>-3.7</v>
      </c>
      <c r="K3">
        <v>-3.04</v>
      </c>
      <c r="N3" s="2">
        <v>3105</v>
      </c>
      <c r="O3" s="2">
        <v>425823</v>
      </c>
      <c r="P3" s="2">
        <v>288403</v>
      </c>
      <c r="Q3" s="5">
        <v>197242</v>
      </c>
      <c r="T3" t="s">
        <v>17</v>
      </c>
      <c r="U3" s="2">
        <v>176468.8</v>
      </c>
      <c r="V3" s="2">
        <v>152530.91787798301</v>
      </c>
    </row>
    <row r="4" spans="1:22" x14ac:dyDescent="0.3">
      <c r="A4">
        <v>2008</v>
      </c>
      <c r="B4" s="2">
        <v>1770000</v>
      </c>
      <c r="C4" s="1">
        <f t="shared" si="0"/>
        <v>6.2479732663618064</v>
      </c>
      <c r="D4" s="2">
        <f>10^E4</f>
        <v>8128.3051616410066</v>
      </c>
      <c r="E4" s="1">
        <v>3.91</v>
      </c>
      <c r="F4" s="1">
        <v>3.9093608930000001</v>
      </c>
      <c r="G4">
        <v>-11.440000000000001</v>
      </c>
      <c r="H4">
        <v>88</v>
      </c>
      <c r="I4">
        <v>4.0880000000000001</v>
      </c>
      <c r="J4">
        <v>-13.270000000000001</v>
      </c>
      <c r="K4">
        <v>-7.91</v>
      </c>
      <c r="O4" s="2">
        <v>161062</v>
      </c>
      <c r="P4" s="2">
        <v>1770000</v>
      </c>
      <c r="Q4" s="5">
        <v>117359</v>
      </c>
      <c r="T4" t="s">
        <v>18</v>
      </c>
      <c r="U4" s="2">
        <v>1163415.6153846155</v>
      </c>
      <c r="V4" s="2">
        <v>1112694.1280922277</v>
      </c>
    </row>
    <row r="5" spans="1:22" x14ac:dyDescent="0.3">
      <c r="A5">
        <v>1999</v>
      </c>
      <c r="B5" s="2">
        <v>14848</v>
      </c>
      <c r="C5" s="1">
        <f t="shared" si="0"/>
        <v>4.1716679588747869</v>
      </c>
      <c r="D5" s="2">
        <f>10^E5</f>
        <v>7853.1786279136268</v>
      </c>
      <c r="E5" s="1">
        <v>3.895045476</v>
      </c>
      <c r="F5" s="1">
        <v>3.889653209</v>
      </c>
      <c r="G5">
        <v>-11.399999999999999</v>
      </c>
      <c r="H5">
        <v>85</v>
      </c>
      <c r="I5">
        <v>3.661</v>
      </c>
      <c r="J5">
        <v>-14.780000000000001</v>
      </c>
      <c r="K5">
        <v>-8.41</v>
      </c>
      <c r="O5" s="2">
        <v>188728</v>
      </c>
      <c r="P5" s="2">
        <v>14848</v>
      </c>
      <c r="Q5" s="5">
        <v>14900</v>
      </c>
      <c r="T5" t="s">
        <v>19</v>
      </c>
      <c r="U5" s="2">
        <v>90565.75</v>
      </c>
      <c r="V5" s="2">
        <v>83992.618320004767</v>
      </c>
    </row>
    <row r="6" spans="1:22" x14ac:dyDescent="0.3">
      <c r="A6">
        <v>2021</v>
      </c>
      <c r="B6" s="2">
        <v>188728</v>
      </c>
      <c r="C6" s="1">
        <f t="shared" si="0"/>
        <v>5.2758363375967887</v>
      </c>
      <c r="D6" s="2"/>
      <c r="E6" s="1"/>
      <c r="F6" s="1"/>
      <c r="G6">
        <v>-11.02</v>
      </c>
      <c r="H6">
        <v>88</v>
      </c>
      <c r="I6">
        <v>4.9020000000000001</v>
      </c>
      <c r="J6">
        <v>-14.86</v>
      </c>
      <c r="K6">
        <v>-7.94</v>
      </c>
      <c r="O6" s="2">
        <v>63079</v>
      </c>
      <c r="P6" s="2">
        <v>2500000</v>
      </c>
      <c r="Q6" s="5"/>
    </row>
    <row r="7" spans="1:22" x14ac:dyDescent="0.3">
      <c r="A7">
        <v>2023</v>
      </c>
      <c r="B7" s="2">
        <v>2500000</v>
      </c>
      <c r="C7" s="1">
        <f t="shared" si="0"/>
        <v>6.3979400086720375</v>
      </c>
      <c r="D7" s="2"/>
      <c r="E7" s="1"/>
      <c r="F7" s="1"/>
      <c r="G7" s="4">
        <v>-10.78</v>
      </c>
      <c r="H7">
        <v>129</v>
      </c>
      <c r="J7">
        <v>-3.1400000000000006</v>
      </c>
      <c r="K7">
        <v>-3.1400000000000006</v>
      </c>
      <c r="P7" s="2">
        <v>2398833</v>
      </c>
      <c r="Q7" s="5"/>
    </row>
    <row r="8" spans="1:22" x14ac:dyDescent="0.3">
      <c r="A8">
        <v>2009</v>
      </c>
      <c r="B8" s="2">
        <v>2398833</v>
      </c>
      <c r="C8" s="1">
        <f t="shared" si="0"/>
        <v>6.3800000146610412</v>
      </c>
      <c r="D8" s="2">
        <f>10^E8</f>
        <v>8317.6377110267094</v>
      </c>
      <c r="E8" s="1">
        <v>3.92</v>
      </c>
      <c r="F8" s="1">
        <v>3.936947602</v>
      </c>
      <c r="G8">
        <v>-10.64</v>
      </c>
      <c r="H8">
        <v>88</v>
      </c>
      <c r="I8">
        <v>4.0880000000000001</v>
      </c>
      <c r="J8">
        <v>0.55999999999999983</v>
      </c>
      <c r="K8">
        <v>-3.24</v>
      </c>
      <c r="P8" s="2">
        <v>162181</v>
      </c>
    </row>
    <row r="9" spans="1:22" x14ac:dyDescent="0.3">
      <c r="A9">
        <v>2011</v>
      </c>
      <c r="B9" s="2">
        <v>162181</v>
      </c>
      <c r="C9" s="1">
        <f t="shared" si="0"/>
        <v>5.2099999739288547</v>
      </c>
      <c r="D9" s="2">
        <f>10^E9</f>
        <v>3715.352290971724</v>
      </c>
      <c r="E9" s="1">
        <v>3.57</v>
      </c>
      <c r="F9" s="1">
        <v>3.692478559</v>
      </c>
      <c r="G9">
        <v>-9.6000000000000014</v>
      </c>
      <c r="H9">
        <v>106</v>
      </c>
      <c r="I9">
        <v>2.4529999999999998</v>
      </c>
      <c r="J9">
        <v>-16.599999999999998</v>
      </c>
      <c r="K9">
        <v>-10.53</v>
      </c>
      <c r="P9" s="2">
        <v>50094</v>
      </c>
    </row>
    <row r="10" spans="1:22" x14ac:dyDescent="0.3">
      <c r="A10">
        <v>2020</v>
      </c>
      <c r="B10" s="2">
        <v>161062</v>
      </c>
      <c r="C10" s="1">
        <f t="shared" si="0"/>
        <v>5.2069930876756363</v>
      </c>
      <c r="D10" s="2"/>
      <c r="E10" s="1"/>
      <c r="F10" s="1"/>
      <c r="G10">
        <v>-8.17</v>
      </c>
      <c r="H10">
        <v>99</v>
      </c>
      <c r="I10">
        <v>3.69</v>
      </c>
      <c r="J10">
        <v>-7.45</v>
      </c>
      <c r="K10">
        <v>-1.81</v>
      </c>
      <c r="P10" s="2">
        <v>2290868</v>
      </c>
    </row>
    <row r="11" spans="1:22" x14ac:dyDescent="0.3">
      <c r="A11">
        <v>2000</v>
      </c>
      <c r="B11" s="2">
        <v>50094</v>
      </c>
      <c r="C11" s="1">
        <f t="shared" si="0"/>
        <v>4.6997857114373494</v>
      </c>
      <c r="D11" s="2">
        <f t="shared" ref="D11:D24" si="1">10^E11</f>
        <v>10803.579099225519</v>
      </c>
      <c r="E11" s="1">
        <v>4.0335676559999998</v>
      </c>
      <c r="F11" s="1">
        <v>4.0747855209999999</v>
      </c>
      <c r="G11">
        <v>-7.7299999999999995</v>
      </c>
      <c r="H11">
        <v>61</v>
      </c>
      <c r="I11">
        <v>3.5720000000000001</v>
      </c>
      <c r="J11">
        <v>-10.24</v>
      </c>
      <c r="K11">
        <v>-7.71</v>
      </c>
      <c r="P11" s="2">
        <v>61660</v>
      </c>
    </row>
    <row r="12" spans="1:22" x14ac:dyDescent="0.3">
      <c r="A12">
        <v>2013</v>
      </c>
      <c r="B12" s="2">
        <v>2290868</v>
      </c>
      <c r="C12" s="1">
        <f t="shared" si="0"/>
        <v>6.3600000658270366</v>
      </c>
      <c r="D12" s="2">
        <f t="shared" si="1"/>
        <v>7762.4711662869322</v>
      </c>
      <c r="E12" s="1">
        <v>3.89</v>
      </c>
      <c r="F12" s="1">
        <v>3.9327686439999998</v>
      </c>
      <c r="G12">
        <v>-7.65</v>
      </c>
      <c r="H12">
        <v>97</v>
      </c>
      <c r="I12">
        <v>4.3220000000000001</v>
      </c>
      <c r="J12">
        <v>-4.87</v>
      </c>
      <c r="K12">
        <v>-3.42</v>
      </c>
      <c r="P12" s="2">
        <v>1817000</v>
      </c>
    </row>
    <row r="13" spans="1:22" x14ac:dyDescent="0.3">
      <c r="A13">
        <v>2001</v>
      </c>
      <c r="B13" s="2">
        <v>61660</v>
      </c>
      <c r="C13" s="1">
        <f t="shared" si="0"/>
        <v>4.7900035203904894</v>
      </c>
      <c r="D13" s="2">
        <f t="shared" si="1"/>
        <v>15213.263622875087</v>
      </c>
      <c r="E13" s="1">
        <v>4.1822223909999998</v>
      </c>
      <c r="F13" s="1">
        <v>4.1064102480000004</v>
      </c>
      <c r="G13">
        <v>-5.67</v>
      </c>
      <c r="H13">
        <v>67</v>
      </c>
      <c r="I13">
        <v>3.6309999999999998</v>
      </c>
      <c r="J13">
        <v>-5.0600000000000005</v>
      </c>
      <c r="K13">
        <v>-4.49</v>
      </c>
      <c r="P13" s="2">
        <v>912011</v>
      </c>
    </row>
    <row r="14" spans="1:22" x14ac:dyDescent="0.3">
      <c r="A14">
        <v>2007</v>
      </c>
      <c r="B14" s="2">
        <v>1817000</v>
      </c>
      <c r="C14" s="1">
        <f t="shared" si="0"/>
        <v>6.259354927308034</v>
      </c>
      <c r="D14" s="2">
        <f t="shared" si="1"/>
        <v>10232.929922807549</v>
      </c>
      <c r="E14" s="1">
        <v>4.01</v>
      </c>
      <c r="F14" s="1">
        <v>3.9117390670000001</v>
      </c>
      <c r="G14">
        <v>-2.8899999999999997</v>
      </c>
      <c r="H14">
        <v>70</v>
      </c>
      <c r="I14">
        <v>3.9729999999999999</v>
      </c>
      <c r="J14">
        <v>-7.51</v>
      </c>
      <c r="K14">
        <v>-1.81</v>
      </c>
      <c r="P14" s="2">
        <v>2795426</v>
      </c>
    </row>
    <row r="15" spans="1:22" x14ac:dyDescent="0.3">
      <c r="A15">
        <v>2010</v>
      </c>
      <c r="B15" s="2">
        <v>912011</v>
      </c>
      <c r="C15" s="1">
        <f t="shared" si="0"/>
        <v>5.9600000764978143</v>
      </c>
      <c r="D15" s="2">
        <f t="shared" si="1"/>
        <v>6353.3093185174448</v>
      </c>
      <c r="E15" s="1">
        <v>3.8029999999999999</v>
      </c>
      <c r="F15" s="1">
        <v>3.849189484</v>
      </c>
      <c r="G15">
        <v>-2.8600000000000003</v>
      </c>
      <c r="H15">
        <v>160</v>
      </c>
      <c r="I15" s="3">
        <v>4.0880000000000001</v>
      </c>
      <c r="J15">
        <v>-11.639999999999999</v>
      </c>
      <c r="K15">
        <v>-0.5499999999999996</v>
      </c>
    </row>
    <row r="16" spans="1:22" x14ac:dyDescent="0.3">
      <c r="A16">
        <v>2018</v>
      </c>
      <c r="B16" s="2">
        <v>2795426</v>
      </c>
      <c r="C16" s="1">
        <f t="shared" si="0"/>
        <v>6.446448000183663</v>
      </c>
      <c r="D16" s="2">
        <f t="shared" si="1"/>
        <v>8892.0111785794907</v>
      </c>
      <c r="E16" s="1">
        <v>3.9489999999999998</v>
      </c>
      <c r="F16" s="1">
        <v>3.9515739550000002</v>
      </c>
      <c r="G16">
        <v>-2.3199999999999998</v>
      </c>
      <c r="H16">
        <v>107</v>
      </c>
      <c r="I16">
        <v>3.323</v>
      </c>
      <c r="J16">
        <v>-4.3</v>
      </c>
      <c r="K16">
        <v>-5.62</v>
      </c>
      <c r="M16" s="2" t="s">
        <v>15</v>
      </c>
      <c r="N16" s="2">
        <f>AVERAGE(N2:N3)</f>
        <v>2099.5</v>
      </c>
      <c r="O16" s="2">
        <f>AVERAGE(O2:O6)</f>
        <v>176468.8</v>
      </c>
      <c r="P16" s="2">
        <f>AVERAGE(P2:P14)</f>
        <v>1163415.6153846155</v>
      </c>
      <c r="Q16" s="2">
        <f>AVERAGE(Q2:Q5)</f>
        <v>90565.75</v>
      </c>
    </row>
    <row r="17" spans="1:17" x14ac:dyDescent="0.3">
      <c r="A17">
        <v>2019</v>
      </c>
      <c r="B17" s="2">
        <v>425823</v>
      </c>
      <c r="C17" s="1">
        <f t="shared" si="0"/>
        <v>5.6292291153064298</v>
      </c>
      <c r="D17" s="2">
        <f t="shared" si="1"/>
        <v>11606.465906018975</v>
      </c>
      <c r="E17" s="1">
        <v>4.0647000000000002</v>
      </c>
      <c r="F17" s="1">
        <v>3.75</v>
      </c>
      <c r="G17">
        <v>-0.60000000000000009</v>
      </c>
      <c r="H17">
        <v>114</v>
      </c>
      <c r="I17">
        <v>3.6829999999999998</v>
      </c>
      <c r="J17">
        <v>3.6300000000000003</v>
      </c>
      <c r="K17">
        <v>2.1800000000000002</v>
      </c>
      <c r="M17" s="2" t="s">
        <v>16</v>
      </c>
      <c r="N17" s="2">
        <f>STDEV(N2:N3)</f>
        <v>1421.9917369661471</v>
      </c>
      <c r="O17" s="2">
        <f>STDEV(O2:O6)</f>
        <v>152530.91787798301</v>
      </c>
      <c r="P17" s="2">
        <f>STDEV(P2:P14)</f>
        <v>1112694.1280922277</v>
      </c>
      <c r="Q17" s="2">
        <f>STDEV(Q2:Q5)</f>
        <v>83992.618320004767</v>
      </c>
    </row>
    <row r="18" spans="1:17" x14ac:dyDescent="0.3">
      <c r="A18">
        <v>2006</v>
      </c>
      <c r="B18" s="2">
        <v>32762</v>
      </c>
      <c r="C18" s="1">
        <f t="shared" si="0"/>
        <v>4.5153704059837159</v>
      </c>
      <c r="D18" s="2">
        <f t="shared" si="1"/>
        <v>10964.781961431856</v>
      </c>
      <c r="E18" s="1">
        <v>4.04</v>
      </c>
      <c r="F18" s="1">
        <v>4.0101385140000003</v>
      </c>
      <c r="G18">
        <v>-0.13</v>
      </c>
      <c r="H18">
        <v>112</v>
      </c>
      <c r="I18">
        <v>6.8289999999999997</v>
      </c>
      <c r="J18">
        <v>0.47999999999999976</v>
      </c>
      <c r="K18">
        <v>-2.73</v>
      </c>
    </row>
    <row r="19" spans="1:17" x14ac:dyDescent="0.3">
      <c r="A19">
        <v>2014</v>
      </c>
      <c r="B19" s="2">
        <v>197242</v>
      </c>
      <c r="C19" s="1">
        <f t="shared" si="0"/>
        <v>5.2949993975528749</v>
      </c>
      <c r="D19" s="2">
        <f t="shared" si="1"/>
        <v>10495.424286523237</v>
      </c>
      <c r="E19" s="1">
        <v>4.0209999999999999</v>
      </c>
      <c r="F19" s="1">
        <v>3.71</v>
      </c>
      <c r="G19">
        <v>0.91</v>
      </c>
      <c r="H19">
        <v>130</v>
      </c>
      <c r="I19">
        <v>4.1630000000000003</v>
      </c>
      <c r="J19">
        <v>-0.47999999999999982</v>
      </c>
      <c r="K19">
        <v>-1.2599999999999998</v>
      </c>
    </row>
    <row r="20" spans="1:17" x14ac:dyDescent="0.3">
      <c r="A20">
        <v>2017</v>
      </c>
      <c r="B20" s="2">
        <v>117359</v>
      </c>
      <c r="C20" s="1">
        <f t="shared" si="0"/>
        <v>5.069516400287065</v>
      </c>
      <c r="D20" s="2">
        <f t="shared" si="1"/>
        <v>5495.4087385762541</v>
      </c>
      <c r="E20" s="1">
        <v>3.74</v>
      </c>
      <c r="F20" s="1">
        <v>3.6632258530000001</v>
      </c>
      <c r="G20">
        <v>0.97</v>
      </c>
      <c r="H20">
        <v>89</v>
      </c>
      <c r="I20">
        <v>3.468</v>
      </c>
      <c r="J20">
        <v>-6.41</v>
      </c>
      <c r="K20">
        <v>-2.84</v>
      </c>
    </row>
    <row r="21" spans="1:17" x14ac:dyDescent="0.3">
      <c r="A21">
        <v>1998</v>
      </c>
      <c r="B21" s="2">
        <v>14900</v>
      </c>
      <c r="C21" s="1">
        <f t="shared" si="0"/>
        <v>4.173186268412274</v>
      </c>
      <c r="D21" s="2">
        <f t="shared" si="1"/>
        <v>5990.4618124047111</v>
      </c>
      <c r="E21" s="1">
        <v>3.7774603039999999</v>
      </c>
      <c r="F21" s="1">
        <v>3.890185454</v>
      </c>
      <c r="G21">
        <v>1.1200000000000003</v>
      </c>
      <c r="H21">
        <v>105</v>
      </c>
      <c r="I21">
        <v>3.032</v>
      </c>
      <c r="J21">
        <v>2.280000000000002</v>
      </c>
      <c r="K21">
        <v>9.120000000000001</v>
      </c>
    </row>
    <row r="22" spans="1:17" x14ac:dyDescent="0.3">
      <c r="A22">
        <v>1997</v>
      </c>
      <c r="B22" s="2">
        <v>1094</v>
      </c>
      <c r="C22" s="1">
        <f t="shared" si="0"/>
        <v>3.0390173219974121</v>
      </c>
      <c r="D22" s="2">
        <f t="shared" si="1"/>
        <v>3366.1304540090418</v>
      </c>
      <c r="E22" s="1">
        <v>3.527130943</v>
      </c>
      <c r="F22" s="1">
        <v>3.4926011689999998</v>
      </c>
      <c r="G22">
        <v>7.48</v>
      </c>
      <c r="H22">
        <v>143</v>
      </c>
      <c r="I22">
        <v>2.4279999999999999</v>
      </c>
      <c r="J22">
        <v>14.139999999999999</v>
      </c>
      <c r="K22">
        <v>3.83</v>
      </c>
    </row>
    <row r="23" spans="1:17" x14ac:dyDescent="0.3">
      <c r="A23">
        <v>2015</v>
      </c>
      <c r="B23" s="2">
        <v>43652</v>
      </c>
      <c r="C23" s="1">
        <f t="shared" si="0"/>
        <v>4.6400041465310613</v>
      </c>
      <c r="D23" s="2">
        <f t="shared" si="1"/>
        <v>12882.49551693136</v>
      </c>
      <c r="E23" s="1">
        <v>4.1100000000000003</v>
      </c>
      <c r="F23" s="1">
        <v>4.053827568</v>
      </c>
      <c r="G23">
        <v>7.8100000000000014</v>
      </c>
      <c r="H23">
        <v>101</v>
      </c>
      <c r="I23">
        <v>3.5590000000000002</v>
      </c>
      <c r="J23">
        <v>15.250000000000002</v>
      </c>
      <c r="K23">
        <v>5.33</v>
      </c>
    </row>
    <row r="24" spans="1:17" x14ac:dyDescent="0.3">
      <c r="A24">
        <v>2016</v>
      </c>
      <c r="B24" s="2">
        <v>3105</v>
      </c>
      <c r="C24" s="1">
        <f t="shared" si="0"/>
        <v>3.4920616045125992</v>
      </c>
      <c r="D24" s="2">
        <f t="shared" si="1"/>
        <v>8339.8838070265228</v>
      </c>
      <c r="E24" s="1">
        <v>3.92116</v>
      </c>
      <c r="F24" s="1">
        <v>3.65</v>
      </c>
      <c r="G24">
        <v>8.3699999999999992</v>
      </c>
      <c r="H24">
        <v>102</v>
      </c>
      <c r="I24">
        <v>3.698</v>
      </c>
      <c r="J24">
        <v>5.5600000000000005</v>
      </c>
      <c r="K24">
        <v>6.98</v>
      </c>
    </row>
    <row r="25" spans="1:17" x14ac:dyDescent="0.3">
      <c r="A25">
        <v>2002</v>
      </c>
      <c r="B25" s="2"/>
      <c r="C25" s="1"/>
      <c r="D25" s="2"/>
      <c r="E25" s="1"/>
      <c r="F25" s="1"/>
      <c r="H25">
        <v>73</v>
      </c>
      <c r="J25">
        <v>3.4299999999999997</v>
      </c>
      <c r="K25">
        <v>-0.3500000000000002</v>
      </c>
    </row>
    <row r="26" spans="1:17" x14ac:dyDescent="0.3">
      <c r="A26">
        <v>2003</v>
      </c>
      <c r="B26" s="2"/>
      <c r="C26" s="1"/>
      <c r="D26" s="2"/>
      <c r="E26" s="1"/>
      <c r="F26" s="1"/>
      <c r="H26">
        <v>128</v>
      </c>
      <c r="J26">
        <v>1.93</v>
      </c>
      <c r="K26">
        <v>0.99</v>
      </c>
    </row>
    <row r="27" spans="1:17" x14ac:dyDescent="0.3">
      <c r="A27">
        <v>2004</v>
      </c>
      <c r="B27" s="2"/>
      <c r="C27" s="1"/>
      <c r="D27" s="2"/>
      <c r="E27" s="1"/>
      <c r="F27" s="1"/>
      <c r="H27">
        <v>63</v>
      </c>
      <c r="J27">
        <v>1.5499999999999996</v>
      </c>
      <c r="K27">
        <v>-0.88000000000000023</v>
      </c>
    </row>
    <row r="28" spans="1:17" x14ac:dyDescent="0.3">
      <c r="A28">
        <v>2005</v>
      </c>
      <c r="B28" s="2"/>
      <c r="C28" s="1"/>
      <c r="D28" s="2"/>
      <c r="E28" s="1"/>
      <c r="F28" s="1"/>
      <c r="H28">
        <v>194</v>
      </c>
      <c r="J28">
        <v>-0.69</v>
      </c>
      <c r="K28">
        <v>1.7400000000000002</v>
      </c>
    </row>
  </sheetData>
  <sortState xmlns:xlrd2="http://schemas.microsoft.com/office/spreadsheetml/2017/richdata2" ref="A2:K28">
    <sortCondition ref="G2:G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5"/>
  <sheetViews>
    <sheetView workbookViewId="0">
      <selection sqref="A1:W16"/>
    </sheetView>
  </sheetViews>
  <sheetFormatPr defaultColWidth="11.19921875" defaultRowHeight="15.6" x14ac:dyDescent="0.3"/>
  <sheetData>
    <row r="1" spans="1:23" x14ac:dyDescent="0.3">
      <c r="A1" t="s">
        <v>0</v>
      </c>
      <c r="B1" s="2" t="s">
        <v>1</v>
      </c>
      <c r="C1" t="s">
        <v>2</v>
      </c>
      <c r="D1" s="2" t="s">
        <v>5</v>
      </c>
      <c r="E1" s="1" t="s">
        <v>3</v>
      </c>
      <c r="F1" s="1" t="s">
        <v>4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M1" t="s">
        <v>0</v>
      </c>
      <c r="N1" s="2" t="s">
        <v>1</v>
      </c>
      <c r="O1" t="s">
        <v>2</v>
      </c>
      <c r="P1" s="2" t="s">
        <v>5</v>
      </c>
      <c r="Q1" s="1" t="s">
        <v>3</v>
      </c>
      <c r="R1" s="1" t="s">
        <v>4</v>
      </c>
      <c r="S1" t="s">
        <v>8</v>
      </c>
      <c r="T1" t="s">
        <v>7</v>
      </c>
      <c r="U1" t="s">
        <v>6</v>
      </c>
      <c r="V1" t="s">
        <v>9</v>
      </c>
      <c r="W1" t="s">
        <v>10</v>
      </c>
    </row>
    <row r="2" spans="1:23" x14ac:dyDescent="0.3">
      <c r="A2">
        <v>1997</v>
      </c>
      <c r="B2" s="2">
        <v>1094</v>
      </c>
      <c r="C2" s="1">
        <v>3.04</v>
      </c>
      <c r="D2" s="2">
        <v>3366</v>
      </c>
      <c r="E2" s="1">
        <v>3.53</v>
      </c>
      <c r="F2" s="1">
        <v>3.49</v>
      </c>
      <c r="G2">
        <v>7.48</v>
      </c>
      <c r="H2">
        <v>143</v>
      </c>
      <c r="I2">
        <v>2.4279999999999999</v>
      </c>
      <c r="J2">
        <v>14.14</v>
      </c>
      <c r="K2">
        <v>3.83</v>
      </c>
      <c r="M2">
        <v>2017</v>
      </c>
      <c r="N2" s="2">
        <v>117359</v>
      </c>
      <c r="O2" s="1">
        <v>5.07</v>
      </c>
      <c r="P2" s="2">
        <v>5495</v>
      </c>
      <c r="Q2" s="1">
        <v>3.74</v>
      </c>
      <c r="R2" s="1">
        <v>3.66</v>
      </c>
      <c r="S2">
        <v>0.97</v>
      </c>
      <c r="T2">
        <v>89</v>
      </c>
      <c r="U2">
        <v>3.468</v>
      </c>
      <c r="V2">
        <v>-6.41</v>
      </c>
      <c r="W2">
        <v>-2.84</v>
      </c>
    </row>
    <row r="3" spans="1:23" x14ac:dyDescent="0.3">
      <c r="A3">
        <v>2016</v>
      </c>
      <c r="B3" s="2">
        <v>3105</v>
      </c>
      <c r="C3" s="1">
        <v>3.49</v>
      </c>
      <c r="D3" s="2">
        <v>8340</v>
      </c>
      <c r="E3" s="1">
        <v>3.92</v>
      </c>
      <c r="F3" s="1">
        <v>3.65</v>
      </c>
      <c r="G3">
        <v>8.3699999999999992</v>
      </c>
      <c r="H3">
        <v>102</v>
      </c>
      <c r="I3">
        <v>3.698</v>
      </c>
      <c r="J3">
        <v>15.25</v>
      </c>
      <c r="K3">
        <v>6.98</v>
      </c>
      <c r="M3">
        <v>2020</v>
      </c>
      <c r="N3" s="2">
        <v>161062</v>
      </c>
      <c r="O3" s="1">
        <v>5.21</v>
      </c>
      <c r="P3" s="2"/>
      <c r="Q3" s="1"/>
      <c r="R3" s="1"/>
      <c r="S3">
        <v>-8.17</v>
      </c>
      <c r="T3">
        <v>99</v>
      </c>
      <c r="U3">
        <v>3.69</v>
      </c>
      <c r="V3">
        <v>-7.45</v>
      </c>
      <c r="W3">
        <v>-1.81</v>
      </c>
    </row>
    <row r="4" spans="1:23" x14ac:dyDescent="0.3">
      <c r="A4">
        <v>1999</v>
      </c>
      <c r="B4" s="2">
        <v>14848</v>
      </c>
      <c r="C4" s="1">
        <v>4.17</v>
      </c>
      <c r="D4" s="2">
        <v>7853</v>
      </c>
      <c r="E4" s="1">
        <v>3.9</v>
      </c>
      <c r="F4" s="1">
        <v>3.89</v>
      </c>
      <c r="G4">
        <v>-11.4</v>
      </c>
      <c r="H4">
        <v>85</v>
      </c>
      <c r="I4">
        <v>3.661</v>
      </c>
      <c r="J4">
        <v>-14.78</v>
      </c>
      <c r="K4">
        <v>-8.41</v>
      </c>
      <c r="M4">
        <v>2011</v>
      </c>
      <c r="N4" s="2">
        <v>162181</v>
      </c>
      <c r="O4" s="1">
        <v>5.21</v>
      </c>
      <c r="P4" s="2">
        <v>3715</v>
      </c>
      <c r="Q4" s="1">
        <v>3.57</v>
      </c>
      <c r="R4" s="1">
        <v>3.69</v>
      </c>
      <c r="S4">
        <v>-9.6</v>
      </c>
      <c r="T4">
        <v>106</v>
      </c>
      <c r="U4">
        <v>2.4529999999999998</v>
      </c>
      <c r="V4">
        <v>-16.600000000000001</v>
      </c>
      <c r="W4">
        <v>-10.53</v>
      </c>
    </row>
    <row r="5" spans="1:23" x14ac:dyDescent="0.3">
      <c r="A5">
        <v>1998</v>
      </c>
      <c r="B5" s="2">
        <v>14900</v>
      </c>
      <c r="C5" s="1">
        <v>4.17</v>
      </c>
      <c r="D5" s="2">
        <v>5990</v>
      </c>
      <c r="E5" s="1">
        <v>3.78</v>
      </c>
      <c r="F5" s="1">
        <v>3.89</v>
      </c>
      <c r="G5">
        <v>1.1200000000000001</v>
      </c>
      <c r="H5">
        <v>105</v>
      </c>
      <c r="I5">
        <v>3.032</v>
      </c>
      <c r="J5">
        <v>2.2799999999999998</v>
      </c>
      <c r="K5">
        <v>9.1199999999999992</v>
      </c>
      <c r="M5">
        <v>2021</v>
      </c>
      <c r="N5" s="2">
        <v>188728</v>
      </c>
      <c r="O5" s="1">
        <v>5.28</v>
      </c>
      <c r="P5" s="2"/>
      <c r="Q5" s="1"/>
      <c r="R5" s="1"/>
      <c r="S5">
        <v>-11.02</v>
      </c>
      <c r="T5">
        <v>88</v>
      </c>
      <c r="U5">
        <v>4.9020000000000001</v>
      </c>
      <c r="V5">
        <v>-14.86</v>
      </c>
      <c r="W5">
        <v>-7.94</v>
      </c>
    </row>
    <row r="6" spans="1:23" x14ac:dyDescent="0.3">
      <c r="A6">
        <v>2006</v>
      </c>
      <c r="B6" s="2">
        <v>32762</v>
      </c>
      <c r="C6" s="1">
        <v>4.5199999999999996</v>
      </c>
      <c r="D6" s="2">
        <v>10965</v>
      </c>
      <c r="E6" s="1">
        <v>4.04</v>
      </c>
      <c r="F6" s="1">
        <v>4.01</v>
      </c>
      <c r="G6">
        <v>-0.13</v>
      </c>
      <c r="H6">
        <v>112</v>
      </c>
      <c r="I6">
        <v>6.8289999999999997</v>
      </c>
      <c r="J6">
        <v>0.48</v>
      </c>
      <c r="K6">
        <v>-2.73</v>
      </c>
      <c r="M6">
        <v>2014</v>
      </c>
      <c r="N6" s="2">
        <v>197242</v>
      </c>
      <c r="O6" s="1">
        <v>5.29</v>
      </c>
      <c r="P6" s="2">
        <v>10495</v>
      </c>
      <c r="Q6" s="1">
        <v>4.0199999999999996</v>
      </c>
      <c r="R6" s="1">
        <v>3.71</v>
      </c>
      <c r="S6">
        <v>0.91</v>
      </c>
      <c r="T6">
        <v>130</v>
      </c>
      <c r="U6">
        <v>4.1630000000000003</v>
      </c>
      <c r="V6">
        <v>-0.48</v>
      </c>
      <c r="W6">
        <v>-1.26</v>
      </c>
    </row>
    <row r="7" spans="1:23" x14ac:dyDescent="0.3">
      <c r="A7">
        <v>2015</v>
      </c>
      <c r="B7" s="2">
        <v>43652</v>
      </c>
      <c r="C7" s="1">
        <v>4.6399999999999997</v>
      </c>
      <c r="D7" s="2">
        <v>12882</v>
      </c>
      <c r="E7" s="1">
        <v>4.1100000000000003</v>
      </c>
      <c r="F7" s="1">
        <v>4.05</v>
      </c>
      <c r="G7">
        <v>7.81</v>
      </c>
      <c r="H7">
        <v>101</v>
      </c>
      <c r="I7">
        <v>3.5590000000000002</v>
      </c>
      <c r="J7">
        <v>5.56</v>
      </c>
      <c r="K7">
        <v>5.33</v>
      </c>
      <c r="M7">
        <v>2012</v>
      </c>
      <c r="N7" s="2">
        <v>288403</v>
      </c>
      <c r="O7" s="1">
        <v>5.46</v>
      </c>
      <c r="P7" s="2">
        <v>6310</v>
      </c>
      <c r="Q7" s="1">
        <v>3.8</v>
      </c>
      <c r="R7" s="1">
        <v>3.74</v>
      </c>
      <c r="S7">
        <v>-12.02</v>
      </c>
      <c r="T7">
        <v>125</v>
      </c>
      <c r="U7">
        <v>2.8090000000000002</v>
      </c>
      <c r="V7">
        <v>-3.7</v>
      </c>
      <c r="W7">
        <v>-3.04</v>
      </c>
    </row>
    <row r="8" spans="1:23" x14ac:dyDescent="0.3">
      <c r="A8">
        <v>2000</v>
      </c>
      <c r="B8" s="2">
        <v>50094</v>
      </c>
      <c r="C8" s="1">
        <v>4.7</v>
      </c>
      <c r="D8" s="2">
        <v>10804</v>
      </c>
      <c r="E8" s="1">
        <v>4.03</v>
      </c>
      <c r="F8" s="1">
        <v>4.07</v>
      </c>
      <c r="G8">
        <v>-7.73</v>
      </c>
      <c r="H8">
        <v>61</v>
      </c>
      <c r="I8">
        <v>3.5720000000000001</v>
      </c>
      <c r="J8">
        <v>-10.24</v>
      </c>
      <c r="K8">
        <v>-7.71</v>
      </c>
      <c r="M8">
        <v>2019</v>
      </c>
      <c r="N8" s="2">
        <v>425823</v>
      </c>
      <c r="O8" s="1">
        <v>5.63</v>
      </c>
      <c r="P8" s="2">
        <v>11606</v>
      </c>
      <c r="Q8" s="1">
        <v>4.0599999999999996</v>
      </c>
      <c r="R8" s="1">
        <v>3.75</v>
      </c>
      <c r="S8">
        <v>-0.6</v>
      </c>
      <c r="T8">
        <v>114</v>
      </c>
      <c r="U8">
        <v>3.6829999999999998</v>
      </c>
      <c r="V8">
        <v>3.63</v>
      </c>
      <c r="W8">
        <v>2.1800000000000002</v>
      </c>
    </row>
    <row r="9" spans="1:23" x14ac:dyDescent="0.3">
      <c r="A9">
        <v>2001</v>
      </c>
      <c r="B9" s="2">
        <v>61660</v>
      </c>
      <c r="C9" s="1">
        <v>4.79</v>
      </c>
      <c r="D9" s="2">
        <v>15213</v>
      </c>
      <c r="E9" s="1">
        <v>4.18</v>
      </c>
      <c r="F9" s="1">
        <v>4.1100000000000003</v>
      </c>
      <c r="G9">
        <v>-5.67</v>
      </c>
      <c r="H9">
        <v>67</v>
      </c>
      <c r="I9">
        <v>3.6309999999999998</v>
      </c>
      <c r="J9">
        <v>-5.0599999999999996</v>
      </c>
      <c r="K9">
        <v>-4.49</v>
      </c>
      <c r="M9">
        <v>2010</v>
      </c>
      <c r="N9" s="2">
        <v>912011</v>
      </c>
      <c r="O9" s="1">
        <v>5.96</v>
      </c>
      <c r="P9" s="2">
        <v>6353</v>
      </c>
      <c r="Q9" s="1">
        <v>3.8</v>
      </c>
      <c r="R9" s="1">
        <v>3.85</v>
      </c>
      <c r="S9">
        <v>-2.86</v>
      </c>
      <c r="T9">
        <v>160</v>
      </c>
      <c r="U9" s="3">
        <v>4.0880000000000001</v>
      </c>
      <c r="V9">
        <v>-11.64</v>
      </c>
      <c r="W9">
        <v>-0.55000000000000004</v>
      </c>
    </row>
    <row r="10" spans="1:23" x14ac:dyDescent="0.3">
      <c r="A10">
        <v>2022</v>
      </c>
      <c r="B10" s="2">
        <v>63079</v>
      </c>
      <c r="C10" s="1">
        <v>4.8</v>
      </c>
      <c r="D10" s="2"/>
      <c r="E10" s="1"/>
      <c r="F10" s="1"/>
      <c r="G10">
        <v>-14.29</v>
      </c>
      <c r="H10">
        <v>162</v>
      </c>
      <c r="I10">
        <v>2.0529999999999999</v>
      </c>
      <c r="J10">
        <v>-19.100000000000001</v>
      </c>
      <c r="K10">
        <v>-11.11</v>
      </c>
      <c r="M10">
        <v>2008</v>
      </c>
      <c r="N10" s="2">
        <v>1770000</v>
      </c>
      <c r="O10" s="1">
        <v>6.25</v>
      </c>
      <c r="P10" s="2">
        <v>8128</v>
      </c>
      <c r="Q10" s="1">
        <v>3.91</v>
      </c>
      <c r="R10" s="1">
        <v>3.91</v>
      </c>
      <c r="S10">
        <v>-11.44</v>
      </c>
      <c r="T10">
        <v>88</v>
      </c>
      <c r="U10">
        <v>4.0880000000000001</v>
      </c>
      <c r="V10">
        <v>-13.27</v>
      </c>
      <c r="W10">
        <v>-7.91</v>
      </c>
    </row>
    <row r="11" spans="1:23" x14ac:dyDescent="0.3">
      <c r="M11">
        <v>2007</v>
      </c>
      <c r="N11" s="2">
        <v>1817000</v>
      </c>
      <c r="O11" s="1">
        <v>6.26</v>
      </c>
      <c r="P11" s="2">
        <v>10233</v>
      </c>
      <c r="Q11" s="1">
        <v>4.01</v>
      </c>
      <c r="R11" s="1">
        <v>3.91</v>
      </c>
      <c r="S11">
        <v>-2.89</v>
      </c>
      <c r="T11">
        <v>70</v>
      </c>
      <c r="U11">
        <v>3.9729999999999999</v>
      </c>
      <c r="V11">
        <v>-7.51</v>
      </c>
      <c r="W11">
        <v>-1.81</v>
      </c>
    </row>
    <row r="12" spans="1:23" x14ac:dyDescent="0.3">
      <c r="M12">
        <v>2013</v>
      </c>
      <c r="N12" s="2">
        <v>2290868</v>
      </c>
      <c r="O12" s="1">
        <v>6.36</v>
      </c>
      <c r="P12" s="2">
        <v>7762</v>
      </c>
      <c r="Q12" s="1">
        <v>3.89</v>
      </c>
      <c r="R12" s="1">
        <v>3.93</v>
      </c>
      <c r="S12">
        <v>-7.65</v>
      </c>
      <c r="T12">
        <v>97</v>
      </c>
      <c r="U12">
        <v>4.3220000000000001</v>
      </c>
      <c r="V12">
        <v>-4.87</v>
      </c>
      <c r="W12">
        <v>-3.42</v>
      </c>
    </row>
    <row r="13" spans="1:23" x14ac:dyDescent="0.3">
      <c r="M13">
        <v>2009</v>
      </c>
      <c r="N13" s="2">
        <v>2398833</v>
      </c>
      <c r="O13" s="1">
        <v>6.38</v>
      </c>
      <c r="P13" s="2">
        <v>8318</v>
      </c>
      <c r="Q13" s="1">
        <v>3.92</v>
      </c>
      <c r="R13" s="1">
        <v>3.94</v>
      </c>
      <c r="S13">
        <v>-10.64</v>
      </c>
      <c r="T13">
        <v>88</v>
      </c>
      <c r="U13">
        <v>4.0880000000000001</v>
      </c>
      <c r="V13">
        <v>0.56000000000000005</v>
      </c>
      <c r="W13">
        <v>-3.24</v>
      </c>
    </row>
    <row r="14" spans="1:23" x14ac:dyDescent="0.3">
      <c r="M14">
        <v>2023</v>
      </c>
      <c r="N14" s="2">
        <v>2500000</v>
      </c>
      <c r="O14" s="1">
        <v>6.4</v>
      </c>
      <c r="P14" s="2"/>
      <c r="Q14" s="1"/>
      <c r="R14" s="1"/>
      <c r="S14" s="4">
        <v>-10.78</v>
      </c>
      <c r="T14">
        <v>129</v>
      </c>
      <c r="V14">
        <v>-3.14</v>
      </c>
      <c r="W14">
        <v>-3.14</v>
      </c>
    </row>
    <row r="15" spans="1:23" x14ac:dyDescent="0.3">
      <c r="M15">
        <v>2018</v>
      </c>
      <c r="N15" s="2">
        <v>2795426</v>
      </c>
      <c r="O15" s="1">
        <v>6.45</v>
      </c>
      <c r="P15" s="2">
        <v>8892</v>
      </c>
      <c r="Q15" s="1">
        <v>3.95</v>
      </c>
      <c r="R15" s="1">
        <v>3.95</v>
      </c>
      <c r="S15">
        <v>-2.3199999999999998</v>
      </c>
      <c r="T15">
        <v>107</v>
      </c>
      <c r="U15">
        <v>3.323</v>
      </c>
      <c r="V15">
        <v>-4.3</v>
      </c>
      <c r="W15">
        <v>-5.62</v>
      </c>
    </row>
  </sheetData>
  <sortState xmlns:xlrd2="http://schemas.microsoft.com/office/spreadsheetml/2017/richdata2" ref="A2:K28">
    <sortCondition ref="B2:B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RASMUSON Leif K * ODFW</cp:lastModifiedBy>
  <dcterms:created xsi:type="dcterms:W3CDTF">2023-06-23T18:38:05Z</dcterms:created>
  <dcterms:modified xsi:type="dcterms:W3CDTF">2024-02-12T21:44:05Z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2024-02-12T21:44:01Z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a751fe95-2f0e-4b54-9681-b8aaf6de4952</vt:lpwstr>
  </property>
  <property fmtid="{D5CDD505-2E9C-101B-9397-08002B2CF9AE}" pid="8" name="MSIP_Label_09b73270-2993-4076-be47-9c78f42a1e84_ContentBits">
    <vt:lpwstr>0</vt:lpwstr>
  </property>
</Properties>
</file>