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/data/da_sampling/"/>
    </mc:Choice>
  </mc:AlternateContent>
  <xr:revisionPtr revIDLastSave="0" documentId="13_ncr:1_{11F6FC5F-67BD-0349-B832-8A74856375B8}" xr6:coauthVersionLast="36" xr6:coauthVersionMax="36" xr10:uidLastSave="{00000000-0000-0000-0000-000000000000}"/>
  <bookViews>
    <workbookView xWindow="31340" yWindow="1520" windowWidth="28040" windowHeight="17440" xr2:uid="{85CAFC41-C621-D94D-9406-458A45C0D7F8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14" i="2"/>
  <c r="F13" i="2"/>
  <c r="F12" i="2"/>
  <c r="F11" i="2"/>
  <c r="E22" i="2"/>
  <c r="E21" i="2"/>
  <c r="E20" i="2"/>
  <c r="E19" i="2"/>
  <c r="E18" i="2"/>
  <c r="E17" i="2"/>
  <c r="E16" i="2"/>
  <c r="E15" i="2"/>
  <c r="E14" i="2"/>
  <c r="E13" i="2"/>
  <c r="E12" i="2"/>
  <c r="E11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10" i="2"/>
  <c r="F9" i="2"/>
  <c r="F8" i="2"/>
  <c r="F7" i="2"/>
  <c r="F6" i="2"/>
  <c r="F5" i="2"/>
  <c r="F4" i="2"/>
  <c r="F3" i="2"/>
  <c r="F2" i="2"/>
  <c r="E8" i="2"/>
  <c r="E7" i="2"/>
  <c r="E6" i="2"/>
  <c r="E10" i="2"/>
  <c r="E9" i="2"/>
  <c r="E5" i="2"/>
  <c r="E4" i="2"/>
  <c r="E3" i="2"/>
  <c r="E2" i="2"/>
</calcChain>
</file>

<file path=xl/sharedStrings.xml><?xml version="1.0" encoding="utf-8"?>
<sst xmlns="http://schemas.openxmlformats.org/spreadsheetml/2006/main" count="172" uniqueCount="60">
  <si>
    <t>area</t>
  </si>
  <si>
    <t>location</t>
  </si>
  <si>
    <t>Crescent City</t>
  </si>
  <si>
    <t>Trinidad</t>
  </si>
  <si>
    <t>Eureka</t>
  </si>
  <si>
    <t>Fort Bragg</t>
  </si>
  <si>
    <t>Klamath River</t>
  </si>
  <si>
    <t>St. George Reef</t>
  </si>
  <si>
    <t>Lagoons</t>
  </si>
  <si>
    <t>Trinidad Head</t>
  </si>
  <si>
    <t>LP Eureka</t>
  </si>
  <si>
    <t>Eel River</t>
  </si>
  <si>
    <t>Usal</t>
  </si>
  <si>
    <t>Jack Ass</t>
  </si>
  <si>
    <t>lat_dd</t>
  </si>
  <si>
    <t>long_dd</t>
  </si>
  <si>
    <t>Bodega Bay</t>
  </si>
  <si>
    <t>Russian River</t>
  </si>
  <si>
    <t>Point Reyes</t>
  </si>
  <si>
    <t>Half Moon Bay</t>
  </si>
  <si>
    <t>Duxbury</t>
  </si>
  <si>
    <t>type</t>
  </si>
  <si>
    <t>informational</t>
  </si>
  <si>
    <t>required</t>
  </si>
  <si>
    <t>Westport</t>
  </si>
  <si>
    <t>Buoy 3</t>
  </si>
  <si>
    <t>state</t>
  </si>
  <si>
    <t>Washington</t>
  </si>
  <si>
    <t>Grayland</t>
  </si>
  <si>
    <t>Willapa</t>
  </si>
  <si>
    <t>Peacock Spit</t>
  </si>
  <si>
    <t>Seaview</t>
  </si>
  <si>
    <t>Cranberry</t>
  </si>
  <si>
    <t>Long Beach</t>
  </si>
  <si>
    <t>Northern</t>
  </si>
  <si>
    <t>optional</t>
  </si>
  <si>
    <t>Destruction Island</t>
  </si>
  <si>
    <t>Kalaloch</t>
  </si>
  <si>
    <t>Raft River</t>
  </si>
  <si>
    <t>depths</t>
  </si>
  <si>
    <t>15, 30, 45 fathoms</t>
  </si>
  <si>
    <t>Oregon</t>
  </si>
  <si>
    <t>Astoria</t>
  </si>
  <si>
    <t>Garibaldi</t>
  </si>
  <si>
    <t>Newport</t>
  </si>
  <si>
    <t>Coos Bay</t>
  </si>
  <si>
    <t>Brookings</t>
  </si>
  <si>
    <t>Peter Iredale</t>
  </si>
  <si>
    <t>Seaside</t>
  </si>
  <si>
    <t>Nehalem River</t>
  </si>
  <si>
    <t>Netarts</t>
  </si>
  <si>
    <t>Cascade Head</t>
  </si>
  <si>
    <t>Alsea Bay</t>
  </si>
  <si>
    <t>Winchester Bay</t>
  </si>
  <si>
    <t>Pistol River</t>
  </si>
  <si>
    <t>OR/CA border</t>
  </si>
  <si>
    <t>California</t>
  </si>
  <si>
    <t>15, 25, 35 fathoms</t>
  </si>
  <si>
    <t>Floras Creek</t>
  </si>
  <si>
    <t>Port Orford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</si>
</sst>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7A6-83D4-0046-8F1A-9CA9FD54345E}">
  <dimension ref="A1:G34"/>
  <sheetViews>
    <sheetView tabSelected="1" topLeftCell="A2" workbookViewId="0">
      <selection activeCell="D11" sqref="D11"/>
    </sheetView>
  </sheetViews>
  <sheetFormatPr baseColWidth="10" defaultRowHeight="16" x14ac:dyDescent="0.2"/>
  <cols>
    <col min="1" max="1" width="11" bestFit="1" customWidth="1"/>
    <col min="2" max="2" width="13.1640625" bestFit="1" customWidth="1"/>
    <col min="3" max="3" width="15.83203125" bestFit="1" customWidth="1"/>
    <col min="4" max="4" width="12.33203125" bestFit="1" customWidth="1"/>
    <col min="5" max="5" width="8.6640625" bestFit="1" customWidth="1"/>
    <col min="6" max="6" width="9.6640625" bestFit="1" customWidth="1"/>
    <col min="7" max="7" width="16.66406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1</v>
      </c>
      <c r="D1" s="1" t="s">
        <v>21</v>
      </c>
      <c r="E1" s="1" t="s">
        <v>14</v>
      </c>
      <c r="F1" s="1" t="s">
        <v>15</v>
      </c>
      <c r="G1" s="1" t="s">
        <v>39</v>
      </c>
    </row>
    <row r="2" spans="1:7" x14ac:dyDescent="0.2">
      <c r="A2" t="s">
        <v>27</v>
      </c>
      <c r="B2" t="s">
        <v>24</v>
      </c>
      <c r="C2" t="s">
        <v>25</v>
      </c>
      <c r="D2" t="s">
        <v>23</v>
      </c>
      <c r="E2" s="2">
        <f>46+55/60</f>
        <v>46.916666666666664</v>
      </c>
      <c r="F2" s="2">
        <f>124+15/60</f>
        <v>124.25</v>
      </c>
      <c r="G2" t="s">
        <v>40</v>
      </c>
    </row>
    <row r="3" spans="1:7" x14ac:dyDescent="0.2">
      <c r="A3" t="s">
        <v>27</v>
      </c>
      <c r="B3" t="s">
        <v>24</v>
      </c>
      <c r="C3" t="s">
        <v>28</v>
      </c>
      <c r="D3" t="s">
        <v>23</v>
      </c>
      <c r="E3" s="2">
        <f>46+49/60</f>
        <v>46.81666666666667</v>
      </c>
      <c r="F3" s="2">
        <f>124+12/60</f>
        <v>124.2</v>
      </c>
      <c r="G3" t="s">
        <v>40</v>
      </c>
    </row>
    <row r="4" spans="1:7" x14ac:dyDescent="0.2">
      <c r="A4" t="s">
        <v>27</v>
      </c>
      <c r="B4" t="s">
        <v>24</v>
      </c>
      <c r="C4" t="s">
        <v>29</v>
      </c>
      <c r="D4" t="s">
        <v>23</v>
      </c>
      <c r="E4" s="2">
        <f>46+44/60</f>
        <v>46.733333333333334</v>
      </c>
      <c r="F4" s="2">
        <f>124+11/60</f>
        <v>124.18333333333334</v>
      </c>
      <c r="G4" t="s">
        <v>40</v>
      </c>
    </row>
    <row r="5" spans="1:7" x14ac:dyDescent="0.2">
      <c r="A5" t="s">
        <v>27</v>
      </c>
      <c r="B5" t="s">
        <v>33</v>
      </c>
      <c r="C5" t="s">
        <v>30</v>
      </c>
      <c r="D5" t="s">
        <v>23</v>
      </c>
      <c r="E5" s="2">
        <f>46+15/60</f>
        <v>46.25</v>
      </c>
      <c r="F5" s="2">
        <f>124+10/60</f>
        <v>124.16666666666667</v>
      </c>
      <c r="G5" t="s">
        <v>40</v>
      </c>
    </row>
    <row r="6" spans="1:7" x14ac:dyDescent="0.2">
      <c r="A6" t="s">
        <v>27</v>
      </c>
      <c r="B6" t="s">
        <v>33</v>
      </c>
      <c r="C6" t="s">
        <v>31</v>
      </c>
      <c r="D6" t="s">
        <v>23</v>
      </c>
      <c r="E6" s="2">
        <f>46+19/60</f>
        <v>46.31666666666667</v>
      </c>
      <c r="F6" s="2">
        <f>124+9/60</f>
        <v>124.15</v>
      </c>
      <c r="G6" t="s">
        <v>40</v>
      </c>
    </row>
    <row r="7" spans="1:7" x14ac:dyDescent="0.2">
      <c r="A7" t="s">
        <v>27</v>
      </c>
      <c r="B7" t="s">
        <v>33</v>
      </c>
      <c r="C7" t="s">
        <v>32</v>
      </c>
      <c r="D7" t="s">
        <v>23</v>
      </c>
      <c r="E7" s="2">
        <f>46+23/60</f>
        <v>46.383333333333333</v>
      </c>
      <c r="F7" s="2">
        <f>124+9/60</f>
        <v>124.15</v>
      </c>
      <c r="G7" t="s">
        <v>40</v>
      </c>
    </row>
    <row r="8" spans="1:7" x14ac:dyDescent="0.2">
      <c r="A8" t="s">
        <v>27</v>
      </c>
      <c r="B8" t="s">
        <v>34</v>
      </c>
      <c r="C8" t="s">
        <v>36</v>
      </c>
      <c r="D8" t="s">
        <v>35</v>
      </c>
      <c r="E8" s="2">
        <f>47+39/60</f>
        <v>47.65</v>
      </c>
      <c r="F8" s="2">
        <f>124+35/60</f>
        <v>124.58333333333333</v>
      </c>
      <c r="G8" t="s">
        <v>40</v>
      </c>
    </row>
    <row r="9" spans="1:7" x14ac:dyDescent="0.2">
      <c r="A9" t="s">
        <v>27</v>
      </c>
      <c r="B9" t="s">
        <v>34</v>
      </c>
      <c r="C9" t="s">
        <v>37</v>
      </c>
      <c r="D9" t="s">
        <v>35</v>
      </c>
      <c r="E9" s="2">
        <f>47+32/60</f>
        <v>47.533333333333331</v>
      </c>
      <c r="F9" s="2">
        <f>124+36/60</f>
        <v>124.6</v>
      </c>
      <c r="G9" t="s">
        <v>40</v>
      </c>
    </row>
    <row r="10" spans="1:7" x14ac:dyDescent="0.2">
      <c r="A10" t="s">
        <v>27</v>
      </c>
      <c r="B10" t="s">
        <v>34</v>
      </c>
      <c r="C10" t="s">
        <v>38</v>
      </c>
      <c r="D10" t="s">
        <v>35</v>
      </c>
      <c r="E10" s="2">
        <f>47+26/60</f>
        <v>47.43333333333333</v>
      </c>
      <c r="F10" s="2">
        <f>124+34/60</f>
        <v>124.56666666666666</v>
      </c>
      <c r="G10" t="s">
        <v>40</v>
      </c>
    </row>
    <row r="11" spans="1:7" x14ac:dyDescent="0.2">
      <c r="A11" t="s">
        <v>41</v>
      </c>
      <c r="B11" t="s">
        <v>42</v>
      </c>
      <c r="C11" t="s">
        <v>47</v>
      </c>
      <c r="D11" t="s">
        <v>23</v>
      </c>
      <c r="E11" s="2">
        <f>46+11/60</f>
        <v>46.18333333333333</v>
      </c>
      <c r="F11" s="2">
        <f>124+10/60</f>
        <v>124.16666666666667</v>
      </c>
      <c r="G11" t="s">
        <v>40</v>
      </c>
    </row>
    <row r="12" spans="1:7" x14ac:dyDescent="0.2">
      <c r="A12" t="s">
        <v>41</v>
      </c>
      <c r="B12" t="s">
        <v>42</v>
      </c>
      <c r="C12" t="s">
        <v>48</v>
      </c>
      <c r="D12" t="s">
        <v>23</v>
      </c>
      <c r="E12" s="2">
        <f>46+1/60</f>
        <v>46.016666666666666</v>
      </c>
      <c r="F12" s="2">
        <f>124+3/60</f>
        <v>124.05</v>
      </c>
      <c r="G12" t="s">
        <v>40</v>
      </c>
    </row>
    <row r="13" spans="1:7" x14ac:dyDescent="0.2">
      <c r="A13" t="s">
        <v>41</v>
      </c>
      <c r="B13" t="s">
        <v>43</v>
      </c>
      <c r="C13" t="s">
        <v>49</v>
      </c>
      <c r="D13" t="s">
        <v>23</v>
      </c>
      <c r="E13" s="2">
        <f>45+42/60</f>
        <v>45.7</v>
      </c>
      <c r="F13" s="2">
        <f>124+2/60</f>
        <v>124.03333333333333</v>
      </c>
      <c r="G13" t="s">
        <v>40</v>
      </c>
    </row>
    <row r="14" spans="1:7" x14ac:dyDescent="0.2">
      <c r="A14" t="s">
        <v>41</v>
      </c>
      <c r="B14" t="s">
        <v>43</v>
      </c>
      <c r="C14" t="s">
        <v>50</v>
      </c>
      <c r="D14" t="s">
        <v>23</v>
      </c>
      <c r="E14" s="2">
        <f>45+24/60</f>
        <v>45.4</v>
      </c>
      <c r="F14" s="2">
        <f>124+3/60</f>
        <v>124.05</v>
      </c>
      <c r="G14" t="s">
        <v>40</v>
      </c>
    </row>
    <row r="15" spans="1:7" x14ac:dyDescent="0.2">
      <c r="A15" t="s">
        <v>41</v>
      </c>
      <c r="B15" t="s">
        <v>44</v>
      </c>
      <c r="C15" t="s">
        <v>51</v>
      </c>
      <c r="D15" t="s">
        <v>23</v>
      </c>
      <c r="E15" s="2">
        <f>45+3/60</f>
        <v>45.05</v>
      </c>
      <c r="F15" s="2">
        <f>124+6/60</f>
        <v>124.1</v>
      </c>
      <c r="G15" t="s">
        <v>40</v>
      </c>
    </row>
    <row r="16" spans="1:7" x14ac:dyDescent="0.2">
      <c r="A16" t="s">
        <v>41</v>
      </c>
      <c r="B16" t="s">
        <v>44</v>
      </c>
      <c r="C16" t="s">
        <v>52</v>
      </c>
      <c r="D16" t="s">
        <v>23</v>
      </c>
      <c r="E16" s="2">
        <f>44+23/60</f>
        <v>44.383333333333333</v>
      </c>
      <c r="F16" s="2">
        <f>124+12/60</f>
        <v>124.2</v>
      </c>
      <c r="G16" t="s">
        <v>40</v>
      </c>
    </row>
    <row r="17" spans="1:7" x14ac:dyDescent="0.2">
      <c r="A17" t="s">
        <v>41</v>
      </c>
      <c r="B17" t="s">
        <v>45</v>
      </c>
      <c r="C17" t="s">
        <v>53</v>
      </c>
      <c r="D17" t="s">
        <v>23</v>
      </c>
      <c r="E17" s="2">
        <f>43+44/60</f>
        <v>43.733333333333334</v>
      </c>
      <c r="F17" s="2">
        <f>124+14/60</f>
        <v>124.23333333333333</v>
      </c>
      <c r="G17" t="s">
        <v>40</v>
      </c>
    </row>
    <row r="18" spans="1:7" x14ac:dyDescent="0.2">
      <c r="A18" t="s">
        <v>41</v>
      </c>
      <c r="B18" t="s">
        <v>45</v>
      </c>
      <c r="C18" t="s">
        <v>45</v>
      </c>
      <c r="D18" t="s">
        <v>23</v>
      </c>
      <c r="E18" s="2">
        <f>43+27/60</f>
        <v>43.45</v>
      </c>
      <c r="F18" s="2">
        <f>124+20/60</f>
        <v>124.33333333333333</v>
      </c>
      <c r="G18" t="s">
        <v>40</v>
      </c>
    </row>
    <row r="19" spans="1:7" x14ac:dyDescent="0.2">
      <c r="A19" t="s">
        <v>41</v>
      </c>
      <c r="B19" t="s">
        <v>58</v>
      </c>
      <c r="C19" t="s">
        <v>58</v>
      </c>
      <c r="D19" t="s">
        <v>23</v>
      </c>
      <c r="E19" s="2">
        <f>42+55/60</f>
        <v>42.916666666666664</v>
      </c>
      <c r="F19" s="2">
        <f>124+35/60</f>
        <v>124.58333333333333</v>
      </c>
      <c r="G19" t="s">
        <v>40</v>
      </c>
    </row>
    <row r="20" spans="1:7" x14ac:dyDescent="0.2">
      <c r="A20" t="s">
        <v>41</v>
      </c>
      <c r="B20" t="s">
        <v>59</v>
      </c>
      <c r="C20" t="s">
        <v>59</v>
      </c>
      <c r="D20" t="s">
        <v>23</v>
      </c>
      <c r="E20" s="2">
        <f>42+39/60</f>
        <v>42.65</v>
      </c>
      <c r="F20" s="2">
        <f>124+30/60</f>
        <v>124.5</v>
      </c>
      <c r="G20" t="s">
        <v>40</v>
      </c>
    </row>
    <row r="21" spans="1:7" x14ac:dyDescent="0.2">
      <c r="A21" t="s">
        <v>41</v>
      </c>
      <c r="B21" t="s">
        <v>46</v>
      </c>
      <c r="C21" t="s">
        <v>54</v>
      </c>
      <c r="D21" t="s">
        <v>23</v>
      </c>
      <c r="E21" s="2">
        <f>42+16/60</f>
        <v>42.266666666666666</v>
      </c>
      <c r="F21" s="2">
        <f>124+27/60</f>
        <v>124.45</v>
      </c>
      <c r="G21" t="s">
        <v>40</v>
      </c>
    </row>
    <row r="22" spans="1:7" x14ac:dyDescent="0.2">
      <c r="A22" t="s">
        <v>41</v>
      </c>
      <c r="B22" t="s">
        <v>46</v>
      </c>
      <c r="C22" t="s">
        <v>55</v>
      </c>
      <c r="D22" t="s">
        <v>23</v>
      </c>
      <c r="E22" s="2">
        <f>42+2/60</f>
        <v>42.033333333333331</v>
      </c>
      <c r="F22" s="2">
        <f>124+21/60</f>
        <v>124.35</v>
      </c>
      <c r="G22" t="s">
        <v>40</v>
      </c>
    </row>
    <row r="23" spans="1:7" s="3" customFormat="1" x14ac:dyDescent="0.2">
      <c r="A23" s="3" t="s">
        <v>56</v>
      </c>
      <c r="B23" s="3" t="s">
        <v>2</v>
      </c>
      <c r="C23" s="3" t="s">
        <v>6</v>
      </c>
      <c r="D23" s="3" t="s">
        <v>23</v>
      </c>
      <c r="E23" s="4">
        <f>41+33/60</f>
        <v>41.55</v>
      </c>
      <c r="F23" s="4">
        <f>124+11/60</f>
        <v>124.18333333333334</v>
      </c>
      <c r="G23" s="3" t="s">
        <v>40</v>
      </c>
    </row>
    <row r="24" spans="1:7" s="3" customFormat="1" x14ac:dyDescent="0.2">
      <c r="A24" s="3" t="s">
        <v>56</v>
      </c>
      <c r="B24" s="3" t="s">
        <v>2</v>
      </c>
      <c r="C24" s="3" t="s">
        <v>7</v>
      </c>
      <c r="D24" s="3" t="s">
        <v>23</v>
      </c>
      <c r="E24" s="4">
        <f>41+46/60</f>
        <v>41.766666666666666</v>
      </c>
      <c r="F24" s="4">
        <f>124+15/60</f>
        <v>124.25</v>
      </c>
      <c r="G24" s="3" t="s">
        <v>57</v>
      </c>
    </row>
    <row r="25" spans="1:7" s="3" customFormat="1" x14ac:dyDescent="0.2">
      <c r="A25" s="3" t="s">
        <v>56</v>
      </c>
      <c r="B25" s="3" t="s">
        <v>3</v>
      </c>
      <c r="C25" s="3" t="s">
        <v>8</v>
      </c>
      <c r="D25" s="3" t="s">
        <v>23</v>
      </c>
      <c r="E25" s="4">
        <f>41+16/60</f>
        <v>41.266666666666666</v>
      </c>
      <c r="F25" s="4">
        <f>124+9/60</f>
        <v>124.15</v>
      </c>
      <c r="G25" s="3" t="s">
        <v>40</v>
      </c>
    </row>
    <row r="26" spans="1:7" s="3" customFormat="1" x14ac:dyDescent="0.2">
      <c r="A26" s="3" t="s">
        <v>56</v>
      </c>
      <c r="B26" s="3" t="s">
        <v>3</v>
      </c>
      <c r="C26" s="3" t="s">
        <v>9</v>
      </c>
      <c r="D26" s="3" t="s">
        <v>23</v>
      </c>
      <c r="E26" s="4">
        <f>41+3/60</f>
        <v>41.05</v>
      </c>
      <c r="F26" s="4">
        <f>124+9/60</f>
        <v>124.15</v>
      </c>
      <c r="G26" s="3" t="s">
        <v>40</v>
      </c>
    </row>
    <row r="27" spans="1:7" s="3" customFormat="1" x14ac:dyDescent="0.2">
      <c r="A27" s="3" t="s">
        <v>56</v>
      </c>
      <c r="B27" s="3" t="s">
        <v>4</v>
      </c>
      <c r="C27" s="3" t="s">
        <v>10</v>
      </c>
      <c r="D27" s="3" t="s">
        <v>23</v>
      </c>
      <c r="E27" s="4">
        <f>40+50/60</f>
        <v>40.833333333333336</v>
      </c>
      <c r="F27" s="4">
        <f>124+14/60</f>
        <v>124.23333333333333</v>
      </c>
      <c r="G27" s="3" t="s">
        <v>40</v>
      </c>
    </row>
    <row r="28" spans="1:7" s="3" customFormat="1" x14ac:dyDescent="0.2">
      <c r="A28" s="3" t="s">
        <v>56</v>
      </c>
      <c r="B28" s="3" t="s">
        <v>4</v>
      </c>
      <c r="C28" s="3" t="s">
        <v>11</v>
      </c>
      <c r="D28" s="3" t="s">
        <v>23</v>
      </c>
      <c r="E28" s="4">
        <f>40+39/60</f>
        <v>40.65</v>
      </c>
      <c r="F28" s="4">
        <f>124+23/60</f>
        <v>124.38333333333334</v>
      </c>
      <c r="G28" s="3" t="s">
        <v>57</v>
      </c>
    </row>
    <row r="29" spans="1:7" s="3" customFormat="1" x14ac:dyDescent="0.2">
      <c r="A29" s="3" t="s">
        <v>56</v>
      </c>
      <c r="B29" s="3" t="s">
        <v>5</v>
      </c>
      <c r="C29" s="3" t="s">
        <v>12</v>
      </c>
      <c r="D29" s="3" t="s">
        <v>23</v>
      </c>
      <c r="E29" s="4">
        <f>39+48/60</f>
        <v>39.799999999999997</v>
      </c>
      <c r="F29" s="4">
        <f>123+53/60</f>
        <v>123.88333333333334</v>
      </c>
      <c r="G29" s="3" t="s">
        <v>57</v>
      </c>
    </row>
    <row r="30" spans="1:7" s="3" customFormat="1" x14ac:dyDescent="0.2">
      <c r="A30" s="3" t="s">
        <v>56</v>
      </c>
      <c r="B30" s="3" t="s">
        <v>5</v>
      </c>
      <c r="C30" s="3" t="s">
        <v>13</v>
      </c>
      <c r="D30" s="3" t="s">
        <v>23</v>
      </c>
      <c r="E30" s="4">
        <f>39+52/60</f>
        <v>39.866666666666667</v>
      </c>
      <c r="F30" s="4">
        <f>123+57/60</f>
        <v>123.95</v>
      </c>
      <c r="G30" s="3" t="s">
        <v>57</v>
      </c>
    </row>
    <row r="31" spans="1:7" s="3" customFormat="1" x14ac:dyDescent="0.2">
      <c r="A31" s="3" t="s">
        <v>56</v>
      </c>
      <c r="B31" s="3" t="s">
        <v>16</v>
      </c>
      <c r="C31" s="3" t="s">
        <v>17</v>
      </c>
      <c r="D31" s="3" t="s">
        <v>22</v>
      </c>
      <c r="E31" s="4">
        <f>38+26/60</f>
        <v>38.43333333333333</v>
      </c>
      <c r="F31" s="4">
        <f>123+11/60</f>
        <v>123.18333333333334</v>
      </c>
      <c r="G31" s="3" t="s">
        <v>40</v>
      </c>
    </row>
    <row r="32" spans="1:7" s="3" customFormat="1" x14ac:dyDescent="0.2">
      <c r="A32" s="3" t="s">
        <v>56</v>
      </c>
      <c r="B32" s="3" t="s">
        <v>16</v>
      </c>
      <c r="C32" s="3" t="s">
        <v>18</v>
      </c>
      <c r="D32" s="3" t="s">
        <v>22</v>
      </c>
      <c r="E32" s="4">
        <f>38+2/60</f>
        <v>38.033333333333331</v>
      </c>
      <c r="F32" s="4">
        <f>123+3/60</f>
        <v>123.05</v>
      </c>
      <c r="G32" s="3" t="s">
        <v>40</v>
      </c>
    </row>
    <row r="33" spans="1:7" s="3" customFormat="1" x14ac:dyDescent="0.2">
      <c r="A33" s="3" t="s">
        <v>56</v>
      </c>
      <c r="B33" s="3" t="s">
        <v>19</v>
      </c>
      <c r="C33" s="3" t="s">
        <v>20</v>
      </c>
      <c r="D33" s="3" t="s">
        <v>22</v>
      </c>
      <c r="E33" s="4">
        <f>37+50/60</f>
        <v>37.833333333333336</v>
      </c>
      <c r="F33" s="4">
        <f>122+46/60</f>
        <v>122.76666666666667</v>
      </c>
      <c r="G33" s="3" t="s">
        <v>57</v>
      </c>
    </row>
    <row r="34" spans="1:7" s="3" customFormat="1" x14ac:dyDescent="0.2">
      <c r="A34" s="3" t="s">
        <v>56</v>
      </c>
      <c r="B34" s="3" t="s">
        <v>19</v>
      </c>
      <c r="C34" s="3" t="s">
        <v>19</v>
      </c>
      <c r="D34" s="3" t="s">
        <v>22</v>
      </c>
      <c r="E34" s="4">
        <f>37+37/60</f>
        <v>37.616666666666667</v>
      </c>
      <c r="F34" s="4">
        <f>122+41/60</f>
        <v>122.68333333333334</v>
      </c>
      <c r="G34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2019-06-17T20:16:57Z</dcterms:created>
  <dcterms:modified xsi:type="dcterms:W3CDTF">2020-11-20T19:18:53Z</dcterms:modified>
</cp:coreProperties>
</file>