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merged/processed/"/>
    </mc:Choice>
  </mc:AlternateContent>
  <xr:revisionPtr revIDLastSave="0" documentId="13_ncr:1_{168CD5B9-1EB4-9849-ABC8-66BA1BF05E7C}" xr6:coauthVersionLast="36" xr6:coauthVersionMax="36" xr10:uidLastSave="{00000000-0000-0000-0000-000000000000}"/>
  <bookViews>
    <workbookView xWindow="3420" yWindow="2880" windowWidth="34480" windowHeight="22680" xr2:uid="{7639D694-A665-8640-8F62-6D0B72C91E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27" i="1" l="1"/>
  <c r="J26" i="1"/>
  <c r="J25" i="1"/>
  <c r="J24" i="1"/>
  <c r="J23" i="1"/>
  <c r="J22" i="1"/>
  <c r="J21" i="1"/>
  <c r="G9" i="1"/>
  <c r="G10" i="1"/>
  <c r="G11" i="1"/>
  <c r="G12" i="1"/>
  <c r="G13" i="1"/>
  <c r="G14" i="1"/>
  <c r="G15" i="1"/>
  <c r="G16" i="1"/>
  <c r="G17" i="1"/>
  <c r="G18" i="1"/>
  <c r="G19" i="1"/>
  <c r="G20" i="1"/>
  <c r="J20" i="1"/>
  <c r="J19" i="1"/>
  <c r="J18" i="1"/>
  <c r="J17" i="1"/>
  <c r="J16" i="1"/>
  <c r="J15" i="1"/>
  <c r="J14" i="1"/>
  <c r="J13" i="1"/>
  <c r="J12" i="1"/>
  <c r="J11" i="1"/>
  <c r="J10" i="1"/>
  <c r="J9" i="1"/>
  <c r="G28" i="1"/>
  <c r="G27" i="1"/>
  <c r="G26" i="1"/>
  <c r="G25" i="1"/>
  <c r="G24" i="1"/>
  <c r="G23" i="1"/>
  <c r="G22" i="1"/>
  <c r="G5" i="1" l="1"/>
  <c r="G4" i="1"/>
  <c r="G3" i="1"/>
  <c r="G2" i="1"/>
</calcChain>
</file>

<file path=xl/sharedStrings.xml><?xml version="1.0" encoding="utf-8"?>
<sst xmlns="http://schemas.openxmlformats.org/spreadsheetml/2006/main" count="210" uniqueCount="117">
  <si>
    <t>Point Chehalis</t>
  </si>
  <si>
    <t>Point Grenville</t>
  </si>
  <si>
    <t>Destruction Island</t>
  </si>
  <si>
    <t>Cape Flattery</t>
  </si>
  <si>
    <t>48°26'00"</t>
  </si>
  <si>
    <t>47°40'30"</t>
  </si>
  <si>
    <t>47°18'21"</t>
  </si>
  <si>
    <t>46°53'18"</t>
  </si>
  <si>
    <t>46°15'00"</t>
  </si>
  <si>
    <t>state</t>
  </si>
  <si>
    <t>Washington</t>
  </si>
  <si>
    <t>type</t>
  </si>
  <si>
    <t>Current</t>
  </si>
  <si>
    <t>42°</t>
  </si>
  <si>
    <t>Reading Rock SMR</t>
  </si>
  <si>
    <t>41°17.6'</t>
  </si>
  <si>
    <t>Humboldt Bay North Jetty</t>
  </si>
  <si>
    <t>40°46.15'</t>
  </si>
  <si>
    <t>Cape Mendocino</t>
  </si>
  <si>
    <t>40°10'</t>
  </si>
  <si>
    <t>Ten Mile River SMR</t>
  </si>
  <si>
    <t>39°33.3</t>
  </si>
  <si>
    <t>Sonoma/Mendocino County Line</t>
  </si>
  <si>
    <t>38°46.125'</t>
  </si>
  <si>
    <t>Point Reyes</t>
  </si>
  <si>
    <t>38°</t>
  </si>
  <si>
    <t>Pigeon Point</t>
  </si>
  <si>
    <t>37°11'</t>
  </si>
  <si>
    <t>Lopez Point</t>
  </si>
  <si>
    <t>36°</t>
  </si>
  <si>
    <t>California</t>
  </si>
  <si>
    <t>Proposed</t>
  </si>
  <si>
    <t>zone_id</t>
  </si>
  <si>
    <t>zone_name</t>
  </si>
  <si>
    <t>lat_dms_south</t>
  </si>
  <si>
    <t>lat_dms_north</t>
  </si>
  <si>
    <t>lat_dd_south</t>
  </si>
  <si>
    <t>lat_dd_north</t>
  </si>
  <si>
    <t>50-A</t>
  </si>
  <si>
    <t>45° 46’</t>
  </si>
  <si>
    <t>46° 15’ N</t>
  </si>
  <si>
    <t>50-B</t>
  </si>
  <si>
    <t>45° 20.3’ N</t>
  </si>
  <si>
    <t>45° 46’ N</t>
  </si>
  <si>
    <t>50-C</t>
  </si>
  <si>
    <t>45° 04’ N</t>
  </si>
  <si>
    <t>50-D</t>
  </si>
  <si>
    <t>44° 46.4’ N</t>
  </si>
  <si>
    <t>50-E</t>
  </si>
  <si>
    <t>44 ° 26’ N</t>
  </si>
  <si>
    <t xml:space="preserve">44° 46.4’ N </t>
  </si>
  <si>
    <t>50-F</t>
  </si>
  <si>
    <t>44° 08.3’ N</t>
  </si>
  <si>
    <t>44° 26’ N</t>
  </si>
  <si>
    <t>50-G</t>
  </si>
  <si>
    <t>43° 47’ N</t>
  </si>
  <si>
    <t>50-H</t>
  </si>
  <si>
    <t>43° 25’ N</t>
  </si>
  <si>
    <t>50-I</t>
  </si>
  <si>
    <t>43° 07’ N</t>
  </si>
  <si>
    <t>50-J</t>
  </si>
  <si>
    <t>42° 50’ N</t>
  </si>
  <si>
    <t>50-K</t>
  </si>
  <si>
    <t>42° 26’ N</t>
  </si>
  <si>
    <t>50-L</t>
  </si>
  <si>
    <t>42° 00’ N</t>
  </si>
  <si>
    <t xml:space="preserve">42° 26’ N </t>
  </si>
  <si>
    <t>Oregon</t>
  </si>
  <si>
    <t>59A-1</t>
  </si>
  <si>
    <t>59A-2</t>
  </si>
  <si>
    <t>60A-1</t>
  </si>
  <si>
    <t>60A-2</t>
  </si>
  <si>
    <t>60B</t>
  </si>
  <si>
    <t>60C</t>
  </si>
  <si>
    <t>60D</t>
  </si>
  <si>
    <t>Columbia River</t>
  </si>
  <si>
    <t>Willapa Bay</t>
  </si>
  <si>
    <t>Grays Harbor</t>
  </si>
  <si>
    <t>landmark_south</t>
  </si>
  <si>
    <t>landmark_north</t>
  </si>
  <si>
    <t>WA/OR border</t>
  </si>
  <si>
    <t>Cape Falcon</t>
  </si>
  <si>
    <t>Cape Lookout</t>
  </si>
  <si>
    <t>Cascade Head</t>
  </si>
  <si>
    <t>Cape Foulweather</t>
  </si>
  <si>
    <t>Waldport</t>
  </si>
  <si>
    <t>Heceta Head</t>
  </si>
  <si>
    <t>Tahkenitch Creek to North Bend</t>
  </si>
  <si>
    <t>Tahkenitch Creek</t>
  </si>
  <si>
    <t>North Bend</t>
  </si>
  <si>
    <t>Bandon</t>
  </si>
  <si>
    <t>Cape Blanco</t>
  </si>
  <si>
    <t>Gold Beach</t>
  </si>
  <si>
    <t>OR/CA border</t>
  </si>
  <si>
    <t>Cape Falcon to Cape Lookout</t>
  </si>
  <si>
    <t>Cape Lookout to Cascade Head</t>
  </si>
  <si>
    <t>Cascade Head to Cape Foulweather</t>
  </si>
  <si>
    <t>OR/WA border to Cape Falcon, including the Oregon portions of the Columbia River</t>
  </si>
  <si>
    <t>Cape Foulweather to Waldport</t>
  </si>
  <si>
    <t>Waldport to Heceta Head, including the entirety of the Alsea Bay estuary</t>
  </si>
  <si>
    <t>Heceta Head to Tahkenitch Creek</t>
  </si>
  <si>
    <t>North Bend to Bandon. including the entirety of the Coos Bay and South Slough estuaries</t>
  </si>
  <si>
    <t>Bandon to Cape Blanco</t>
  </si>
  <si>
    <t>Cape Blanco to Gold Beach</t>
  </si>
  <si>
    <t>Gold Beach to OR/CA border, including the entirety of the Gold Beach estuary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</si>
  <si>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</si>
  <si>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</si>
  <si>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</si>
  <si>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</si>
  <si>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</si>
  <si>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</si>
  <si>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</si>
  <si>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</si>
  <si>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</si>
  <si>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CA/Mexico border</t>
  </si>
  <si>
    <t>lat_dd</t>
  </si>
  <si>
    <t>long_dd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</si>
</sst>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DA1A-79DC-4241-B089-1CF4419EE7A5}">
  <dimension ref="A1:L29"/>
  <sheetViews>
    <sheetView tabSelected="1" workbookViewId="0">
      <selection activeCell="L5" sqref="L5"/>
    </sheetView>
  </sheetViews>
  <sheetFormatPr baseColWidth="10" defaultRowHeight="16" x14ac:dyDescent="0.2"/>
  <cols>
    <col min="1" max="1" width="11" bestFit="1" customWidth="1"/>
    <col min="2" max="2" width="8.6640625" bestFit="1" customWidth="1"/>
    <col min="3" max="3" width="7.5" bestFit="1" customWidth="1"/>
    <col min="4" max="4" width="75.5" bestFit="1" customWidth="1"/>
    <col min="5" max="5" width="28" bestFit="1" customWidth="1"/>
    <col min="6" max="6" width="13.1640625" bestFit="1" customWidth="1"/>
    <col min="7" max="7" width="12.1640625" bestFit="1" customWidth="1"/>
    <col min="8" max="8" width="28" bestFit="1" customWidth="1"/>
    <col min="9" max="9" width="13.33203125" bestFit="1" customWidth="1"/>
    <col min="10" max="10" width="12.1640625" bestFit="1" customWidth="1"/>
  </cols>
  <sheetData>
    <row r="1" spans="1:12" s="1" customFormat="1" x14ac:dyDescent="0.2">
      <c r="A1" s="1" t="s">
        <v>9</v>
      </c>
      <c r="B1" s="1" t="s">
        <v>11</v>
      </c>
      <c r="C1" s="1" t="s">
        <v>32</v>
      </c>
      <c r="D1" s="1" t="s">
        <v>33</v>
      </c>
      <c r="E1" s="1" t="s">
        <v>79</v>
      </c>
      <c r="F1" s="1" t="s">
        <v>35</v>
      </c>
      <c r="G1" s="1" t="s">
        <v>37</v>
      </c>
      <c r="H1" s="1" t="s">
        <v>78</v>
      </c>
      <c r="I1" s="1" t="s">
        <v>34</v>
      </c>
      <c r="J1" s="1" t="s">
        <v>36</v>
      </c>
      <c r="K1" s="1" t="s">
        <v>115</v>
      </c>
      <c r="L1" s="1" t="s">
        <v>116</v>
      </c>
    </row>
    <row r="2" spans="1:12" s="3" customFormat="1" x14ac:dyDescent="0.2">
      <c r="A2" s="2" t="s">
        <v>10</v>
      </c>
      <c r="B2" s="2" t="s">
        <v>12</v>
      </c>
      <c r="C2" s="2" t="s">
        <v>68</v>
      </c>
      <c r="D2" s="2"/>
      <c r="E2" s="2" t="s">
        <v>3</v>
      </c>
      <c r="F2" s="2" t="s">
        <v>4</v>
      </c>
      <c r="G2" s="2">
        <f>48+26/60</f>
        <v>48.43333333333333</v>
      </c>
      <c r="H2" s="2" t="s">
        <v>2</v>
      </c>
      <c r="I2" s="2" t="s">
        <v>5</v>
      </c>
      <c r="J2" s="2">
        <f>47+40/60+30/3600</f>
        <v>47.674999999999997</v>
      </c>
      <c r="K2" s="2"/>
      <c r="L2" s="2"/>
    </row>
    <row r="3" spans="1:12" s="3" customFormat="1" x14ac:dyDescent="0.2">
      <c r="A3" s="2" t="s">
        <v>10</v>
      </c>
      <c r="B3" s="2" t="s">
        <v>12</v>
      </c>
      <c r="C3" s="2" t="s">
        <v>69</v>
      </c>
      <c r="D3" s="2"/>
      <c r="E3" s="2" t="s">
        <v>2</v>
      </c>
      <c r="F3" s="2" t="s">
        <v>5</v>
      </c>
      <c r="G3" s="2">
        <f>47+40/60+30/3600</f>
        <v>47.674999999999997</v>
      </c>
      <c r="H3" s="2" t="s">
        <v>1</v>
      </c>
      <c r="I3" s="2" t="s">
        <v>6</v>
      </c>
      <c r="J3" s="2">
        <f>47+18/60+21/3600</f>
        <v>47.305833333333332</v>
      </c>
      <c r="K3" s="2"/>
      <c r="L3" s="2"/>
    </row>
    <row r="4" spans="1:12" s="3" customFormat="1" x14ac:dyDescent="0.2">
      <c r="A4" s="2" t="s">
        <v>10</v>
      </c>
      <c r="B4" s="2" t="s">
        <v>12</v>
      </c>
      <c r="C4" s="2" t="s">
        <v>70</v>
      </c>
      <c r="D4" s="2"/>
      <c r="E4" s="2" t="s">
        <v>1</v>
      </c>
      <c r="F4" s="2" t="s">
        <v>6</v>
      </c>
      <c r="G4" s="2">
        <f>47+18/60+21/3600</f>
        <v>47.305833333333332</v>
      </c>
      <c r="H4" s="2" t="s">
        <v>0</v>
      </c>
      <c r="I4" s="2" t="s">
        <v>7</v>
      </c>
      <c r="J4" s="2">
        <f>46+53/60+18/3600</f>
        <v>46.888333333333335</v>
      </c>
      <c r="K4" s="2"/>
      <c r="L4" s="2"/>
    </row>
    <row r="5" spans="1:12" s="3" customFormat="1" x14ac:dyDescent="0.2">
      <c r="A5" s="2" t="s">
        <v>10</v>
      </c>
      <c r="B5" s="2" t="s">
        <v>12</v>
      </c>
      <c r="C5" s="2" t="s">
        <v>71</v>
      </c>
      <c r="D5" s="2"/>
      <c r="E5" s="2" t="s">
        <v>0</v>
      </c>
      <c r="F5" s="2" t="s">
        <v>7</v>
      </c>
      <c r="G5" s="2">
        <f>46+53/60+18/3600</f>
        <v>46.888333333333335</v>
      </c>
      <c r="H5" s="2" t="s">
        <v>80</v>
      </c>
      <c r="I5" s="2" t="s">
        <v>8</v>
      </c>
      <c r="J5" s="2">
        <f>46+15/60</f>
        <v>46.25</v>
      </c>
      <c r="K5" s="2"/>
      <c r="L5" s="2"/>
    </row>
    <row r="6" spans="1:12" x14ac:dyDescent="0.2">
      <c r="A6" s="2" t="s">
        <v>10</v>
      </c>
      <c r="B6" s="2" t="s">
        <v>12</v>
      </c>
      <c r="C6" s="2" t="s">
        <v>72</v>
      </c>
      <c r="D6" s="2" t="s">
        <v>77</v>
      </c>
      <c r="E6" s="2"/>
      <c r="F6" s="2"/>
      <c r="G6" s="2"/>
      <c r="H6" s="2"/>
      <c r="I6" s="2"/>
      <c r="J6" s="2"/>
      <c r="K6" s="2">
        <v>46.955266999999999</v>
      </c>
      <c r="L6" s="2">
        <v>-124.05073299999999</v>
      </c>
    </row>
    <row r="7" spans="1:12" x14ac:dyDescent="0.2">
      <c r="A7" s="2" t="s">
        <v>10</v>
      </c>
      <c r="B7" s="2" t="s">
        <v>12</v>
      </c>
      <c r="C7" s="2" t="s">
        <v>73</v>
      </c>
      <c r="D7" s="2" t="s">
        <v>76</v>
      </c>
      <c r="E7" s="2"/>
      <c r="F7" s="2"/>
      <c r="G7" s="2"/>
      <c r="H7" s="2"/>
      <c r="I7" s="2"/>
      <c r="J7" s="2"/>
      <c r="K7" s="2">
        <v>46.540933000000003</v>
      </c>
      <c r="L7" s="2">
        <v>-123.972545</v>
      </c>
    </row>
    <row r="8" spans="1:12" x14ac:dyDescent="0.2">
      <c r="A8" s="2" t="s">
        <v>10</v>
      </c>
      <c r="B8" s="2" t="s">
        <v>12</v>
      </c>
      <c r="C8" s="2" t="s">
        <v>74</v>
      </c>
      <c r="D8" s="2" t="s">
        <v>75</v>
      </c>
      <c r="E8" s="2"/>
      <c r="F8" s="2"/>
      <c r="G8" s="2"/>
      <c r="H8" s="2"/>
      <c r="I8" s="2"/>
      <c r="J8" s="2"/>
      <c r="K8" s="2">
        <v>46.283661000000002</v>
      </c>
      <c r="L8" s="2">
        <v>-123.704545</v>
      </c>
    </row>
    <row r="9" spans="1:12" s="3" customFormat="1" x14ac:dyDescent="0.2">
      <c r="A9" s="4" t="s">
        <v>67</v>
      </c>
      <c r="B9" s="4" t="s">
        <v>12</v>
      </c>
      <c r="C9" s="5" t="s">
        <v>38</v>
      </c>
      <c r="D9" s="4" t="s">
        <v>97</v>
      </c>
      <c r="E9" s="4" t="s">
        <v>80</v>
      </c>
      <c r="F9" s="4" t="s">
        <v>40</v>
      </c>
      <c r="G9" s="4">
        <f>46+15/60</f>
        <v>46.25</v>
      </c>
      <c r="H9" s="4" t="s">
        <v>81</v>
      </c>
      <c r="I9" s="4" t="s">
        <v>39</v>
      </c>
      <c r="J9" s="4">
        <f>45+46/60</f>
        <v>45.766666666666666</v>
      </c>
      <c r="K9" s="4"/>
      <c r="L9" s="4"/>
    </row>
    <row r="10" spans="1:12" s="3" customFormat="1" x14ac:dyDescent="0.2">
      <c r="A10" s="4" t="s">
        <v>67</v>
      </c>
      <c r="B10" s="4" t="s">
        <v>12</v>
      </c>
      <c r="C10" s="5" t="s">
        <v>41</v>
      </c>
      <c r="D10" s="4" t="s">
        <v>94</v>
      </c>
      <c r="E10" s="4" t="s">
        <v>81</v>
      </c>
      <c r="F10" s="4" t="s">
        <v>43</v>
      </c>
      <c r="G10" s="4">
        <f>45+46/60</f>
        <v>45.766666666666666</v>
      </c>
      <c r="H10" s="4" t="s">
        <v>82</v>
      </c>
      <c r="I10" s="4" t="s">
        <v>42</v>
      </c>
      <c r="J10" s="4">
        <f>45+20.3/60</f>
        <v>45.338333333333331</v>
      </c>
      <c r="K10" s="4"/>
      <c r="L10" s="4"/>
    </row>
    <row r="11" spans="1:12" s="3" customFormat="1" x14ac:dyDescent="0.2">
      <c r="A11" s="4" t="s">
        <v>67</v>
      </c>
      <c r="B11" s="4" t="s">
        <v>12</v>
      </c>
      <c r="C11" s="5" t="s">
        <v>44</v>
      </c>
      <c r="D11" s="4" t="s">
        <v>95</v>
      </c>
      <c r="E11" s="4" t="s">
        <v>82</v>
      </c>
      <c r="F11" s="4" t="s">
        <v>42</v>
      </c>
      <c r="G11" s="4">
        <f>45+20.3/60</f>
        <v>45.338333333333331</v>
      </c>
      <c r="H11" s="4" t="s">
        <v>83</v>
      </c>
      <c r="I11" s="4" t="s">
        <v>45</v>
      </c>
      <c r="J11" s="4">
        <f>45+4/60</f>
        <v>45.06666666666667</v>
      </c>
      <c r="K11" s="4"/>
      <c r="L11" s="4"/>
    </row>
    <row r="12" spans="1:12" x14ac:dyDescent="0.2">
      <c r="A12" s="4" t="s">
        <v>67</v>
      </c>
      <c r="B12" s="4" t="s">
        <v>12</v>
      </c>
      <c r="C12" s="5" t="s">
        <v>46</v>
      </c>
      <c r="D12" s="4" t="s">
        <v>96</v>
      </c>
      <c r="E12" s="4" t="s">
        <v>83</v>
      </c>
      <c r="F12" s="4" t="s">
        <v>45</v>
      </c>
      <c r="G12" s="4">
        <f>45+4/60</f>
        <v>45.06666666666667</v>
      </c>
      <c r="H12" s="4" t="s">
        <v>84</v>
      </c>
      <c r="I12" s="4" t="s">
        <v>47</v>
      </c>
      <c r="J12" s="4">
        <f>44+46.4/60</f>
        <v>44.773333333333333</v>
      </c>
      <c r="K12" s="4"/>
      <c r="L12" s="4"/>
    </row>
    <row r="13" spans="1:12" x14ac:dyDescent="0.2">
      <c r="A13" s="4" t="s">
        <v>67</v>
      </c>
      <c r="B13" s="4" t="s">
        <v>12</v>
      </c>
      <c r="C13" s="5" t="s">
        <v>48</v>
      </c>
      <c r="D13" s="4" t="s">
        <v>98</v>
      </c>
      <c r="E13" s="4" t="s">
        <v>84</v>
      </c>
      <c r="F13" s="4" t="s">
        <v>50</v>
      </c>
      <c r="G13" s="4">
        <f>44+46.4/60</f>
        <v>44.773333333333333</v>
      </c>
      <c r="H13" s="4" t="s">
        <v>85</v>
      </c>
      <c r="I13" s="4" t="s">
        <v>49</v>
      </c>
      <c r="J13" s="4">
        <f>44+26/60</f>
        <v>44.43333333333333</v>
      </c>
      <c r="K13" s="4"/>
      <c r="L13" s="4"/>
    </row>
    <row r="14" spans="1:12" x14ac:dyDescent="0.2">
      <c r="A14" s="4" t="s">
        <v>67</v>
      </c>
      <c r="B14" s="4" t="s">
        <v>12</v>
      </c>
      <c r="C14" s="5" t="s">
        <v>51</v>
      </c>
      <c r="D14" s="4" t="s">
        <v>99</v>
      </c>
      <c r="E14" s="4" t="s">
        <v>85</v>
      </c>
      <c r="F14" s="4" t="s">
        <v>53</v>
      </c>
      <c r="G14" s="4">
        <f>44+26/60</f>
        <v>44.43333333333333</v>
      </c>
      <c r="H14" s="4" t="s">
        <v>86</v>
      </c>
      <c r="I14" s="4" t="s">
        <v>52</v>
      </c>
      <c r="J14" s="4">
        <f>44+8.3/60</f>
        <v>44.138333333333335</v>
      </c>
      <c r="K14" s="4"/>
      <c r="L14" s="4"/>
    </row>
    <row r="15" spans="1:12" x14ac:dyDescent="0.2">
      <c r="A15" s="4" t="s">
        <v>67</v>
      </c>
      <c r="B15" s="4" t="s">
        <v>12</v>
      </c>
      <c r="C15" s="5" t="s">
        <v>54</v>
      </c>
      <c r="D15" s="4" t="s">
        <v>100</v>
      </c>
      <c r="E15" s="4" t="s">
        <v>86</v>
      </c>
      <c r="F15" s="4" t="s">
        <v>52</v>
      </c>
      <c r="G15" s="4">
        <f>44+8.3/60</f>
        <v>44.138333333333335</v>
      </c>
      <c r="H15" s="4" t="s">
        <v>88</v>
      </c>
      <c r="I15" s="4" t="s">
        <v>55</v>
      </c>
      <c r="J15" s="4">
        <f>43+47/60</f>
        <v>43.783333333333331</v>
      </c>
      <c r="K15" s="4"/>
      <c r="L15" s="4"/>
    </row>
    <row r="16" spans="1:12" x14ac:dyDescent="0.2">
      <c r="A16" s="4" t="s">
        <v>67</v>
      </c>
      <c r="B16" s="4" t="s">
        <v>12</v>
      </c>
      <c r="C16" s="5" t="s">
        <v>56</v>
      </c>
      <c r="D16" s="4" t="s">
        <v>87</v>
      </c>
      <c r="E16" s="4" t="s">
        <v>88</v>
      </c>
      <c r="F16" s="4" t="s">
        <v>55</v>
      </c>
      <c r="G16" s="4">
        <f>43+47/60</f>
        <v>43.783333333333331</v>
      </c>
      <c r="H16" s="4" t="s">
        <v>89</v>
      </c>
      <c r="I16" s="4" t="s">
        <v>57</v>
      </c>
      <c r="J16" s="4">
        <f>43+25/60</f>
        <v>43.416666666666664</v>
      </c>
      <c r="K16" s="4"/>
      <c r="L16" s="4"/>
    </row>
    <row r="17" spans="1:12" x14ac:dyDescent="0.2">
      <c r="A17" s="4" t="s">
        <v>67</v>
      </c>
      <c r="B17" s="4" t="s">
        <v>12</v>
      </c>
      <c r="C17" s="5" t="s">
        <v>58</v>
      </c>
      <c r="D17" s="4" t="s">
        <v>101</v>
      </c>
      <c r="E17" s="4" t="s">
        <v>89</v>
      </c>
      <c r="F17" s="4" t="s">
        <v>57</v>
      </c>
      <c r="G17" s="4">
        <f>43+25/60</f>
        <v>43.416666666666664</v>
      </c>
      <c r="H17" s="4" t="s">
        <v>90</v>
      </c>
      <c r="I17" s="4" t="s">
        <v>59</v>
      </c>
      <c r="J17" s="4">
        <f>43+7/60</f>
        <v>43.116666666666667</v>
      </c>
      <c r="K17" s="4"/>
      <c r="L17" s="4"/>
    </row>
    <row r="18" spans="1:12" x14ac:dyDescent="0.2">
      <c r="A18" s="4" t="s">
        <v>67</v>
      </c>
      <c r="B18" s="4" t="s">
        <v>12</v>
      </c>
      <c r="C18" s="5" t="s">
        <v>60</v>
      </c>
      <c r="D18" s="4" t="s">
        <v>102</v>
      </c>
      <c r="E18" s="4" t="s">
        <v>90</v>
      </c>
      <c r="F18" s="4" t="s">
        <v>59</v>
      </c>
      <c r="G18" s="4">
        <f>43+7/60</f>
        <v>43.116666666666667</v>
      </c>
      <c r="H18" s="4" t="s">
        <v>91</v>
      </c>
      <c r="I18" s="4" t="s">
        <v>61</v>
      </c>
      <c r="J18" s="4">
        <f>42+50/60</f>
        <v>42.833333333333336</v>
      </c>
      <c r="K18" s="4"/>
      <c r="L18" s="4"/>
    </row>
    <row r="19" spans="1:12" x14ac:dyDescent="0.2">
      <c r="A19" s="4" t="s">
        <v>67</v>
      </c>
      <c r="B19" s="4" t="s">
        <v>12</v>
      </c>
      <c r="C19" s="5" t="s">
        <v>62</v>
      </c>
      <c r="D19" s="4" t="s">
        <v>103</v>
      </c>
      <c r="E19" s="4" t="s">
        <v>91</v>
      </c>
      <c r="F19" s="4" t="s">
        <v>61</v>
      </c>
      <c r="G19" s="4">
        <f>42+50/60</f>
        <v>42.833333333333336</v>
      </c>
      <c r="H19" s="4" t="s">
        <v>92</v>
      </c>
      <c r="I19" s="4" t="s">
        <v>63</v>
      </c>
      <c r="J19" s="4">
        <f>42+26/60</f>
        <v>42.43333333333333</v>
      </c>
      <c r="K19" s="4"/>
      <c r="L19" s="4"/>
    </row>
    <row r="20" spans="1:12" x14ac:dyDescent="0.2">
      <c r="A20" s="4" t="s">
        <v>67</v>
      </c>
      <c r="B20" s="4" t="s">
        <v>12</v>
      </c>
      <c r="C20" s="5" t="s">
        <v>64</v>
      </c>
      <c r="D20" s="4" t="s">
        <v>104</v>
      </c>
      <c r="E20" s="4" t="s">
        <v>92</v>
      </c>
      <c r="F20" s="4" t="s">
        <v>66</v>
      </c>
      <c r="G20" s="4">
        <f>42+26/60</f>
        <v>42.43333333333333</v>
      </c>
      <c r="H20" s="4" t="s">
        <v>93</v>
      </c>
      <c r="I20" s="4" t="s">
        <v>65</v>
      </c>
      <c r="J20" s="4">
        <f>42+0/60</f>
        <v>42</v>
      </c>
      <c r="K20" s="4"/>
      <c r="L20" s="4"/>
    </row>
    <row r="21" spans="1:12" x14ac:dyDescent="0.2">
      <c r="A21" s="6" t="s">
        <v>30</v>
      </c>
      <c r="B21" s="6" t="s">
        <v>31</v>
      </c>
      <c r="C21" s="7" t="s">
        <v>105</v>
      </c>
      <c r="D21" s="6"/>
      <c r="E21" s="6" t="s">
        <v>93</v>
      </c>
      <c r="F21" s="6" t="s">
        <v>13</v>
      </c>
      <c r="G21" s="8">
        <v>42</v>
      </c>
      <c r="H21" s="6" t="s">
        <v>14</v>
      </c>
      <c r="I21" s="6" t="s">
        <v>15</v>
      </c>
      <c r="J21" s="8">
        <f>41+17.6/60</f>
        <v>41.293333333333337</v>
      </c>
      <c r="K21" s="8"/>
      <c r="L21" s="8"/>
    </row>
    <row r="22" spans="1:12" x14ac:dyDescent="0.2">
      <c r="A22" s="6" t="s">
        <v>30</v>
      </c>
      <c r="B22" s="6" t="s">
        <v>31</v>
      </c>
      <c r="C22" s="7" t="s">
        <v>106</v>
      </c>
      <c r="D22" s="6"/>
      <c r="E22" s="6" t="s">
        <v>14</v>
      </c>
      <c r="F22" s="6" t="s">
        <v>15</v>
      </c>
      <c r="G22" s="8">
        <f>41+17.6/60</f>
        <v>41.293333333333337</v>
      </c>
      <c r="H22" s="6" t="s">
        <v>16</v>
      </c>
      <c r="I22" s="6" t="s">
        <v>17</v>
      </c>
      <c r="J22" s="8">
        <f>40+46.15/60</f>
        <v>40.769166666666663</v>
      </c>
      <c r="K22" s="8"/>
      <c r="L22" s="8"/>
    </row>
    <row r="23" spans="1:12" x14ac:dyDescent="0.2">
      <c r="A23" s="6" t="s">
        <v>30</v>
      </c>
      <c r="B23" s="6" t="s">
        <v>31</v>
      </c>
      <c r="C23" s="7" t="s">
        <v>107</v>
      </c>
      <c r="D23" s="6"/>
      <c r="E23" s="6" t="s">
        <v>16</v>
      </c>
      <c r="F23" s="6" t="s">
        <v>17</v>
      </c>
      <c r="G23" s="8">
        <f>40+46.15/60</f>
        <v>40.769166666666663</v>
      </c>
      <c r="H23" s="6" t="s">
        <v>18</v>
      </c>
      <c r="I23" s="6" t="s">
        <v>19</v>
      </c>
      <c r="J23" s="8">
        <f>40+10/60</f>
        <v>40.166666666666664</v>
      </c>
      <c r="K23" s="8"/>
      <c r="L23" s="8"/>
    </row>
    <row r="24" spans="1:12" x14ac:dyDescent="0.2">
      <c r="A24" s="6" t="s">
        <v>30</v>
      </c>
      <c r="B24" s="6" t="s">
        <v>31</v>
      </c>
      <c r="C24" s="7" t="s">
        <v>108</v>
      </c>
      <c r="D24" s="6"/>
      <c r="E24" s="6" t="s">
        <v>18</v>
      </c>
      <c r="F24" s="6" t="s">
        <v>19</v>
      </c>
      <c r="G24" s="8">
        <f>40+10/60</f>
        <v>40.166666666666664</v>
      </c>
      <c r="H24" s="6" t="s">
        <v>20</v>
      </c>
      <c r="I24" s="6" t="s">
        <v>21</v>
      </c>
      <c r="J24" s="8">
        <f>39+33.3/60</f>
        <v>39.555</v>
      </c>
      <c r="K24" s="8"/>
      <c r="L24" s="8"/>
    </row>
    <row r="25" spans="1:12" x14ac:dyDescent="0.2">
      <c r="A25" s="6" t="s">
        <v>30</v>
      </c>
      <c r="B25" s="6" t="s">
        <v>31</v>
      </c>
      <c r="C25" s="7" t="s">
        <v>109</v>
      </c>
      <c r="D25" s="6"/>
      <c r="E25" s="6" t="s">
        <v>20</v>
      </c>
      <c r="F25" s="6" t="s">
        <v>21</v>
      </c>
      <c r="G25" s="8">
        <f>39+33.3/60</f>
        <v>39.555</v>
      </c>
      <c r="H25" s="6" t="s">
        <v>22</v>
      </c>
      <c r="I25" s="6" t="s">
        <v>23</v>
      </c>
      <c r="J25" s="8">
        <f>38+46.125/60</f>
        <v>38.768749999999997</v>
      </c>
      <c r="K25" s="8"/>
      <c r="L25" s="8"/>
    </row>
    <row r="26" spans="1:12" x14ac:dyDescent="0.2">
      <c r="A26" s="6" t="s">
        <v>30</v>
      </c>
      <c r="B26" s="6" t="s">
        <v>31</v>
      </c>
      <c r="C26" s="7" t="s">
        <v>110</v>
      </c>
      <c r="D26" s="6"/>
      <c r="E26" s="6" t="s">
        <v>22</v>
      </c>
      <c r="F26" s="6" t="s">
        <v>23</v>
      </c>
      <c r="G26" s="8">
        <f>38+46.125/60</f>
        <v>38.768749999999997</v>
      </c>
      <c r="H26" s="6" t="s">
        <v>24</v>
      </c>
      <c r="I26" s="6" t="s">
        <v>25</v>
      </c>
      <c r="J26" s="8">
        <f>38</f>
        <v>38</v>
      </c>
      <c r="K26" s="8"/>
      <c r="L26" s="8"/>
    </row>
    <row r="27" spans="1:12" x14ac:dyDescent="0.2">
      <c r="A27" s="6" t="s">
        <v>30</v>
      </c>
      <c r="B27" s="6" t="s">
        <v>31</v>
      </c>
      <c r="C27" s="7" t="s">
        <v>111</v>
      </c>
      <c r="D27" s="6"/>
      <c r="E27" s="6" t="s">
        <v>24</v>
      </c>
      <c r="F27" s="6" t="s">
        <v>25</v>
      </c>
      <c r="G27" s="8">
        <f>38</f>
        <v>38</v>
      </c>
      <c r="H27" s="6" t="s">
        <v>26</v>
      </c>
      <c r="I27" s="6" t="s">
        <v>27</v>
      </c>
      <c r="J27" s="8">
        <f>37+11/60</f>
        <v>37.18333333333333</v>
      </c>
      <c r="K27" s="8"/>
      <c r="L27" s="8"/>
    </row>
    <row r="28" spans="1:12" x14ac:dyDescent="0.2">
      <c r="A28" s="6" t="s">
        <v>30</v>
      </c>
      <c r="B28" s="6" t="s">
        <v>31</v>
      </c>
      <c r="C28" s="7" t="s">
        <v>112</v>
      </c>
      <c r="D28" s="6"/>
      <c r="E28" s="6" t="s">
        <v>26</v>
      </c>
      <c r="F28" s="6" t="s">
        <v>27</v>
      </c>
      <c r="G28" s="8">
        <f>37+11/60</f>
        <v>37.18333333333333</v>
      </c>
      <c r="H28" s="6" t="s">
        <v>28</v>
      </c>
      <c r="I28" s="6" t="s">
        <v>29</v>
      </c>
      <c r="J28" s="8">
        <v>36</v>
      </c>
      <c r="K28" s="8"/>
      <c r="L28" s="8"/>
    </row>
    <row r="29" spans="1:12" x14ac:dyDescent="0.2">
      <c r="A29" s="6" t="s">
        <v>30</v>
      </c>
      <c r="B29" s="6" t="s">
        <v>31</v>
      </c>
      <c r="C29" s="7" t="s">
        <v>113</v>
      </c>
      <c r="D29" s="6"/>
      <c r="E29" s="6" t="s">
        <v>28</v>
      </c>
      <c r="F29" s="6" t="s">
        <v>29</v>
      </c>
      <c r="G29" s="8">
        <v>36</v>
      </c>
      <c r="H29" s="6" t="s">
        <v>114</v>
      </c>
      <c r="I29" s="6"/>
      <c r="J29" s="8">
        <v>32.534343</v>
      </c>
      <c r="K29" s="8"/>
      <c r="L29" s="8"/>
    </row>
  </sheetData>
  <sortState ref="A2:J32">
    <sortCondition descending="1" ref="G2:G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2021-03-09T17:40:48Z</dcterms:created>
  <dcterms:modified xsi:type="dcterms:W3CDTF">2021-04-25T21:52:19Z</dcterms:modified>
</cp:coreProperties>
</file>