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ungeness/data/raw/CA Landings Data/"/>
    </mc:Choice>
  </mc:AlternateContent>
  <xr:revisionPtr revIDLastSave="0" documentId="13_ncr:1_{74E704EA-6383-E046-8893-AC91CAC39382}" xr6:coauthVersionLast="36" xr6:coauthVersionMax="36" xr10:uidLastSave="{00000000-0000-0000-0000-000000000000}"/>
  <bookViews>
    <workbookView xWindow="560" yWindow="460" windowWidth="25040" windowHeight="14500" activeTab="1" xr2:uid="{4409475A-7C2A-BC4A-8238-1453BD5F4072}"/>
  </bookViews>
  <sheets>
    <sheet name="Traps" sheetId="2" r:id="rId1"/>
    <sheet name="Permits" sheetId="3" r:id="rId2"/>
    <sheet name="Original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  <c r="L14" i="1"/>
  <c r="K14" i="1"/>
  <c r="J14" i="1"/>
  <c r="I14" i="1"/>
  <c r="E14" i="1"/>
  <c r="D14" i="1"/>
  <c r="C14" i="1"/>
  <c r="B14" i="1"/>
  <c r="S10" i="1"/>
  <c r="M10" i="1"/>
  <c r="O10" i="1" s="1"/>
  <c r="H10" i="1"/>
  <c r="F10" i="1"/>
  <c r="S9" i="1"/>
  <c r="M9" i="1"/>
  <c r="O9" i="1" s="1"/>
  <c r="H9" i="1"/>
  <c r="F9" i="1"/>
  <c r="S8" i="1"/>
  <c r="O8" i="1"/>
  <c r="M8" i="1"/>
  <c r="F8" i="1"/>
  <c r="H8" i="1" s="1"/>
  <c r="S7" i="1"/>
  <c r="O7" i="1"/>
  <c r="M7" i="1"/>
  <c r="F7" i="1"/>
  <c r="H7" i="1" s="1"/>
  <c r="S6" i="1"/>
  <c r="M6" i="1"/>
  <c r="O6" i="1" s="1"/>
  <c r="H6" i="1"/>
  <c r="F6" i="1"/>
  <c r="S5" i="1"/>
  <c r="M5" i="1"/>
  <c r="O5" i="1" s="1"/>
  <c r="H5" i="1"/>
  <c r="F5" i="1"/>
  <c r="S4" i="1"/>
  <c r="O4" i="1"/>
  <c r="M4" i="1"/>
  <c r="F4" i="1"/>
  <c r="H4" i="1" s="1"/>
</calcChain>
</file>

<file path=xl/sharedStrings.xml><?xml version="1.0" encoding="utf-8"?>
<sst xmlns="http://schemas.openxmlformats.org/spreadsheetml/2006/main" count="188" uniqueCount="39">
  <si>
    <t>2013-2014 Season</t>
  </si>
  <si>
    <t>Northern CA Mangement Region</t>
  </si>
  <si>
    <t>Central CA Management Region</t>
  </si>
  <si>
    <t>Permit Tier (trap allocation per vessel)</t>
  </si>
  <si>
    <t>Crescent City</t>
  </si>
  <si>
    <t>Trinidad</t>
  </si>
  <si>
    <t>Eureka</t>
  </si>
  <si>
    <t>Fort Bragg</t>
  </si>
  <si>
    <t>traps</t>
  </si>
  <si>
    <t>total traps</t>
  </si>
  <si>
    <t>prop effort</t>
  </si>
  <si>
    <t>Bodega Bay</t>
  </si>
  <si>
    <t>SF Bay</t>
  </si>
  <si>
    <t>Princeton/HMB</t>
  </si>
  <si>
    <t>Santa Cruz south</t>
  </si>
  <si>
    <t>Out of state</t>
  </si>
  <si>
    <t>Total</t>
  </si>
  <si>
    <t>Number of active permits</t>
  </si>
  <si>
    <t>Number of inactive permits</t>
  </si>
  <si>
    <t>% Landings 2013-2014</t>
  </si>
  <si>
    <t>% Landings 2014-2015</t>
  </si>
  <si>
    <t>1 (500 traps)</t>
  </si>
  <si>
    <t>2 (450 traps)</t>
  </si>
  <si>
    <t>3 (400 traps)</t>
  </si>
  <si>
    <t>4 (350 traps)</t>
  </si>
  <si>
    <t>5 (300 traps)</t>
  </si>
  <si>
    <t>6 (250 traps)</t>
  </si>
  <si>
    <t>7 (175 traps)</t>
  </si>
  <si>
    <t>n_permits</t>
  </si>
  <si>
    <t>port</t>
  </si>
  <si>
    <t>region</t>
  </si>
  <si>
    <t>n_active</t>
  </si>
  <si>
    <t>n_inactive</t>
  </si>
  <si>
    <t>n_total</t>
  </si>
  <si>
    <t>Northern</t>
  </si>
  <si>
    <t>Central</t>
  </si>
  <si>
    <t>Out-of-state</t>
  </si>
  <si>
    <t>permit_type</t>
  </si>
  <si>
    <t>n_traps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</si>
</sst>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34D-1B36-2E47-AFB0-D20F8649DAFE}">
  <dimension ref="A1:E64"/>
  <sheetViews>
    <sheetView topLeftCell="A55" workbookViewId="0">
      <selection activeCell="B58" sqref="B58:B64"/>
    </sheetView>
  </sheetViews>
  <sheetFormatPr baseColWidth="10" defaultColWidth="8.83203125" defaultRowHeight="16" x14ac:dyDescent="0.2"/>
  <cols>
    <col min="1" max="1" width="11.33203125" bestFit="1" customWidth="1"/>
    <col min="2" max="2" width="14.83203125" bestFit="1" customWidth="1"/>
    <col min="3" max="3" width="11.33203125" bestFit="1" customWidth="1"/>
    <col min="4" max="4" width="9.5" bestFit="1" customWidth="1"/>
    <col min="5" max="5" width="7.33203125" bestFit="1" customWidth="1"/>
    <col min="6" max="7" width="20.1640625" bestFit="1" customWidth="1"/>
  </cols>
  <sheetData>
    <row r="1" spans="1:5" x14ac:dyDescent="0.2">
      <c r="A1" s="17" t="s">
        <v>30</v>
      </c>
      <c r="B1" s="17" t="s">
        <v>29</v>
      </c>
      <c r="C1" s="17" t="s">
        <v>37</v>
      </c>
      <c r="D1" s="17" t="s">
        <v>28</v>
      </c>
      <c r="E1" s="19" t="s">
        <v>38</v>
      </c>
    </row>
    <row r="2" spans="1:5" x14ac:dyDescent="0.2">
      <c r="A2" s="15" t="s">
        <v>34</v>
      </c>
      <c r="B2" s="2" t="s">
        <v>4</v>
      </c>
      <c r="C2" s="16">
        <v>500</v>
      </c>
      <c r="D2" s="2">
        <v>22</v>
      </c>
      <c r="E2">
        <f>D2*C2</f>
        <v>11000</v>
      </c>
    </row>
    <row r="3" spans="1:5" x14ac:dyDescent="0.2">
      <c r="A3" s="15" t="s">
        <v>34</v>
      </c>
      <c r="B3" s="2" t="s">
        <v>4</v>
      </c>
      <c r="C3" s="16">
        <v>450</v>
      </c>
      <c r="D3" s="2">
        <v>18</v>
      </c>
      <c r="E3">
        <f t="shared" ref="E3:E64" si="0">D3*C3</f>
        <v>8100</v>
      </c>
    </row>
    <row r="4" spans="1:5" x14ac:dyDescent="0.2">
      <c r="A4" s="15" t="s">
        <v>34</v>
      </c>
      <c r="B4" s="2" t="s">
        <v>4</v>
      </c>
      <c r="C4" s="16">
        <v>400</v>
      </c>
      <c r="D4" s="2">
        <v>12</v>
      </c>
      <c r="E4">
        <f t="shared" si="0"/>
        <v>4800</v>
      </c>
    </row>
    <row r="5" spans="1:5" x14ac:dyDescent="0.2">
      <c r="A5" s="15" t="s">
        <v>34</v>
      </c>
      <c r="B5" s="2" t="s">
        <v>4</v>
      </c>
      <c r="C5" s="16">
        <v>350</v>
      </c>
      <c r="D5" s="2">
        <v>6</v>
      </c>
      <c r="E5">
        <f t="shared" si="0"/>
        <v>2100</v>
      </c>
    </row>
    <row r="6" spans="1:5" x14ac:dyDescent="0.2">
      <c r="A6" s="15" t="s">
        <v>34</v>
      </c>
      <c r="B6" s="2" t="s">
        <v>4</v>
      </c>
      <c r="C6" s="16">
        <v>300</v>
      </c>
      <c r="D6" s="2">
        <v>5</v>
      </c>
      <c r="E6">
        <f t="shared" si="0"/>
        <v>1500</v>
      </c>
    </row>
    <row r="7" spans="1:5" x14ac:dyDescent="0.2">
      <c r="A7" s="15" t="s">
        <v>34</v>
      </c>
      <c r="B7" s="2" t="s">
        <v>4</v>
      </c>
      <c r="C7" s="16">
        <v>250</v>
      </c>
      <c r="D7" s="2">
        <v>12</v>
      </c>
      <c r="E7">
        <f t="shared" si="0"/>
        <v>3000</v>
      </c>
    </row>
    <row r="8" spans="1:5" x14ac:dyDescent="0.2">
      <c r="A8" s="15" t="s">
        <v>34</v>
      </c>
      <c r="B8" s="2" t="s">
        <v>4</v>
      </c>
      <c r="C8" s="16">
        <v>175</v>
      </c>
      <c r="D8" s="2">
        <v>5</v>
      </c>
      <c r="E8">
        <f t="shared" si="0"/>
        <v>875</v>
      </c>
    </row>
    <row r="9" spans="1:5" x14ac:dyDescent="0.2">
      <c r="A9" s="15" t="s">
        <v>34</v>
      </c>
      <c r="B9" s="2" t="s">
        <v>5</v>
      </c>
      <c r="C9" s="16">
        <v>500</v>
      </c>
      <c r="D9" s="2">
        <v>5</v>
      </c>
      <c r="E9">
        <f t="shared" si="0"/>
        <v>2500</v>
      </c>
    </row>
    <row r="10" spans="1:5" x14ac:dyDescent="0.2">
      <c r="A10" s="15" t="s">
        <v>34</v>
      </c>
      <c r="B10" s="2" t="s">
        <v>5</v>
      </c>
      <c r="C10" s="16">
        <v>450</v>
      </c>
      <c r="D10" s="2">
        <v>2</v>
      </c>
      <c r="E10">
        <f t="shared" si="0"/>
        <v>900</v>
      </c>
    </row>
    <row r="11" spans="1:5" x14ac:dyDescent="0.2">
      <c r="A11" s="15" t="s">
        <v>34</v>
      </c>
      <c r="B11" s="2" t="s">
        <v>5</v>
      </c>
      <c r="C11" s="16">
        <v>400</v>
      </c>
      <c r="D11" s="2">
        <v>4</v>
      </c>
      <c r="E11">
        <f t="shared" si="0"/>
        <v>1600</v>
      </c>
    </row>
    <row r="12" spans="1:5" x14ac:dyDescent="0.2">
      <c r="A12" s="15" t="s">
        <v>34</v>
      </c>
      <c r="B12" s="2" t="s">
        <v>5</v>
      </c>
      <c r="C12" s="16">
        <v>350</v>
      </c>
      <c r="D12" s="2">
        <v>2</v>
      </c>
      <c r="E12">
        <f t="shared" si="0"/>
        <v>700</v>
      </c>
    </row>
    <row r="13" spans="1:5" x14ac:dyDescent="0.2">
      <c r="A13" s="15" t="s">
        <v>34</v>
      </c>
      <c r="B13" s="2" t="s">
        <v>5</v>
      </c>
      <c r="C13" s="16">
        <v>300</v>
      </c>
      <c r="D13" s="2">
        <v>2</v>
      </c>
      <c r="E13">
        <f t="shared" si="0"/>
        <v>600</v>
      </c>
    </row>
    <row r="14" spans="1:5" x14ac:dyDescent="0.2">
      <c r="A14" s="15" t="s">
        <v>34</v>
      </c>
      <c r="B14" s="2" t="s">
        <v>5</v>
      </c>
      <c r="C14" s="16">
        <v>250</v>
      </c>
      <c r="D14" s="2">
        <v>4</v>
      </c>
      <c r="E14">
        <f t="shared" si="0"/>
        <v>1000</v>
      </c>
    </row>
    <row r="15" spans="1:5" x14ac:dyDescent="0.2">
      <c r="A15" s="15" t="s">
        <v>34</v>
      </c>
      <c r="B15" s="2" t="s">
        <v>5</v>
      </c>
      <c r="C15" s="16">
        <v>175</v>
      </c>
      <c r="D15" s="2">
        <v>2</v>
      </c>
      <c r="E15">
        <f t="shared" si="0"/>
        <v>350</v>
      </c>
    </row>
    <row r="16" spans="1:5" x14ac:dyDescent="0.2">
      <c r="A16" s="15" t="s">
        <v>34</v>
      </c>
      <c r="B16" s="2" t="s">
        <v>6</v>
      </c>
      <c r="C16" s="16">
        <v>500</v>
      </c>
      <c r="D16" s="2">
        <v>11</v>
      </c>
      <c r="E16">
        <f t="shared" si="0"/>
        <v>5500</v>
      </c>
    </row>
    <row r="17" spans="1:5" x14ac:dyDescent="0.2">
      <c r="A17" s="15" t="s">
        <v>34</v>
      </c>
      <c r="B17" s="2" t="s">
        <v>6</v>
      </c>
      <c r="C17" s="16">
        <v>450</v>
      </c>
      <c r="D17" s="2">
        <v>12</v>
      </c>
      <c r="E17">
        <f t="shared" si="0"/>
        <v>5400</v>
      </c>
    </row>
    <row r="18" spans="1:5" x14ac:dyDescent="0.2">
      <c r="A18" s="15" t="s">
        <v>34</v>
      </c>
      <c r="B18" s="2" t="s">
        <v>6</v>
      </c>
      <c r="C18" s="16">
        <v>400</v>
      </c>
      <c r="D18" s="2">
        <v>12</v>
      </c>
      <c r="E18">
        <f t="shared" si="0"/>
        <v>4800</v>
      </c>
    </row>
    <row r="19" spans="1:5" x14ac:dyDescent="0.2">
      <c r="A19" s="15" t="s">
        <v>34</v>
      </c>
      <c r="B19" s="2" t="s">
        <v>6</v>
      </c>
      <c r="C19" s="16">
        <v>350</v>
      </c>
      <c r="D19" s="2">
        <v>8</v>
      </c>
      <c r="E19">
        <f t="shared" si="0"/>
        <v>2800</v>
      </c>
    </row>
    <row r="20" spans="1:5" x14ac:dyDescent="0.2">
      <c r="A20" s="15" t="s">
        <v>34</v>
      </c>
      <c r="B20" s="2" t="s">
        <v>6</v>
      </c>
      <c r="C20" s="16">
        <v>300</v>
      </c>
      <c r="D20" s="2">
        <v>9</v>
      </c>
      <c r="E20">
        <f t="shared" si="0"/>
        <v>2700</v>
      </c>
    </row>
    <row r="21" spans="1:5" x14ac:dyDescent="0.2">
      <c r="A21" s="15" t="s">
        <v>34</v>
      </c>
      <c r="B21" s="2" t="s">
        <v>6</v>
      </c>
      <c r="C21" s="16">
        <v>250</v>
      </c>
      <c r="D21" s="2">
        <v>14</v>
      </c>
      <c r="E21">
        <f t="shared" si="0"/>
        <v>3500</v>
      </c>
    </row>
    <row r="22" spans="1:5" x14ac:dyDescent="0.2">
      <c r="A22" s="15" t="s">
        <v>34</v>
      </c>
      <c r="B22" s="2" t="s">
        <v>6</v>
      </c>
      <c r="C22" s="16">
        <v>175</v>
      </c>
      <c r="D22" s="2">
        <v>13</v>
      </c>
      <c r="E22">
        <f t="shared" si="0"/>
        <v>2275</v>
      </c>
    </row>
    <row r="23" spans="1:5" x14ac:dyDescent="0.2">
      <c r="A23" s="15" t="s">
        <v>34</v>
      </c>
      <c r="B23" s="2" t="s">
        <v>7</v>
      </c>
      <c r="C23" s="16">
        <v>500</v>
      </c>
      <c r="D23" s="2">
        <v>6</v>
      </c>
      <c r="E23">
        <f t="shared" si="0"/>
        <v>3000</v>
      </c>
    </row>
    <row r="24" spans="1:5" x14ac:dyDescent="0.2">
      <c r="A24" s="15" t="s">
        <v>34</v>
      </c>
      <c r="B24" s="2" t="s">
        <v>7</v>
      </c>
      <c r="C24" s="16">
        <v>450</v>
      </c>
      <c r="D24" s="2">
        <v>6</v>
      </c>
      <c r="E24">
        <f t="shared" si="0"/>
        <v>2700</v>
      </c>
    </row>
    <row r="25" spans="1:5" x14ac:dyDescent="0.2">
      <c r="A25" s="15" t="s">
        <v>34</v>
      </c>
      <c r="B25" s="2" t="s">
        <v>7</v>
      </c>
      <c r="C25" s="16">
        <v>400</v>
      </c>
      <c r="D25" s="2">
        <v>4</v>
      </c>
      <c r="E25">
        <f t="shared" si="0"/>
        <v>1600</v>
      </c>
    </row>
    <row r="26" spans="1:5" x14ac:dyDescent="0.2">
      <c r="A26" s="15" t="s">
        <v>34</v>
      </c>
      <c r="B26" s="2" t="s">
        <v>7</v>
      </c>
      <c r="C26" s="16">
        <v>350</v>
      </c>
      <c r="D26" s="2">
        <v>5</v>
      </c>
      <c r="E26">
        <f t="shared" si="0"/>
        <v>1750</v>
      </c>
    </row>
    <row r="27" spans="1:5" x14ac:dyDescent="0.2">
      <c r="A27" s="15" t="s">
        <v>34</v>
      </c>
      <c r="B27" s="2" t="s">
        <v>7</v>
      </c>
      <c r="C27" s="16">
        <v>300</v>
      </c>
      <c r="D27" s="2">
        <v>5</v>
      </c>
      <c r="E27">
        <f t="shared" si="0"/>
        <v>1500</v>
      </c>
    </row>
    <row r="28" spans="1:5" x14ac:dyDescent="0.2">
      <c r="A28" s="15" t="s">
        <v>34</v>
      </c>
      <c r="B28" s="2" t="s">
        <v>7</v>
      </c>
      <c r="C28" s="16">
        <v>250</v>
      </c>
      <c r="D28" s="2">
        <v>17</v>
      </c>
      <c r="E28">
        <f t="shared" si="0"/>
        <v>4250</v>
      </c>
    </row>
    <row r="29" spans="1:5" x14ac:dyDescent="0.2">
      <c r="A29" s="15" t="s">
        <v>34</v>
      </c>
      <c r="B29" s="2" t="s">
        <v>7</v>
      </c>
      <c r="C29" s="16">
        <v>175</v>
      </c>
      <c r="D29" s="2">
        <v>14</v>
      </c>
      <c r="E29">
        <f t="shared" si="0"/>
        <v>2450</v>
      </c>
    </row>
    <row r="30" spans="1:5" x14ac:dyDescent="0.2">
      <c r="A30" s="15" t="s">
        <v>35</v>
      </c>
      <c r="B30" s="2" t="s">
        <v>11</v>
      </c>
      <c r="C30" s="16">
        <v>500</v>
      </c>
      <c r="D30" s="2">
        <v>2</v>
      </c>
      <c r="E30">
        <f t="shared" si="0"/>
        <v>1000</v>
      </c>
    </row>
    <row r="31" spans="1:5" x14ac:dyDescent="0.2">
      <c r="A31" s="15" t="s">
        <v>35</v>
      </c>
      <c r="B31" s="2" t="s">
        <v>11</v>
      </c>
      <c r="C31" s="16">
        <v>450</v>
      </c>
      <c r="D31" s="2">
        <v>3</v>
      </c>
      <c r="E31">
        <f t="shared" si="0"/>
        <v>1350</v>
      </c>
    </row>
    <row r="32" spans="1:5" x14ac:dyDescent="0.2">
      <c r="A32" s="15" t="s">
        <v>35</v>
      </c>
      <c r="B32" s="2" t="s">
        <v>11</v>
      </c>
      <c r="C32" s="16">
        <v>400</v>
      </c>
      <c r="D32" s="2">
        <v>6</v>
      </c>
      <c r="E32">
        <f t="shared" si="0"/>
        <v>2400</v>
      </c>
    </row>
    <row r="33" spans="1:5" x14ac:dyDescent="0.2">
      <c r="A33" s="15" t="s">
        <v>35</v>
      </c>
      <c r="B33" s="2" t="s">
        <v>11</v>
      </c>
      <c r="C33" s="16">
        <v>350</v>
      </c>
      <c r="D33" s="2">
        <v>8</v>
      </c>
      <c r="E33">
        <f t="shared" si="0"/>
        <v>2800</v>
      </c>
    </row>
    <row r="34" spans="1:5" x14ac:dyDescent="0.2">
      <c r="A34" s="15" t="s">
        <v>35</v>
      </c>
      <c r="B34" s="2" t="s">
        <v>11</v>
      </c>
      <c r="C34" s="16">
        <v>300</v>
      </c>
      <c r="D34" s="2">
        <v>6</v>
      </c>
      <c r="E34">
        <f t="shared" si="0"/>
        <v>1800</v>
      </c>
    </row>
    <row r="35" spans="1:5" x14ac:dyDescent="0.2">
      <c r="A35" s="15" t="s">
        <v>35</v>
      </c>
      <c r="B35" s="2" t="s">
        <v>11</v>
      </c>
      <c r="C35" s="16">
        <v>250</v>
      </c>
      <c r="D35" s="2">
        <v>14</v>
      </c>
      <c r="E35">
        <f t="shared" si="0"/>
        <v>3500</v>
      </c>
    </row>
    <row r="36" spans="1:5" x14ac:dyDescent="0.2">
      <c r="A36" s="15" t="s">
        <v>35</v>
      </c>
      <c r="B36" s="2" t="s">
        <v>11</v>
      </c>
      <c r="C36" s="16">
        <v>175</v>
      </c>
      <c r="D36" s="2">
        <v>9</v>
      </c>
      <c r="E36">
        <f t="shared" si="0"/>
        <v>1575</v>
      </c>
    </row>
    <row r="37" spans="1:5" x14ac:dyDescent="0.2">
      <c r="A37" s="15" t="s">
        <v>35</v>
      </c>
      <c r="B37" s="2" t="s">
        <v>12</v>
      </c>
      <c r="C37" s="16">
        <v>500</v>
      </c>
      <c r="D37" s="2">
        <v>4</v>
      </c>
      <c r="E37">
        <f t="shared" si="0"/>
        <v>2000</v>
      </c>
    </row>
    <row r="38" spans="1:5" x14ac:dyDescent="0.2">
      <c r="A38" s="15" t="s">
        <v>35</v>
      </c>
      <c r="B38" s="2" t="s">
        <v>12</v>
      </c>
      <c r="C38" s="16">
        <v>450</v>
      </c>
      <c r="D38" s="2">
        <v>5</v>
      </c>
      <c r="E38">
        <f t="shared" si="0"/>
        <v>2250</v>
      </c>
    </row>
    <row r="39" spans="1:5" x14ac:dyDescent="0.2">
      <c r="A39" s="15" t="s">
        <v>35</v>
      </c>
      <c r="B39" s="2" t="s">
        <v>12</v>
      </c>
      <c r="C39" s="16">
        <v>400</v>
      </c>
      <c r="D39" s="2">
        <v>5</v>
      </c>
      <c r="E39">
        <f t="shared" si="0"/>
        <v>2000</v>
      </c>
    </row>
    <row r="40" spans="1:5" x14ac:dyDescent="0.2">
      <c r="A40" s="15" t="s">
        <v>35</v>
      </c>
      <c r="B40" s="2" t="s">
        <v>12</v>
      </c>
      <c r="C40" s="16">
        <v>350</v>
      </c>
      <c r="D40" s="2">
        <v>10</v>
      </c>
      <c r="E40">
        <f t="shared" si="0"/>
        <v>3500</v>
      </c>
    </row>
    <row r="41" spans="1:5" x14ac:dyDescent="0.2">
      <c r="A41" s="15" t="s">
        <v>35</v>
      </c>
      <c r="B41" s="2" t="s">
        <v>12</v>
      </c>
      <c r="C41" s="16">
        <v>300</v>
      </c>
      <c r="D41" s="2">
        <v>14</v>
      </c>
      <c r="E41">
        <f t="shared" si="0"/>
        <v>4200</v>
      </c>
    </row>
    <row r="42" spans="1:5" x14ac:dyDescent="0.2">
      <c r="A42" s="15" t="s">
        <v>35</v>
      </c>
      <c r="B42" s="2" t="s">
        <v>12</v>
      </c>
      <c r="C42" s="16">
        <v>250</v>
      </c>
      <c r="D42" s="2">
        <v>36</v>
      </c>
      <c r="E42">
        <f t="shared" si="0"/>
        <v>9000</v>
      </c>
    </row>
    <row r="43" spans="1:5" x14ac:dyDescent="0.2">
      <c r="A43" s="15" t="s">
        <v>35</v>
      </c>
      <c r="B43" s="2" t="s">
        <v>12</v>
      </c>
      <c r="C43" s="16">
        <v>175</v>
      </c>
      <c r="D43" s="2">
        <v>24</v>
      </c>
      <c r="E43">
        <f t="shared" si="0"/>
        <v>4200</v>
      </c>
    </row>
    <row r="44" spans="1:5" x14ac:dyDescent="0.2">
      <c r="A44" s="15" t="s">
        <v>35</v>
      </c>
      <c r="B44" s="2" t="s">
        <v>13</v>
      </c>
      <c r="C44" s="16">
        <v>500</v>
      </c>
      <c r="D44" s="2">
        <v>1</v>
      </c>
      <c r="E44">
        <f t="shared" si="0"/>
        <v>500</v>
      </c>
    </row>
    <row r="45" spans="1:5" x14ac:dyDescent="0.2">
      <c r="A45" s="15" t="s">
        <v>35</v>
      </c>
      <c r="B45" s="2" t="s">
        <v>13</v>
      </c>
      <c r="C45" s="16">
        <v>450</v>
      </c>
      <c r="D45" s="2">
        <v>3</v>
      </c>
      <c r="E45">
        <f t="shared" si="0"/>
        <v>1350</v>
      </c>
    </row>
    <row r="46" spans="1:5" x14ac:dyDescent="0.2">
      <c r="A46" s="15" t="s">
        <v>35</v>
      </c>
      <c r="B46" s="2" t="s">
        <v>13</v>
      </c>
      <c r="C46" s="16">
        <v>400</v>
      </c>
      <c r="D46" s="2">
        <v>5</v>
      </c>
      <c r="E46">
        <f t="shared" si="0"/>
        <v>2000</v>
      </c>
    </row>
    <row r="47" spans="1:5" x14ac:dyDescent="0.2">
      <c r="A47" s="15" t="s">
        <v>35</v>
      </c>
      <c r="B47" s="2" t="s">
        <v>13</v>
      </c>
      <c r="C47" s="16">
        <v>350</v>
      </c>
      <c r="D47" s="2">
        <v>4</v>
      </c>
      <c r="E47">
        <f t="shared" si="0"/>
        <v>1400</v>
      </c>
    </row>
    <row r="48" spans="1:5" x14ac:dyDescent="0.2">
      <c r="A48" s="15" t="s">
        <v>35</v>
      </c>
      <c r="B48" s="2" t="s">
        <v>13</v>
      </c>
      <c r="C48" s="16">
        <v>300</v>
      </c>
      <c r="D48" s="2">
        <v>5</v>
      </c>
      <c r="E48">
        <f t="shared" si="0"/>
        <v>1500</v>
      </c>
    </row>
    <row r="49" spans="1:5" x14ac:dyDescent="0.2">
      <c r="A49" s="15" t="s">
        <v>35</v>
      </c>
      <c r="B49" s="2" t="s">
        <v>13</v>
      </c>
      <c r="C49" s="16">
        <v>250</v>
      </c>
      <c r="D49" s="2">
        <v>12</v>
      </c>
      <c r="E49">
        <f t="shared" si="0"/>
        <v>3000</v>
      </c>
    </row>
    <row r="50" spans="1:5" x14ac:dyDescent="0.2">
      <c r="A50" s="15" t="s">
        <v>35</v>
      </c>
      <c r="B50" s="2" t="s">
        <v>13</v>
      </c>
      <c r="C50" s="16">
        <v>175</v>
      </c>
      <c r="D50" s="2">
        <v>8</v>
      </c>
      <c r="E50">
        <f t="shared" si="0"/>
        <v>1400</v>
      </c>
    </row>
    <row r="51" spans="1:5" x14ac:dyDescent="0.2">
      <c r="A51" s="15" t="s">
        <v>35</v>
      </c>
      <c r="B51" s="2" t="s">
        <v>14</v>
      </c>
      <c r="C51" s="16">
        <v>500</v>
      </c>
      <c r="D51" s="2">
        <v>1</v>
      </c>
      <c r="E51">
        <f t="shared" si="0"/>
        <v>500</v>
      </c>
    </row>
    <row r="52" spans="1:5" x14ac:dyDescent="0.2">
      <c r="A52" s="15" t="s">
        <v>35</v>
      </c>
      <c r="B52" s="2" t="s">
        <v>14</v>
      </c>
      <c r="C52" s="16">
        <v>450</v>
      </c>
      <c r="D52" s="2">
        <v>2</v>
      </c>
      <c r="E52">
        <f t="shared" si="0"/>
        <v>900</v>
      </c>
    </row>
    <row r="53" spans="1:5" x14ac:dyDescent="0.2">
      <c r="A53" s="15" t="s">
        <v>35</v>
      </c>
      <c r="B53" s="2" t="s">
        <v>14</v>
      </c>
      <c r="C53" s="16">
        <v>400</v>
      </c>
      <c r="D53" s="2">
        <v>4</v>
      </c>
      <c r="E53">
        <f t="shared" si="0"/>
        <v>1600</v>
      </c>
    </row>
    <row r="54" spans="1:5" x14ac:dyDescent="0.2">
      <c r="A54" s="15" t="s">
        <v>35</v>
      </c>
      <c r="B54" s="2" t="s">
        <v>14</v>
      </c>
      <c r="C54" s="16">
        <v>350</v>
      </c>
      <c r="D54" s="2">
        <v>3</v>
      </c>
      <c r="E54">
        <f t="shared" si="0"/>
        <v>1050</v>
      </c>
    </row>
    <row r="55" spans="1:5" x14ac:dyDescent="0.2">
      <c r="A55" s="15" t="s">
        <v>35</v>
      </c>
      <c r="B55" s="2" t="s">
        <v>14</v>
      </c>
      <c r="C55" s="16">
        <v>300</v>
      </c>
      <c r="D55" s="2">
        <v>4</v>
      </c>
      <c r="E55">
        <f t="shared" si="0"/>
        <v>1200</v>
      </c>
    </row>
    <row r="56" spans="1:5" x14ac:dyDescent="0.2">
      <c r="A56" s="15" t="s">
        <v>35</v>
      </c>
      <c r="B56" s="2" t="s">
        <v>14</v>
      </c>
      <c r="C56" s="16">
        <v>250</v>
      </c>
      <c r="D56" s="2">
        <v>31</v>
      </c>
      <c r="E56">
        <f t="shared" si="0"/>
        <v>7750</v>
      </c>
    </row>
    <row r="57" spans="1:5" x14ac:dyDescent="0.2">
      <c r="A57" s="15" t="s">
        <v>35</v>
      </c>
      <c r="B57" s="2" t="s">
        <v>14</v>
      </c>
      <c r="C57" s="16">
        <v>175</v>
      </c>
      <c r="D57" s="2">
        <v>20</v>
      </c>
      <c r="E57">
        <f t="shared" si="0"/>
        <v>3500</v>
      </c>
    </row>
    <row r="58" spans="1:5" x14ac:dyDescent="0.2">
      <c r="A58" s="18" t="s">
        <v>36</v>
      </c>
      <c r="B58" s="18" t="s">
        <v>36</v>
      </c>
      <c r="C58" s="16">
        <v>500</v>
      </c>
      <c r="D58" s="18">
        <v>7</v>
      </c>
      <c r="E58">
        <f t="shared" si="0"/>
        <v>3500</v>
      </c>
    </row>
    <row r="59" spans="1:5" x14ac:dyDescent="0.2">
      <c r="A59" s="18" t="s">
        <v>36</v>
      </c>
      <c r="B59" s="18" t="s">
        <v>36</v>
      </c>
      <c r="C59" s="16">
        <v>450</v>
      </c>
      <c r="D59" s="18">
        <v>2</v>
      </c>
      <c r="E59">
        <f t="shared" si="0"/>
        <v>900</v>
      </c>
    </row>
    <row r="60" spans="1:5" x14ac:dyDescent="0.2">
      <c r="A60" s="18" t="s">
        <v>36</v>
      </c>
      <c r="B60" s="18" t="s">
        <v>36</v>
      </c>
      <c r="C60" s="16">
        <v>400</v>
      </c>
      <c r="D60" s="18">
        <v>4</v>
      </c>
      <c r="E60">
        <f t="shared" si="0"/>
        <v>1600</v>
      </c>
    </row>
    <row r="61" spans="1:5" x14ac:dyDescent="0.2">
      <c r="A61" s="18" t="s">
        <v>36</v>
      </c>
      <c r="B61" s="18" t="s">
        <v>36</v>
      </c>
      <c r="C61" s="16">
        <v>350</v>
      </c>
      <c r="D61" s="18">
        <v>8</v>
      </c>
      <c r="E61">
        <f t="shared" si="0"/>
        <v>2800</v>
      </c>
    </row>
    <row r="62" spans="1:5" x14ac:dyDescent="0.2">
      <c r="A62" s="18" t="s">
        <v>36</v>
      </c>
      <c r="B62" s="18" t="s">
        <v>36</v>
      </c>
      <c r="C62" s="16">
        <v>300</v>
      </c>
      <c r="D62" s="18">
        <v>5</v>
      </c>
      <c r="E62">
        <f t="shared" si="0"/>
        <v>1500</v>
      </c>
    </row>
    <row r="63" spans="1:5" x14ac:dyDescent="0.2">
      <c r="A63" s="18" t="s">
        <v>36</v>
      </c>
      <c r="B63" s="18" t="s">
        <v>36</v>
      </c>
      <c r="C63" s="16">
        <v>250</v>
      </c>
      <c r="D63" s="18">
        <v>27</v>
      </c>
      <c r="E63">
        <f t="shared" si="0"/>
        <v>6750</v>
      </c>
    </row>
    <row r="64" spans="1:5" x14ac:dyDescent="0.2">
      <c r="A64" s="18" t="s">
        <v>36</v>
      </c>
      <c r="B64" s="18" t="s">
        <v>36</v>
      </c>
      <c r="C64" s="16">
        <v>175</v>
      </c>
      <c r="D64" s="18">
        <v>25</v>
      </c>
      <c r="E64">
        <f t="shared" si="0"/>
        <v>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41BF-3E4C-6C4A-9E1F-02DB03C64F8B}">
  <dimension ref="A1:E10"/>
  <sheetViews>
    <sheetView tabSelected="1" workbookViewId="0">
      <selection activeCell="B10" sqref="B10"/>
    </sheetView>
  </sheetViews>
  <sheetFormatPr baseColWidth="10" defaultRowHeight="16" x14ac:dyDescent="0.2"/>
  <cols>
    <col min="1" max="1" width="11.33203125" bestFit="1" customWidth="1"/>
    <col min="2" max="2" width="14.83203125" bestFit="1" customWidth="1"/>
    <col min="3" max="3" width="8.1640625" bestFit="1" customWidth="1"/>
    <col min="4" max="4" width="9.6640625" bestFit="1" customWidth="1"/>
    <col min="5" max="5" width="7" bestFit="1" customWidth="1"/>
  </cols>
  <sheetData>
    <row r="1" spans="1:5" x14ac:dyDescent="0.2">
      <c r="A1" s="21" t="s">
        <v>30</v>
      </c>
      <c r="B1" s="17" t="s">
        <v>29</v>
      </c>
      <c r="C1" s="17" t="s">
        <v>31</v>
      </c>
      <c r="D1" s="17" t="s">
        <v>32</v>
      </c>
      <c r="E1" s="20" t="s">
        <v>33</v>
      </c>
    </row>
    <row r="2" spans="1:5" x14ac:dyDescent="0.2">
      <c r="A2" t="s">
        <v>34</v>
      </c>
      <c r="B2" s="2" t="s">
        <v>4</v>
      </c>
      <c r="C2" s="2">
        <v>70</v>
      </c>
      <c r="D2" s="2">
        <v>10</v>
      </c>
      <c r="E2" s="2">
        <v>80</v>
      </c>
    </row>
    <row r="3" spans="1:5" x14ac:dyDescent="0.2">
      <c r="A3" t="s">
        <v>34</v>
      </c>
      <c r="B3" s="2" t="s">
        <v>5</v>
      </c>
      <c r="C3" s="2">
        <v>19</v>
      </c>
      <c r="D3" s="2">
        <v>2</v>
      </c>
      <c r="E3" s="2">
        <v>21</v>
      </c>
    </row>
    <row r="4" spans="1:5" x14ac:dyDescent="0.2">
      <c r="A4" t="s">
        <v>34</v>
      </c>
      <c r="B4" s="2" t="s">
        <v>6</v>
      </c>
      <c r="C4" s="2">
        <v>63</v>
      </c>
      <c r="D4" s="2">
        <v>16</v>
      </c>
      <c r="E4" s="2">
        <v>79</v>
      </c>
    </row>
    <row r="5" spans="1:5" x14ac:dyDescent="0.2">
      <c r="A5" t="s">
        <v>34</v>
      </c>
      <c r="B5" s="2" t="s">
        <v>7</v>
      </c>
      <c r="C5" s="2">
        <v>42</v>
      </c>
      <c r="D5" s="2">
        <v>15</v>
      </c>
      <c r="E5" s="2">
        <v>57</v>
      </c>
    </row>
    <row r="6" spans="1:5" x14ac:dyDescent="0.2">
      <c r="A6" t="s">
        <v>35</v>
      </c>
      <c r="B6" s="2" t="s">
        <v>11</v>
      </c>
      <c r="C6" s="2">
        <v>41</v>
      </c>
      <c r="D6" s="2">
        <v>7</v>
      </c>
      <c r="E6" s="2">
        <v>48</v>
      </c>
    </row>
    <row r="7" spans="1:5" x14ac:dyDescent="0.2">
      <c r="A7" t="s">
        <v>35</v>
      </c>
      <c r="B7" s="2" t="s">
        <v>12</v>
      </c>
      <c r="C7" s="2">
        <v>82</v>
      </c>
      <c r="D7" s="2">
        <v>17</v>
      </c>
      <c r="E7" s="2">
        <v>98</v>
      </c>
    </row>
    <row r="8" spans="1:5" x14ac:dyDescent="0.2">
      <c r="A8" t="s">
        <v>35</v>
      </c>
      <c r="B8" s="2" t="s">
        <v>13</v>
      </c>
      <c r="C8" s="2">
        <v>30</v>
      </c>
      <c r="D8" s="2">
        <v>8</v>
      </c>
      <c r="E8" s="2">
        <v>38</v>
      </c>
    </row>
    <row r="9" spans="1:5" x14ac:dyDescent="0.2">
      <c r="A9" t="s">
        <v>35</v>
      </c>
      <c r="B9" s="2" t="s">
        <v>14</v>
      </c>
      <c r="C9" s="2">
        <v>56</v>
      </c>
      <c r="D9" s="2">
        <v>9</v>
      </c>
      <c r="E9" s="2">
        <v>65</v>
      </c>
    </row>
    <row r="10" spans="1:5" x14ac:dyDescent="0.2">
      <c r="A10" t="s">
        <v>36</v>
      </c>
      <c r="B10" t="s">
        <v>36</v>
      </c>
      <c r="C10" s="2">
        <v>43</v>
      </c>
      <c r="D10" s="2">
        <v>35</v>
      </c>
      <c r="E10" s="2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B388-CC16-224C-A0CA-86BBD6C6DA69}">
  <dimension ref="A1:U14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5.6640625" bestFit="1" customWidth="1"/>
    <col min="2" max="2" width="12.5" bestFit="1" customWidth="1"/>
    <col min="3" max="3" width="8.6640625" customWidth="1"/>
    <col min="4" max="4" width="7.83203125" customWidth="1"/>
    <col min="5" max="5" width="9.83203125" bestFit="1" customWidth="1"/>
    <col min="6" max="7" width="9.83203125" customWidth="1"/>
    <col min="8" max="8" width="12" bestFit="1" customWidth="1"/>
    <col min="9" max="9" width="11.1640625" bestFit="1" customWidth="1"/>
    <col min="11" max="11" width="14.6640625" bestFit="1" customWidth="1"/>
    <col min="12" max="12" width="15.6640625" bestFit="1" customWidth="1"/>
    <col min="13" max="13" width="7.6640625" customWidth="1"/>
    <col min="14" max="14" width="9.33203125" customWidth="1"/>
    <col min="15" max="15" width="13.1640625" customWidth="1"/>
    <col min="16" max="16" width="11.5" bestFit="1" customWidth="1"/>
    <col min="17" max="17" width="5.5" bestFit="1" customWidth="1"/>
    <col min="18" max="18" width="24" bestFit="1" customWidth="1"/>
    <col min="19" max="19" width="25.83203125" bestFit="1" customWidth="1"/>
    <col min="20" max="21" width="20.1640625" bestFit="1" customWidth="1"/>
  </cols>
  <sheetData>
    <row r="1" spans="1:21" x14ac:dyDescent="0.2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</row>
    <row r="2" spans="1:21" x14ac:dyDescent="0.2">
      <c r="A2" s="1"/>
      <c r="B2" s="22" t="s">
        <v>1</v>
      </c>
      <c r="C2" s="23"/>
      <c r="D2" s="23"/>
      <c r="E2" s="23"/>
      <c r="F2" s="23"/>
      <c r="G2" s="23"/>
      <c r="H2" s="24"/>
      <c r="I2" s="22" t="s">
        <v>2</v>
      </c>
      <c r="J2" s="23"/>
      <c r="K2" s="23"/>
      <c r="L2" s="23"/>
      <c r="M2" s="23"/>
      <c r="N2" s="23"/>
      <c r="O2" s="24"/>
      <c r="P2" s="1"/>
      <c r="Q2" s="1"/>
      <c r="R2" s="1"/>
      <c r="S2" s="1"/>
      <c r="T2" s="1"/>
      <c r="U2" s="2"/>
    </row>
    <row r="3" spans="1:2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8</v>
      </c>
      <c r="N3" s="1" t="s">
        <v>9</v>
      </c>
      <c r="O3" s="1" t="s">
        <v>10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 x14ac:dyDescent="0.2">
      <c r="A4" s="3" t="s">
        <v>21</v>
      </c>
      <c r="B4" s="4">
        <v>22</v>
      </c>
      <c r="C4" s="5">
        <v>5</v>
      </c>
      <c r="D4" s="5">
        <v>11</v>
      </c>
      <c r="E4" s="5">
        <v>6</v>
      </c>
      <c r="F4" s="5">
        <f>(SUM(B4:E4))*500</f>
        <v>22000</v>
      </c>
      <c r="G4" s="5">
        <v>83250</v>
      </c>
      <c r="H4" s="6">
        <f>F4/G4</f>
        <v>0.26426426426426425</v>
      </c>
      <c r="I4">
        <v>2</v>
      </c>
      <c r="J4">
        <v>4</v>
      </c>
      <c r="K4">
        <v>1</v>
      </c>
      <c r="L4">
        <v>1</v>
      </c>
      <c r="M4">
        <f>(SUM(I4:L4))*500</f>
        <v>4000</v>
      </c>
      <c r="N4">
        <v>69225</v>
      </c>
      <c r="O4">
        <f>M4/N4</f>
        <v>5.7782592993860599E-2</v>
      </c>
      <c r="P4">
        <v>7</v>
      </c>
      <c r="Q4" s="1">
        <v>59</v>
      </c>
      <c r="R4" s="7">
        <v>58</v>
      </c>
      <c r="S4" s="1">
        <f>Q4-R4</f>
        <v>1</v>
      </c>
      <c r="T4" s="1">
        <v>31</v>
      </c>
      <c r="U4" s="8">
        <v>27</v>
      </c>
    </row>
    <row r="5" spans="1:21" x14ac:dyDescent="0.2">
      <c r="A5" s="3" t="s">
        <v>22</v>
      </c>
      <c r="B5" s="9">
        <v>18</v>
      </c>
      <c r="C5" s="2">
        <v>2</v>
      </c>
      <c r="D5" s="2">
        <v>12</v>
      </c>
      <c r="E5" s="2">
        <v>6</v>
      </c>
      <c r="F5" s="2">
        <f>(SUM(B5:E5))*450</f>
        <v>17100</v>
      </c>
      <c r="G5" s="2">
        <v>83250</v>
      </c>
      <c r="H5" s="10">
        <f t="shared" ref="H5:H10" si="0">F5/G5</f>
        <v>0.20540540540540542</v>
      </c>
      <c r="I5">
        <v>3</v>
      </c>
      <c r="J5">
        <v>5</v>
      </c>
      <c r="K5">
        <v>3</v>
      </c>
      <c r="L5">
        <v>2</v>
      </c>
      <c r="M5">
        <f>(SUM(I5:L5))*450</f>
        <v>5850</v>
      </c>
      <c r="N5">
        <v>69225</v>
      </c>
      <c r="O5">
        <f t="shared" ref="O5:O10" si="1">M5/N5</f>
        <v>8.4507042253521125E-2</v>
      </c>
      <c r="P5">
        <v>2</v>
      </c>
      <c r="Q5" s="1">
        <v>53</v>
      </c>
      <c r="R5" s="7">
        <v>51</v>
      </c>
      <c r="S5" s="1">
        <f t="shared" ref="S5:S10" si="2">Q5-R5</f>
        <v>2</v>
      </c>
      <c r="T5" s="1">
        <v>17</v>
      </c>
      <c r="U5" s="8">
        <v>18</v>
      </c>
    </row>
    <row r="6" spans="1:21" x14ac:dyDescent="0.2">
      <c r="A6" s="3" t="s">
        <v>23</v>
      </c>
      <c r="B6" s="9">
        <v>12</v>
      </c>
      <c r="C6" s="2">
        <v>4</v>
      </c>
      <c r="D6" s="2">
        <v>12</v>
      </c>
      <c r="E6" s="2">
        <v>4</v>
      </c>
      <c r="F6" s="2">
        <f>(SUM(B6:E6))*400</f>
        <v>12800</v>
      </c>
      <c r="G6" s="2">
        <v>83250</v>
      </c>
      <c r="H6" s="10">
        <f t="shared" si="0"/>
        <v>0.15375375375375375</v>
      </c>
      <c r="I6">
        <v>6</v>
      </c>
      <c r="J6">
        <v>5</v>
      </c>
      <c r="K6">
        <v>5</v>
      </c>
      <c r="L6">
        <v>4</v>
      </c>
      <c r="M6">
        <f>(SUM(I6:L6))*400</f>
        <v>8000</v>
      </c>
      <c r="N6">
        <v>69225</v>
      </c>
      <c r="O6">
        <f t="shared" si="1"/>
        <v>0.1155651859877212</v>
      </c>
      <c r="P6">
        <v>4</v>
      </c>
      <c r="Q6" s="1">
        <v>56</v>
      </c>
      <c r="R6" s="7">
        <v>50</v>
      </c>
      <c r="S6" s="1">
        <f t="shared" si="2"/>
        <v>6</v>
      </c>
      <c r="T6" s="1">
        <v>13</v>
      </c>
      <c r="U6" s="8">
        <v>12</v>
      </c>
    </row>
    <row r="7" spans="1:21" x14ac:dyDescent="0.2">
      <c r="A7" s="3" t="s">
        <v>24</v>
      </c>
      <c r="B7" s="9">
        <v>6</v>
      </c>
      <c r="C7" s="2">
        <v>2</v>
      </c>
      <c r="D7" s="2">
        <v>8</v>
      </c>
      <c r="E7" s="2">
        <v>5</v>
      </c>
      <c r="F7" s="2">
        <f>(SUM(B7:E7))*350</f>
        <v>7350</v>
      </c>
      <c r="G7" s="2">
        <v>83250</v>
      </c>
      <c r="H7" s="10">
        <f t="shared" si="0"/>
        <v>8.8288288288288289E-2</v>
      </c>
      <c r="I7">
        <v>8</v>
      </c>
      <c r="J7">
        <v>10</v>
      </c>
      <c r="K7">
        <v>4</v>
      </c>
      <c r="L7">
        <v>3</v>
      </c>
      <c r="M7">
        <f>(SUM(I7:L7))*350</f>
        <v>8750</v>
      </c>
      <c r="N7">
        <v>69225</v>
      </c>
      <c r="O7">
        <f t="shared" si="1"/>
        <v>0.12639942217407008</v>
      </c>
      <c r="P7">
        <v>8</v>
      </c>
      <c r="Q7" s="1">
        <v>54</v>
      </c>
      <c r="R7" s="7">
        <v>47</v>
      </c>
      <c r="S7" s="1">
        <f t="shared" si="2"/>
        <v>7</v>
      </c>
      <c r="T7" s="1">
        <v>9</v>
      </c>
      <c r="U7" s="8">
        <v>10</v>
      </c>
    </row>
    <row r="8" spans="1:21" x14ac:dyDescent="0.2">
      <c r="A8" s="3" t="s">
        <v>25</v>
      </c>
      <c r="B8" s="9">
        <v>5</v>
      </c>
      <c r="C8" s="2">
        <v>2</v>
      </c>
      <c r="D8" s="2">
        <v>9</v>
      </c>
      <c r="E8" s="2">
        <v>5</v>
      </c>
      <c r="F8" s="2">
        <f>(SUM(B8:E8))*300</f>
        <v>6300</v>
      </c>
      <c r="G8" s="2">
        <v>83250</v>
      </c>
      <c r="H8" s="10">
        <f t="shared" si="0"/>
        <v>7.567567567567568E-2</v>
      </c>
      <c r="I8">
        <v>6</v>
      </c>
      <c r="J8">
        <v>14</v>
      </c>
      <c r="K8">
        <v>5</v>
      </c>
      <c r="L8">
        <v>4</v>
      </c>
      <c r="M8">
        <f>(SUM(I8:L8))*300</f>
        <v>8700</v>
      </c>
      <c r="N8">
        <v>69225</v>
      </c>
      <c r="O8">
        <f t="shared" si="1"/>
        <v>0.12567713976164679</v>
      </c>
      <c r="P8">
        <v>5</v>
      </c>
      <c r="Q8" s="1">
        <v>56</v>
      </c>
      <c r="R8" s="7">
        <v>51</v>
      </c>
      <c r="S8" s="1">
        <f t="shared" si="2"/>
        <v>5</v>
      </c>
      <c r="T8" s="1">
        <v>8</v>
      </c>
      <c r="U8" s="8">
        <v>8</v>
      </c>
    </row>
    <row r="9" spans="1:21" x14ac:dyDescent="0.2">
      <c r="A9" s="3" t="s">
        <v>26</v>
      </c>
      <c r="B9" s="9">
        <v>12</v>
      </c>
      <c r="C9" s="2">
        <v>4</v>
      </c>
      <c r="D9" s="2">
        <v>14</v>
      </c>
      <c r="E9" s="2">
        <v>17</v>
      </c>
      <c r="F9" s="2">
        <f>(SUM(B9:E9))*250</f>
        <v>11750</v>
      </c>
      <c r="G9" s="2">
        <v>83250</v>
      </c>
      <c r="H9" s="10">
        <f t="shared" si="0"/>
        <v>0.14114114114114115</v>
      </c>
      <c r="I9">
        <v>14</v>
      </c>
      <c r="J9">
        <v>36</v>
      </c>
      <c r="K9">
        <v>12</v>
      </c>
      <c r="L9">
        <v>31</v>
      </c>
      <c r="M9">
        <f>(SUM(I9:L9))*250</f>
        <v>23250</v>
      </c>
      <c r="N9">
        <v>69225</v>
      </c>
      <c r="O9">
        <f t="shared" si="1"/>
        <v>0.33586132177681471</v>
      </c>
      <c r="P9">
        <v>27</v>
      </c>
      <c r="Q9" s="1">
        <v>167</v>
      </c>
      <c r="R9" s="7">
        <v>134</v>
      </c>
      <c r="S9" s="1">
        <f t="shared" si="2"/>
        <v>33</v>
      </c>
      <c r="T9" s="1">
        <v>17</v>
      </c>
      <c r="U9" s="8">
        <v>19</v>
      </c>
    </row>
    <row r="10" spans="1:21" x14ac:dyDescent="0.2">
      <c r="A10" s="3" t="s">
        <v>27</v>
      </c>
      <c r="B10" s="11">
        <v>5</v>
      </c>
      <c r="C10" s="12">
        <v>2</v>
      </c>
      <c r="D10" s="12">
        <v>13</v>
      </c>
      <c r="E10" s="12">
        <v>14</v>
      </c>
      <c r="F10" s="12">
        <f>(SUM(B10:E10))*175</f>
        <v>5950</v>
      </c>
      <c r="G10" s="12">
        <v>83250</v>
      </c>
      <c r="H10" s="13">
        <f t="shared" si="0"/>
        <v>7.1471471471471468E-2</v>
      </c>
      <c r="I10">
        <v>9</v>
      </c>
      <c r="J10">
        <v>24</v>
      </c>
      <c r="K10">
        <v>8</v>
      </c>
      <c r="L10">
        <v>20</v>
      </c>
      <c r="M10">
        <f>(SUM(I10:L10))*175</f>
        <v>10675</v>
      </c>
      <c r="N10">
        <v>69225</v>
      </c>
      <c r="O10">
        <f t="shared" si="1"/>
        <v>0.15420729505236547</v>
      </c>
      <c r="P10">
        <v>25</v>
      </c>
      <c r="Q10" s="1">
        <v>119</v>
      </c>
      <c r="R10" s="7">
        <v>62</v>
      </c>
      <c r="S10" s="1">
        <f t="shared" si="2"/>
        <v>57</v>
      </c>
      <c r="T10" s="1">
        <v>5</v>
      </c>
      <c r="U10" s="8">
        <v>6</v>
      </c>
    </row>
    <row r="11" spans="1:21" x14ac:dyDescent="0.2">
      <c r="A11" s="1" t="s">
        <v>17</v>
      </c>
      <c r="B11" s="1">
        <v>70</v>
      </c>
      <c r="C11" s="1">
        <v>19</v>
      </c>
      <c r="D11" s="1">
        <v>63</v>
      </c>
      <c r="E11" s="1">
        <v>42</v>
      </c>
      <c r="F11" s="1"/>
      <c r="G11" s="1"/>
      <c r="H11" s="1"/>
      <c r="I11" s="1">
        <v>41</v>
      </c>
      <c r="J11" s="1">
        <v>82</v>
      </c>
      <c r="K11" s="1">
        <v>30</v>
      </c>
      <c r="L11" s="1">
        <v>56</v>
      </c>
      <c r="M11" s="1"/>
      <c r="N11" s="1"/>
      <c r="O11" s="1"/>
      <c r="P11" s="1">
        <v>43</v>
      </c>
      <c r="Q11" s="1">
        <v>445</v>
      </c>
      <c r="R11" s="2"/>
      <c r="S11" s="2"/>
    </row>
    <row r="12" spans="1:21" x14ac:dyDescent="0.2">
      <c r="A12" s="1" t="s">
        <v>18</v>
      </c>
      <c r="B12" s="1">
        <v>10</v>
      </c>
      <c r="C12" s="1">
        <v>2</v>
      </c>
      <c r="D12" s="1">
        <v>16</v>
      </c>
      <c r="E12" s="1">
        <v>15</v>
      </c>
      <c r="F12" s="1"/>
      <c r="G12" s="1"/>
      <c r="H12" s="1"/>
      <c r="I12" s="1">
        <v>7</v>
      </c>
      <c r="J12" s="1">
        <v>17</v>
      </c>
      <c r="K12" s="1">
        <v>8</v>
      </c>
      <c r="L12" s="1">
        <v>9</v>
      </c>
      <c r="M12" s="1"/>
      <c r="N12" s="1"/>
      <c r="O12" s="1"/>
      <c r="P12" s="1">
        <v>35</v>
      </c>
      <c r="Q12" s="1">
        <v>119</v>
      </c>
      <c r="R12" s="2"/>
      <c r="S12" s="2"/>
    </row>
    <row r="13" spans="1:21" x14ac:dyDescent="0.2">
      <c r="A13" s="14" t="s">
        <v>16</v>
      </c>
      <c r="B13" s="1">
        <v>80</v>
      </c>
      <c r="C13" s="1">
        <v>21</v>
      </c>
      <c r="D13" s="1">
        <v>79</v>
      </c>
      <c r="E13" s="1">
        <v>57</v>
      </c>
      <c r="F13" s="1"/>
      <c r="G13" s="1"/>
      <c r="H13" s="1"/>
      <c r="I13" s="1">
        <v>48</v>
      </c>
      <c r="J13" s="1">
        <v>98</v>
      </c>
      <c r="K13" s="1">
        <v>38</v>
      </c>
      <c r="L13" s="1">
        <v>65</v>
      </c>
      <c r="M13" s="1"/>
      <c r="N13" s="1"/>
      <c r="O13" s="1"/>
      <c r="P13" s="1">
        <v>78</v>
      </c>
      <c r="Q13" s="1">
        <v>564</v>
      </c>
      <c r="R13" s="2"/>
      <c r="S13" s="2"/>
    </row>
    <row r="14" spans="1:21" x14ac:dyDescent="0.2">
      <c r="B14">
        <f>B11/B13</f>
        <v>0.875</v>
      </c>
      <c r="C14">
        <f t="shared" ref="C14:L14" si="3">C11/C13</f>
        <v>0.90476190476190477</v>
      </c>
      <c r="D14">
        <f t="shared" si="3"/>
        <v>0.79746835443037978</v>
      </c>
      <c r="E14">
        <f t="shared" si="3"/>
        <v>0.73684210526315785</v>
      </c>
      <c r="I14">
        <f t="shared" si="3"/>
        <v>0.85416666666666663</v>
      </c>
      <c r="J14">
        <f t="shared" si="3"/>
        <v>0.83673469387755106</v>
      </c>
      <c r="K14">
        <f t="shared" si="3"/>
        <v>0.78947368421052633</v>
      </c>
      <c r="L14">
        <f t="shared" si="3"/>
        <v>0.86153846153846159</v>
      </c>
    </row>
  </sheetData>
  <mergeCells count="3">
    <mergeCell ref="B1:T1"/>
    <mergeCell ref="B2:H2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Traps</vt:lpstr>
      <vt:lpstr>Permits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2019-05-29T21:37:55Z</dcterms:created>
  <dcterms:modified xsi:type="dcterms:W3CDTF">2019-05-29T22:10:57Z</dcterms:modified>
</cp:coreProperties>
</file>